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nfu/Desktop/4 resubmitted/"/>
    </mc:Choice>
  </mc:AlternateContent>
  <xr:revisionPtr revIDLastSave="0" documentId="13_ncr:1_{F061F4C7-7628-D941-929D-E71CCBF90727}" xr6:coauthVersionLast="47" xr6:coauthVersionMax="47" xr10:uidLastSave="{00000000-0000-0000-0000-000000000000}"/>
  <bookViews>
    <workbookView xWindow="240" yWindow="800" windowWidth="33900" windowHeight="21540" xr2:uid="{4C120577-38B2-714B-B70E-21E0629A2895}"/>
  </bookViews>
  <sheets>
    <sheet name="Table S1" sheetId="27" r:id="rId1"/>
    <sheet name="Table S2" sheetId="4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70" i="27" l="1"/>
  <c r="K1670" i="27"/>
  <c r="J1670" i="27"/>
  <c r="I1670" i="27"/>
  <c r="H1670" i="27"/>
  <c r="G1670" i="27"/>
  <c r="F1670" i="27"/>
  <c r="E1670" i="27"/>
  <c r="D1670" i="27"/>
  <c r="C1670" i="27"/>
  <c r="C1082" i="27"/>
  <c r="C1083" i="27" s="1"/>
  <c r="I1083" i="27"/>
  <c r="H1083" i="27"/>
  <c r="G1083" i="27"/>
  <c r="F1083" i="27"/>
  <c r="E1083" i="27"/>
  <c r="D1083" i="27"/>
  <c r="L1082" i="27"/>
  <c r="L1083" i="27" s="1"/>
  <c r="K1082" i="27"/>
  <c r="K1083" i="27" s="1"/>
  <c r="J1082" i="27"/>
  <c r="J1083" i="27" s="1"/>
  <c r="I1082" i="27"/>
  <c r="H1082" i="27"/>
  <c r="G1082" i="27"/>
  <c r="F1082" i="27"/>
  <c r="E1082" i="27"/>
  <c r="D1082" i="27"/>
  <c r="C736" i="27"/>
  <c r="J3016" i="40" l="1"/>
  <c r="J3015" i="40"/>
  <c r="J3014" i="40"/>
  <c r="J3013" i="40"/>
  <c r="J3012" i="40"/>
  <c r="J3011" i="40"/>
  <c r="J3010" i="40"/>
  <c r="J3009" i="40"/>
  <c r="J3008" i="40"/>
  <c r="J3007" i="40"/>
  <c r="F3006" i="40"/>
  <c r="K3006" i="40" s="1"/>
  <c r="E3006" i="40"/>
  <c r="C3006" i="40"/>
  <c r="F3279" i="40" l="1"/>
  <c r="E3279" i="40"/>
  <c r="C3279" i="40"/>
  <c r="C3238" i="40" l="1"/>
  <c r="E3238" i="40"/>
  <c r="G3241" i="40" s="1"/>
  <c r="F3238" i="40"/>
  <c r="K3281" i="40" s="1"/>
  <c r="K3238" i="40"/>
  <c r="G3239" i="40"/>
  <c r="J3239" i="40"/>
  <c r="K3239" i="40"/>
  <c r="G3240" i="40"/>
  <c r="J3240" i="40"/>
  <c r="K3240" i="40"/>
  <c r="J3241" i="40"/>
  <c r="J3242" i="40"/>
  <c r="J3243" i="40"/>
  <c r="G3244" i="40"/>
  <c r="J3244" i="40"/>
  <c r="K3244" i="40"/>
  <c r="J3245" i="40"/>
  <c r="G3246" i="40"/>
  <c r="J3246" i="40"/>
  <c r="G3247" i="40"/>
  <c r="J3247" i="40"/>
  <c r="J3248" i="40"/>
  <c r="J3249" i="40"/>
  <c r="K3249" i="40"/>
  <c r="J3250" i="40"/>
  <c r="G3251" i="40"/>
  <c r="J3251" i="40"/>
  <c r="K3251" i="40"/>
  <c r="G3252" i="40"/>
  <c r="J3252" i="40"/>
  <c r="J3253" i="40"/>
  <c r="G3254" i="40"/>
  <c r="J3254" i="40"/>
  <c r="G3255" i="40"/>
  <c r="J3255" i="40"/>
  <c r="J3256" i="40"/>
  <c r="J3257" i="40"/>
  <c r="G3258" i="40"/>
  <c r="J3258" i="40"/>
  <c r="G3259" i="40"/>
  <c r="J3259" i="40"/>
  <c r="J3260" i="40"/>
  <c r="C3262" i="40"/>
  <c r="E3262" i="40"/>
  <c r="G3262" i="40" s="1"/>
  <c r="H3262" i="40" s="1"/>
  <c r="F3262" i="40"/>
  <c r="K3262" i="40" s="1"/>
  <c r="G3263" i="40"/>
  <c r="J3263" i="40"/>
  <c r="J3264" i="40"/>
  <c r="J3265" i="40"/>
  <c r="G3266" i="40"/>
  <c r="J3266" i="40"/>
  <c r="J3267" i="40"/>
  <c r="G3268" i="40"/>
  <c r="J3268" i="40"/>
  <c r="J3269" i="40"/>
  <c r="J3270" i="40"/>
  <c r="G3271" i="40"/>
  <c r="J3271" i="40"/>
  <c r="J3272" i="40"/>
  <c r="J3273" i="40"/>
  <c r="J3274" i="40"/>
  <c r="G3275" i="40"/>
  <c r="J3275" i="40"/>
  <c r="J3276" i="40"/>
  <c r="K3276" i="40"/>
  <c r="J3277" i="40"/>
  <c r="K3279" i="40"/>
  <c r="G3279" i="40"/>
  <c r="H3279" i="40" s="1"/>
  <c r="G3280" i="40"/>
  <c r="J3280" i="40"/>
  <c r="J3281" i="40"/>
  <c r="G3282" i="40"/>
  <c r="J3282" i="40"/>
  <c r="G3283" i="40"/>
  <c r="J3283" i="40"/>
  <c r="K3283" i="40"/>
  <c r="G3284" i="40"/>
  <c r="J3284" i="40"/>
  <c r="J3285" i="40"/>
  <c r="J3286" i="40"/>
  <c r="K3286" i="40"/>
  <c r="J3287" i="40"/>
  <c r="K3287" i="40"/>
  <c r="J3288" i="40"/>
  <c r="J3289" i="40"/>
  <c r="J3290" i="40"/>
  <c r="C3292" i="40"/>
  <c r="E3292" i="40"/>
  <c r="F3292" i="40"/>
  <c r="K3292" i="40" s="1"/>
  <c r="G3293" i="40"/>
  <c r="J3293" i="40"/>
  <c r="K3293" i="40"/>
  <c r="J3294" i="40"/>
  <c r="J3295" i="40"/>
  <c r="G3296" i="40"/>
  <c r="J3296" i="40"/>
  <c r="J3297" i="40"/>
  <c r="G3298" i="40"/>
  <c r="J3298" i="40"/>
  <c r="G3299" i="40"/>
  <c r="J3299" i="40"/>
  <c r="J3300" i="40"/>
  <c r="K3300" i="40"/>
  <c r="G3301" i="40"/>
  <c r="J3301" i="40"/>
  <c r="C3303" i="40"/>
  <c r="E3303" i="40"/>
  <c r="F3303" i="40"/>
  <c r="K3303" i="40" s="1"/>
  <c r="J3304" i="40"/>
  <c r="J3305" i="40"/>
  <c r="G3306" i="40"/>
  <c r="J3306" i="40"/>
  <c r="G3307" i="40"/>
  <c r="J3307" i="40"/>
  <c r="G3308" i="40"/>
  <c r="J3308" i="40"/>
  <c r="J3309" i="40"/>
  <c r="G3310" i="40"/>
  <c r="J3310" i="40"/>
  <c r="G3311" i="40"/>
  <c r="J3311" i="40"/>
  <c r="K3311" i="40"/>
  <c r="G3312" i="40"/>
  <c r="J3312" i="40"/>
  <c r="K3312" i="40"/>
  <c r="J3313" i="40"/>
  <c r="K3313" i="40"/>
  <c r="J3314" i="40"/>
  <c r="J3315" i="40"/>
  <c r="G3316" i="40"/>
  <c r="J3316" i="40"/>
  <c r="J3317" i="40"/>
  <c r="J3318" i="40"/>
  <c r="K3318" i="40"/>
  <c r="G3319" i="40"/>
  <c r="J3319" i="40"/>
  <c r="G3320" i="40"/>
  <c r="J3320" i="40"/>
  <c r="J3321" i="40"/>
  <c r="K3321" i="40"/>
  <c r="C3323" i="40"/>
  <c r="E3323" i="40"/>
  <c r="G3323" i="40" s="1"/>
  <c r="H3323" i="40" s="1"/>
  <c r="F3323" i="40"/>
  <c r="K3323" i="40" s="1"/>
  <c r="G3324" i="40"/>
  <c r="J3324" i="40"/>
  <c r="K3324" i="40"/>
  <c r="G3325" i="40"/>
  <c r="J3325" i="40"/>
  <c r="J3326" i="40"/>
  <c r="G3327" i="40"/>
  <c r="J3327" i="40"/>
  <c r="G3328" i="40"/>
  <c r="J3328" i="40"/>
  <c r="G3329" i="40"/>
  <c r="J3329" i="40"/>
  <c r="J3330" i="40"/>
  <c r="K3330" i="40"/>
  <c r="G3331" i="40"/>
  <c r="J3331" i="40"/>
  <c r="G3332" i="40"/>
  <c r="J3332" i="40"/>
  <c r="G3333" i="40"/>
  <c r="J3333" i="40"/>
  <c r="K3333" i="40"/>
  <c r="C3335" i="40"/>
  <c r="E3335" i="40"/>
  <c r="G3335" i="40" s="1"/>
  <c r="H3335" i="40" s="1"/>
  <c r="F3335" i="40"/>
  <c r="K3335" i="40" s="1"/>
  <c r="G3336" i="40"/>
  <c r="J3336" i="40"/>
  <c r="G3337" i="40"/>
  <c r="J3337" i="40"/>
  <c r="G3338" i="40"/>
  <c r="J3338" i="40"/>
  <c r="K3338" i="40"/>
  <c r="J3339" i="40"/>
  <c r="K3339" i="40"/>
  <c r="G3340" i="40"/>
  <c r="J3340" i="40"/>
  <c r="J3341" i="40"/>
  <c r="G3342" i="40"/>
  <c r="J3342" i="40"/>
  <c r="J3343" i="40"/>
  <c r="K3343" i="40"/>
  <c r="G3344" i="40"/>
  <c r="J3344" i="40"/>
  <c r="G3345" i="40"/>
  <c r="J3345" i="40"/>
  <c r="K3345" i="40"/>
  <c r="G3346" i="40"/>
  <c r="J3346" i="40"/>
  <c r="K3346" i="40"/>
  <c r="J3347" i="40"/>
  <c r="G3318" i="40" l="1"/>
  <c r="K3304" i="40"/>
  <c r="K3341" i="40"/>
  <c r="K3340" i="40"/>
  <c r="G3304" i="40"/>
  <c r="K3328" i="40"/>
  <c r="G3297" i="40"/>
  <c r="K3337" i="40"/>
  <c r="K3326" i="40"/>
  <c r="K3320" i="40"/>
  <c r="K3314" i="40"/>
  <c r="K3296" i="40"/>
  <c r="G3289" i="40"/>
  <c r="K3301" i="40"/>
  <c r="K3288" i="40"/>
  <c r="K3274" i="40"/>
  <c r="K3306" i="40"/>
  <c r="K3347" i="40"/>
  <c r="K3342" i="40"/>
  <c r="K3332" i="40"/>
  <c r="K3327" i="40"/>
  <c r="K3316" i="40"/>
  <c r="G3287" i="40"/>
  <c r="G3281" i="40"/>
  <c r="G3274" i="40"/>
  <c r="K3257" i="40"/>
  <c r="K3319" i="40"/>
  <c r="K3308" i="40"/>
  <c r="K3297" i="40"/>
  <c r="G3272" i="40"/>
  <c r="G3264" i="40"/>
  <c r="K3256" i="40"/>
  <c r="K3305" i="40"/>
  <c r="K3250" i="40"/>
  <c r="K3325" i="40"/>
  <c r="K3310" i="40"/>
  <c r="K3344" i="40"/>
  <c r="K3329" i="40"/>
  <c r="G3315" i="40"/>
  <c r="G3294" i="40"/>
  <c r="G3288" i="40"/>
  <c r="K3282" i="40"/>
  <c r="G3276" i="40"/>
  <c r="K3269" i="40"/>
  <c r="G3256" i="40"/>
  <c r="G3243" i="40"/>
  <c r="K3243" i="40"/>
  <c r="G3238" i="40"/>
  <c r="H3238" i="40" s="1"/>
  <c r="G3341" i="40"/>
  <c r="K3336" i="40"/>
  <c r="K3331" i="40"/>
  <c r="K3317" i="40"/>
  <c r="K3307" i="40"/>
  <c r="G3303" i="40"/>
  <c r="H3303" i="40" s="1"/>
  <c r="G3292" i="40"/>
  <c r="H3292" i="40" s="1"/>
  <c r="K3280" i="40"/>
  <c r="K3267" i="40"/>
  <c r="K3260" i="40"/>
  <c r="K3290" i="40"/>
  <c r="G3260" i="40"/>
  <c r="K3272" i="40"/>
  <c r="K3277" i="40"/>
  <c r="K3265" i="40"/>
  <c r="K3259" i="40"/>
  <c r="K3254" i="40"/>
  <c r="K3270" i="40"/>
  <c r="K3264" i="40"/>
  <c r="K3248" i="40"/>
  <c r="K3315" i="40"/>
  <c r="G3290" i="40"/>
  <c r="G3285" i="40"/>
  <c r="K3268" i="40"/>
  <c r="K3263" i="40"/>
  <c r="K3253" i="40"/>
  <c r="G3248" i="40"/>
  <c r="K3273" i="40"/>
  <c r="K3252" i="40"/>
  <c r="K3271" i="40"/>
  <c r="K3266" i="40"/>
  <c r="K3247" i="40"/>
  <c r="K3242" i="40"/>
  <c r="G3314" i="40"/>
  <c r="K3309" i="40"/>
  <c r="K3299" i="40"/>
  <c r="G3295" i="40"/>
  <c r="K3284" i="40"/>
  <c r="G3270" i="40"/>
  <c r="K3255" i="40"/>
  <c r="K3246" i="40"/>
  <c r="G3242" i="40"/>
  <c r="K3241" i="40"/>
  <c r="G3347" i="40"/>
  <c r="G3343" i="40"/>
  <c r="G3339" i="40"/>
  <c r="G3330" i="40"/>
  <c r="G3326" i="40"/>
  <c r="G3321" i="40"/>
  <c r="G3317" i="40"/>
  <c r="G3313" i="40"/>
  <c r="G3309" i="40"/>
  <c r="G3305" i="40"/>
  <c r="G3300" i="40"/>
  <c r="K3295" i="40"/>
  <c r="G3286" i="40"/>
  <c r="K3275" i="40"/>
  <c r="G3267" i="40"/>
  <c r="K3258" i="40"/>
  <c r="G3250" i="40"/>
  <c r="K3245" i="40"/>
  <c r="K3298" i="40"/>
  <c r="K3294" i="40"/>
  <c r="K3289" i="40"/>
  <c r="K3285" i="40"/>
  <c r="G3277" i="40"/>
  <c r="G3273" i="40"/>
  <c r="G3269" i="40"/>
  <c r="G3265" i="40"/>
  <c r="G3257" i="40"/>
  <c r="G3253" i="40"/>
  <c r="G3249" i="40"/>
  <c r="G3245" i="40"/>
  <c r="L1717" i="27" l="1"/>
  <c r="K1717" i="27"/>
  <c r="J1717" i="27"/>
  <c r="I1717" i="27"/>
  <c r="H1717" i="27"/>
  <c r="G1717" i="27"/>
  <c r="F1717" i="27"/>
  <c r="E1717" i="27"/>
  <c r="D1717" i="27"/>
  <c r="L1679" i="27"/>
  <c r="K1679" i="27"/>
  <c r="J1679" i="27"/>
  <c r="I1679" i="27"/>
  <c r="H1679" i="27"/>
  <c r="G1679" i="27"/>
  <c r="F1679" i="27"/>
  <c r="E1679" i="27"/>
  <c r="D1679" i="27"/>
  <c r="L1691" i="27"/>
  <c r="K1691" i="27"/>
  <c r="J1691" i="27"/>
  <c r="I1691" i="27"/>
  <c r="H1691" i="27"/>
  <c r="G1691" i="27"/>
  <c r="F1691" i="27"/>
  <c r="E1691" i="27"/>
  <c r="D1691" i="27"/>
  <c r="L1685" i="27"/>
  <c r="K1685" i="27"/>
  <c r="J1685" i="27"/>
  <c r="I1685" i="27"/>
  <c r="H1685" i="27"/>
  <c r="G1685" i="27"/>
  <c r="F1685" i="27"/>
  <c r="E1685" i="27"/>
  <c r="D1685" i="27"/>
  <c r="L1698" i="27"/>
  <c r="K1698" i="27"/>
  <c r="J1698" i="27"/>
  <c r="I1698" i="27"/>
  <c r="H1698" i="27"/>
  <c r="G1698" i="27"/>
  <c r="F1698" i="27"/>
  <c r="E1698" i="27"/>
  <c r="D1698" i="27"/>
  <c r="L1687" i="27"/>
  <c r="K1687" i="27"/>
  <c r="J1687" i="27"/>
  <c r="I1687" i="27"/>
  <c r="H1687" i="27"/>
  <c r="G1687" i="27"/>
  <c r="F1687" i="27"/>
  <c r="E1687" i="27"/>
  <c r="D1687" i="27"/>
  <c r="L1711" i="27"/>
  <c r="K1711" i="27"/>
  <c r="J1711" i="27"/>
  <c r="I1711" i="27"/>
  <c r="H1711" i="27"/>
  <c r="G1711" i="27"/>
  <c r="F1711" i="27"/>
  <c r="E1711" i="27"/>
  <c r="D1711" i="27"/>
  <c r="C1711" i="27"/>
  <c r="L1704" i="27"/>
  <c r="K1704" i="27"/>
  <c r="J1704" i="27"/>
  <c r="I1704" i="27"/>
  <c r="H1704" i="27"/>
  <c r="G1704" i="27"/>
  <c r="F1704" i="27"/>
  <c r="E1704" i="27"/>
  <c r="D1704" i="27"/>
  <c r="C1704" i="27"/>
  <c r="L1718" i="27"/>
  <c r="K1718" i="27"/>
  <c r="J1718" i="27"/>
  <c r="I1718" i="27"/>
  <c r="H1718" i="27"/>
  <c r="G1718" i="27"/>
  <c r="F1718" i="27"/>
  <c r="E1718" i="27"/>
  <c r="D1718" i="27"/>
  <c r="C1718" i="27"/>
  <c r="C1717" i="27"/>
  <c r="C1679" i="27"/>
  <c r="C1691" i="27"/>
  <c r="C1685" i="27"/>
  <c r="C1511" i="27"/>
  <c r="L1689" i="27"/>
  <c r="K1689" i="27"/>
  <c r="J1689" i="27"/>
  <c r="I1689" i="27"/>
  <c r="H1689" i="27"/>
  <c r="G1689" i="27"/>
  <c r="F1689" i="27"/>
  <c r="E1689" i="27"/>
  <c r="D1689" i="27"/>
  <c r="C1689" i="27"/>
  <c r="L1682" i="27"/>
  <c r="K1682" i="27"/>
  <c r="J1682" i="27"/>
  <c r="I1682" i="27"/>
  <c r="H1682" i="27"/>
  <c r="G1682" i="27"/>
  <c r="F1682" i="27"/>
  <c r="E1682" i="27"/>
  <c r="D1682" i="27"/>
  <c r="C1682" i="27"/>
  <c r="L1678" i="27"/>
  <c r="K1678" i="27"/>
  <c r="J1678" i="27"/>
  <c r="I1678" i="27"/>
  <c r="H1678" i="27"/>
  <c r="G1678" i="27"/>
  <c r="F1678" i="27"/>
  <c r="E1678" i="27"/>
  <c r="D1678" i="27"/>
  <c r="C1678" i="27"/>
  <c r="L1677" i="27"/>
  <c r="K1677" i="27"/>
  <c r="J1677" i="27"/>
  <c r="I1677" i="27"/>
  <c r="H1677" i="27"/>
  <c r="G1677" i="27"/>
  <c r="F1677" i="27"/>
  <c r="E1677" i="27"/>
  <c r="D1677" i="27"/>
  <c r="C1677" i="27"/>
  <c r="C1464" i="27"/>
  <c r="C1465" i="27" s="1"/>
  <c r="L1676" i="27"/>
  <c r="K1676" i="27"/>
  <c r="J1676" i="27"/>
  <c r="I1676" i="27"/>
  <c r="H1676" i="27"/>
  <c r="G1676" i="27"/>
  <c r="F1676" i="27"/>
  <c r="E1676" i="27"/>
  <c r="D1676" i="27"/>
  <c r="C1676" i="27"/>
  <c r="L1675" i="27"/>
  <c r="K1675" i="27"/>
  <c r="J1675" i="27"/>
  <c r="I1675" i="27"/>
  <c r="H1675" i="27"/>
  <c r="G1675" i="27"/>
  <c r="F1675" i="27"/>
  <c r="E1675" i="27"/>
  <c r="D1675" i="27"/>
  <c r="C1675" i="27"/>
  <c r="L1669" i="27"/>
  <c r="K1669" i="27"/>
  <c r="J1669" i="27"/>
  <c r="I1669" i="27"/>
  <c r="H1669" i="27"/>
  <c r="G1669" i="27"/>
  <c r="F1669" i="27"/>
  <c r="E1669" i="27"/>
  <c r="D1669" i="27"/>
  <c r="C1669" i="27"/>
  <c r="C1440" i="27"/>
  <c r="L1709" i="27"/>
  <c r="K1709" i="27"/>
  <c r="J1709" i="27"/>
  <c r="I1709" i="27"/>
  <c r="H1709" i="27"/>
  <c r="G1709" i="27"/>
  <c r="F1709" i="27"/>
  <c r="E1709" i="27"/>
  <c r="D1709" i="27"/>
  <c r="C1709" i="27"/>
  <c r="C1425" i="27"/>
  <c r="L1707" i="27"/>
  <c r="K1707" i="27"/>
  <c r="J1707" i="27"/>
  <c r="I1707" i="27"/>
  <c r="H1707" i="27"/>
  <c r="G1707" i="27"/>
  <c r="F1707" i="27"/>
  <c r="E1707" i="27"/>
  <c r="D1707" i="27"/>
  <c r="C1707" i="27"/>
  <c r="C1415" i="27"/>
  <c r="C1406" i="27"/>
  <c r="L1703" i="27"/>
  <c r="K1703" i="27"/>
  <c r="J1703" i="27"/>
  <c r="I1703" i="27"/>
  <c r="H1703" i="27"/>
  <c r="G1703" i="27"/>
  <c r="F1703" i="27"/>
  <c r="E1703" i="27"/>
  <c r="D1703" i="27"/>
  <c r="C1703" i="27"/>
  <c r="L1697" i="27"/>
  <c r="K1697" i="27"/>
  <c r="J1697" i="27"/>
  <c r="I1697" i="27"/>
  <c r="H1697" i="27"/>
  <c r="G1697" i="27"/>
  <c r="F1697" i="27"/>
  <c r="E1697" i="27"/>
  <c r="D1697" i="27"/>
  <c r="C1697" i="27"/>
  <c r="C1386" i="27"/>
  <c r="L1696" i="27"/>
  <c r="K1696" i="27"/>
  <c r="J1696" i="27"/>
  <c r="I1696" i="27"/>
  <c r="H1696" i="27"/>
  <c r="G1696" i="27"/>
  <c r="F1696" i="27"/>
  <c r="E1696" i="27"/>
  <c r="D1696" i="27"/>
  <c r="C1696" i="27"/>
  <c r="L1667" i="27"/>
  <c r="K1667" i="27"/>
  <c r="J1667" i="27"/>
  <c r="I1667" i="27"/>
  <c r="H1667" i="27"/>
  <c r="G1667" i="27"/>
  <c r="F1667" i="27"/>
  <c r="E1667" i="27"/>
  <c r="D1667" i="27"/>
  <c r="C1667" i="27"/>
  <c r="L1680" i="27"/>
  <c r="K1680" i="27"/>
  <c r="J1680" i="27"/>
  <c r="I1680" i="27"/>
  <c r="H1680" i="27"/>
  <c r="G1680" i="27"/>
  <c r="F1680" i="27"/>
  <c r="E1680" i="27"/>
  <c r="D1680" i="27"/>
  <c r="C1680" i="27"/>
  <c r="L1666" i="27"/>
  <c r="K1666" i="27"/>
  <c r="J1666" i="27"/>
  <c r="I1666" i="27"/>
  <c r="H1666" i="27"/>
  <c r="G1666" i="27"/>
  <c r="F1666" i="27"/>
  <c r="E1666" i="27"/>
  <c r="D1666" i="27"/>
  <c r="C1666" i="27"/>
  <c r="L1673" i="27"/>
  <c r="K1673" i="27"/>
  <c r="J1673" i="27"/>
  <c r="I1673" i="27"/>
  <c r="H1673" i="27"/>
  <c r="G1673" i="27"/>
  <c r="F1673" i="27"/>
  <c r="E1673" i="27"/>
  <c r="D1673" i="27"/>
  <c r="C1673" i="27"/>
  <c r="L1683" i="27"/>
  <c r="K1683" i="27"/>
  <c r="J1683" i="27"/>
  <c r="I1683" i="27"/>
  <c r="H1683" i="27"/>
  <c r="G1683" i="27"/>
  <c r="F1683" i="27"/>
  <c r="E1683" i="27"/>
  <c r="D1683" i="27"/>
  <c r="C1683" i="27"/>
  <c r="L1712" i="27"/>
  <c r="K1712" i="27"/>
  <c r="J1712" i="27"/>
  <c r="I1712" i="27"/>
  <c r="H1712" i="27"/>
  <c r="G1712" i="27"/>
  <c r="F1712" i="27"/>
  <c r="E1712" i="27"/>
  <c r="D1712" i="27"/>
  <c r="C1712" i="27"/>
  <c r="L1671" i="27"/>
  <c r="K1671" i="27"/>
  <c r="J1671" i="27"/>
  <c r="I1671" i="27"/>
  <c r="H1671" i="27"/>
  <c r="G1671" i="27"/>
  <c r="F1671" i="27"/>
  <c r="E1671" i="27"/>
  <c r="D1671" i="27"/>
  <c r="C1671" i="27"/>
  <c r="L1688" i="27"/>
  <c r="K1688" i="27"/>
  <c r="J1688" i="27"/>
  <c r="I1688" i="27"/>
  <c r="H1688" i="27"/>
  <c r="G1688" i="27"/>
  <c r="F1688" i="27"/>
  <c r="E1688" i="27"/>
  <c r="D1688" i="27"/>
  <c r="C1688" i="27"/>
  <c r="L1701" i="27"/>
  <c r="K1701" i="27"/>
  <c r="J1701" i="27"/>
  <c r="I1701" i="27"/>
  <c r="H1701" i="27"/>
  <c r="G1701" i="27"/>
  <c r="F1701" i="27"/>
  <c r="E1701" i="27"/>
  <c r="D1701" i="27"/>
  <c r="C1701" i="27"/>
  <c r="L1668" i="27"/>
  <c r="K1668" i="27"/>
  <c r="J1668" i="27"/>
  <c r="I1668" i="27"/>
  <c r="H1668" i="27"/>
  <c r="G1668" i="27"/>
  <c r="F1668" i="27"/>
  <c r="E1668" i="27"/>
  <c r="D1668" i="27"/>
  <c r="C1668" i="27"/>
  <c r="C1698" i="27"/>
  <c r="C1687" i="27"/>
  <c r="L1715" i="27"/>
  <c r="K1715" i="27"/>
  <c r="J1715" i="27"/>
  <c r="I1715" i="27"/>
  <c r="H1715" i="27"/>
  <c r="G1715" i="27"/>
  <c r="F1715" i="27"/>
  <c r="E1715" i="27"/>
  <c r="D1715" i="27"/>
  <c r="L1714" i="27"/>
  <c r="K1714" i="27"/>
  <c r="J1714" i="27"/>
  <c r="I1714" i="27"/>
  <c r="H1714" i="27"/>
  <c r="G1714" i="27"/>
  <c r="F1714" i="27"/>
  <c r="E1714" i="27"/>
  <c r="D1714" i="27"/>
  <c r="L1713" i="27"/>
  <c r="K1713" i="27"/>
  <c r="J1713" i="27"/>
  <c r="I1713" i="27"/>
  <c r="H1713" i="27"/>
  <c r="G1713" i="27"/>
  <c r="F1713" i="27"/>
  <c r="E1713" i="27"/>
  <c r="D1713" i="27"/>
  <c r="C1715" i="27"/>
  <c r="C1714" i="27"/>
  <c r="C1713" i="27"/>
  <c r="L1710" i="27"/>
  <c r="K1710" i="27"/>
  <c r="J1710" i="27"/>
  <c r="I1710" i="27"/>
  <c r="H1710" i="27"/>
  <c r="G1710" i="27"/>
  <c r="F1710" i="27"/>
  <c r="E1710" i="27"/>
  <c r="D1710" i="27"/>
  <c r="L1708" i="27"/>
  <c r="K1708" i="27"/>
  <c r="J1708" i="27"/>
  <c r="I1708" i="27"/>
  <c r="H1708" i="27"/>
  <c r="G1708" i="27"/>
  <c r="F1708" i="27"/>
  <c r="E1708" i="27"/>
  <c r="D1708" i="27"/>
  <c r="C1710" i="27"/>
  <c r="L1706" i="27"/>
  <c r="K1706" i="27"/>
  <c r="J1706" i="27"/>
  <c r="I1706" i="27"/>
  <c r="H1706" i="27"/>
  <c r="G1706" i="27"/>
  <c r="F1706" i="27"/>
  <c r="E1706" i="27"/>
  <c r="D1706" i="27"/>
  <c r="L1705" i="27"/>
  <c r="K1705" i="27"/>
  <c r="J1705" i="27"/>
  <c r="I1705" i="27"/>
  <c r="H1705" i="27"/>
  <c r="G1705" i="27"/>
  <c r="F1705" i="27"/>
  <c r="E1705" i="27"/>
  <c r="D1705" i="27"/>
  <c r="C1708" i="27"/>
  <c r="C1706" i="27"/>
  <c r="C1705" i="27"/>
  <c r="L1702" i="27"/>
  <c r="K1702" i="27"/>
  <c r="J1702" i="27"/>
  <c r="I1702" i="27"/>
  <c r="H1702" i="27"/>
  <c r="G1702" i="27"/>
  <c r="F1702" i="27"/>
  <c r="E1702" i="27"/>
  <c r="D1702" i="27"/>
  <c r="L1684" i="27"/>
  <c r="K1684" i="27"/>
  <c r="J1684" i="27"/>
  <c r="I1684" i="27"/>
  <c r="H1684" i="27"/>
  <c r="G1684" i="27"/>
  <c r="F1684" i="27"/>
  <c r="E1684" i="27"/>
  <c r="D1684" i="27"/>
  <c r="C1702" i="27"/>
  <c r="C1684" i="27"/>
  <c r="L1700" i="27"/>
  <c r="K1700" i="27"/>
  <c r="J1700" i="27"/>
  <c r="I1700" i="27"/>
  <c r="H1700" i="27"/>
  <c r="G1700" i="27"/>
  <c r="F1700" i="27"/>
  <c r="E1700" i="27"/>
  <c r="D1700" i="27"/>
  <c r="L1699" i="27"/>
  <c r="K1699" i="27"/>
  <c r="J1699" i="27"/>
  <c r="I1699" i="27"/>
  <c r="H1699" i="27"/>
  <c r="G1699" i="27"/>
  <c r="F1699" i="27"/>
  <c r="E1699" i="27"/>
  <c r="D1699" i="27"/>
  <c r="C1700" i="27"/>
  <c r="C1699" i="27"/>
  <c r="C139" i="27"/>
  <c r="L1695" i="27"/>
  <c r="K1695" i="27"/>
  <c r="J1695" i="27"/>
  <c r="I1695" i="27"/>
  <c r="H1695" i="27"/>
  <c r="G1695" i="27"/>
  <c r="F1695" i="27"/>
  <c r="E1695" i="27"/>
  <c r="D1695" i="27"/>
  <c r="L1694" i="27"/>
  <c r="K1694" i="27"/>
  <c r="J1694" i="27"/>
  <c r="I1694" i="27"/>
  <c r="H1694" i="27"/>
  <c r="G1694" i="27"/>
  <c r="F1694" i="27"/>
  <c r="E1694" i="27"/>
  <c r="D1694" i="27"/>
  <c r="L1693" i="27"/>
  <c r="K1693" i="27"/>
  <c r="J1693" i="27"/>
  <c r="I1693" i="27"/>
  <c r="H1693" i="27"/>
  <c r="G1693" i="27"/>
  <c r="F1693" i="27"/>
  <c r="E1693" i="27"/>
  <c r="D1693" i="27"/>
  <c r="C1695" i="27"/>
  <c r="C1694" i="27"/>
  <c r="C1693" i="27"/>
  <c r="L1681" i="27"/>
  <c r="K1681" i="27"/>
  <c r="J1681" i="27"/>
  <c r="I1681" i="27"/>
  <c r="H1681" i="27"/>
  <c r="G1681" i="27"/>
  <c r="F1681" i="27"/>
  <c r="E1681" i="27"/>
  <c r="D1681" i="27"/>
  <c r="C1681" i="27"/>
  <c r="L1674" i="27"/>
  <c r="K1674" i="27"/>
  <c r="J1674" i="27"/>
  <c r="I1674" i="27"/>
  <c r="H1674" i="27"/>
  <c r="G1674" i="27"/>
  <c r="F1674" i="27"/>
  <c r="E1674" i="27"/>
  <c r="D1674" i="27"/>
  <c r="C1674" i="27"/>
  <c r="C22" i="27"/>
  <c r="L1659" i="27"/>
  <c r="L1660" i="27" s="1"/>
  <c r="K1659" i="27"/>
  <c r="K1660" i="27" s="1"/>
  <c r="J1659" i="27"/>
  <c r="J1660" i="27" s="1"/>
  <c r="I1659" i="27"/>
  <c r="I1660" i="27" s="1"/>
  <c r="H1659" i="27"/>
  <c r="H1660" i="27" s="1"/>
  <c r="G1659" i="27"/>
  <c r="G1660" i="27" s="1"/>
  <c r="F1659" i="27"/>
  <c r="F1660" i="27" s="1"/>
  <c r="E1659" i="27"/>
  <c r="E1660" i="27" s="1"/>
  <c r="D1659" i="27"/>
  <c r="D1660" i="27" s="1"/>
  <c r="C1659" i="27"/>
  <c r="L1646" i="27"/>
  <c r="L1647" i="27" s="1"/>
  <c r="K1646" i="27"/>
  <c r="K1647" i="27" s="1"/>
  <c r="J1646" i="27"/>
  <c r="J1647" i="27" s="1"/>
  <c r="I1646" i="27"/>
  <c r="I1647" i="27" s="1"/>
  <c r="H1646" i="27"/>
  <c r="H1647" i="27" s="1"/>
  <c r="G1646" i="27"/>
  <c r="G1647" i="27" s="1"/>
  <c r="F1646" i="27"/>
  <c r="F1647" i="27" s="1"/>
  <c r="E1646" i="27"/>
  <c r="E1647" i="27" s="1"/>
  <c r="D1646" i="27"/>
  <c r="D1647" i="27" s="1"/>
  <c r="C1646" i="27"/>
  <c r="L1634" i="27"/>
  <c r="L1635" i="27" s="1"/>
  <c r="K1634" i="27"/>
  <c r="K1635" i="27" s="1"/>
  <c r="J1634" i="27"/>
  <c r="J1635" i="27" s="1"/>
  <c r="I1634" i="27"/>
  <c r="I1635" i="27" s="1"/>
  <c r="H1634" i="27"/>
  <c r="H1635" i="27" s="1"/>
  <c r="G1634" i="27"/>
  <c r="G1635" i="27" s="1"/>
  <c r="F1634" i="27"/>
  <c r="F1635" i="27" s="1"/>
  <c r="E1634" i="27"/>
  <c r="E1635" i="27" s="1"/>
  <c r="D1634" i="27"/>
  <c r="D1635" i="27" s="1"/>
  <c r="C1634" i="27"/>
  <c r="L1612" i="27"/>
  <c r="L1613" i="27" s="1"/>
  <c r="L1579" i="27"/>
  <c r="L1580" i="27" s="1"/>
  <c r="C1579" i="27"/>
  <c r="L1546" i="27"/>
  <c r="L1547" i="27" s="1"/>
  <c r="C1546" i="27"/>
  <c r="L1511" i="27"/>
  <c r="L1512" i="27" s="1"/>
  <c r="K1511" i="27"/>
  <c r="K1512" i="27" s="1"/>
  <c r="J1511" i="27"/>
  <c r="J1512" i="27" s="1"/>
  <c r="I1511" i="27"/>
  <c r="I1512" i="27" s="1"/>
  <c r="H1511" i="27"/>
  <c r="H1512" i="27" s="1"/>
  <c r="G1511" i="27"/>
  <c r="G1512" i="27" s="1"/>
  <c r="F1511" i="27"/>
  <c r="F1512" i="27" s="1"/>
  <c r="E1511" i="27"/>
  <c r="E1512" i="27" s="1"/>
  <c r="D1511" i="27"/>
  <c r="D1512" i="27" s="1"/>
  <c r="L1498" i="27"/>
  <c r="L1499" i="27" s="1"/>
  <c r="K1498" i="27"/>
  <c r="K1499" i="27" s="1"/>
  <c r="J1498" i="27"/>
  <c r="J1499" i="27" s="1"/>
  <c r="I1498" i="27"/>
  <c r="I1499" i="27" s="1"/>
  <c r="H1498" i="27"/>
  <c r="H1499" i="27" s="1"/>
  <c r="G1498" i="27"/>
  <c r="G1499" i="27" s="1"/>
  <c r="F1498" i="27"/>
  <c r="F1499" i="27" s="1"/>
  <c r="E1498" i="27"/>
  <c r="E1499" i="27" s="1"/>
  <c r="D1498" i="27"/>
  <c r="D1499" i="27" s="1"/>
  <c r="C1498" i="27"/>
  <c r="L1489" i="27"/>
  <c r="L1490" i="27" s="1"/>
  <c r="C1489" i="27"/>
  <c r="K1489" i="27"/>
  <c r="K1490" i="27" s="1"/>
  <c r="J1489" i="27"/>
  <c r="J1490" i="27" s="1"/>
  <c r="I1489" i="27"/>
  <c r="I1490" i="27" s="1"/>
  <c r="H1489" i="27"/>
  <c r="H1490" i="27" s="1"/>
  <c r="G1489" i="27"/>
  <c r="G1490" i="27" s="1"/>
  <c r="F1489" i="27"/>
  <c r="E1489" i="27"/>
  <c r="E1490" i="27" s="1"/>
  <c r="D1489" i="27"/>
  <c r="D1490" i="27" s="1"/>
  <c r="L1480" i="27"/>
  <c r="L1481" i="27" s="1"/>
  <c r="K1480" i="27"/>
  <c r="K1481" i="27" s="1"/>
  <c r="J1480" i="27"/>
  <c r="J1481" i="27" s="1"/>
  <c r="I1480" i="27"/>
  <c r="I1481" i="27" s="1"/>
  <c r="H1480" i="27"/>
  <c r="H1481" i="27" s="1"/>
  <c r="G1480" i="27"/>
  <c r="G1481" i="27" s="1"/>
  <c r="F1480" i="27"/>
  <c r="E1480" i="27"/>
  <c r="E1481" i="27" s="1"/>
  <c r="D1480" i="27"/>
  <c r="D1481" i="27" s="1"/>
  <c r="C1480" i="27"/>
  <c r="L1472" i="27"/>
  <c r="L1473" i="27" s="1"/>
  <c r="K1472" i="27"/>
  <c r="K1473" i="27" s="1"/>
  <c r="J1472" i="27"/>
  <c r="J1473" i="27" s="1"/>
  <c r="I1472" i="27"/>
  <c r="I1473" i="27" s="1"/>
  <c r="H1472" i="27"/>
  <c r="H1473" i="27" s="1"/>
  <c r="G1472" i="27"/>
  <c r="G1473" i="27" s="1"/>
  <c r="F1472" i="27"/>
  <c r="E1472" i="27"/>
  <c r="E1473" i="27" s="1"/>
  <c r="D1472" i="27"/>
  <c r="D1473" i="27" s="1"/>
  <c r="C1472" i="27"/>
  <c r="L1464" i="27"/>
  <c r="L1465" i="27" s="1"/>
  <c r="K1464" i="27"/>
  <c r="K1465" i="27" s="1"/>
  <c r="J1464" i="27"/>
  <c r="J1465" i="27" s="1"/>
  <c r="I1464" i="27"/>
  <c r="I1465" i="27" s="1"/>
  <c r="H1464" i="27"/>
  <c r="H1465" i="27" s="1"/>
  <c r="G1464" i="27"/>
  <c r="G1465" i="27" s="1"/>
  <c r="F1464" i="27"/>
  <c r="E1464" i="27"/>
  <c r="E1465" i="27" s="1"/>
  <c r="D1464" i="27"/>
  <c r="M1687" i="27" l="1"/>
  <c r="M1698" i="27"/>
  <c r="M1685" i="27"/>
  <c r="M1511" i="27"/>
  <c r="M1693" i="27"/>
  <c r="M1706" i="27"/>
  <c r="M1691" i="27"/>
  <c r="M1705" i="27"/>
  <c r="C1481" i="27"/>
  <c r="M1480" i="27"/>
  <c r="M1694" i="27"/>
  <c r="M1708" i="27"/>
  <c r="M1679" i="27"/>
  <c r="M1681" i="27"/>
  <c r="M1695" i="27"/>
  <c r="M1717" i="27"/>
  <c r="M1684" i="27"/>
  <c r="M1674" i="27"/>
  <c r="M1714" i="27"/>
  <c r="M1713" i="27"/>
  <c r="M1702" i="27"/>
  <c r="M1464" i="27"/>
  <c r="C1473" i="27"/>
  <c r="M1472" i="27"/>
  <c r="M1715" i="27"/>
  <c r="C1580" i="27"/>
  <c r="M1718" i="27"/>
  <c r="C1660" i="27"/>
  <c r="M1659" i="27"/>
  <c r="C1490" i="27"/>
  <c r="M1489" i="27"/>
  <c r="C1647" i="27"/>
  <c r="M1646" i="27"/>
  <c r="M1699" i="27"/>
  <c r="M1700" i="27"/>
  <c r="M1710" i="27"/>
  <c r="C1499" i="27"/>
  <c r="M1498" i="27"/>
  <c r="C1635" i="27"/>
  <c r="M1634" i="27"/>
  <c r="M1670" i="27"/>
  <c r="L1455" i="27"/>
  <c r="L1456" i="27" s="1"/>
  <c r="K1455" i="27"/>
  <c r="K1456" i="27" s="1"/>
  <c r="J1455" i="27"/>
  <c r="J1456" i="27" s="1"/>
  <c r="I1455" i="27"/>
  <c r="I1456" i="27" s="1"/>
  <c r="H1455" i="27"/>
  <c r="H1456" i="27" s="1"/>
  <c r="G1455" i="27"/>
  <c r="G1456" i="27" s="1"/>
  <c r="F1455" i="27"/>
  <c r="E1455" i="27"/>
  <c r="E1456" i="27" s="1"/>
  <c r="D1455" i="27"/>
  <c r="D1456" i="27" s="1"/>
  <c r="C1455" i="27"/>
  <c r="L1448" i="27"/>
  <c r="L1449" i="27" s="1"/>
  <c r="C1448" i="27"/>
  <c r="K1448" i="27"/>
  <c r="K1449" i="27" s="1"/>
  <c r="J1448" i="27"/>
  <c r="J1449" i="27" s="1"/>
  <c r="I1448" i="27"/>
  <c r="I1449" i="27" s="1"/>
  <c r="H1448" i="27"/>
  <c r="H1449" i="27" s="1"/>
  <c r="G1448" i="27"/>
  <c r="G1449" i="27" s="1"/>
  <c r="F1448" i="27"/>
  <c r="F1449" i="27" s="1"/>
  <c r="E1448" i="27"/>
  <c r="E1449" i="27" s="1"/>
  <c r="D1448" i="27"/>
  <c r="D1449" i="27" s="1"/>
  <c r="L1440" i="27"/>
  <c r="L1441" i="27" s="1"/>
  <c r="K1440" i="27"/>
  <c r="K1441" i="27" s="1"/>
  <c r="J1440" i="27"/>
  <c r="J1441" i="27" s="1"/>
  <c r="I1440" i="27"/>
  <c r="I1441" i="27" s="1"/>
  <c r="H1440" i="27"/>
  <c r="H1441" i="27" s="1"/>
  <c r="G1440" i="27"/>
  <c r="G1441" i="27" s="1"/>
  <c r="F1440" i="27"/>
  <c r="F1441" i="27" s="1"/>
  <c r="E1440" i="27"/>
  <c r="E1441" i="27" s="1"/>
  <c r="D1440" i="27"/>
  <c r="D1441" i="27" s="1"/>
  <c r="C1441" i="27"/>
  <c r="G1426" i="27"/>
  <c r="L1425" i="27"/>
  <c r="L1426" i="27" s="1"/>
  <c r="K1425" i="27"/>
  <c r="K1426" i="27" s="1"/>
  <c r="J1425" i="27"/>
  <c r="J1426" i="27" s="1"/>
  <c r="I1425" i="27"/>
  <c r="I1426" i="27" s="1"/>
  <c r="H1425" i="27"/>
  <c r="H1426" i="27" s="1"/>
  <c r="G1425" i="27"/>
  <c r="F1425" i="27"/>
  <c r="F1426" i="27" s="1"/>
  <c r="E1425" i="27"/>
  <c r="E1426" i="27" s="1"/>
  <c r="D1425" i="27"/>
  <c r="D1426" i="27" s="1"/>
  <c r="C1426" i="27"/>
  <c r="L1415" i="27"/>
  <c r="L1416" i="27" s="1"/>
  <c r="K1415" i="27"/>
  <c r="K1416" i="27" s="1"/>
  <c r="J1415" i="27"/>
  <c r="J1416" i="27" s="1"/>
  <c r="I1415" i="27"/>
  <c r="I1416" i="27" s="1"/>
  <c r="H1415" i="27"/>
  <c r="H1416" i="27" s="1"/>
  <c r="G1415" i="27"/>
  <c r="G1416" i="27" s="1"/>
  <c r="F1415" i="27"/>
  <c r="F1416" i="27" s="1"/>
  <c r="E1415" i="27"/>
  <c r="E1416" i="27" s="1"/>
  <c r="D1415" i="27"/>
  <c r="D1416" i="27" s="1"/>
  <c r="C1416" i="27"/>
  <c r="L1406" i="27"/>
  <c r="L1407" i="27" s="1"/>
  <c r="K1406" i="27"/>
  <c r="K1407" i="27" s="1"/>
  <c r="J1406" i="27"/>
  <c r="J1407" i="27" s="1"/>
  <c r="I1406" i="27"/>
  <c r="I1407" i="27" s="1"/>
  <c r="H1406" i="27"/>
  <c r="H1407" i="27" s="1"/>
  <c r="G1406" i="27"/>
  <c r="G1407" i="27" s="1"/>
  <c r="F1406" i="27"/>
  <c r="F1407" i="27" s="1"/>
  <c r="E1406" i="27"/>
  <c r="E1407" i="27" s="1"/>
  <c r="D1406" i="27"/>
  <c r="D1407" i="27" s="1"/>
  <c r="C1407" i="27"/>
  <c r="L1396" i="27"/>
  <c r="L1397" i="27" s="1"/>
  <c r="K1396" i="27"/>
  <c r="K1397" i="27" s="1"/>
  <c r="J1396" i="27"/>
  <c r="J1397" i="27" s="1"/>
  <c r="I1396" i="27"/>
  <c r="I1397" i="27" s="1"/>
  <c r="H1396" i="27"/>
  <c r="H1397" i="27" s="1"/>
  <c r="G1396" i="27"/>
  <c r="G1397" i="27" s="1"/>
  <c r="F1396" i="27"/>
  <c r="F1397" i="27" s="1"/>
  <c r="E1396" i="27"/>
  <c r="E1397" i="27" s="1"/>
  <c r="D1396" i="27"/>
  <c r="D1397" i="27" s="1"/>
  <c r="C1396" i="27"/>
  <c r="L1386" i="27"/>
  <c r="L1387" i="27" s="1"/>
  <c r="K1386" i="27"/>
  <c r="K1387" i="27" s="1"/>
  <c r="J1386" i="27"/>
  <c r="J1387" i="27" s="1"/>
  <c r="I1386" i="27"/>
  <c r="I1387" i="27" s="1"/>
  <c r="H1386" i="27"/>
  <c r="H1387" i="27" s="1"/>
  <c r="G1386" i="27"/>
  <c r="G1387" i="27" s="1"/>
  <c r="F1386" i="27"/>
  <c r="F1387" i="27" s="1"/>
  <c r="E1386" i="27"/>
  <c r="E1387" i="27" s="1"/>
  <c r="D1386" i="27"/>
  <c r="C1387" i="27"/>
  <c r="L1366" i="27"/>
  <c r="L1367" i="27" s="1"/>
  <c r="L1376" i="27"/>
  <c r="L1377" i="27" s="1"/>
  <c r="K1376" i="27"/>
  <c r="K1377" i="27" s="1"/>
  <c r="J1376" i="27"/>
  <c r="J1377" i="27" s="1"/>
  <c r="I1376" i="27"/>
  <c r="I1377" i="27" s="1"/>
  <c r="H1376" i="27"/>
  <c r="H1377" i="27" s="1"/>
  <c r="G1376" i="27"/>
  <c r="G1377" i="27" s="1"/>
  <c r="F1376" i="27"/>
  <c r="F1377" i="27" s="1"/>
  <c r="E1376" i="27"/>
  <c r="E1377" i="27" s="1"/>
  <c r="D1376" i="27"/>
  <c r="D1377" i="27" s="1"/>
  <c r="K1366" i="27"/>
  <c r="K1367" i="27" s="1"/>
  <c r="J1366" i="27"/>
  <c r="J1367" i="27" s="1"/>
  <c r="I1366" i="27"/>
  <c r="I1367" i="27" s="1"/>
  <c r="H1366" i="27"/>
  <c r="H1367" i="27" s="1"/>
  <c r="G1366" i="27"/>
  <c r="G1367" i="27" s="1"/>
  <c r="F1366" i="27"/>
  <c r="F1367" i="27" s="1"/>
  <c r="E1366" i="27"/>
  <c r="E1367" i="27" s="1"/>
  <c r="D1366" i="27"/>
  <c r="D1367" i="27" s="1"/>
  <c r="C1366" i="27"/>
  <c r="C1376" i="27"/>
  <c r="L1356" i="27"/>
  <c r="L1357" i="27" s="1"/>
  <c r="K1356" i="27"/>
  <c r="K1357" i="27" s="1"/>
  <c r="J1356" i="27"/>
  <c r="J1357" i="27" s="1"/>
  <c r="I1356" i="27"/>
  <c r="I1357" i="27" s="1"/>
  <c r="H1356" i="27"/>
  <c r="H1357" i="27" s="1"/>
  <c r="G1356" i="27"/>
  <c r="G1357" i="27" s="1"/>
  <c r="F1356" i="27"/>
  <c r="F1357" i="27" s="1"/>
  <c r="E1356" i="27"/>
  <c r="E1357" i="27" s="1"/>
  <c r="D1356" i="27"/>
  <c r="D1357" i="27" s="1"/>
  <c r="C1356" i="27"/>
  <c r="L1346" i="27"/>
  <c r="L1347" i="27" s="1"/>
  <c r="K1346" i="27"/>
  <c r="K1347" i="27" s="1"/>
  <c r="J1346" i="27"/>
  <c r="J1347" i="27" s="1"/>
  <c r="I1346" i="27"/>
  <c r="I1347" i="27" s="1"/>
  <c r="H1346" i="27"/>
  <c r="H1347" i="27" s="1"/>
  <c r="G1346" i="27"/>
  <c r="G1347" i="27" s="1"/>
  <c r="F1346" i="27"/>
  <c r="F1347" i="27" s="1"/>
  <c r="E1346" i="27"/>
  <c r="E1347" i="27" s="1"/>
  <c r="D1346" i="27"/>
  <c r="D1347" i="27" s="1"/>
  <c r="C1346" i="27"/>
  <c r="L1336" i="27"/>
  <c r="L1337" i="27" s="1"/>
  <c r="K1336" i="27"/>
  <c r="K1337" i="27" s="1"/>
  <c r="J1336" i="27"/>
  <c r="J1337" i="27" s="1"/>
  <c r="I1336" i="27"/>
  <c r="I1337" i="27" s="1"/>
  <c r="H1336" i="27"/>
  <c r="H1337" i="27" s="1"/>
  <c r="G1336" i="27"/>
  <c r="G1337" i="27" s="1"/>
  <c r="F1336" i="27"/>
  <c r="F1337" i="27" s="1"/>
  <c r="E1336" i="27"/>
  <c r="E1337" i="27" s="1"/>
  <c r="D1336" i="27"/>
  <c r="D1337" i="27" s="1"/>
  <c r="C1336" i="27"/>
  <c r="K1326" i="27"/>
  <c r="K1327" i="27" s="1"/>
  <c r="C1326" i="27"/>
  <c r="L1326" i="27"/>
  <c r="L1327" i="27" s="1"/>
  <c r="J1326" i="27"/>
  <c r="J1327" i="27" s="1"/>
  <c r="I1326" i="27"/>
  <c r="I1327" i="27" s="1"/>
  <c r="H1326" i="27"/>
  <c r="H1327" i="27" s="1"/>
  <c r="G1326" i="27"/>
  <c r="G1327" i="27" s="1"/>
  <c r="F1326" i="27"/>
  <c r="F1327" i="27" s="1"/>
  <c r="E1326" i="27"/>
  <c r="E1327" i="27" s="1"/>
  <c r="D1326" i="27"/>
  <c r="D1327" i="27" s="1"/>
  <c r="L1310" i="27"/>
  <c r="L1311" i="27" s="1"/>
  <c r="K1310" i="27"/>
  <c r="K1311" i="27" s="1"/>
  <c r="J1310" i="27"/>
  <c r="J1311" i="27" s="1"/>
  <c r="I1310" i="27"/>
  <c r="I1311" i="27" s="1"/>
  <c r="H1310" i="27"/>
  <c r="H1311" i="27" s="1"/>
  <c r="G1310" i="27"/>
  <c r="G1311" i="27" s="1"/>
  <c r="F1310" i="27"/>
  <c r="F1311" i="27" s="1"/>
  <c r="E1310" i="27"/>
  <c r="E1311" i="27" s="1"/>
  <c r="D1310" i="27"/>
  <c r="D1311" i="27" s="1"/>
  <c r="C1310" i="27"/>
  <c r="L1291" i="27"/>
  <c r="L1292" i="27" s="1"/>
  <c r="K1291" i="27"/>
  <c r="K1292" i="27" s="1"/>
  <c r="J1291" i="27"/>
  <c r="J1292" i="27" s="1"/>
  <c r="I1291" i="27"/>
  <c r="I1292" i="27" s="1"/>
  <c r="H1291" i="27"/>
  <c r="H1292" i="27" s="1"/>
  <c r="G1291" i="27"/>
  <c r="G1292" i="27" s="1"/>
  <c r="F1291" i="27"/>
  <c r="F1292" i="27" s="1"/>
  <c r="E1291" i="27"/>
  <c r="E1292" i="27" s="1"/>
  <c r="D1291" i="27"/>
  <c r="D1292" i="27" s="1"/>
  <c r="C1291" i="27"/>
  <c r="L1276" i="27"/>
  <c r="L1277" i="27" s="1"/>
  <c r="K1276" i="27"/>
  <c r="K1277" i="27" s="1"/>
  <c r="J1276" i="27"/>
  <c r="J1277" i="27" s="1"/>
  <c r="I1276" i="27"/>
  <c r="I1277" i="27" s="1"/>
  <c r="H1276" i="27"/>
  <c r="H1277" i="27" s="1"/>
  <c r="G1276" i="27"/>
  <c r="G1277" i="27" s="1"/>
  <c r="F1276" i="27"/>
  <c r="F1277" i="27" s="1"/>
  <c r="E1276" i="27"/>
  <c r="E1277" i="27" s="1"/>
  <c r="D1276" i="27"/>
  <c r="D1277" i="27" s="1"/>
  <c r="C1276" i="27"/>
  <c r="L1260" i="27"/>
  <c r="L1261" i="27" s="1"/>
  <c r="K1260" i="27"/>
  <c r="K1261" i="27" s="1"/>
  <c r="J1260" i="27"/>
  <c r="J1261" i="27" s="1"/>
  <c r="I1260" i="27"/>
  <c r="I1261" i="27" s="1"/>
  <c r="H1260" i="27"/>
  <c r="H1261" i="27" s="1"/>
  <c r="G1260" i="27"/>
  <c r="G1261" i="27" s="1"/>
  <c r="F1260" i="27"/>
  <c r="F1261" i="27" s="1"/>
  <c r="E1260" i="27"/>
  <c r="E1261" i="27" s="1"/>
  <c r="D1260" i="27"/>
  <c r="D1261" i="27" s="1"/>
  <c r="C1260" i="27"/>
  <c r="L1252" i="27"/>
  <c r="L1253" i="27" s="1"/>
  <c r="K1252" i="27"/>
  <c r="K1253" i="27" s="1"/>
  <c r="J1252" i="27"/>
  <c r="J1253" i="27" s="1"/>
  <c r="I1252" i="27"/>
  <c r="I1253" i="27" s="1"/>
  <c r="H1252" i="27"/>
  <c r="H1253" i="27" s="1"/>
  <c r="G1252" i="27"/>
  <c r="G1253" i="27" s="1"/>
  <c r="F1252" i="27"/>
  <c r="F1253" i="27" s="1"/>
  <c r="E1252" i="27"/>
  <c r="E1253" i="27" s="1"/>
  <c r="D1252" i="27"/>
  <c r="D1253" i="27" s="1"/>
  <c r="C1252" i="27"/>
  <c r="L1216" i="27"/>
  <c r="L1217" i="27" s="1"/>
  <c r="K1216" i="27"/>
  <c r="K1217" i="27" s="1"/>
  <c r="J1216" i="27"/>
  <c r="J1217" i="27" s="1"/>
  <c r="I1216" i="27"/>
  <c r="I1217" i="27" s="1"/>
  <c r="H1216" i="27"/>
  <c r="H1217" i="27" s="1"/>
  <c r="G1216" i="27"/>
  <c r="G1217" i="27" s="1"/>
  <c r="F1216" i="27"/>
  <c r="F1217" i="27" s="1"/>
  <c r="E1216" i="27"/>
  <c r="E1217" i="27" s="1"/>
  <c r="D1216" i="27"/>
  <c r="D1217" i="27" s="1"/>
  <c r="C1216" i="27"/>
  <c r="C1146" i="27"/>
  <c r="C850" i="27"/>
  <c r="M1386" i="27" l="1"/>
  <c r="C1449" i="27"/>
  <c r="M1448" i="27"/>
  <c r="M1440" i="27"/>
  <c r="C1311" i="27"/>
  <c r="M1310" i="27"/>
  <c r="C1367" i="27"/>
  <c r="M1366" i="27"/>
  <c r="C1456" i="27"/>
  <c r="M1455" i="27"/>
  <c r="C1357" i="27"/>
  <c r="M1356" i="27"/>
  <c r="C1347" i="27"/>
  <c r="M1346" i="27"/>
  <c r="M1415" i="27"/>
  <c r="D1387" i="27"/>
  <c r="C1327" i="27"/>
  <c r="M1326" i="27"/>
  <c r="C1253" i="27"/>
  <c r="M1252" i="27"/>
  <c r="C1337" i="27"/>
  <c r="M1336" i="27"/>
  <c r="C1377" i="27"/>
  <c r="M1376" i="27"/>
  <c r="C1261" i="27"/>
  <c r="M1260" i="27"/>
  <c r="C1147" i="27"/>
  <c r="M1406" i="27"/>
  <c r="C1292" i="27"/>
  <c r="M1291" i="27"/>
  <c r="C1277" i="27"/>
  <c r="M1276" i="27"/>
  <c r="C1217" i="27"/>
  <c r="M1216" i="27"/>
  <c r="C1397" i="27"/>
  <c r="M1396" i="27"/>
  <c r="M1425" i="27"/>
  <c r="C394" i="27"/>
  <c r="C382" i="27"/>
  <c r="C13" i="27"/>
  <c r="C1512" i="27"/>
  <c r="C383" i="27" l="1"/>
  <c r="C23" i="27"/>
  <c r="C14" i="27"/>
  <c r="L414" i="27"/>
  <c r="L415" i="27" s="1"/>
  <c r="K414" i="27"/>
  <c r="K415" i="27" s="1"/>
  <c r="J414" i="27"/>
  <c r="J415" i="27" s="1"/>
  <c r="I414" i="27"/>
  <c r="I415" i="27" s="1"/>
  <c r="H414" i="27"/>
  <c r="H415" i="27" s="1"/>
  <c r="G414" i="27"/>
  <c r="G415" i="27" s="1"/>
  <c r="F414" i="27"/>
  <c r="F415" i="27" s="1"/>
  <c r="E414" i="27"/>
  <c r="E415" i="27" s="1"/>
  <c r="D414" i="27"/>
  <c r="D415" i="27" s="1"/>
  <c r="C414" i="27"/>
  <c r="L437" i="27"/>
  <c r="L438" i="27" s="1"/>
  <c r="K437" i="27"/>
  <c r="K438" i="27" s="1"/>
  <c r="J437" i="27"/>
  <c r="J438" i="27" s="1"/>
  <c r="I437" i="27"/>
  <c r="I438" i="27" s="1"/>
  <c r="H437" i="27"/>
  <c r="H438" i="27" s="1"/>
  <c r="G437" i="27"/>
  <c r="G438" i="27" s="1"/>
  <c r="F437" i="27"/>
  <c r="F438" i="27" s="1"/>
  <c r="E437" i="27"/>
  <c r="E438" i="27" s="1"/>
  <c r="D437" i="27"/>
  <c r="D438" i="27" s="1"/>
  <c r="C437" i="27"/>
  <c r="L429" i="27"/>
  <c r="L430" i="27" s="1"/>
  <c r="K429" i="27"/>
  <c r="K430" i="27" s="1"/>
  <c r="J429" i="27"/>
  <c r="J430" i="27" s="1"/>
  <c r="I429" i="27"/>
  <c r="I430" i="27" s="1"/>
  <c r="H429" i="27"/>
  <c r="H430" i="27" s="1"/>
  <c r="G429" i="27"/>
  <c r="G430" i="27" s="1"/>
  <c r="F429" i="27"/>
  <c r="F430" i="27" s="1"/>
  <c r="E429" i="27"/>
  <c r="E430" i="27" s="1"/>
  <c r="D429" i="27"/>
  <c r="D430" i="27" s="1"/>
  <c r="C429" i="27"/>
  <c r="L403" i="27"/>
  <c r="L404" i="27" s="1"/>
  <c r="K403" i="27"/>
  <c r="K404" i="27" s="1"/>
  <c r="J403" i="27"/>
  <c r="J404" i="27" s="1"/>
  <c r="I403" i="27"/>
  <c r="I404" i="27" s="1"/>
  <c r="H403" i="27"/>
  <c r="H404" i="27" s="1"/>
  <c r="G403" i="27"/>
  <c r="G404" i="27" s="1"/>
  <c r="F403" i="27"/>
  <c r="F404" i="27" s="1"/>
  <c r="E403" i="27"/>
  <c r="E404" i="27" s="1"/>
  <c r="D403" i="27"/>
  <c r="D404" i="27" s="1"/>
  <c r="C403" i="27"/>
  <c r="C449" i="27"/>
  <c r="D449" i="27"/>
  <c r="D450" i="27" s="1"/>
  <c r="E449" i="27"/>
  <c r="E450" i="27" s="1"/>
  <c r="F449" i="27"/>
  <c r="F450" i="27" s="1"/>
  <c r="G449" i="27"/>
  <c r="G450" i="27" s="1"/>
  <c r="H449" i="27"/>
  <c r="H450" i="27" s="1"/>
  <c r="I449" i="27"/>
  <c r="I450" i="27" s="1"/>
  <c r="J449" i="27"/>
  <c r="J450" i="27" s="1"/>
  <c r="K449" i="27"/>
  <c r="K450" i="27" s="1"/>
  <c r="L449" i="27"/>
  <c r="L450" i="27" s="1"/>
  <c r="C456" i="27"/>
  <c r="D456" i="27"/>
  <c r="D457" i="27" s="1"/>
  <c r="E456" i="27"/>
  <c r="E457" i="27" s="1"/>
  <c r="F456" i="27"/>
  <c r="F457" i="27" s="1"/>
  <c r="G456" i="27"/>
  <c r="G457" i="27" s="1"/>
  <c r="H456" i="27"/>
  <c r="H457" i="27" s="1"/>
  <c r="I456" i="27"/>
  <c r="I457" i="27" s="1"/>
  <c r="J456" i="27"/>
  <c r="J457" i="27" s="1"/>
  <c r="K456" i="27"/>
  <c r="K457" i="27" s="1"/>
  <c r="L456" i="27"/>
  <c r="L457" i="27" s="1"/>
  <c r="C468" i="27"/>
  <c r="D468" i="27"/>
  <c r="D469" i="27" s="1"/>
  <c r="E468" i="27"/>
  <c r="E469" i="27" s="1"/>
  <c r="F468" i="27"/>
  <c r="F469" i="27" s="1"/>
  <c r="G468" i="27"/>
  <c r="G469" i="27" s="1"/>
  <c r="H468" i="27"/>
  <c r="H469" i="27" s="1"/>
  <c r="I468" i="27"/>
  <c r="I469" i="27" s="1"/>
  <c r="J468" i="27"/>
  <c r="J469" i="27" s="1"/>
  <c r="K468" i="27"/>
  <c r="K469" i="27" s="1"/>
  <c r="L468" i="27"/>
  <c r="L469" i="27" s="1"/>
  <c r="C430" i="27" l="1"/>
  <c r="M429" i="27"/>
  <c r="C404" i="27"/>
  <c r="M403" i="27"/>
  <c r="C415" i="27"/>
  <c r="M414" i="27"/>
  <c r="C469" i="27"/>
  <c r="M468" i="27"/>
  <c r="C450" i="27"/>
  <c r="M449" i="27"/>
  <c r="C457" i="27"/>
  <c r="M456" i="27"/>
  <c r="C438" i="27"/>
  <c r="M437" i="27"/>
  <c r="K1612" i="27"/>
  <c r="K1613" i="27" s="1"/>
  <c r="J1612" i="27"/>
  <c r="J1613" i="27" s="1"/>
  <c r="I1612" i="27"/>
  <c r="I1613" i="27" s="1"/>
  <c r="H1612" i="27"/>
  <c r="H1613" i="27" s="1"/>
  <c r="G1612" i="27"/>
  <c r="G1613" i="27" s="1"/>
  <c r="F1612" i="27"/>
  <c r="F1613" i="27" s="1"/>
  <c r="E1612" i="27"/>
  <c r="E1613" i="27" s="1"/>
  <c r="D1612" i="27"/>
  <c r="D1613" i="27" s="1"/>
  <c r="C1612" i="27"/>
  <c r="K1579" i="27"/>
  <c r="K1580" i="27" s="1"/>
  <c r="J1579" i="27"/>
  <c r="J1580" i="27" s="1"/>
  <c r="I1579" i="27"/>
  <c r="I1580" i="27" s="1"/>
  <c r="H1579" i="27"/>
  <c r="H1580" i="27" s="1"/>
  <c r="G1579" i="27"/>
  <c r="G1580" i="27" s="1"/>
  <c r="F1579" i="27"/>
  <c r="E1579" i="27"/>
  <c r="E1580" i="27" s="1"/>
  <c r="D1579" i="27"/>
  <c r="K1546" i="27"/>
  <c r="K1547" i="27" s="1"/>
  <c r="J1546" i="27"/>
  <c r="J1547" i="27" s="1"/>
  <c r="I1546" i="27"/>
  <c r="I1547" i="27" s="1"/>
  <c r="H1546" i="27"/>
  <c r="H1547" i="27" s="1"/>
  <c r="G1546" i="27"/>
  <c r="G1547" i="27" s="1"/>
  <c r="F1546" i="27"/>
  <c r="F1547" i="27" s="1"/>
  <c r="E1546" i="27"/>
  <c r="E1547" i="27" s="1"/>
  <c r="D1546" i="27"/>
  <c r="C1547" i="27"/>
  <c r="C1613" i="27" l="1"/>
  <c r="M1612" i="27"/>
  <c r="D1580" i="27"/>
  <c r="M1579" i="27"/>
  <c r="D1547" i="27"/>
  <c r="M1546" i="27"/>
  <c r="C3167" i="40" l="1"/>
  <c r="E3167" i="40"/>
  <c r="F3167" i="40"/>
  <c r="K3167" i="40" s="1"/>
  <c r="F1184" i="40"/>
  <c r="F9" i="40"/>
  <c r="K9" i="40" s="1"/>
  <c r="J3229" i="40" l="1"/>
  <c r="J3228" i="40"/>
  <c r="J3227" i="40"/>
  <c r="J3226" i="40"/>
  <c r="J3225" i="40"/>
  <c r="J3224" i="40"/>
  <c r="J3223" i="40"/>
  <c r="J3193" i="40"/>
  <c r="J3192" i="40"/>
  <c r="J3191" i="40"/>
  <c r="J3190" i="40"/>
  <c r="J3189" i="40"/>
  <c r="J3188" i="40"/>
  <c r="J3187" i="40"/>
  <c r="J3220" i="40"/>
  <c r="J3219" i="40"/>
  <c r="J3218" i="40"/>
  <c r="J3217" i="40"/>
  <c r="J3216" i="40"/>
  <c r="J3215" i="40"/>
  <c r="J3214" i="40"/>
  <c r="J3211" i="40"/>
  <c r="J3210" i="40"/>
  <c r="J3209" i="40"/>
  <c r="J3208" i="40"/>
  <c r="J3207" i="40"/>
  <c r="J3206" i="40"/>
  <c r="J3205" i="40"/>
  <c r="J3202" i="40"/>
  <c r="J3201" i="40"/>
  <c r="J3200" i="40"/>
  <c r="J3199" i="40"/>
  <c r="J3198" i="40"/>
  <c r="J3197" i="40"/>
  <c r="J3196" i="40"/>
  <c r="J3019" i="40"/>
  <c r="J2916" i="40"/>
  <c r="J2915" i="40"/>
  <c r="J2914" i="40"/>
  <c r="J2913" i="40"/>
  <c r="J2912" i="40"/>
  <c r="J2911" i="40"/>
  <c r="J2908" i="40"/>
  <c r="J2907" i="40"/>
  <c r="J2906" i="40"/>
  <c r="J2905" i="40"/>
  <c r="J2904" i="40"/>
  <c r="J3061" i="40"/>
  <c r="J3060" i="40"/>
  <c r="J3059" i="40"/>
  <c r="J3058" i="40"/>
  <c r="J3057" i="40"/>
  <c r="J3056" i="40"/>
  <c r="J3055" i="40"/>
  <c r="J3054" i="40"/>
  <c r="J3053" i="40"/>
  <c r="J3052" i="40"/>
  <c r="J3051" i="40"/>
  <c r="J3050" i="40"/>
  <c r="J3047" i="40"/>
  <c r="J3046" i="40"/>
  <c r="J3045" i="40"/>
  <c r="J3044" i="40"/>
  <c r="J3043" i="40"/>
  <c r="J3042" i="40"/>
  <c r="J3041" i="40"/>
  <c r="J2759" i="40"/>
  <c r="J2758" i="40"/>
  <c r="J2757" i="40"/>
  <c r="J2756" i="40"/>
  <c r="J2755" i="40"/>
  <c r="J2754" i="40"/>
  <c r="J2753" i="40"/>
  <c r="J2752" i="40"/>
  <c r="J2751" i="40"/>
  <c r="J2750" i="40"/>
  <c r="J2749" i="40"/>
  <c r="J2746" i="40"/>
  <c r="J2745" i="40"/>
  <c r="J2744" i="40"/>
  <c r="J2743" i="40"/>
  <c r="J2742" i="40"/>
  <c r="J2741" i="40"/>
  <c r="J2740" i="40"/>
  <c r="J2739" i="40"/>
  <c r="J2738" i="40"/>
  <c r="J2737" i="40"/>
  <c r="J2736" i="40"/>
  <c r="J2735" i="40"/>
  <c r="J2734" i="40"/>
  <c r="J2733" i="40"/>
  <c r="J2732" i="40"/>
  <c r="J2650" i="40"/>
  <c r="J2649" i="40"/>
  <c r="J2648" i="40"/>
  <c r="J2647" i="40"/>
  <c r="J2646" i="40"/>
  <c r="J2645" i="40"/>
  <c r="J2644" i="40"/>
  <c r="J2643" i="40"/>
  <c r="J2642" i="40"/>
  <c r="J2641" i="40"/>
  <c r="J2640" i="40"/>
  <c r="J2637" i="40"/>
  <c r="J2636" i="40"/>
  <c r="J2635" i="40"/>
  <c r="J2634" i="40"/>
  <c r="J2633" i="40"/>
  <c r="J2632" i="40"/>
  <c r="J2631" i="40"/>
  <c r="J2630" i="40"/>
  <c r="J2629" i="40"/>
  <c r="J2628" i="40"/>
  <c r="J2627" i="40"/>
  <c r="J2409" i="40"/>
  <c r="J2408" i="40"/>
  <c r="J2407" i="40"/>
  <c r="J2406" i="40"/>
  <c r="J2405" i="40"/>
  <c r="J2404" i="40"/>
  <c r="J2401" i="40"/>
  <c r="J2400" i="40"/>
  <c r="J2399" i="40"/>
  <c r="J2398" i="40"/>
  <c r="J2397" i="40"/>
  <c r="J2396" i="40"/>
  <c r="J2393" i="40"/>
  <c r="J2392" i="40"/>
  <c r="J2391" i="40"/>
  <c r="J2390" i="40"/>
  <c r="J2389" i="40"/>
  <c r="J2388" i="40"/>
  <c r="J2387" i="40"/>
  <c r="J2386" i="40"/>
  <c r="J2385" i="40"/>
  <c r="J2384" i="40"/>
  <c r="J2383" i="40"/>
  <c r="J2382" i="40"/>
  <c r="J2381" i="40"/>
  <c r="J2380" i="40"/>
  <c r="J2379" i="40"/>
  <c r="J2378" i="40"/>
  <c r="J2377" i="40"/>
  <c r="J2374" i="40"/>
  <c r="J2373" i="40"/>
  <c r="J2372" i="40"/>
  <c r="J2371" i="40"/>
  <c r="J2370" i="40"/>
  <c r="J2369" i="40"/>
  <c r="J2368" i="40"/>
  <c r="J2367" i="40"/>
  <c r="J2366" i="40"/>
  <c r="J2365" i="40"/>
  <c r="J2364" i="40"/>
  <c r="J2363" i="40"/>
  <c r="J2362" i="40"/>
  <c r="J2361" i="40"/>
  <c r="J2360" i="40"/>
  <c r="J2359" i="40"/>
  <c r="J2358" i="40"/>
  <c r="J2357" i="40"/>
  <c r="J2356" i="40"/>
  <c r="J2355" i="40"/>
  <c r="J2354" i="40"/>
  <c r="J2353" i="40"/>
  <c r="J2352" i="40"/>
  <c r="J2250" i="40"/>
  <c r="J2249" i="40"/>
  <c r="J2248" i="40"/>
  <c r="J2247" i="40"/>
  <c r="J2246" i="40"/>
  <c r="J2243" i="40"/>
  <c r="J2242" i="40"/>
  <c r="J2241" i="40"/>
  <c r="J2240" i="40"/>
  <c r="J2239" i="40"/>
  <c r="J2238" i="40"/>
  <c r="J2237" i="40"/>
  <c r="J2236" i="40"/>
  <c r="J2235" i="40"/>
  <c r="J2234" i="40"/>
  <c r="J2233" i="40"/>
  <c r="J2230" i="40"/>
  <c r="J2229" i="40"/>
  <c r="J2228" i="40"/>
  <c r="J2227" i="40"/>
  <c r="J2226" i="40"/>
  <c r="J2225" i="40"/>
  <c r="J2224" i="40"/>
  <c r="J2223" i="40"/>
  <c r="J2222" i="40"/>
  <c r="J2221" i="40"/>
  <c r="J2220" i="40"/>
  <c r="J2219" i="40"/>
  <c r="J2216" i="40"/>
  <c r="J2215" i="40"/>
  <c r="J2214" i="40"/>
  <c r="J2213" i="40"/>
  <c r="J2212" i="40"/>
  <c r="J2211" i="40"/>
  <c r="J2210" i="40"/>
  <c r="J2209" i="40"/>
  <c r="J2208" i="40"/>
  <c r="J2207" i="40"/>
  <c r="J2206" i="40"/>
  <c r="J2205" i="40"/>
  <c r="J2204" i="40"/>
  <c r="J2203" i="40"/>
  <c r="J2202" i="40"/>
  <c r="J2201" i="40"/>
  <c r="J2200" i="40"/>
  <c r="J2199" i="40"/>
  <c r="J2198" i="40"/>
  <c r="J2197" i="40"/>
  <c r="J2196" i="40"/>
  <c r="J2195" i="40"/>
  <c r="J2194" i="40"/>
  <c r="J2193" i="40"/>
  <c r="J2192" i="40"/>
  <c r="J2191" i="40"/>
  <c r="J2190" i="40"/>
  <c r="J2189" i="40"/>
  <c r="J2188" i="40"/>
  <c r="J2187" i="40"/>
  <c r="J2186" i="40"/>
  <c r="J2185" i="40"/>
  <c r="J2184" i="40"/>
  <c r="J2183" i="40"/>
  <c r="J2182" i="40"/>
  <c r="J2181" i="40"/>
  <c r="J2180" i="40"/>
  <c r="J2179" i="40"/>
  <c r="J2178" i="40"/>
  <c r="J2177" i="40"/>
  <c r="J2176" i="40"/>
  <c r="J2175" i="40"/>
  <c r="J2174" i="40"/>
  <c r="J2173" i="40"/>
  <c r="J2172" i="40"/>
  <c r="J2171" i="40"/>
  <c r="J2170" i="40"/>
  <c r="J2169" i="40"/>
  <c r="J2168" i="40"/>
  <c r="J2167" i="40"/>
  <c r="J2166" i="40"/>
  <c r="J2165" i="40"/>
  <c r="J2164" i="40"/>
  <c r="J2163" i="40"/>
  <c r="J2162" i="40"/>
  <c r="J2161" i="40"/>
  <c r="J2160" i="40"/>
  <c r="J2159" i="40"/>
  <c r="J2158" i="40"/>
  <c r="J2157" i="40"/>
  <c r="J2156" i="40"/>
  <c r="J2155" i="40"/>
  <c r="J2154" i="40"/>
  <c r="J2153" i="40"/>
  <c r="J2152" i="40"/>
  <c r="J2151" i="40"/>
  <c r="J2150" i="40"/>
  <c r="J2149" i="40"/>
  <c r="J2148" i="40"/>
  <c r="J2147" i="40"/>
  <c r="J2146" i="40"/>
  <c r="J2145" i="40"/>
  <c r="J2144" i="40"/>
  <c r="J2143" i="40"/>
  <c r="J2142" i="40"/>
  <c r="J2141" i="40"/>
  <c r="J2140" i="40"/>
  <c r="J2139" i="40"/>
  <c r="J2010" i="40"/>
  <c r="J2009" i="40"/>
  <c r="J2008" i="40"/>
  <c r="J2007" i="40"/>
  <c r="J2006" i="40"/>
  <c r="J2005" i="40"/>
  <c r="J2002" i="40"/>
  <c r="J2001" i="40"/>
  <c r="J2000" i="40"/>
  <c r="J1999" i="40"/>
  <c r="J1998" i="40"/>
  <c r="J1997" i="40"/>
  <c r="J1994" i="40"/>
  <c r="J1993" i="40"/>
  <c r="J1992" i="40"/>
  <c r="J1991" i="40"/>
  <c r="J1990" i="40"/>
  <c r="J1989" i="40"/>
  <c r="J1936" i="40"/>
  <c r="J1935" i="40"/>
  <c r="J1934" i="40"/>
  <c r="J1933" i="40"/>
  <c r="J1932" i="40"/>
  <c r="J1931" i="40"/>
  <c r="J1930" i="40"/>
  <c r="J1929" i="40"/>
  <c r="J1928" i="40"/>
  <c r="J1927" i="40"/>
  <c r="J1926" i="40"/>
  <c r="J1925" i="40"/>
  <c r="J1924" i="40"/>
  <c r="J1923" i="40"/>
  <c r="J1922" i="40"/>
  <c r="J1921" i="40"/>
  <c r="J1920" i="40"/>
  <c r="J1919" i="40"/>
  <c r="J1918" i="40"/>
  <c r="J1917" i="40"/>
  <c r="J1916" i="40"/>
  <c r="J1873" i="40"/>
  <c r="J1872" i="40"/>
  <c r="J1871" i="40"/>
  <c r="J1870" i="40"/>
  <c r="J1869" i="40"/>
  <c r="J1868" i="40"/>
  <c r="J1867" i="40"/>
  <c r="J1866" i="40"/>
  <c r="J1865" i="40"/>
  <c r="J1864" i="40"/>
  <c r="J1861" i="40"/>
  <c r="J1860" i="40"/>
  <c r="J1859" i="40"/>
  <c r="J1858" i="40"/>
  <c r="J1857" i="40"/>
  <c r="J1856" i="40"/>
  <c r="J1853" i="40"/>
  <c r="J1852" i="40"/>
  <c r="J1851" i="40"/>
  <c r="J1850" i="40"/>
  <c r="J1849" i="40"/>
  <c r="J1848" i="40"/>
  <c r="J1845" i="40"/>
  <c r="J1844" i="40"/>
  <c r="J1843" i="40"/>
  <c r="J1842" i="40"/>
  <c r="J1841" i="40"/>
  <c r="J1840" i="40"/>
  <c r="J1839" i="40"/>
  <c r="J1838" i="40"/>
  <c r="J1837" i="40"/>
  <c r="J1836" i="40"/>
  <c r="J1835" i="40"/>
  <c r="J1834" i="40"/>
  <c r="J1833" i="40"/>
  <c r="J1832" i="40"/>
  <c r="J1831" i="40"/>
  <c r="J1830" i="40"/>
  <c r="J1829" i="40"/>
  <c r="J1828" i="40"/>
  <c r="J1827" i="40"/>
  <c r="J1826" i="40"/>
  <c r="J1825" i="40"/>
  <c r="J1824" i="40"/>
  <c r="J1823" i="40"/>
  <c r="J1822" i="40"/>
  <c r="J1821" i="40"/>
  <c r="J1820" i="40"/>
  <c r="J1819" i="40"/>
  <c r="J1818" i="40"/>
  <c r="J1817" i="40"/>
  <c r="J1816" i="40"/>
  <c r="J1815" i="40"/>
  <c r="J1814" i="40"/>
  <c r="J1813" i="40"/>
  <c r="J1812" i="40"/>
  <c r="J1811" i="40"/>
  <c r="J1810" i="40"/>
  <c r="J1809" i="40"/>
  <c r="J1808" i="40"/>
  <c r="J1807" i="40"/>
  <c r="J1806" i="40"/>
  <c r="J1805" i="40"/>
  <c r="J1693" i="40"/>
  <c r="J1692" i="40"/>
  <c r="J1691" i="40"/>
  <c r="J1690" i="40"/>
  <c r="J1689" i="40"/>
  <c r="J1688" i="40"/>
  <c r="J1685" i="40"/>
  <c r="J1684" i="40"/>
  <c r="J1683" i="40"/>
  <c r="J1682" i="40"/>
  <c r="J1681" i="40"/>
  <c r="J1680" i="40"/>
  <c r="J1679" i="40"/>
  <c r="J1678" i="40"/>
  <c r="J1677" i="40"/>
  <c r="J1676" i="40"/>
  <c r="J1673" i="40"/>
  <c r="J1672" i="40"/>
  <c r="J1671" i="40"/>
  <c r="J1670" i="40"/>
  <c r="J1669" i="40"/>
  <c r="J1668" i="40"/>
  <c r="J1572" i="40"/>
  <c r="J1571" i="40"/>
  <c r="J1570" i="40"/>
  <c r="J1569" i="40"/>
  <c r="J1568" i="40"/>
  <c r="J1567" i="40"/>
  <c r="J1566" i="40"/>
  <c r="J1565" i="40"/>
  <c r="J1564" i="40"/>
  <c r="J1561" i="40"/>
  <c r="J1560" i="40"/>
  <c r="J1559" i="40"/>
  <c r="J1558" i="40"/>
  <c r="J1557" i="40"/>
  <c r="J1556" i="40"/>
  <c r="J1555" i="40"/>
  <c r="J1554" i="40"/>
  <c r="J1553" i="40"/>
  <c r="J1552" i="40"/>
  <c r="J1551" i="40"/>
  <c r="J1550" i="40"/>
  <c r="J1549" i="40"/>
  <c r="J1548" i="40"/>
  <c r="J1547" i="40"/>
  <c r="J1546" i="40"/>
  <c r="J1545" i="40"/>
  <c r="J1544" i="40"/>
  <c r="J1543" i="40"/>
  <c r="J1542" i="40"/>
  <c r="J1541" i="40"/>
  <c r="J1540" i="40"/>
  <c r="J1539" i="40"/>
  <c r="J1538" i="40"/>
  <c r="J1537" i="40"/>
  <c r="J1536" i="40"/>
  <c r="J1451" i="40"/>
  <c r="J1450" i="40"/>
  <c r="J1449" i="40"/>
  <c r="J1448" i="40"/>
  <c r="J1447" i="40"/>
  <c r="J1444" i="40"/>
  <c r="J1443" i="40"/>
  <c r="J1442" i="40"/>
  <c r="J1441" i="40"/>
  <c r="J1440" i="40"/>
  <c r="J1439" i="40"/>
  <c r="J1436" i="40"/>
  <c r="J1435" i="40"/>
  <c r="J1434" i="40"/>
  <c r="J1433" i="40"/>
  <c r="J1432" i="40"/>
  <c r="J1431" i="40"/>
  <c r="J1430" i="40"/>
  <c r="J1429" i="40"/>
  <c r="J1428" i="40"/>
  <c r="J1427" i="40"/>
  <c r="J1426" i="40"/>
  <c r="J1425" i="40"/>
  <c r="J1424" i="40"/>
  <c r="J1423" i="40"/>
  <c r="J1422" i="40"/>
  <c r="J1421" i="40"/>
  <c r="J1418" i="40"/>
  <c r="J1417" i="40"/>
  <c r="J1416" i="40"/>
  <c r="J1415" i="40"/>
  <c r="J1414" i="40"/>
  <c r="J1413" i="40"/>
  <c r="J1412" i="40"/>
  <c r="J1411" i="40"/>
  <c r="J1410" i="40"/>
  <c r="J1409" i="40"/>
  <c r="J1236" i="40"/>
  <c r="J1235" i="40"/>
  <c r="J1234" i="40"/>
  <c r="J1233" i="40"/>
  <c r="J1232" i="40"/>
  <c r="J1231" i="40"/>
  <c r="J1230" i="40"/>
  <c r="J1229" i="40"/>
  <c r="J1228" i="40"/>
  <c r="J1227" i="40"/>
  <c r="J1224" i="40"/>
  <c r="J1223" i="40"/>
  <c r="J1222" i="40"/>
  <c r="J1221" i="40"/>
  <c r="J1220" i="40"/>
  <c r="J1217" i="40"/>
  <c r="J1216" i="40"/>
  <c r="J1215" i="40"/>
  <c r="J1214" i="40"/>
  <c r="J1213" i="40"/>
  <c r="J1210" i="40"/>
  <c r="J1209" i="40"/>
  <c r="J1208" i="40"/>
  <c r="J1207" i="40"/>
  <c r="J1206" i="40"/>
  <c r="J1072" i="40"/>
  <c r="J1071" i="40"/>
  <c r="J1070" i="40"/>
  <c r="J1069" i="40"/>
  <c r="J1068" i="40"/>
  <c r="J1065" i="40"/>
  <c r="J1064" i="40"/>
  <c r="J1063" i="40"/>
  <c r="J1062" i="40"/>
  <c r="J1061" i="40"/>
  <c r="J1060" i="40"/>
  <c r="J1057" i="40"/>
  <c r="J1056" i="40"/>
  <c r="J1055" i="40"/>
  <c r="J1054" i="40"/>
  <c r="J1053" i="40"/>
  <c r="J1052" i="40"/>
  <c r="J1051" i="40"/>
  <c r="J1050" i="40"/>
  <c r="J1049" i="40"/>
  <c r="J1048" i="40"/>
  <c r="J1047" i="40"/>
  <c r="J1046" i="40"/>
  <c r="J1045" i="40"/>
  <c r="J1044" i="40"/>
  <c r="J1043" i="40"/>
  <c r="J1040" i="40"/>
  <c r="J1039" i="40"/>
  <c r="J1038" i="40"/>
  <c r="J1037" i="40"/>
  <c r="J1036" i="40"/>
  <c r="J1035" i="40"/>
  <c r="J1034" i="40"/>
  <c r="J1033" i="40"/>
  <c r="J1032" i="40"/>
  <c r="J1031" i="40"/>
  <c r="J1030" i="40"/>
  <c r="J1029" i="40"/>
  <c r="J1028" i="40"/>
  <c r="J1027" i="40"/>
  <c r="J1026" i="40"/>
  <c r="J1025" i="40"/>
  <c r="J1024" i="40"/>
  <c r="J1023" i="40"/>
  <c r="J1022" i="40"/>
  <c r="J1021" i="40"/>
  <c r="J1020" i="40"/>
  <c r="J1019" i="40"/>
  <c r="J1018" i="40"/>
  <c r="J1017" i="40"/>
  <c r="J1016" i="40"/>
  <c r="J1015" i="40"/>
  <c r="J1014" i="40"/>
  <c r="J1013" i="40"/>
  <c r="J1012" i="40"/>
  <c r="J1011" i="40"/>
  <c r="J1010" i="40"/>
  <c r="J1009" i="40"/>
  <c r="J1008" i="40"/>
  <c r="J1007" i="40"/>
  <c r="J1006" i="40"/>
  <c r="J1005" i="40"/>
  <c r="J1004" i="40"/>
  <c r="J1003" i="40"/>
  <c r="J1002" i="40"/>
  <c r="J1001" i="40"/>
  <c r="J1000" i="40"/>
  <c r="J999" i="40"/>
  <c r="J998" i="40"/>
  <c r="J997" i="40"/>
  <c r="J996" i="40"/>
  <c r="J995" i="40"/>
  <c r="J994" i="40"/>
  <c r="J993" i="40"/>
  <c r="J992" i="40"/>
  <c r="J991" i="40"/>
  <c r="J990" i="40"/>
  <c r="J989" i="40"/>
  <c r="J988" i="40"/>
  <c r="J987" i="40"/>
  <c r="J986" i="40"/>
  <c r="J985" i="40"/>
  <c r="J984" i="40"/>
  <c r="J983" i="40"/>
  <c r="J982" i="40"/>
  <c r="J981" i="40"/>
  <c r="J980" i="40"/>
  <c r="J979" i="40"/>
  <c r="J978" i="40"/>
  <c r="J977" i="40"/>
  <c r="J976" i="40"/>
  <c r="J975" i="40"/>
  <c r="J974" i="40"/>
  <c r="J973" i="40"/>
  <c r="J972" i="40"/>
  <c r="J971" i="40"/>
  <c r="J970" i="40"/>
  <c r="J969" i="40"/>
  <c r="J968" i="40"/>
  <c r="J967" i="40"/>
  <c r="J966" i="40"/>
  <c r="J965" i="40"/>
  <c r="J964" i="40"/>
  <c r="J963" i="40"/>
  <c r="J962" i="40"/>
  <c r="J961" i="40"/>
  <c r="J960" i="40"/>
  <c r="J959" i="40"/>
  <c r="J958" i="40"/>
  <c r="J957" i="40"/>
  <c r="J956" i="40"/>
  <c r="J955" i="40"/>
  <c r="J954" i="40"/>
  <c r="J953" i="40"/>
  <c r="J952" i="40"/>
  <c r="J951" i="40"/>
  <c r="J950" i="40"/>
  <c r="J949" i="40"/>
  <c r="J948" i="40"/>
  <c r="J947" i="40"/>
  <c r="J946" i="40"/>
  <c r="J945" i="40"/>
  <c r="J944" i="40"/>
  <c r="J943" i="40"/>
  <c r="J942" i="40"/>
  <c r="J941" i="40"/>
  <c r="J940" i="40"/>
  <c r="J939" i="40"/>
  <c r="J938" i="40"/>
  <c r="J937" i="40"/>
  <c r="J936" i="40"/>
  <c r="J935" i="40"/>
  <c r="J934" i="40"/>
  <c r="J933" i="40"/>
  <c r="J932" i="40"/>
  <c r="J931" i="40"/>
  <c r="J930" i="40"/>
  <c r="J929" i="40"/>
  <c r="J928" i="40"/>
  <c r="J927" i="40"/>
  <c r="J926" i="40"/>
  <c r="J925" i="40"/>
  <c r="J924" i="40"/>
  <c r="J923" i="40"/>
  <c r="J922" i="40"/>
  <c r="J921" i="40"/>
  <c r="J708" i="40"/>
  <c r="J707" i="40"/>
  <c r="J706" i="40"/>
  <c r="J705" i="40"/>
  <c r="J704" i="40"/>
  <c r="J701" i="40"/>
  <c r="J700" i="40"/>
  <c r="J699" i="40"/>
  <c r="J698" i="40"/>
  <c r="J697" i="40"/>
  <c r="J636" i="40"/>
  <c r="J635" i="40"/>
  <c r="J634" i="40"/>
  <c r="J633" i="40"/>
  <c r="J632" i="40"/>
  <c r="J631" i="40"/>
  <c r="J630" i="40"/>
  <c r="J629" i="40"/>
  <c r="J628" i="40"/>
  <c r="J547" i="40"/>
  <c r="J546" i="40"/>
  <c r="J545" i="40"/>
  <c r="J544" i="40"/>
  <c r="J543" i="40"/>
  <c r="J540" i="40"/>
  <c r="J539" i="40"/>
  <c r="J538" i="40"/>
  <c r="J537" i="40"/>
  <c r="J536" i="40"/>
  <c r="J374" i="40"/>
  <c r="J373" i="40"/>
  <c r="J372" i="40"/>
  <c r="J371" i="40"/>
  <c r="J370" i="40"/>
  <c r="J369" i="40"/>
  <c r="J368" i="40"/>
  <c r="J367" i="40"/>
  <c r="J366" i="40"/>
  <c r="J363" i="40"/>
  <c r="J362" i="40"/>
  <c r="J361" i="40"/>
  <c r="J360" i="40"/>
  <c r="J359" i="40"/>
  <c r="J358" i="40"/>
  <c r="J357" i="40"/>
  <c r="J356" i="40"/>
  <c r="J355" i="40"/>
  <c r="J354" i="40"/>
  <c r="J353" i="40"/>
  <c r="J352" i="40"/>
  <c r="J351" i="40"/>
  <c r="J350" i="40"/>
  <c r="J349" i="40"/>
  <c r="J250" i="40"/>
  <c r="J249" i="40"/>
  <c r="J248" i="40"/>
  <c r="J247" i="40"/>
  <c r="J246" i="40"/>
  <c r="J245" i="40"/>
  <c r="J244" i="40"/>
  <c r="J243" i="40"/>
  <c r="J242" i="40"/>
  <c r="J241" i="40"/>
  <c r="J240" i="40"/>
  <c r="J239" i="40"/>
  <c r="J236" i="40"/>
  <c r="J235" i="40"/>
  <c r="J234" i="40"/>
  <c r="J233" i="40"/>
  <c r="J232" i="40"/>
  <c r="J231" i="40"/>
  <c r="J230" i="40"/>
  <c r="J229" i="40"/>
  <c r="J228" i="40"/>
  <c r="J227" i="40"/>
  <c r="F3186" i="40" l="1"/>
  <c r="E3186" i="40"/>
  <c r="C3186" i="40"/>
  <c r="F3204" i="40"/>
  <c r="E3204" i="40"/>
  <c r="C3204" i="40"/>
  <c r="F3049" i="40"/>
  <c r="E3049" i="40"/>
  <c r="C3049" i="40"/>
  <c r="F2998" i="40" l="1"/>
  <c r="E2998" i="40"/>
  <c r="C2998" i="40"/>
  <c r="C2865" i="40"/>
  <c r="D2865" i="40"/>
  <c r="E2865" i="40"/>
  <c r="F2865" i="40"/>
  <c r="J2866" i="40"/>
  <c r="J2867" i="40"/>
  <c r="J2868" i="40"/>
  <c r="J2869" i="40"/>
  <c r="J2870" i="40"/>
  <c r="J2871" i="40"/>
  <c r="J2872" i="40"/>
  <c r="J2873" i="40"/>
  <c r="C2875" i="40"/>
  <c r="D2875" i="40"/>
  <c r="E2875" i="40"/>
  <c r="F2875" i="40"/>
  <c r="K2875" i="40" s="1"/>
  <c r="J2876" i="40"/>
  <c r="J2877" i="40"/>
  <c r="J2878" i="40"/>
  <c r="J2879" i="40"/>
  <c r="J2880" i="40"/>
  <c r="C2889" i="40"/>
  <c r="D2889" i="40"/>
  <c r="E2889" i="40"/>
  <c r="F2889" i="40"/>
  <c r="K2889" i="40" s="1"/>
  <c r="J2890" i="40"/>
  <c r="J2891" i="40"/>
  <c r="J2892" i="40"/>
  <c r="J2893" i="40"/>
  <c r="J2894" i="40"/>
  <c r="C2896" i="40"/>
  <c r="D2896" i="40"/>
  <c r="E2896" i="40"/>
  <c r="F2896" i="40"/>
  <c r="K2896" i="40" s="1"/>
  <c r="J2897" i="40"/>
  <c r="J2898" i="40"/>
  <c r="J2899" i="40"/>
  <c r="J2900" i="40"/>
  <c r="J2901" i="40"/>
  <c r="C2882" i="40"/>
  <c r="D2882" i="40"/>
  <c r="E2882" i="40"/>
  <c r="F2882" i="40"/>
  <c r="K2882" i="40" s="1"/>
  <c r="J2883" i="40"/>
  <c r="J2884" i="40"/>
  <c r="J2885" i="40"/>
  <c r="J2886" i="40"/>
  <c r="J2887" i="40"/>
  <c r="C2903" i="40"/>
  <c r="D2903" i="40"/>
  <c r="E2903" i="40"/>
  <c r="F2903" i="40"/>
  <c r="C2910" i="40"/>
  <c r="D2910" i="40"/>
  <c r="E2910" i="40"/>
  <c r="G2910" i="40" s="1"/>
  <c r="F2910" i="40"/>
  <c r="K2910" i="40" s="1"/>
  <c r="C2919" i="40"/>
  <c r="D2919" i="40"/>
  <c r="E2919" i="40"/>
  <c r="F2919" i="40"/>
  <c r="J2920" i="40"/>
  <c r="J2921" i="40"/>
  <c r="J2922" i="40"/>
  <c r="J2923" i="40"/>
  <c r="J2924" i="40"/>
  <c r="J2925" i="40"/>
  <c r="J2926" i="40"/>
  <c r="J2927" i="40"/>
  <c r="J2928" i="40"/>
  <c r="J2929" i="40"/>
  <c r="J2930" i="40"/>
  <c r="C2932" i="40"/>
  <c r="D2932" i="40"/>
  <c r="E2932" i="40"/>
  <c r="F2932" i="40"/>
  <c r="K2932" i="40" s="1"/>
  <c r="J2933" i="40"/>
  <c r="J2934" i="40"/>
  <c r="J2935" i="40"/>
  <c r="J2936" i="40"/>
  <c r="J2937" i="40"/>
  <c r="C2939" i="40"/>
  <c r="D2939" i="40"/>
  <c r="E2939" i="40"/>
  <c r="F2939" i="40"/>
  <c r="K2939" i="40" s="1"/>
  <c r="J2940" i="40"/>
  <c r="J2941" i="40"/>
  <c r="J2942" i="40"/>
  <c r="J2943" i="40"/>
  <c r="C2945" i="40"/>
  <c r="D2945" i="40"/>
  <c r="E2945" i="40"/>
  <c r="F2945" i="40"/>
  <c r="K2945" i="40" s="1"/>
  <c r="J2946" i="40"/>
  <c r="J2947" i="40"/>
  <c r="J2948" i="40"/>
  <c r="J2949" i="40"/>
  <c r="J2950" i="40"/>
  <c r="J2951" i="40"/>
  <c r="C2953" i="40"/>
  <c r="D2953" i="40"/>
  <c r="E2953" i="40"/>
  <c r="F2953" i="40"/>
  <c r="K2953" i="40" s="1"/>
  <c r="J2954" i="40"/>
  <c r="J2955" i="40"/>
  <c r="J2956" i="40"/>
  <c r="J2957" i="40"/>
  <c r="J2958" i="40"/>
  <c r="C2960" i="40"/>
  <c r="D2960" i="40"/>
  <c r="E2960" i="40"/>
  <c r="F2960" i="40"/>
  <c r="K2960" i="40" s="1"/>
  <c r="J2961" i="40"/>
  <c r="J2962" i="40"/>
  <c r="J2963" i="40"/>
  <c r="J2964" i="40"/>
  <c r="J2965" i="40"/>
  <c r="C2967" i="40"/>
  <c r="D2967" i="40"/>
  <c r="E2967" i="40"/>
  <c r="F2967" i="40"/>
  <c r="K2967" i="40" s="1"/>
  <c r="J2968" i="40"/>
  <c r="J2969" i="40"/>
  <c r="J2970" i="40"/>
  <c r="J2971" i="40"/>
  <c r="J2972" i="40"/>
  <c r="J2973" i="40"/>
  <c r="C2976" i="40"/>
  <c r="E2976" i="40"/>
  <c r="F2976" i="40"/>
  <c r="J2977" i="40"/>
  <c r="J2978" i="40"/>
  <c r="J2979" i="40"/>
  <c r="J2980" i="40"/>
  <c r="J2981" i="40"/>
  <c r="J2982" i="40"/>
  <c r="J2983" i="40"/>
  <c r="J2984" i="40"/>
  <c r="J2985" i="40"/>
  <c r="J2986" i="40"/>
  <c r="J2987" i="40"/>
  <c r="J2988" i="40"/>
  <c r="J2989" i="40"/>
  <c r="J2990" i="40"/>
  <c r="J2991" i="40"/>
  <c r="J2992" i="40"/>
  <c r="J2993" i="40"/>
  <c r="J2994" i="40"/>
  <c r="J2995" i="40"/>
  <c r="J2996" i="40"/>
  <c r="C3018" i="40"/>
  <c r="E3018" i="40"/>
  <c r="F3018" i="40"/>
  <c r="K3018" i="40" s="1"/>
  <c r="J3020" i="40"/>
  <c r="J3021" i="40"/>
  <c r="J3022" i="40"/>
  <c r="J3023" i="40"/>
  <c r="J2999" i="40"/>
  <c r="J3002" i="40"/>
  <c r="J3003" i="40"/>
  <c r="J3004" i="40"/>
  <c r="J3000" i="40"/>
  <c r="J3001" i="40"/>
  <c r="C3026" i="40"/>
  <c r="E3026" i="40"/>
  <c r="F3026" i="40"/>
  <c r="J3027" i="40"/>
  <c r="J3028" i="40"/>
  <c r="J3029" i="40"/>
  <c r="J3030" i="40"/>
  <c r="J3031" i="40"/>
  <c r="C3033" i="40"/>
  <c r="E3033" i="40"/>
  <c r="F3033" i="40"/>
  <c r="K3033" i="40" s="1"/>
  <c r="J3034" i="40"/>
  <c r="J3035" i="40"/>
  <c r="J3036" i="40"/>
  <c r="J3037" i="40"/>
  <c r="J3038" i="40"/>
  <c r="C3040" i="40"/>
  <c r="E3040" i="40"/>
  <c r="F3040" i="40"/>
  <c r="K3049" i="40"/>
  <c r="C3064" i="40"/>
  <c r="E3064" i="40"/>
  <c r="G3186" i="40" s="1"/>
  <c r="F3064" i="40"/>
  <c r="J3065" i="40"/>
  <c r="J3066" i="40"/>
  <c r="J3067" i="40"/>
  <c r="J3068" i="40"/>
  <c r="J3069" i="40"/>
  <c r="J3070" i="40"/>
  <c r="J3071" i="40"/>
  <c r="J3072" i="40"/>
  <c r="J3073" i="40"/>
  <c r="J3074" i="40"/>
  <c r="J3075" i="40"/>
  <c r="J3076" i="40"/>
  <c r="J3077" i="40"/>
  <c r="J3078" i="40"/>
  <c r="J3079" i="40"/>
  <c r="J3080" i="40"/>
  <c r="J3081" i="40"/>
  <c r="J3082" i="40"/>
  <c r="J3083" i="40"/>
  <c r="J3084" i="40"/>
  <c r="J3085" i="40"/>
  <c r="J3086" i="40"/>
  <c r="J3087" i="40"/>
  <c r="J3088" i="40"/>
  <c r="J3089" i="40"/>
  <c r="J3090" i="40"/>
  <c r="J3091" i="40"/>
  <c r="J3092" i="40"/>
  <c r="J3093" i="40"/>
  <c r="J3094" i="40"/>
  <c r="C3096" i="40"/>
  <c r="E3096" i="40"/>
  <c r="F3096" i="40"/>
  <c r="K3096" i="40" s="1"/>
  <c r="J3097" i="40"/>
  <c r="J3098" i="40"/>
  <c r="J3099" i="40"/>
  <c r="J3100" i="40"/>
  <c r="J3101" i="40"/>
  <c r="J3102" i="40"/>
  <c r="J3103" i="40"/>
  <c r="C3105" i="40"/>
  <c r="E3105" i="40"/>
  <c r="F3105" i="40"/>
  <c r="K3105" i="40" s="1"/>
  <c r="J3106" i="40"/>
  <c r="J3107" i="40"/>
  <c r="J3108" i="40"/>
  <c r="J3109" i="40"/>
  <c r="J3110" i="40"/>
  <c r="J3111" i="40"/>
  <c r="J3112" i="40"/>
  <c r="C3114" i="40"/>
  <c r="E3114" i="40"/>
  <c r="F3114" i="40"/>
  <c r="K3114" i="40" s="1"/>
  <c r="J3115" i="40"/>
  <c r="J3116" i="40"/>
  <c r="J3117" i="40"/>
  <c r="J3118" i="40"/>
  <c r="J3119" i="40"/>
  <c r="J3120" i="40"/>
  <c r="J3121" i="40"/>
  <c r="C3123" i="40"/>
  <c r="E3123" i="40"/>
  <c r="F3123" i="40"/>
  <c r="K3123" i="40" s="1"/>
  <c r="J3124" i="40"/>
  <c r="J3125" i="40"/>
  <c r="J3126" i="40"/>
  <c r="J3127" i="40"/>
  <c r="J3128" i="40"/>
  <c r="J3129" i="40"/>
  <c r="J3130" i="40"/>
  <c r="C3132" i="40"/>
  <c r="E3132" i="40"/>
  <c r="F3132" i="40"/>
  <c r="K3132" i="40" s="1"/>
  <c r="J3133" i="40"/>
  <c r="J3134" i="40"/>
  <c r="J3135" i="40"/>
  <c r="J3136" i="40"/>
  <c r="J3137" i="40"/>
  <c r="J3138" i="40"/>
  <c r="J3139" i="40"/>
  <c r="C3141" i="40"/>
  <c r="E3141" i="40"/>
  <c r="F3141" i="40"/>
  <c r="K3141" i="40" s="1"/>
  <c r="J3142" i="40"/>
  <c r="J3143" i="40"/>
  <c r="J3144" i="40"/>
  <c r="J3145" i="40"/>
  <c r="J3146" i="40"/>
  <c r="J3147" i="40"/>
  <c r="C3149" i="40"/>
  <c r="E3149" i="40"/>
  <c r="F3149" i="40"/>
  <c r="K3149" i="40" s="1"/>
  <c r="J3150" i="40"/>
  <c r="J3151" i="40"/>
  <c r="J3152" i="40"/>
  <c r="J3153" i="40"/>
  <c r="J3154" i="40"/>
  <c r="J3155" i="40"/>
  <c r="J3156" i="40"/>
  <c r="C3158" i="40"/>
  <c r="E3158" i="40"/>
  <c r="F3158" i="40"/>
  <c r="K3158" i="40" s="1"/>
  <c r="J3159" i="40"/>
  <c r="J3160" i="40"/>
  <c r="J3161" i="40"/>
  <c r="J3162" i="40"/>
  <c r="J3163" i="40"/>
  <c r="J3164" i="40"/>
  <c r="J3165" i="40"/>
  <c r="J3168" i="40"/>
  <c r="J3169" i="40"/>
  <c r="J3170" i="40"/>
  <c r="J3171" i="40"/>
  <c r="J3172" i="40"/>
  <c r="J3173" i="40"/>
  <c r="J3174" i="40"/>
  <c r="C3176" i="40"/>
  <c r="E3176" i="40"/>
  <c r="F3176" i="40"/>
  <c r="K3176" i="40" s="1"/>
  <c r="J3177" i="40"/>
  <c r="J3178" i="40"/>
  <c r="J3179" i="40"/>
  <c r="J3180" i="40"/>
  <c r="J3181" i="40"/>
  <c r="J3182" i="40"/>
  <c r="J3183" i="40"/>
  <c r="J3184" i="40"/>
  <c r="C3195" i="40"/>
  <c r="E3195" i="40"/>
  <c r="F3195" i="40"/>
  <c r="K3195" i="40" s="1"/>
  <c r="K3204" i="40"/>
  <c r="C3213" i="40"/>
  <c r="E3213" i="40"/>
  <c r="F3213" i="40"/>
  <c r="K3213" i="40" s="1"/>
  <c r="K3186" i="40"/>
  <c r="C3222" i="40"/>
  <c r="E3222" i="40"/>
  <c r="F3222" i="40"/>
  <c r="K3222" i="40" s="1"/>
  <c r="K3016" i="40" l="1"/>
  <c r="K3010" i="40"/>
  <c r="K3014" i="40"/>
  <c r="K3007" i="40"/>
  <c r="K3011" i="40"/>
  <c r="K3008" i="40"/>
  <c r="K3013" i="40"/>
  <c r="K3015" i="40"/>
  <c r="K3009" i="40"/>
  <c r="K3012" i="40"/>
  <c r="G3006" i="40"/>
  <c r="H3006" i="40" s="1"/>
  <c r="G3012" i="40"/>
  <c r="G3015" i="40"/>
  <c r="G3011" i="40"/>
  <c r="G3007" i="40"/>
  <c r="G3010" i="40"/>
  <c r="G3009" i="40"/>
  <c r="G3008" i="40"/>
  <c r="G3016" i="40"/>
  <c r="G3014" i="40"/>
  <c r="G3013" i="40"/>
  <c r="G2903" i="40"/>
  <c r="H2903" i="40" s="1"/>
  <c r="G3213" i="40"/>
  <c r="H3213" i="40" s="1"/>
  <c r="G3018" i="40"/>
  <c r="H3018" i="40" s="1"/>
  <c r="K2976" i="40"/>
  <c r="K3022" i="40"/>
  <c r="K3020" i="40"/>
  <c r="K3019" i="40"/>
  <c r="K3023" i="40"/>
  <c r="K3021" i="40"/>
  <c r="G3023" i="40"/>
  <c r="G3020" i="40"/>
  <c r="G3019" i="40"/>
  <c r="G3022" i="40"/>
  <c r="G3021" i="40"/>
  <c r="K2890" i="40"/>
  <c r="K2913" i="40"/>
  <c r="K2912" i="40"/>
  <c r="K2911" i="40"/>
  <c r="K2904" i="40"/>
  <c r="K2907" i="40"/>
  <c r="K2916" i="40"/>
  <c r="K2915" i="40"/>
  <c r="K2905" i="40"/>
  <c r="K2906" i="40"/>
  <c r="K2914" i="40"/>
  <c r="K2908" i="40"/>
  <c r="G3195" i="40"/>
  <c r="H3195" i="40" s="1"/>
  <c r="G2905" i="40"/>
  <c r="G2908" i="40"/>
  <c r="G2904" i="40"/>
  <c r="G2911" i="40"/>
  <c r="G2913" i="40"/>
  <c r="G2916" i="40"/>
  <c r="G2914" i="40"/>
  <c r="G2907" i="40"/>
  <c r="G2912" i="40"/>
  <c r="G2906" i="40"/>
  <c r="G2915" i="40"/>
  <c r="K3068" i="40"/>
  <c r="K3220" i="40"/>
  <c r="K3219" i="40"/>
  <c r="K3209" i="40"/>
  <c r="K3205" i="40"/>
  <c r="K3199" i="40"/>
  <c r="K3201" i="40"/>
  <c r="K3223" i="40"/>
  <c r="K3200" i="40"/>
  <c r="K3189" i="40"/>
  <c r="K3196" i="40"/>
  <c r="K3229" i="40"/>
  <c r="K3225" i="40"/>
  <c r="K3192" i="40"/>
  <c r="K3188" i="40"/>
  <c r="K3218" i="40"/>
  <c r="K3214" i="40"/>
  <c r="K3227" i="40"/>
  <c r="K3210" i="40"/>
  <c r="K3193" i="40"/>
  <c r="K3215" i="40"/>
  <c r="K3208" i="40"/>
  <c r="K3202" i="40"/>
  <c r="K3198" i="40"/>
  <c r="K3228" i="40"/>
  <c r="K3224" i="40"/>
  <c r="K3191" i="40"/>
  <c r="K3187" i="40"/>
  <c r="K3217" i="40"/>
  <c r="K3211" i="40"/>
  <c r="K3207" i="40"/>
  <c r="K3197" i="40"/>
  <c r="K3190" i="40"/>
  <c r="K3216" i="40"/>
  <c r="K3206" i="40"/>
  <c r="K3226" i="40"/>
  <c r="G3210" i="40"/>
  <c r="G3206" i="40"/>
  <c r="G3200" i="40"/>
  <c r="G3199" i="40"/>
  <c r="G3208" i="40"/>
  <c r="G3198" i="40"/>
  <c r="G3187" i="40"/>
  <c r="G3201" i="40"/>
  <c r="G3220" i="40"/>
  <c r="G3216" i="40"/>
  <c r="G3226" i="40"/>
  <c r="G3193" i="40"/>
  <c r="G3189" i="40"/>
  <c r="G3219" i="40"/>
  <c r="G3215" i="40"/>
  <c r="G3196" i="40"/>
  <c r="G3209" i="40"/>
  <c r="G3217" i="40"/>
  <c r="G3197" i="40"/>
  <c r="G3227" i="40"/>
  <c r="G3205" i="40"/>
  <c r="G3202" i="40"/>
  <c r="G3191" i="40"/>
  <c r="G3211" i="40"/>
  <c r="G3223" i="40"/>
  <c r="G3229" i="40"/>
  <c r="G3225" i="40"/>
  <c r="G3192" i="40"/>
  <c r="G3188" i="40"/>
  <c r="G3218" i="40"/>
  <c r="G3214" i="40"/>
  <c r="G3224" i="40"/>
  <c r="G3207" i="40"/>
  <c r="G3190" i="40"/>
  <c r="G3228" i="40"/>
  <c r="G3222" i="40"/>
  <c r="H3222" i="40" s="1"/>
  <c r="G3204" i="40"/>
  <c r="H3204" i="40" s="1"/>
  <c r="K3036" i="40"/>
  <c r="K3046" i="40"/>
  <c r="K3042" i="40"/>
  <c r="K3058" i="40"/>
  <c r="K3056" i="40"/>
  <c r="K3050" i="40"/>
  <c r="K3061" i="40"/>
  <c r="K3057" i="40"/>
  <c r="K3053" i="40"/>
  <c r="K3047" i="40"/>
  <c r="K3043" i="40"/>
  <c r="K3052" i="40"/>
  <c r="K3045" i="40"/>
  <c r="K3054" i="40"/>
  <c r="K3060" i="40"/>
  <c r="K3059" i="40"/>
  <c r="K3055" i="40"/>
  <c r="K3051" i="40"/>
  <c r="K3041" i="40"/>
  <c r="K3044" i="40"/>
  <c r="G3057" i="40"/>
  <c r="G3056" i="40"/>
  <c r="G3045" i="40"/>
  <c r="G3058" i="40"/>
  <c r="G3054" i="40"/>
  <c r="G3050" i="40"/>
  <c r="G3044" i="40"/>
  <c r="G3061" i="40"/>
  <c r="G3047" i="40"/>
  <c r="G3046" i="40"/>
  <c r="G3051" i="40"/>
  <c r="G3053" i="40"/>
  <c r="G3043" i="40"/>
  <c r="G3052" i="40"/>
  <c r="G3042" i="40"/>
  <c r="G3041" i="40"/>
  <c r="G3060" i="40"/>
  <c r="G3055" i="40"/>
  <c r="G3059" i="40"/>
  <c r="G3040" i="40"/>
  <c r="H3040" i="40" s="1"/>
  <c r="G2889" i="40"/>
  <c r="G3049" i="40"/>
  <c r="G3123" i="40"/>
  <c r="H3123" i="40" s="1"/>
  <c r="G3176" i="40"/>
  <c r="H3176" i="40" s="1"/>
  <c r="G3132" i="40"/>
  <c r="H3132" i="40" s="1"/>
  <c r="G3096" i="40"/>
  <c r="H3096" i="40" s="1"/>
  <c r="G3030" i="40"/>
  <c r="G3029" i="40"/>
  <c r="G3028" i="40"/>
  <c r="G3034" i="40"/>
  <c r="G3031" i="40"/>
  <c r="G3035" i="40"/>
  <c r="G3027" i="40"/>
  <c r="G3026" i="40"/>
  <c r="G3038" i="40"/>
  <c r="G3037" i="40"/>
  <c r="G3036" i="40"/>
  <c r="G2939" i="40"/>
  <c r="H2939" i="40" s="1"/>
  <c r="G2971" i="40"/>
  <c r="G2925" i="40"/>
  <c r="G2970" i="40"/>
  <c r="G2965" i="40"/>
  <c r="G2951" i="40"/>
  <c r="G2937" i="40"/>
  <c r="G2924" i="40"/>
  <c r="G2969" i="40"/>
  <c r="G2964" i="40"/>
  <c r="G2950" i="40"/>
  <c r="G2936" i="40"/>
  <c r="G2923" i="40"/>
  <c r="G2968" i="40"/>
  <c r="G2942" i="40"/>
  <c r="G2922" i="40"/>
  <c r="G2958" i="40"/>
  <c r="G2941" i="40"/>
  <c r="G2921" i="40"/>
  <c r="G2957" i="40"/>
  <c r="G2940" i="40"/>
  <c r="G2920" i="40"/>
  <c r="G2961" i="40"/>
  <c r="G2933" i="40"/>
  <c r="G2956" i="40"/>
  <c r="G2973" i="40"/>
  <c r="G2955" i="40"/>
  <c r="G2930" i="40"/>
  <c r="G2972" i="40"/>
  <c r="G2954" i="40"/>
  <c r="G2929" i="40"/>
  <c r="G2949" i="40"/>
  <c r="G2928" i="40"/>
  <c r="G2948" i="40"/>
  <c r="G2927" i="40"/>
  <c r="G2947" i="40"/>
  <c r="G2926" i="40"/>
  <c r="G2963" i="40"/>
  <c r="G2962" i="40"/>
  <c r="G2946" i="40"/>
  <c r="G2943" i="40"/>
  <c r="G2935" i="40"/>
  <c r="G2934" i="40"/>
  <c r="G2919" i="40"/>
  <c r="G2967" i="40"/>
  <c r="G2896" i="40"/>
  <c r="H2896" i="40" s="1"/>
  <c r="G3141" i="40"/>
  <c r="H3141" i="40" s="1"/>
  <c r="G3033" i="40"/>
  <c r="G2945" i="40"/>
  <c r="H2945" i="40" s="1"/>
  <c r="G2882" i="40"/>
  <c r="H2882" i="40" s="1"/>
  <c r="G3149" i="40"/>
  <c r="G2953" i="40"/>
  <c r="H2953" i="40" s="1"/>
  <c r="G3158" i="40"/>
  <c r="H3158" i="40" s="1"/>
  <c r="G3004" i="40"/>
  <c r="G2991" i="40"/>
  <c r="G2979" i="40"/>
  <c r="G3003" i="40"/>
  <c r="G2990" i="40"/>
  <c r="G2978" i="40"/>
  <c r="G3002" i="40"/>
  <c r="G2989" i="40"/>
  <c r="G2977" i="40"/>
  <c r="G2982" i="40"/>
  <c r="G2996" i="40"/>
  <c r="G2981" i="40"/>
  <c r="G2995" i="40"/>
  <c r="G2980" i="40"/>
  <c r="G2992" i="40"/>
  <c r="G2988" i="40"/>
  <c r="G2987" i="40"/>
  <c r="G2986" i="40"/>
  <c r="G2985" i="40"/>
  <c r="G2984" i="40"/>
  <c r="G2983" i="40"/>
  <c r="G3001" i="40"/>
  <c r="G3000" i="40"/>
  <c r="G2999" i="40"/>
  <c r="G2994" i="40"/>
  <c r="G2993" i="40"/>
  <c r="G2976" i="40"/>
  <c r="G2875" i="40"/>
  <c r="H2875" i="40" s="1"/>
  <c r="G2868" i="40"/>
  <c r="G2901" i="40"/>
  <c r="G2880" i="40"/>
  <c r="G2867" i="40"/>
  <c r="G2900" i="40"/>
  <c r="G2879" i="40"/>
  <c r="G2866" i="40"/>
  <c r="G2871" i="40"/>
  <c r="G2894" i="40"/>
  <c r="G2870" i="40"/>
  <c r="G2893" i="40"/>
  <c r="G2869" i="40"/>
  <c r="G2883" i="40"/>
  <c r="G2872" i="40"/>
  <c r="G2899" i="40"/>
  <c r="G2865" i="40"/>
  <c r="H2865" i="40" s="1"/>
  <c r="G2898" i="40"/>
  <c r="G2897" i="40"/>
  <c r="G2892" i="40"/>
  <c r="G2891" i="40"/>
  <c r="G2890" i="40"/>
  <c r="G2887" i="40"/>
  <c r="G2886" i="40"/>
  <c r="G2885" i="40"/>
  <c r="G2884" i="40"/>
  <c r="G2878" i="40"/>
  <c r="G2877" i="40"/>
  <c r="G2876" i="40"/>
  <c r="G2873" i="40"/>
  <c r="G3105" i="40"/>
  <c r="H3105" i="40" s="1"/>
  <c r="G3114" i="40"/>
  <c r="H3114" i="40" s="1"/>
  <c r="G2998" i="40"/>
  <c r="H2998" i="40" s="1"/>
  <c r="G3167" i="40"/>
  <c r="G3182" i="40"/>
  <c r="G3169" i="40"/>
  <c r="G3155" i="40"/>
  <c r="G3142" i="40"/>
  <c r="G3128" i="40"/>
  <c r="G3115" i="40"/>
  <c r="G3092" i="40"/>
  <c r="G3080" i="40"/>
  <c r="G3068" i="40"/>
  <c r="G3181" i="40"/>
  <c r="G3168" i="40"/>
  <c r="G3154" i="40"/>
  <c r="G3127" i="40"/>
  <c r="G3091" i="40"/>
  <c r="G3079" i="40"/>
  <c r="G3067" i="40"/>
  <c r="G3180" i="40"/>
  <c r="G3153" i="40"/>
  <c r="G3139" i="40"/>
  <c r="G3126" i="40"/>
  <c r="G3112" i="40"/>
  <c r="G3103" i="40"/>
  <c r="G3090" i="40"/>
  <c r="G3078" i="40"/>
  <c r="G3066" i="40"/>
  <c r="G3179" i="40"/>
  <c r="G3162" i="40"/>
  <c r="G3145" i="40"/>
  <c r="G3125" i="40"/>
  <c r="G3108" i="40"/>
  <c r="G3089" i="40"/>
  <c r="G3074" i="40"/>
  <c r="G3178" i="40"/>
  <c r="G3161" i="40"/>
  <c r="G3144" i="40"/>
  <c r="G3124" i="40"/>
  <c r="G3107" i="40"/>
  <c r="G3088" i="40"/>
  <c r="G3073" i="40"/>
  <c r="G3177" i="40"/>
  <c r="G3160" i="40"/>
  <c r="G3143" i="40"/>
  <c r="G3106" i="40"/>
  <c r="G3087" i="40"/>
  <c r="G3072" i="40"/>
  <c r="G3183" i="40"/>
  <c r="G3156" i="40"/>
  <c r="G3133" i="40"/>
  <c r="G3109" i="40"/>
  <c r="G3100" i="40"/>
  <c r="G3081" i="40"/>
  <c r="G3152" i="40"/>
  <c r="G3099" i="40"/>
  <c r="G3077" i="40"/>
  <c r="G3174" i="40"/>
  <c r="G3151" i="40"/>
  <c r="G3130" i="40"/>
  <c r="G3098" i="40"/>
  <c r="G3076" i="40"/>
  <c r="G3173" i="40"/>
  <c r="G3150" i="40"/>
  <c r="G3129" i="40"/>
  <c r="G3097" i="40"/>
  <c r="G3075" i="40"/>
  <c r="G3172" i="40"/>
  <c r="G3121" i="40"/>
  <c r="G3071" i="40"/>
  <c r="G3171" i="40"/>
  <c r="G3147" i="40"/>
  <c r="G3120" i="40"/>
  <c r="G3094" i="40"/>
  <c r="G3070" i="40"/>
  <c r="G3170" i="40"/>
  <c r="G3146" i="40"/>
  <c r="G3119" i="40"/>
  <c r="G3093" i="40"/>
  <c r="G3069" i="40"/>
  <c r="G3165" i="40"/>
  <c r="G3137" i="40"/>
  <c r="G3102" i="40"/>
  <c r="G3136" i="40"/>
  <c r="G3101" i="40"/>
  <c r="G3135" i="40"/>
  <c r="G3086" i="40"/>
  <c r="G3134" i="40"/>
  <c r="G3085" i="40"/>
  <c r="G3118" i="40"/>
  <c r="G3084" i="40"/>
  <c r="G3117" i="40"/>
  <c r="G3083" i="40"/>
  <c r="G3184" i="40"/>
  <c r="G3116" i="40"/>
  <c r="G3082" i="40"/>
  <c r="G3164" i="40"/>
  <c r="G3111" i="40"/>
  <c r="G3065" i="40"/>
  <c r="G3163" i="40"/>
  <c r="G3110" i="40"/>
  <c r="G3064" i="40"/>
  <c r="H3064" i="40" s="1"/>
  <c r="G3159" i="40"/>
  <c r="G3138" i="40"/>
  <c r="G2960" i="40"/>
  <c r="G2932" i="40"/>
  <c r="H2932" i="40" s="1"/>
  <c r="H3186" i="40"/>
  <c r="H2910" i="40"/>
  <c r="K3183" i="40"/>
  <c r="K3087" i="40"/>
  <c r="K2926" i="40"/>
  <c r="K3094" i="40"/>
  <c r="K3116" i="40"/>
  <c r="K3178" i="40"/>
  <c r="K3130" i="40"/>
  <c r="K3092" i="40"/>
  <c r="K3075" i="40"/>
  <c r="K2992" i="40"/>
  <c r="K3152" i="40"/>
  <c r="K3090" i="40"/>
  <c r="K3079" i="40"/>
  <c r="K3031" i="40"/>
  <c r="K2958" i="40"/>
  <c r="K3107" i="40"/>
  <c r="K3179" i="40"/>
  <c r="K3084" i="40"/>
  <c r="K3066" i="40"/>
  <c r="K3184" i="40"/>
  <c r="K3112" i="40"/>
  <c r="K3142" i="40"/>
  <c r="K3124" i="40"/>
  <c r="K3106" i="40"/>
  <c r="K3088" i="40"/>
  <c r="K3147" i="40"/>
  <c r="K3135" i="40"/>
  <c r="K3111" i="40"/>
  <c r="K3099" i="40"/>
  <c r="K3064" i="40"/>
  <c r="K3070" i="40"/>
  <c r="K3098" i="40"/>
  <c r="K3151" i="40"/>
  <c r="K3139" i="40"/>
  <c r="K3080" i="40"/>
  <c r="K3182" i="40"/>
  <c r="K3134" i="40"/>
  <c r="K3128" i="40"/>
  <c r="K3103" i="40"/>
  <c r="K3162" i="40"/>
  <c r="K3156" i="40"/>
  <c r="K3074" i="40"/>
  <c r="K3174" i="40"/>
  <c r="K3144" i="40"/>
  <c r="K3102" i="40"/>
  <c r="K2981" i="40"/>
  <c r="K2978" i="40"/>
  <c r="K2982" i="40"/>
  <c r="K2986" i="40"/>
  <c r="K2990" i="40"/>
  <c r="K2994" i="40"/>
  <c r="K3002" i="40"/>
  <c r="K3001" i="40"/>
  <c r="K2979" i="40"/>
  <c r="K2983" i="40"/>
  <c r="K2987" i="40"/>
  <c r="K2991" i="40"/>
  <c r="K2995" i="40"/>
  <c r="K2999" i="40"/>
  <c r="K3000" i="40"/>
  <c r="K2961" i="40"/>
  <c r="K2968" i="40"/>
  <c r="K2957" i="40"/>
  <c r="K2996" i="40"/>
  <c r="K2985" i="40"/>
  <c r="K2980" i="40"/>
  <c r="K2964" i="40"/>
  <c r="K3083" i="40"/>
  <c r="K3078" i="40"/>
  <c r="K3004" i="40"/>
  <c r="K2989" i="40"/>
  <c r="K2984" i="40"/>
  <c r="K2962" i="40"/>
  <c r="K3118" i="40"/>
  <c r="K3154" i="40"/>
  <c r="K3163" i="40"/>
  <c r="K3110" i="40"/>
  <c r="K3146" i="40"/>
  <c r="K3164" i="40"/>
  <c r="K3065" i="40"/>
  <c r="K3069" i="40"/>
  <c r="K3073" i="40"/>
  <c r="K3077" i="40"/>
  <c r="K3081" i="40"/>
  <c r="K3085" i="40"/>
  <c r="K3089" i="40"/>
  <c r="K3093" i="40"/>
  <c r="K3097" i="40"/>
  <c r="K3101" i="40"/>
  <c r="K3127" i="40"/>
  <c r="K3136" i="40"/>
  <c r="K3150" i="40"/>
  <c r="K3159" i="40"/>
  <c r="K3172" i="40"/>
  <c r="K3119" i="40"/>
  <c r="K3168" i="40"/>
  <c r="K3155" i="40"/>
  <c r="K3171" i="40"/>
  <c r="K3138" i="40"/>
  <c r="K3115" i="40"/>
  <c r="K3082" i="40"/>
  <c r="K3072" i="40"/>
  <c r="K2930" i="40"/>
  <c r="K2922" i="40"/>
  <c r="K3160" i="40"/>
  <c r="K3143" i="40"/>
  <c r="K3126" i="40"/>
  <c r="K3120" i="40"/>
  <c r="K3091" i="40"/>
  <c r="K3067" i="40"/>
  <c r="K3003" i="40"/>
  <c r="K2993" i="40"/>
  <c r="K2988" i="40"/>
  <c r="K2977" i="40"/>
  <c r="K2949" i="40"/>
  <c r="K2942" i="40"/>
  <c r="K3100" i="40"/>
  <c r="K3086" i="40"/>
  <c r="K3076" i="40"/>
  <c r="K3180" i="40"/>
  <c r="K3170" i="40"/>
  <c r="K3108" i="40"/>
  <c r="K3071" i="40"/>
  <c r="K3040" i="40"/>
  <c r="K2934" i="40"/>
  <c r="K2892" i="40"/>
  <c r="K2866" i="40"/>
  <c r="K2870" i="40"/>
  <c r="K2900" i="40"/>
  <c r="K2901" i="40"/>
  <c r="K2878" i="40"/>
  <c r="K2883" i="40"/>
  <c r="K2887" i="40"/>
  <c r="K2893" i="40"/>
  <c r="K2867" i="40"/>
  <c r="K2897" i="40"/>
  <c r="K2876" i="40"/>
  <c r="K2880" i="40"/>
  <c r="K2885" i="40"/>
  <c r="K2891" i="40"/>
  <c r="K2877" i="40"/>
  <c r="K2886" i="40"/>
  <c r="K2871" i="40"/>
  <c r="K3026" i="40"/>
  <c r="K3030" i="40"/>
  <c r="K3034" i="40"/>
  <c r="K3038" i="40"/>
  <c r="K2903" i="40"/>
  <c r="K2869" i="40"/>
  <c r="K3035" i="40"/>
  <c r="K3029" i="40"/>
  <c r="K2894" i="40"/>
  <c r="K2868" i="40"/>
  <c r="K2936" i="40"/>
  <c r="K2955" i="40"/>
  <c r="K2969" i="40"/>
  <c r="K2973" i="40"/>
  <c r="K2940" i="40"/>
  <c r="K2963" i="40"/>
  <c r="K2970" i="40"/>
  <c r="K2921" i="40"/>
  <c r="K2925" i="40"/>
  <c r="K2929" i="40"/>
  <c r="K2948" i="40"/>
  <c r="K2933" i="40"/>
  <c r="K2937" i="40"/>
  <c r="K2956" i="40"/>
  <c r="K2941" i="40"/>
  <c r="K2919" i="40"/>
  <c r="K2923" i="40"/>
  <c r="K2927" i="40"/>
  <c r="K2946" i="40"/>
  <c r="K2950" i="40"/>
  <c r="K2935" i="40"/>
  <c r="K2954" i="40"/>
  <c r="K2920" i="40"/>
  <c r="K2924" i="40"/>
  <c r="K2928" i="40"/>
  <c r="K2947" i="40"/>
  <c r="K2951" i="40"/>
  <c r="K3028" i="40"/>
  <c r="K2972" i="40"/>
  <c r="K2899" i="40"/>
  <c r="K2873" i="40"/>
  <c r="K2965" i="40"/>
  <c r="K2884" i="40"/>
  <c r="K2898" i="40"/>
  <c r="K2879" i="40"/>
  <c r="K3037" i="40"/>
  <c r="K3027" i="40"/>
  <c r="K2971" i="40"/>
  <c r="K2943" i="40"/>
  <c r="K2872" i="40"/>
  <c r="K2865" i="40"/>
  <c r="K3181" i="40"/>
  <c r="K3177" i="40"/>
  <c r="K3173" i="40"/>
  <c r="K3169" i="40"/>
  <c r="K3165" i="40"/>
  <c r="K3161" i="40"/>
  <c r="K3153" i="40"/>
  <c r="K3145" i="40"/>
  <c r="K3137" i="40"/>
  <c r="K3133" i="40"/>
  <c r="K3129" i="40"/>
  <c r="K3125" i="40"/>
  <c r="K3121" i="40"/>
  <c r="K3117" i="40"/>
  <c r="K3109" i="40"/>
  <c r="H3033" i="40" l="1"/>
  <c r="H2889" i="40"/>
  <c r="H3049" i="40"/>
  <c r="H3026" i="40"/>
  <c r="H3149" i="40"/>
  <c r="H2960" i="40"/>
  <c r="H2919" i="40"/>
  <c r="H3167" i="40"/>
  <c r="H2967" i="40"/>
  <c r="H2976" i="40"/>
  <c r="K2998" i="40"/>
  <c r="F1863" i="40" l="1"/>
  <c r="E1863" i="40"/>
  <c r="C1863" i="40"/>
  <c r="K1863" i="40" l="1"/>
  <c r="J2861" i="40" l="1"/>
  <c r="J2860" i="40"/>
  <c r="J2859" i="40"/>
  <c r="J2858" i="40"/>
  <c r="J2857" i="40"/>
  <c r="J2856" i="40"/>
  <c r="J2855" i="40"/>
  <c r="J2854" i="40"/>
  <c r="J2853" i="40"/>
  <c r="J2852" i="40"/>
  <c r="J2851" i="40"/>
  <c r="J2850" i="40"/>
  <c r="J2849" i="40"/>
  <c r="J2848" i="40"/>
  <c r="J2847" i="40"/>
  <c r="J2846" i="40"/>
  <c r="J2845" i="40"/>
  <c r="J2844" i="40"/>
  <c r="J2843" i="40"/>
  <c r="J2842" i="40"/>
  <c r="F2841" i="40"/>
  <c r="K2841" i="40" s="1"/>
  <c r="E2841" i="40"/>
  <c r="C2841" i="40"/>
  <c r="J2839" i="40"/>
  <c r="J2838" i="40"/>
  <c r="J2837" i="40"/>
  <c r="J2836" i="40"/>
  <c r="J2835" i="40"/>
  <c r="J2834" i="40"/>
  <c r="F2833" i="40"/>
  <c r="E2833" i="40"/>
  <c r="C2833" i="40"/>
  <c r="J2830" i="40"/>
  <c r="J2829" i="40"/>
  <c r="J2828" i="40"/>
  <c r="J2827" i="40"/>
  <c r="J2826" i="40"/>
  <c r="J2825" i="40"/>
  <c r="J2824" i="40"/>
  <c r="J2823" i="40"/>
  <c r="J2822" i="40"/>
  <c r="J2821" i="40"/>
  <c r="J2820" i="40"/>
  <c r="J2819" i="40"/>
  <c r="F2818" i="40"/>
  <c r="K2818" i="40" s="1"/>
  <c r="E2818" i="40"/>
  <c r="C2818" i="40"/>
  <c r="J2816" i="40"/>
  <c r="J2815" i="40"/>
  <c r="J2814" i="40"/>
  <c r="J2813" i="40"/>
  <c r="J2812" i="40"/>
  <c r="J2811" i="40"/>
  <c r="J2810" i="40"/>
  <c r="J2809" i="40"/>
  <c r="J2808" i="40"/>
  <c r="J2807" i="40"/>
  <c r="J2806" i="40"/>
  <c r="J2805" i="40"/>
  <c r="F2804" i="40"/>
  <c r="K2804" i="40" s="1"/>
  <c r="E2804" i="40"/>
  <c r="C2804" i="40"/>
  <c r="J2802" i="40"/>
  <c r="J2801" i="40"/>
  <c r="J2800" i="40"/>
  <c r="J2799" i="40"/>
  <c r="J2798" i="40"/>
  <c r="J2797" i="40"/>
  <c r="J2796" i="40"/>
  <c r="J2795" i="40"/>
  <c r="J2794" i="40"/>
  <c r="J2793" i="40"/>
  <c r="J2792" i="40"/>
  <c r="F2791" i="40"/>
  <c r="K2791" i="40" s="1"/>
  <c r="E2791" i="40"/>
  <c r="C2791" i="40"/>
  <c r="J2789" i="40"/>
  <c r="J2788" i="40"/>
  <c r="J2787" i="40"/>
  <c r="J2786" i="40"/>
  <c r="J2785" i="40"/>
  <c r="J2784" i="40"/>
  <c r="J2783" i="40"/>
  <c r="J2782" i="40"/>
  <c r="J2781" i="40"/>
  <c r="J2780" i="40"/>
  <c r="J2779" i="40"/>
  <c r="F2778" i="40"/>
  <c r="K2778" i="40" s="1"/>
  <c r="E2778" i="40"/>
  <c r="C2778" i="40"/>
  <c r="J2776" i="40"/>
  <c r="J2775" i="40"/>
  <c r="J2774" i="40"/>
  <c r="J2773" i="40"/>
  <c r="J2772" i="40"/>
  <c r="J2771" i="40"/>
  <c r="J2770" i="40"/>
  <c r="J2769" i="40"/>
  <c r="J2768" i="40"/>
  <c r="J2767" i="40"/>
  <c r="J2766" i="40"/>
  <c r="J2765" i="40"/>
  <c r="J2764" i="40"/>
  <c r="J2763" i="40"/>
  <c r="F2762" i="40"/>
  <c r="K2781" i="40" s="1"/>
  <c r="E2762" i="40"/>
  <c r="C2762" i="40"/>
  <c r="J2729" i="40"/>
  <c r="J2728" i="40"/>
  <c r="J2727" i="40"/>
  <c r="J2726" i="40"/>
  <c r="J2725" i="40"/>
  <c r="J2724" i="40"/>
  <c r="J2723" i="40"/>
  <c r="J2722" i="40"/>
  <c r="J2721" i="40"/>
  <c r="J2720" i="40"/>
  <c r="J2719" i="40"/>
  <c r="J2718" i="40"/>
  <c r="J2717" i="40"/>
  <c r="J2716" i="40"/>
  <c r="J2715" i="40"/>
  <c r="F2714" i="40"/>
  <c r="K2714" i="40" s="1"/>
  <c r="E2714" i="40"/>
  <c r="C2714" i="40"/>
  <c r="J2712" i="40"/>
  <c r="J2711" i="40"/>
  <c r="J2710" i="40"/>
  <c r="J2709" i="40"/>
  <c r="J2708" i="40"/>
  <c r="J2707" i="40"/>
  <c r="J2706" i="40"/>
  <c r="J2705" i="40"/>
  <c r="J2704" i="40"/>
  <c r="J2703" i="40"/>
  <c r="J2702" i="40"/>
  <c r="J2701" i="40"/>
  <c r="J2700" i="40"/>
  <c r="F2699" i="40"/>
  <c r="K2699" i="40" s="1"/>
  <c r="E2699" i="40"/>
  <c r="C2699" i="40"/>
  <c r="J2697" i="40"/>
  <c r="J2696" i="40"/>
  <c r="J2695" i="40"/>
  <c r="J2694" i="40"/>
  <c r="J2693" i="40"/>
  <c r="J2692" i="40"/>
  <c r="J2691" i="40"/>
  <c r="J2690" i="40"/>
  <c r="J2689" i="40"/>
  <c r="J2688" i="40"/>
  <c r="J2687" i="40"/>
  <c r="J2686" i="40"/>
  <c r="J2685" i="40"/>
  <c r="J2684" i="40"/>
  <c r="F2683" i="40"/>
  <c r="K2683" i="40" s="1"/>
  <c r="E2683" i="40"/>
  <c r="C2683" i="40"/>
  <c r="J2681" i="40"/>
  <c r="J2680" i="40"/>
  <c r="J2679" i="40"/>
  <c r="J2678" i="40"/>
  <c r="J2677" i="40"/>
  <c r="J2676" i="40"/>
  <c r="J2675" i="40"/>
  <c r="J2674" i="40"/>
  <c r="J2673" i="40"/>
  <c r="J2672" i="40"/>
  <c r="F2671" i="40"/>
  <c r="K2671" i="40" s="1"/>
  <c r="E2671" i="40"/>
  <c r="C2671" i="40"/>
  <c r="J2669" i="40"/>
  <c r="J2668" i="40"/>
  <c r="J2667" i="40"/>
  <c r="J2666" i="40"/>
  <c r="J2665" i="40"/>
  <c r="J2664" i="40"/>
  <c r="J2663" i="40"/>
  <c r="J2662" i="40"/>
  <c r="J2661" i="40"/>
  <c r="J2660" i="40"/>
  <c r="J2659" i="40"/>
  <c r="J2658" i="40"/>
  <c r="J2657" i="40"/>
  <c r="J2656" i="40"/>
  <c r="J2655" i="40"/>
  <c r="F2654" i="40"/>
  <c r="E2654" i="40"/>
  <c r="C2654" i="40"/>
  <c r="F2748" i="40"/>
  <c r="K2748" i="40" s="1"/>
  <c r="E2748" i="40"/>
  <c r="C2748" i="40"/>
  <c r="F2731" i="40"/>
  <c r="E2731" i="40"/>
  <c r="C2731" i="40"/>
  <c r="J2624" i="40"/>
  <c r="J2623" i="40"/>
  <c r="J2622" i="40"/>
  <c r="J2621" i="40"/>
  <c r="J2620" i="40"/>
  <c r="J2619" i="40"/>
  <c r="J2618" i="40"/>
  <c r="J2617" i="40"/>
  <c r="J2616" i="40"/>
  <c r="J2615" i="40"/>
  <c r="J2614" i="40"/>
  <c r="F2613" i="40"/>
  <c r="E2613" i="40"/>
  <c r="C2613" i="40"/>
  <c r="J2611" i="40"/>
  <c r="J2610" i="40"/>
  <c r="J2609" i="40"/>
  <c r="J2608" i="40"/>
  <c r="J2607" i="40"/>
  <c r="J2606" i="40"/>
  <c r="J2605" i="40"/>
  <c r="J2604" i="40"/>
  <c r="J2603" i="40"/>
  <c r="J2602" i="40"/>
  <c r="J2601" i="40"/>
  <c r="F2600" i="40"/>
  <c r="E2600" i="40"/>
  <c r="C2600" i="40"/>
  <c r="J2598" i="40"/>
  <c r="J2597" i="40"/>
  <c r="J2596" i="40"/>
  <c r="J2595" i="40"/>
  <c r="J2594" i="40"/>
  <c r="J2593" i="40"/>
  <c r="J2592" i="40"/>
  <c r="J2591" i="40"/>
  <c r="J2590" i="40"/>
  <c r="J2589" i="40"/>
  <c r="J2588" i="40"/>
  <c r="F2587" i="40"/>
  <c r="E2587" i="40"/>
  <c r="C2587" i="40"/>
  <c r="J2585" i="40"/>
  <c r="J2584" i="40"/>
  <c r="J2583" i="40"/>
  <c r="J2582" i="40"/>
  <c r="J2581" i="40"/>
  <c r="J2580" i="40"/>
  <c r="J2579" i="40"/>
  <c r="J2578" i="40"/>
  <c r="J2577" i="40"/>
  <c r="J2576" i="40"/>
  <c r="J2575" i="40"/>
  <c r="F2574" i="40"/>
  <c r="K2574" i="40" s="1"/>
  <c r="E2574" i="40"/>
  <c r="C2574" i="40"/>
  <c r="J2572" i="40"/>
  <c r="J2571" i="40"/>
  <c r="J2570" i="40"/>
  <c r="J2569" i="40"/>
  <c r="J2568" i="40"/>
  <c r="J2567" i="40"/>
  <c r="J2566" i="40"/>
  <c r="J2565" i="40"/>
  <c r="J2564" i="40"/>
  <c r="J2563" i="40"/>
  <c r="J2562" i="40"/>
  <c r="F2561" i="40"/>
  <c r="E2561" i="40"/>
  <c r="C2561" i="40"/>
  <c r="F2639" i="40"/>
  <c r="K2639" i="40" s="1"/>
  <c r="E2639" i="40"/>
  <c r="C2639" i="40"/>
  <c r="F2626" i="40"/>
  <c r="E2626" i="40"/>
  <c r="C2626" i="40"/>
  <c r="J2558" i="40"/>
  <c r="J2557" i="40"/>
  <c r="J2556" i="40"/>
  <c r="J2555" i="40"/>
  <c r="J2554" i="40"/>
  <c r="F2553" i="40"/>
  <c r="E2553" i="40"/>
  <c r="C2553" i="40"/>
  <c r="J2550" i="40"/>
  <c r="J2549" i="40"/>
  <c r="J2548" i="40"/>
  <c r="J2547" i="40"/>
  <c r="J2546" i="40"/>
  <c r="J2545" i="40"/>
  <c r="J2544" i="40"/>
  <c r="J2543" i="40"/>
  <c r="J2542" i="40"/>
  <c r="J2541" i="40"/>
  <c r="F2540" i="40"/>
  <c r="K2540" i="40" s="1"/>
  <c r="E2540" i="40"/>
  <c r="C2540" i="40"/>
  <c r="J2538" i="40"/>
  <c r="J2537" i="40"/>
  <c r="J2536" i="40"/>
  <c r="J2535" i="40"/>
  <c r="J2534" i="40"/>
  <c r="J2533" i="40"/>
  <c r="J2532" i="40"/>
  <c r="J2531" i="40"/>
  <c r="J2530" i="40"/>
  <c r="J2529" i="40"/>
  <c r="F2528" i="40"/>
  <c r="E2528" i="40"/>
  <c r="C2528" i="40"/>
  <c r="J2521" i="40"/>
  <c r="J2520" i="40"/>
  <c r="J2519" i="40"/>
  <c r="J2518" i="40"/>
  <c r="J2517" i="40"/>
  <c r="J2516" i="40"/>
  <c r="J2515" i="40"/>
  <c r="J2514" i="40"/>
  <c r="J2513" i="40"/>
  <c r="J2512" i="40"/>
  <c r="J2511" i="40"/>
  <c r="J2510" i="40"/>
  <c r="F2509" i="40"/>
  <c r="K2509" i="40" s="1"/>
  <c r="E2509" i="40"/>
  <c r="C2509" i="40"/>
  <c r="J2507" i="40"/>
  <c r="J2506" i="40"/>
  <c r="J2505" i="40"/>
  <c r="J2504" i="40"/>
  <c r="J2503" i="40"/>
  <c r="J2502" i="40"/>
  <c r="J2501" i="40"/>
  <c r="J2500" i="40"/>
  <c r="J2499" i="40"/>
  <c r="J2498" i="40"/>
  <c r="J2497" i="40"/>
  <c r="J2496" i="40"/>
  <c r="F2495" i="40"/>
  <c r="K2495" i="40" s="1"/>
  <c r="E2495" i="40"/>
  <c r="C2495" i="40"/>
  <c r="J2493" i="40"/>
  <c r="J2492" i="40"/>
  <c r="J2491" i="40"/>
  <c r="J2490" i="40"/>
  <c r="J2489" i="40"/>
  <c r="J2488" i="40"/>
  <c r="J2487" i="40"/>
  <c r="J2486" i="40"/>
  <c r="J2485" i="40"/>
  <c r="J2484" i="40"/>
  <c r="J2483" i="40"/>
  <c r="J2482" i="40"/>
  <c r="F2481" i="40"/>
  <c r="K2481" i="40" s="1"/>
  <c r="E2481" i="40"/>
  <c r="C2481" i="40"/>
  <c r="J2479" i="40"/>
  <c r="J2478" i="40"/>
  <c r="J2477" i="40"/>
  <c r="J2476" i="40"/>
  <c r="J2475" i="40"/>
  <c r="J2474" i="40"/>
  <c r="J2473" i="40"/>
  <c r="J2472" i="40"/>
  <c r="J2471" i="40"/>
  <c r="J2470" i="40"/>
  <c r="J2469" i="40"/>
  <c r="J2468" i="40"/>
  <c r="J2467" i="40"/>
  <c r="J2466" i="40"/>
  <c r="J2465" i="40"/>
  <c r="J2464" i="40"/>
  <c r="J2463" i="40"/>
  <c r="F2462" i="40"/>
  <c r="K2462" i="40" s="1"/>
  <c r="E2462" i="40"/>
  <c r="C2462" i="40"/>
  <c r="J2460" i="40"/>
  <c r="J2459" i="40"/>
  <c r="J2458" i="40"/>
  <c r="J2457" i="40"/>
  <c r="J2456" i="40"/>
  <c r="J2455" i="40"/>
  <c r="J2454" i="40"/>
  <c r="J2453" i="40"/>
  <c r="J2452" i="40"/>
  <c r="J2451" i="40"/>
  <c r="J2450" i="40"/>
  <c r="J2449" i="40"/>
  <c r="F2448" i="40"/>
  <c r="K2448" i="40" s="1"/>
  <c r="E2448" i="40"/>
  <c r="C2448" i="40"/>
  <c r="J2446" i="40"/>
  <c r="J2445" i="40"/>
  <c r="J2444" i="40"/>
  <c r="J2443" i="40"/>
  <c r="J2442" i="40"/>
  <c r="J2441" i="40"/>
  <c r="J2440" i="40"/>
  <c r="J2439" i="40"/>
  <c r="J2438" i="40"/>
  <c r="J2437" i="40"/>
  <c r="J2436" i="40"/>
  <c r="F2435" i="40"/>
  <c r="K2435" i="40" s="1"/>
  <c r="E2435" i="40"/>
  <c r="C2435" i="40"/>
  <c r="J2433" i="40"/>
  <c r="J2432" i="40"/>
  <c r="J2431" i="40"/>
  <c r="J2430" i="40"/>
  <c r="J2429" i="40"/>
  <c r="J2428" i="40"/>
  <c r="J2427" i="40"/>
  <c r="J2426" i="40"/>
  <c r="J2425" i="40"/>
  <c r="J2424" i="40"/>
  <c r="J2423" i="40"/>
  <c r="J2422" i="40"/>
  <c r="J2421" i="40"/>
  <c r="J2420" i="40"/>
  <c r="J2419" i="40"/>
  <c r="J2418" i="40"/>
  <c r="J2417" i="40"/>
  <c r="J2416" i="40"/>
  <c r="J2415" i="40"/>
  <c r="J2414" i="40"/>
  <c r="F2413" i="40"/>
  <c r="E2413" i="40"/>
  <c r="C2413" i="40"/>
  <c r="J2349" i="40"/>
  <c r="J2348" i="40"/>
  <c r="J2347" i="40"/>
  <c r="J2346" i="40"/>
  <c r="J2345" i="40"/>
  <c r="J2344" i="40"/>
  <c r="F2343" i="40"/>
  <c r="K2343" i="40" s="1"/>
  <c r="E2343" i="40"/>
  <c r="C2343" i="40"/>
  <c r="J2341" i="40"/>
  <c r="J2340" i="40"/>
  <c r="J2339" i="40"/>
  <c r="J2338" i="40"/>
  <c r="J2337" i="40"/>
  <c r="J2336" i="40"/>
  <c r="F2335" i="40"/>
  <c r="K2335" i="40" s="1"/>
  <c r="E2335" i="40"/>
  <c r="C2335" i="40"/>
  <c r="J2333" i="40"/>
  <c r="J2332" i="40"/>
  <c r="J2331" i="40"/>
  <c r="J2330" i="40"/>
  <c r="J2329" i="40"/>
  <c r="J2328" i="40"/>
  <c r="F2327" i="40"/>
  <c r="K2327" i="40" s="1"/>
  <c r="E2327" i="40"/>
  <c r="C2327" i="40"/>
  <c r="J2325" i="40"/>
  <c r="J2324" i="40"/>
  <c r="J2323" i="40"/>
  <c r="J2322" i="40"/>
  <c r="J2321" i="40"/>
  <c r="J2320" i="40"/>
  <c r="F2319" i="40"/>
  <c r="K2319" i="40" s="1"/>
  <c r="E2319" i="40"/>
  <c r="C2319" i="40"/>
  <c r="J2317" i="40"/>
  <c r="J2316" i="40"/>
  <c r="J2315" i="40"/>
  <c r="J2314" i="40"/>
  <c r="J2313" i="40"/>
  <c r="J2312" i="40"/>
  <c r="F2311" i="40"/>
  <c r="K2311" i="40" s="1"/>
  <c r="E2311" i="40"/>
  <c r="C2311" i="40"/>
  <c r="J2309" i="40"/>
  <c r="J2308" i="40"/>
  <c r="J2307" i="40"/>
  <c r="J2306" i="40"/>
  <c r="J2305" i="40"/>
  <c r="J2304" i="40"/>
  <c r="J2303" i="40"/>
  <c r="F2302" i="40"/>
  <c r="K2302" i="40" s="1"/>
  <c r="E2302" i="40"/>
  <c r="C2302" i="40"/>
  <c r="J2300" i="40"/>
  <c r="J2299" i="40"/>
  <c r="J2298" i="40"/>
  <c r="J2297" i="40"/>
  <c r="J2296" i="40"/>
  <c r="J2295" i="40"/>
  <c r="F2294" i="40"/>
  <c r="K2294" i="40" s="1"/>
  <c r="E2294" i="40"/>
  <c r="C2294" i="40"/>
  <c r="J2292" i="40"/>
  <c r="J2291" i="40"/>
  <c r="J2290" i="40"/>
  <c r="J2289" i="40"/>
  <c r="J2288" i="40"/>
  <c r="J2287" i="40"/>
  <c r="F2286" i="40"/>
  <c r="K2286" i="40" s="1"/>
  <c r="E2286" i="40"/>
  <c r="C2286" i="40"/>
  <c r="J2284" i="40"/>
  <c r="J2283" i="40"/>
  <c r="J2282" i="40"/>
  <c r="J2281" i="40"/>
  <c r="J2280" i="40"/>
  <c r="J2279" i="40"/>
  <c r="J2278" i="40"/>
  <c r="J2277" i="40"/>
  <c r="J2276" i="40"/>
  <c r="J2275" i="40"/>
  <c r="J2274" i="40"/>
  <c r="J2273" i="40"/>
  <c r="J2272" i="40"/>
  <c r="J2271" i="40"/>
  <c r="J2270" i="40"/>
  <c r="J2269" i="40"/>
  <c r="J2268" i="40"/>
  <c r="J2267" i="40"/>
  <c r="J2266" i="40"/>
  <c r="J2265" i="40"/>
  <c r="J2264" i="40"/>
  <c r="J2263" i="40"/>
  <c r="J2262" i="40"/>
  <c r="J2261" i="40"/>
  <c r="J2260" i="40"/>
  <c r="J2259" i="40"/>
  <c r="J2258" i="40"/>
  <c r="J2257" i="40"/>
  <c r="J2256" i="40"/>
  <c r="J2255" i="40"/>
  <c r="F2254" i="40"/>
  <c r="E2254" i="40"/>
  <c r="C2254" i="40"/>
  <c r="F2403" i="40"/>
  <c r="K2403" i="40" s="1"/>
  <c r="E2403" i="40"/>
  <c r="C2403" i="40"/>
  <c r="F2395" i="40"/>
  <c r="K2395" i="40" s="1"/>
  <c r="E2395" i="40"/>
  <c r="C2395" i="40"/>
  <c r="F2376" i="40"/>
  <c r="K2376" i="40" s="1"/>
  <c r="E2376" i="40"/>
  <c r="C2376" i="40"/>
  <c r="F2351" i="40"/>
  <c r="E2351" i="40"/>
  <c r="G2351" i="40" s="1"/>
  <c r="C2351" i="40"/>
  <c r="J2136" i="40"/>
  <c r="J2135" i="40"/>
  <c r="J2134" i="40"/>
  <c r="J2133" i="40"/>
  <c r="J2132" i="40"/>
  <c r="J2131" i="40"/>
  <c r="J2130" i="40"/>
  <c r="J2129" i="40"/>
  <c r="J2128" i="40"/>
  <c r="J2127" i="40"/>
  <c r="F2126" i="40"/>
  <c r="K2126" i="40" s="1"/>
  <c r="E2126" i="40"/>
  <c r="C2126" i="40"/>
  <c r="J2124" i="40"/>
  <c r="J2123" i="40"/>
  <c r="J2122" i="40"/>
  <c r="J2121" i="40"/>
  <c r="J2120" i="40"/>
  <c r="J2119" i="40"/>
  <c r="J2118" i="40"/>
  <c r="F2117" i="40"/>
  <c r="K2117" i="40" s="1"/>
  <c r="E2117" i="40"/>
  <c r="C2117" i="40"/>
  <c r="J2115" i="40"/>
  <c r="J2114" i="40"/>
  <c r="J2113" i="40"/>
  <c r="J2112" i="40"/>
  <c r="J2111" i="40"/>
  <c r="J2110" i="40"/>
  <c r="F2109" i="40"/>
  <c r="K2109" i="40" s="1"/>
  <c r="E2109" i="40"/>
  <c r="C2109" i="40"/>
  <c r="J2107" i="40"/>
  <c r="J2106" i="40"/>
  <c r="J2105" i="40"/>
  <c r="J2104" i="40"/>
  <c r="J2103" i="40"/>
  <c r="J2102" i="40"/>
  <c r="F2101" i="40"/>
  <c r="K2101" i="40" s="1"/>
  <c r="E2101" i="40"/>
  <c r="C2101" i="40"/>
  <c r="J2099" i="40"/>
  <c r="J2098" i="40"/>
  <c r="J2097" i="40"/>
  <c r="J2096" i="40"/>
  <c r="J2095" i="40"/>
  <c r="J2094" i="40"/>
  <c r="J2093" i="40"/>
  <c r="J2092" i="40"/>
  <c r="J2091" i="40"/>
  <c r="J2090" i="40"/>
  <c r="F2089" i="40"/>
  <c r="K2089" i="40" s="1"/>
  <c r="E2089" i="40"/>
  <c r="C2089" i="40"/>
  <c r="J2087" i="40"/>
  <c r="J2086" i="40"/>
  <c r="J2085" i="40"/>
  <c r="J2084" i="40"/>
  <c r="J2083" i="40"/>
  <c r="J2082" i="40"/>
  <c r="F2081" i="40"/>
  <c r="K2081" i="40" s="1"/>
  <c r="E2081" i="40"/>
  <c r="C2081" i="40"/>
  <c r="J2079" i="40"/>
  <c r="J2078" i="40"/>
  <c r="J2077" i="40"/>
  <c r="J2076" i="40"/>
  <c r="J2075" i="40"/>
  <c r="J2074" i="40"/>
  <c r="F2073" i="40"/>
  <c r="K2073" i="40" s="1"/>
  <c r="E2073" i="40"/>
  <c r="C2073" i="40"/>
  <c r="J2071" i="40"/>
  <c r="J2070" i="40"/>
  <c r="J2069" i="40"/>
  <c r="J2068" i="40"/>
  <c r="J2067" i="40"/>
  <c r="J2066" i="40"/>
  <c r="J2065" i="40"/>
  <c r="J2064" i="40"/>
  <c r="J2063" i="40"/>
  <c r="J2062" i="40"/>
  <c r="J2061" i="40"/>
  <c r="J2060" i="40"/>
  <c r="F2059" i="40"/>
  <c r="K2059" i="40" s="1"/>
  <c r="E2059" i="40"/>
  <c r="C2059" i="40"/>
  <c r="J2057" i="40"/>
  <c r="J2056" i="40"/>
  <c r="J2055" i="40"/>
  <c r="J2054" i="40"/>
  <c r="J2053" i="40"/>
  <c r="J2052" i="40"/>
  <c r="J2051" i="40"/>
  <c r="J2050" i="40"/>
  <c r="J2049" i="40"/>
  <c r="J2048" i="40"/>
  <c r="J2047" i="40"/>
  <c r="J2046" i="40"/>
  <c r="J2045" i="40"/>
  <c r="J2044" i="40"/>
  <c r="J2043" i="40"/>
  <c r="J2042" i="40"/>
  <c r="J2041" i="40"/>
  <c r="J2040" i="40"/>
  <c r="J2039" i="40"/>
  <c r="J2038" i="40"/>
  <c r="J2037" i="40"/>
  <c r="J2036" i="40"/>
  <c r="J2035" i="40"/>
  <c r="J2034" i="40"/>
  <c r="J2033" i="40"/>
  <c r="J2032" i="40"/>
  <c r="J2031" i="40"/>
  <c r="J2030" i="40"/>
  <c r="J2029" i="40"/>
  <c r="J2028" i="40"/>
  <c r="J2027" i="40"/>
  <c r="J2026" i="40"/>
  <c r="J2025" i="40"/>
  <c r="J2024" i="40"/>
  <c r="J2023" i="40"/>
  <c r="J2022" i="40"/>
  <c r="J2021" i="40"/>
  <c r="J2020" i="40"/>
  <c r="J2019" i="40"/>
  <c r="J2018" i="40"/>
  <c r="J2017" i="40"/>
  <c r="J2016" i="40"/>
  <c r="J2015" i="40"/>
  <c r="F2014" i="40"/>
  <c r="E2014" i="40"/>
  <c r="C2014" i="40"/>
  <c r="F2245" i="40"/>
  <c r="K2245" i="40" s="1"/>
  <c r="E2245" i="40"/>
  <c r="C2245" i="40"/>
  <c r="F2232" i="40"/>
  <c r="K2232" i="40" s="1"/>
  <c r="E2232" i="40"/>
  <c r="C2232" i="40"/>
  <c r="F2218" i="40"/>
  <c r="K2218" i="40" s="1"/>
  <c r="E2218" i="40"/>
  <c r="C2218" i="40"/>
  <c r="F2138" i="40"/>
  <c r="E2138" i="40"/>
  <c r="G2138" i="40" s="1"/>
  <c r="C2138" i="40"/>
  <c r="J1986" i="40"/>
  <c r="J1985" i="40"/>
  <c r="J1984" i="40"/>
  <c r="J1983" i="40"/>
  <c r="J1982" i="40"/>
  <c r="J1981" i="40"/>
  <c r="F1980" i="40"/>
  <c r="K1980" i="40" s="1"/>
  <c r="E1980" i="40"/>
  <c r="C1980" i="40"/>
  <c r="J1978" i="40"/>
  <c r="J1977" i="40"/>
  <c r="J1976" i="40"/>
  <c r="J1975" i="40"/>
  <c r="J1974" i="40"/>
  <c r="J1973" i="40"/>
  <c r="F1972" i="40"/>
  <c r="K1972" i="40" s="1"/>
  <c r="E1972" i="40"/>
  <c r="C1972" i="40"/>
  <c r="J1970" i="40"/>
  <c r="J1969" i="40"/>
  <c r="J1968" i="40"/>
  <c r="J1967" i="40"/>
  <c r="J1966" i="40"/>
  <c r="J1965" i="40"/>
  <c r="F1964" i="40"/>
  <c r="K1964" i="40" s="1"/>
  <c r="E1964" i="40"/>
  <c r="C1964" i="40"/>
  <c r="J1962" i="40"/>
  <c r="J1961" i="40"/>
  <c r="J1960" i="40"/>
  <c r="J1959" i="40"/>
  <c r="J1958" i="40"/>
  <c r="J1957" i="40"/>
  <c r="F1956" i="40"/>
  <c r="K1956" i="40" s="1"/>
  <c r="E1956" i="40"/>
  <c r="C1956" i="40"/>
  <c r="J1954" i="40"/>
  <c r="J1953" i="40"/>
  <c r="J1952" i="40"/>
  <c r="J1951" i="40"/>
  <c r="J1950" i="40"/>
  <c r="J1949" i="40"/>
  <c r="F1948" i="40"/>
  <c r="K1948" i="40" s="1"/>
  <c r="E1948" i="40"/>
  <c r="C1948" i="40"/>
  <c r="J1946" i="40"/>
  <c r="J1945" i="40"/>
  <c r="J1944" i="40"/>
  <c r="J1943" i="40"/>
  <c r="J1942" i="40"/>
  <c r="J1941" i="40"/>
  <c r="F1940" i="40"/>
  <c r="E1940" i="40"/>
  <c r="C1940" i="40"/>
  <c r="F2004" i="40"/>
  <c r="K2004" i="40" s="1"/>
  <c r="E2004" i="40"/>
  <c r="C2004" i="40"/>
  <c r="F1996" i="40"/>
  <c r="K1996" i="40" s="1"/>
  <c r="E1996" i="40"/>
  <c r="C1996" i="40"/>
  <c r="F1988" i="40"/>
  <c r="E1988" i="40"/>
  <c r="C1988" i="40"/>
  <c r="J1913" i="40"/>
  <c r="J1912" i="40"/>
  <c r="J1911" i="40"/>
  <c r="J1910" i="40"/>
  <c r="J1909" i="40"/>
  <c r="J1908" i="40"/>
  <c r="J1907" i="40"/>
  <c r="J1906" i="40"/>
  <c r="F1905" i="40"/>
  <c r="K1905" i="40" s="1"/>
  <c r="E1905" i="40"/>
  <c r="C1905" i="40"/>
  <c r="J1903" i="40"/>
  <c r="J1902" i="40"/>
  <c r="J1901" i="40"/>
  <c r="J1900" i="40"/>
  <c r="J1899" i="40"/>
  <c r="J1898" i="40"/>
  <c r="J1897" i="40"/>
  <c r="J1896" i="40"/>
  <c r="J1895" i="40"/>
  <c r="J1894" i="40"/>
  <c r="J1893" i="40"/>
  <c r="F1892" i="40"/>
  <c r="E1892" i="40"/>
  <c r="C1892" i="40"/>
  <c r="F1915" i="40"/>
  <c r="E1915" i="40"/>
  <c r="C1915" i="40"/>
  <c r="J1888" i="40"/>
  <c r="J1887" i="40"/>
  <c r="J1886" i="40"/>
  <c r="J1885" i="40"/>
  <c r="J1884" i="40"/>
  <c r="J1883" i="40"/>
  <c r="J1882" i="40"/>
  <c r="J1881" i="40"/>
  <c r="J1880" i="40"/>
  <c r="J1879" i="40"/>
  <c r="J1878" i="40"/>
  <c r="J1877" i="40"/>
  <c r="J1876" i="40"/>
  <c r="F1875" i="40"/>
  <c r="K1875" i="40" s="1"/>
  <c r="E1875" i="40"/>
  <c r="C1875" i="40"/>
  <c r="J1802" i="40"/>
  <c r="J1801" i="40"/>
  <c r="J1800" i="40"/>
  <c r="J1799" i="40"/>
  <c r="J1798" i="40"/>
  <c r="J1797" i="40"/>
  <c r="J1796" i="40"/>
  <c r="J1795" i="40"/>
  <c r="J1794" i="40"/>
  <c r="J1793" i="40"/>
  <c r="J1792" i="40"/>
  <c r="J1791" i="40"/>
  <c r="J1790" i="40"/>
  <c r="J1789" i="40"/>
  <c r="J1788" i="40"/>
  <c r="J1787" i="40"/>
  <c r="J1786" i="40"/>
  <c r="J1785" i="40"/>
  <c r="J1784" i="40"/>
  <c r="J1783" i="40"/>
  <c r="J1782" i="40"/>
  <c r="J1781" i="40"/>
  <c r="J1780" i="40"/>
  <c r="J1779" i="40"/>
  <c r="J1778" i="40"/>
  <c r="J1777" i="40"/>
  <c r="J1776" i="40"/>
  <c r="J1775" i="40"/>
  <c r="J1774" i="40"/>
  <c r="J1773" i="40"/>
  <c r="J1772" i="40"/>
  <c r="J1771" i="40"/>
  <c r="J1770" i="40"/>
  <c r="F1769" i="40"/>
  <c r="K1769" i="40" s="1"/>
  <c r="E1769" i="40"/>
  <c r="C1769" i="40"/>
  <c r="J1767" i="40"/>
  <c r="J1766" i="40"/>
  <c r="J1765" i="40"/>
  <c r="J1764" i="40"/>
  <c r="J1763" i="40"/>
  <c r="J1762" i="40"/>
  <c r="F1761" i="40"/>
  <c r="K1761" i="40" s="1"/>
  <c r="E1761" i="40"/>
  <c r="C1761" i="40"/>
  <c r="J1759" i="40"/>
  <c r="J1758" i="40"/>
  <c r="J1757" i="40"/>
  <c r="J1756" i="40"/>
  <c r="J1755" i="40"/>
  <c r="J1754" i="40"/>
  <c r="J1753" i="40"/>
  <c r="J1752" i="40"/>
  <c r="F1751" i="40"/>
  <c r="K1751" i="40" s="1"/>
  <c r="E1751" i="40"/>
  <c r="C1751" i="40"/>
  <c r="J1749" i="40"/>
  <c r="J1748" i="40"/>
  <c r="J1747" i="40"/>
  <c r="J1746" i="40"/>
  <c r="J1745" i="40"/>
  <c r="J1744" i="40"/>
  <c r="F1743" i="40"/>
  <c r="K1743" i="40" s="1"/>
  <c r="E1743" i="40"/>
  <c r="C1743" i="40"/>
  <c r="J1741" i="40"/>
  <c r="J1740" i="40"/>
  <c r="J1739" i="40"/>
  <c r="J1738" i="40"/>
  <c r="J1737" i="40"/>
  <c r="F1736" i="40"/>
  <c r="K1736" i="40" s="1"/>
  <c r="E1736" i="40"/>
  <c r="C1736" i="40"/>
  <c r="J1734" i="40"/>
  <c r="J1733" i="40"/>
  <c r="J1732" i="40"/>
  <c r="J1731" i="40"/>
  <c r="J1730" i="40"/>
  <c r="J1729" i="40"/>
  <c r="J1728" i="40"/>
  <c r="J1727" i="40"/>
  <c r="J1726" i="40"/>
  <c r="J1725" i="40"/>
  <c r="J1724" i="40"/>
  <c r="J1723" i="40"/>
  <c r="J1722" i="40"/>
  <c r="J1721" i="40"/>
  <c r="J1720" i="40"/>
  <c r="J1719" i="40"/>
  <c r="J1718" i="40"/>
  <c r="J1717" i="40"/>
  <c r="J1716" i="40"/>
  <c r="J1715" i="40"/>
  <c r="J1714" i="40"/>
  <c r="J1713" i="40"/>
  <c r="J1712" i="40"/>
  <c r="J1711" i="40"/>
  <c r="J1710" i="40"/>
  <c r="J1709" i="40"/>
  <c r="J1708" i="40"/>
  <c r="J1707" i="40"/>
  <c r="J1706" i="40"/>
  <c r="J1705" i="40"/>
  <c r="J1704" i="40"/>
  <c r="J1703" i="40"/>
  <c r="J1702" i="40"/>
  <c r="J1701" i="40"/>
  <c r="J1700" i="40"/>
  <c r="J1699" i="40"/>
  <c r="J1698" i="40"/>
  <c r="F1697" i="40"/>
  <c r="E1697" i="40"/>
  <c r="C1697" i="40"/>
  <c r="F1855" i="40"/>
  <c r="K1855" i="40" s="1"/>
  <c r="E1855" i="40"/>
  <c r="C1855" i="40"/>
  <c r="F1847" i="40"/>
  <c r="K1847" i="40" s="1"/>
  <c r="E1847" i="40"/>
  <c r="C1847" i="40"/>
  <c r="F1804" i="40"/>
  <c r="E1804" i="40"/>
  <c r="C1804" i="40"/>
  <c r="J1665" i="40"/>
  <c r="J1664" i="40"/>
  <c r="J1663" i="40"/>
  <c r="J1662" i="40"/>
  <c r="J1661" i="40"/>
  <c r="J1660" i="40"/>
  <c r="J1659" i="40"/>
  <c r="J1658" i="40"/>
  <c r="J1657" i="40"/>
  <c r="J1656" i="40"/>
  <c r="J1655" i="40"/>
  <c r="J1654" i="40"/>
  <c r="J1653" i="40"/>
  <c r="J1652" i="40"/>
  <c r="J1651" i="40"/>
  <c r="J1650" i="40"/>
  <c r="J1649" i="40"/>
  <c r="J1648" i="40"/>
  <c r="J1647" i="40"/>
  <c r="J1646" i="40"/>
  <c r="J1645" i="40"/>
  <c r="J1644" i="40"/>
  <c r="F1643" i="40"/>
  <c r="K1643" i="40" s="1"/>
  <c r="E1643" i="40"/>
  <c r="C1643" i="40"/>
  <c r="J1641" i="40"/>
  <c r="J1640" i="40"/>
  <c r="J1639" i="40"/>
  <c r="J1638" i="40"/>
  <c r="J1637" i="40"/>
  <c r="J1636" i="40"/>
  <c r="F1635" i="40"/>
  <c r="K1635" i="40" s="1"/>
  <c r="E1635" i="40"/>
  <c r="C1635" i="40"/>
  <c r="J1633" i="40"/>
  <c r="J1632" i="40"/>
  <c r="J1631" i="40"/>
  <c r="J1630" i="40"/>
  <c r="J1629" i="40"/>
  <c r="F1628" i="40"/>
  <c r="K1628" i="40" s="1"/>
  <c r="E1628" i="40"/>
  <c r="C1628" i="40"/>
  <c r="J1626" i="40"/>
  <c r="J1625" i="40"/>
  <c r="J1624" i="40"/>
  <c r="J1623" i="40"/>
  <c r="J1622" i="40"/>
  <c r="J1621" i="40"/>
  <c r="F1620" i="40"/>
  <c r="K1620" i="40" s="1"/>
  <c r="E1620" i="40"/>
  <c r="C1620" i="40"/>
  <c r="J1618" i="40"/>
  <c r="J1617" i="40"/>
  <c r="J1616" i="40"/>
  <c r="J1615" i="40"/>
  <c r="J1614" i="40"/>
  <c r="J1613" i="40"/>
  <c r="F1612" i="40"/>
  <c r="K1612" i="40" s="1"/>
  <c r="E1612" i="40"/>
  <c r="C1612" i="40"/>
  <c r="J1610" i="40"/>
  <c r="J1609" i="40"/>
  <c r="J1608" i="40"/>
  <c r="J1607" i="40"/>
  <c r="J1606" i="40"/>
  <c r="J1605" i="40"/>
  <c r="J1604" i="40"/>
  <c r="J1603" i="40"/>
  <c r="J1602" i="40"/>
  <c r="J1601" i="40"/>
  <c r="J1600" i="40"/>
  <c r="J1599" i="40"/>
  <c r="J1598" i="40"/>
  <c r="J1597" i="40"/>
  <c r="J1596" i="40"/>
  <c r="J1595" i="40"/>
  <c r="J1594" i="40"/>
  <c r="J1593" i="40"/>
  <c r="J1592" i="40"/>
  <c r="J1591" i="40"/>
  <c r="J1590" i="40"/>
  <c r="J1589" i="40"/>
  <c r="J1588" i="40"/>
  <c r="J1587" i="40"/>
  <c r="J1586" i="40"/>
  <c r="J1585" i="40"/>
  <c r="J1584" i="40"/>
  <c r="J1583" i="40"/>
  <c r="J1582" i="40"/>
  <c r="J1581" i="40"/>
  <c r="J1580" i="40"/>
  <c r="J1579" i="40"/>
  <c r="J1578" i="40"/>
  <c r="J1577" i="40"/>
  <c r="F1576" i="40"/>
  <c r="E1576" i="40"/>
  <c r="C1576" i="40"/>
  <c r="F1687" i="40"/>
  <c r="K1687" i="40" s="1"/>
  <c r="E1687" i="40"/>
  <c r="C1687" i="40"/>
  <c r="F1675" i="40"/>
  <c r="K1675" i="40" s="1"/>
  <c r="E1675" i="40"/>
  <c r="C1675" i="40"/>
  <c r="F1667" i="40"/>
  <c r="E1667" i="40"/>
  <c r="C1667" i="40"/>
  <c r="J1533" i="40"/>
  <c r="J1532" i="40"/>
  <c r="J1531" i="40"/>
  <c r="J1530" i="40"/>
  <c r="J1529" i="40"/>
  <c r="J1528" i="40"/>
  <c r="J1527" i="40"/>
  <c r="J1526" i="40"/>
  <c r="J1525" i="40"/>
  <c r="J1524" i="40"/>
  <c r="F1523" i="40"/>
  <c r="K1523" i="40" s="1"/>
  <c r="E1523" i="40"/>
  <c r="C1523" i="40"/>
  <c r="J1521" i="40"/>
  <c r="J1520" i="40"/>
  <c r="J1519" i="40"/>
  <c r="J1518" i="40"/>
  <c r="J1517" i="40"/>
  <c r="J1516" i="40"/>
  <c r="J1515" i="40"/>
  <c r="J1514" i="40"/>
  <c r="J1513" i="40"/>
  <c r="J1512" i="40"/>
  <c r="F1511" i="40"/>
  <c r="K1511" i="40" s="1"/>
  <c r="E1511" i="40"/>
  <c r="C1511" i="40"/>
  <c r="J1509" i="40"/>
  <c r="J1508" i="40"/>
  <c r="J1507" i="40"/>
  <c r="J1506" i="40"/>
  <c r="J1505" i="40"/>
  <c r="J1504" i="40"/>
  <c r="J1503" i="40"/>
  <c r="J1502" i="40"/>
  <c r="J1501" i="40"/>
  <c r="J1500" i="40"/>
  <c r="F1499" i="40"/>
  <c r="K1499" i="40" s="1"/>
  <c r="E1499" i="40"/>
  <c r="C1499" i="40"/>
  <c r="J1497" i="40"/>
  <c r="J1496" i="40"/>
  <c r="J1495" i="40"/>
  <c r="J1494" i="40"/>
  <c r="J1493" i="40"/>
  <c r="J1492" i="40"/>
  <c r="J1491" i="40"/>
  <c r="J1490" i="40"/>
  <c r="J1489" i="40"/>
  <c r="J1488" i="40"/>
  <c r="F1487" i="40"/>
  <c r="K1487" i="40" s="1"/>
  <c r="E1487" i="40"/>
  <c r="C1487" i="40"/>
  <c r="J1485" i="40"/>
  <c r="J1484" i="40"/>
  <c r="J1483" i="40"/>
  <c r="J1482" i="40"/>
  <c r="J1481" i="40"/>
  <c r="J1480" i="40"/>
  <c r="J1479" i="40"/>
  <c r="J1478" i="40"/>
  <c r="J1477" i="40"/>
  <c r="J1476" i="40"/>
  <c r="J1475" i="40"/>
  <c r="J1474" i="40"/>
  <c r="J1473" i="40"/>
  <c r="J1472" i="40"/>
  <c r="J1471" i="40"/>
  <c r="J1470" i="40"/>
  <c r="J1469" i="40"/>
  <c r="J1468" i="40"/>
  <c r="J1467" i="40"/>
  <c r="J1466" i="40"/>
  <c r="J1465" i="40"/>
  <c r="J1464" i="40"/>
  <c r="J1463" i="40"/>
  <c r="J1462" i="40"/>
  <c r="J1461" i="40"/>
  <c r="J1460" i="40"/>
  <c r="J1459" i="40"/>
  <c r="J1458" i="40"/>
  <c r="J1457" i="40"/>
  <c r="J1456" i="40"/>
  <c r="F1455" i="40"/>
  <c r="E1455" i="40"/>
  <c r="C1455" i="40"/>
  <c r="F1563" i="40"/>
  <c r="K1563" i="40" s="1"/>
  <c r="E1563" i="40"/>
  <c r="C1563" i="40"/>
  <c r="F1535" i="40"/>
  <c r="E1535" i="40"/>
  <c r="C1535" i="40"/>
  <c r="J1406" i="40"/>
  <c r="J1405" i="40"/>
  <c r="J1404" i="40"/>
  <c r="J1403" i="40"/>
  <c r="J1402" i="40"/>
  <c r="J1401" i="40"/>
  <c r="J1400" i="40"/>
  <c r="J1399" i="40"/>
  <c r="J1398" i="40"/>
  <c r="J1397" i="40"/>
  <c r="F1396" i="40"/>
  <c r="K1396" i="40" s="1"/>
  <c r="E1396" i="40"/>
  <c r="C1396" i="40"/>
  <c r="J1394" i="40"/>
  <c r="J1393" i="40"/>
  <c r="J1392" i="40"/>
  <c r="J1391" i="40"/>
  <c r="J1390" i="40"/>
  <c r="J1389" i="40"/>
  <c r="J1388" i="40"/>
  <c r="J1387" i="40"/>
  <c r="J1386" i="40"/>
  <c r="J1385" i="40"/>
  <c r="F1384" i="40"/>
  <c r="K1384" i="40" s="1"/>
  <c r="E1384" i="40"/>
  <c r="C1384" i="40"/>
  <c r="J1382" i="40"/>
  <c r="J1381" i="40"/>
  <c r="J1380" i="40"/>
  <c r="J1379" i="40"/>
  <c r="J1378" i="40"/>
  <c r="J1377" i="40"/>
  <c r="F1376" i="40"/>
  <c r="K1376" i="40" s="1"/>
  <c r="E1376" i="40"/>
  <c r="C1376" i="40"/>
  <c r="J1374" i="40"/>
  <c r="J1373" i="40"/>
  <c r="J1372" i="40"/>
  <c r="J1371" i="40"/>
  <c r="J1370" i="40"/>
  <c r="F1369" i="40"/>
  <c r="K1369" i="40" s="1"/>
  <c r="E1369" i="40"/>
  <c r="C1369" i="40"/>
  <c r="J1367" i="40"/>
  <c r="J1366" i="40"/>
  <c r="J1365" i="40"/>
  <c r="J1364" i="40"/>
  <c r="J1363" i="40"/>
  <c r="F1362" i="40"/>
  <c r="K1362" i="40" s="1"/>
  <c r="E1362" i="40"/>
  <c r="C1362" i="40"/>
  <c r="J1360" i="40"/>
  <c r="J1359" i="40"/>
  <c r="J1358" i="40"/>
  <c r="J1357" i="40"/>
  <c r="J1356" i="40"/>
  <c r="F1355" i="40"/>
  <c r="K1355" i="40" s="1"/>
  <c r="E1355" i="40"/>
  <c r="C1355" i="40"/>
  <c r="J1353" i="40"/>
  <c r="J1352" i="40"/>
  <c r="J1351" i="40"/>
  <c r="J1350" i="40"/>
  <c r="F1349" i="40"/>
  <c r="K1349" i="40" s="1"/>
  <c r="E1349" i="40"/>
  <c r="C1349" i="40"/>
  <c r="J1347" i="40"/>
  <c r="J1346" i="40"/>
  <c r="J1345" i="40"/>
  <c r="J1344" i="40"/>
  <c r="J1343" i="40"/>
  <c r="J1342" i="40"/>
  <c r="F1341" i="40"/>
  <c r="K1341" i="40" s="1"/>
  <c r="E1341" i="40"/>
  <c r="C1341" i="40"/>
  <c r="J1339" i="40"/>
  <c r="J1338" i="40"/>
  <c r="J1337" i="40"/>
  <c r="J1336" i="40"/>
  <c r="J1335" i="40"/>
  <c r="J1334" i="40"/>
  <c r="F1333" i="40"/>
  <c r="K1333" i="40" s="1"/>
  <c r="E1333" i="40"/>
  <c r="C1333" i="40"/>
  <c r="J1331" i="40"/>
  <c r="J1330" i="40"/>
  <c r="J1329" i="40"/>
  <c r="J1328" i="40"/>
  <c r="J1327" i="40"/>
  <c r="J1326" i="40"/>
  <c r="F1325" i="40"/>
  <c r="K1325" i="40" s="1"/>
  <c r="E1325" i="40"/>
  <c r="C1325" i="40"/>
  <c r="J1323" i="40"/>
  <c r="J1322" i="40"/>
  <c r="J1321" i="40"/>
  <c r="J1320" i="40"/>
  <c r="J1319" i="40"/>
  <c r="F1318" i="40"/>
  <c r="K1318" i="40" s="1"/>
  <c r="E1318" i="40"/>
  <c r="C1318" i="40"/>
  <c r="J1316" i="40"/>
  <c r="J1315" i="40"/>
  <c r="J1314" i="40"/>
  <c r="J1313" i="40"/>
  <c r="J1312" i="40"/>
  <c r="J1311" i="40"/>
  <c r="F1310" i="40"/>
  <c r="K1310" i="40" s="1"/>
  <c r="E1310" i="40"/>
  <c r="C1310" i="40"/>
  <c r="J1308" i="40"/>
  <c r="J1307" i="40"/>
  <c r="J1306" i="40"/>
  <c r="J1305" i="40"/>
  <c r="J1304" i="40"/>
  <c r="J1303" i="40"/>
  <c r="J1302" i="40"/>
  <c r="J1301" i="40"/>
  <c r="J1300" i="40"/>
  <c r="J1299" i="40"/>
  <c r="F1298" i="40"/>
  <c r="K1298" i="40" s="1"/>
  <c r="E1298" i="40"/>
  <c r="C1298" i="40"/>
  <c r="J1296" i="40"/>
  <c r="J1295" i="40"/>
  <c r="J1294" i="40"/>
  <c r="J1293" i="40"/>
  <c r="J1292" i="40"/>
  <c r="J1291" i="40"/>
  <c r="J1290" i="40"/>
  <c r="J1289" i="40"/>
  <c r="J1288" i="40"/>
  <c r="J1287" i="40"/>
  <c r="J1286" i="40"/>
  <c r="J1285" i="40"/>
  <c r="J1284" i="40"/>
  <c r="J1283" i="40"/>
  <c r="J1282" i="40"/>
  <c r="J1281" i="40"/>
  <c r="J1280" i="40"/>
  <c r="J1279" i="40"/>
  <c r="J1278" i="40"/>
  <c r="J1277" i="40"/>
  <c r="J1276" i="40"/>
  <c r="J1275" i="40"/>
  <c r="J1274" i="40"/>
  <c r="J1273" i="40"/>
  <c r="J1272" i="40"/>
  <c r="J1271" i="40"/>
  <c r="J1270" i="40"/>
  <c r="J1269" i="40"/>
  <c r="J1268" i="40"/>
  <c r="J1267" i="40"/>
  <c r="J1266" i="40"/>
  <c r="J1265" i="40"/>
  <c r="J1264" i="40"/>
  <c r="J1263" i="40"/>
  <c r="J1262" i="40"/>
  <c r="J1261" i="40"/>
  <c r="J1260" i="40"/>
  <c r="J1259" i="40"/>
  <c r="J1258" i="40"/>
  <c r="J1257" i="40"/>
  <c r="J1256" i="40"/>
  <c r="J1255" i="40"/>
  <c r="J1254" i="40"/>
  <c r="J1253" i="40"/>
  <c r="F1252" i="40"/>
  <c r="K1252" i="40" s="1"/>
  <c r="E1252" i="40"/>
  <c r="C1252" i="40"/>
  <c r="J1250" i="40"/>
  <c r="J1249" i="40"/>
  <c r="J1248" i="40"/>
  <c r="J1247" i="40"/>
  <c r="J1246" i="40"/>
  <c r="J1245" i="40"/>
  <c r="J1244" i="40"/>
  <c r="J1243" i="40"/>
  <c r="J1242" i="40"/>
  <c r="J1241" i="40"/>
  <c r="F1240" i="40"/>
  <c r="E1240" i="40"/>
  <c r="C1240" i="40"/>
  <c r="F1446" i="40"/>
  <c r="K1446" i="40" s="1"/>
  <c r="E1446" i="40"/>
  <c r="C1446" i="40"/>
  <c r="F1438" i="40"/>
  <c r="K1438" i="40" s="1"/>
  <c r="E1438" i="40"/>
  <c r="C1438" i="40"/>
  <c r="F1420" i="40"/>
  <c r="K1420" i="40" s="1"/>
  <c r="E1420" i="40"/>
  <c r="C1420" i="40"/>
  <c r="F1408" i="40"/>
  <c r="E1408" i="40"/>
  <c r="C1408" i="40"/>
  <c r="J1203" i="40"/>
  <c r="J1202" i="40"/>
  <c r="J1201" i="40"/>
  <c r="J1200" i="40"/>
  <c r="J1199" i="40"/>
  <c r="F1198" i="40"/>
  <c r="K1198" i="40" s="1"/>
  <c r="E1198" i="40"/>
  <c r="C1198" i="40"/>
  <c r="J1196" i="40"/>
  <c r="J1195" i="40"/>
  <c r="J1194" i="40"/>
  <c r="J1193" i="40"/>
  <c r="J1192" i="40"/>
  <c r="F1191" i="40"/>
  <c r="K1191" i="40" s="1"/>
  <c r="E1191" i="40"/>
  <c r="C1191" i="40"/>
  <c r="J1189" i="40"/>
  <c r="J1188" i="40"/>
  <c r="J1187" i="40"/>
  <c r="J1186" i="40"/>
  <c r="J1185" i="40"/>
  <c r="K1184" i="40"/>
  <c r="E1184" i="40"/>
  <c r="C1184" i="40"/>
  <c r="J1182" i="40"/>
  <c r="J1181" i="40"/>
  <c r="J1180" i="40"/>
  <c r="J1179" i="40"/>
  <c r="J1178" i="40"/>
  <c r="F1177" i="40"/>
  <c r="K1177" i="40" s="1"/>
  <c r="E1177" i="40"/>
  <c r="C1177" i="40"/>
  <c r="J1175" i="40"/>
  <c r="J1174" i="40"/>
  <c r="J1173" i="40"/>
  <c r="J1172" i="40"/>
  <c r="J1171" i="40"/>
  <c r="F1170" i="40"/>
  <c r="K1170" i="40" s="1"/>
  <c r="E1170" i="40"/>
  <c r="C1170" i="40"/>
  <c r="J1168" i="40"/>
  <c r="J1167" i="40"/>
  <c r="J1166" i="40"/>
  <c r="J1165" i="40"/>
  <c r="J1164" i="40"/>
  <c r="F1163" i="40"/>
  <c r="K1163" i="40" s="1"/>
  <c r="E1163" i="40"/>
  <c r="C1163" i="40"/>
  <c r="J1161" i="40"/>
  <c r="J1160" i="40"/>
  <c r="J1159" i="40"/>
  <c r="J1158" i="40"/>
  <c r="J1157" i="40"/>
  <c r="F1156" i="40"/>
  <c r="K1156" i="40" s="1"/>
  <c r="E1156" i="40"/>
  <c r="C1156" i="40"/>
  <c r="J1154" i="40"/>
  <c r="J1153" i="40"/>
  <c r="J1152" i="40"/>
  <c r="J1151" i="40"/>
  <c r="J1150" i="40"/>
  <c r="F1149" i="40"/>
  <c r="K1149" i="40" s="1"/>
  <c r="E1149" i="40"/>
  <c r="C1149" i="40"/>
  <c r="J1147" i="40"/>
  <c r="J1146" i="40"/>
  <c r="J1145" i="40"/>
  <c r="J1144" i="40"/>
  <c r="J1143" i="40"/>
  <c r="F1142" i="40"/>
  <c r="K1142" i="40" s="1"/>
  <c r="E1142" i="40"/>
  <c r="C1142" i="40"/>
  <c r="J1140" i="40"/>
  <c r="J1139" i="40"/>
  <c r="J1138" i="40"/>
  <c r="J1137" i="40"/>
  <c r="J1136" i="40"/>
  <c r="F1135" i="40"/>
  <c r="K1135" i="40" s="1"/>
  <c r="E1135" i="40"/>
  <c r="C1135" i="40"/>
  <c r="J1133" i="40"/>
  <c r="J1132" i="40"/>
  <c r="J1131" i="40"/>
  <c r="J1130" i="40"/>
  <c r="J1129" i="40"/>
  <c r="F1128" i="40"/>
  <c r="K1128" i="40" s="1"/>
  <c r="E1128" i="40"/>
  <c r="C1128" i="40"/>
  <c r="J1126" i="40"/>
  <c r="J1125" i="40"/>
  <c r="J1124" i="40"/>
  <c r="J1123" i="40"/>
  <c r="J1122" i="40"/>
  <c r="F1121" i="40"/>
  <c r="K1121" i="40" s="1"/>
  <c r="E1121" i="40"/>
  <c r="C1121" i="40"/>
  <c r="J1119" i="40"/>
  <c r="J1118" i="40"/>
  <c r="J1117" i="40"/>
  <c r="J1116" i="40"/>
  <c r="J1115" i="40"/>
  <c r="F1114" i="40"/>
  <c r="K1114" i="40" s="1"/>
  <c r="E1114" i="40"/>
  <c r="C1114" i="40"/>
  <c r="J1112" i="40"/>
  <c r="J1111" i="40"/>
  <c r="J1110" i="40"/>
  <c r="J1109" i="40"/>
  <c r="J1108" i="40"/>
  <c r="J1107" i="40"/>
  <c r="J1106" i="40"/>
  <c r="J1105" i="40"/>
  <c r="J1104" i="40"/>
  <c r="J1103" i="40"/>
  <c r="J1102" i="40"/>
  <c r="J1101" i="40"/>
  <c r="J1100" i="40"/>
  <c r="J1099" i="40"/>
  <c r="J1098" i="40"/>
  <c r="J1097" i="40"/>
  <c r="J1096" i="40"/>
  <c r="J1095" i="40"/>
  <c r="J1094" i="40"/>
  <c r="J1093" i="40"/>
  <c r="J1092" i="40"/>
  <c r="J1091" i="40"/>
  <c r="J1090" i="40"/>
  <c r="J1089" i="40"/>
  <c r="J1088" i="40"/>
  <c r="J1087" i="40"/>
  <c r="J1086" i="40"/>
  <c r="J1085" i="40"/>
  <c r="J1084" i="40"/>
  <c r="F1083" i="40"/>
  <c r="K1083" i="40" s="1"/>
  <c r="E1083" i="40"/>
  <c r="C1083" i="40"/>
  <c r="J1081" i="40"/>
  <c r="J1080" i="40"/>
  <c r="J1079" i="40"/>
  <c r="J1078" i="40"/>
  <c r="J1077" i="40"/>
  <c r="F1076" i="40"/>
  <c r="E1076" i="40"/>
  <c r="C1076" i="40"/>
  <c r="F1226" i="40"/>
  <c r="K1226" i="40" s="1"/>
  <c r="E1226" i="40"/>
  <c r="C1226" i="40"/>
  <c r="F1219" i="40"/>
  <c r="K1219" i="40" s="1"/>
  <c r="E1219" i="40"/>
  <c r="C1219" i="40"/>
  <c r="F1212" i="40"/>
  <c r="K1212" i="40" s="1"/>
  <c r="E1212" i="40"/>
  <c r="C1212" i="40"/>
  <c r="F1205" i="40"/>
  <c r="E1205" i="40"/>
  <c r="C1205" i="40"/>
  <c r="J918" i="40"/>
  <c r="J917" i="40"/>
  <c r="J916" i="40"/>
  <c r="J915" i="40"/>
  <c r="J914" i="40"/>
  <c r="J913" i="40"/>
  <c r="F912" i="40"/>
  <c r="K912" i="40" s="1"/>
  <c r="E912" i="40"/>
  <c r="C912" i="40"/>
  <c r="J910" i="40"/>
  <c r="J909" i="40"/>
  <c r="J908" i="40"/>
  <c r="J907" i="40"/>
  <c r="J906" i="40"/>
  <c r="F905" i="40"/>
  <c r="K905" i="40" s="1"/>
  <c r="E905" i="40"/>
  <c r="C905" i="40"/>
  <c r="J903" i="40"/>
  <c r="J902" i="40"/>
  <c r="J901" i="40"/>
  <c r="J900" i="40"/>
  <c r="J899" i="40"/>
  <c r="J898" i="40"/>
  <c r="F897" i="40"/>
  <c r="K897" i="40" s="1"/>
  <c r="E897" i="40"/>
  <c r="C897" i="40"/>
  <c r="J895" i="40"/>
  <c r="J894" i="40"/>
  <c r="J893" i="40"/>
  <c r="J892" i="40"/>
  <c r="J891" i="40"/>
  <c r="J890" i="40"/>
  <c r="F889" i="40"/>
  <c r="K889" i="40" s="1"/>
  <c r="E889" i="40"/>
  <c r="C889" i="40"/>
  <c r="J887" i="40"/>
  <c r="J886" i="40"/>
  <c r="J885" i="40"/>
  <c r="J884" i="40"/>
  <c r="J883" i="40"/>
  <c r="J882" i="40"/>
  <c r="F881" i="40"/>
  <c r="K881" i="40" s="1"/>
  <c r="E881" i="40"/>
  <c r="C881" i="40"/>
  <c r="J879" i="40"/>
  <c r="J878" i="40"/>
  <c r="J877" i="40"/>
  <c r="J876" i="40"/>
  <c r="J875" i="40"/>
  <c r="J874" i="40"/>
  <c r="J873" i="40"/>
  <c r="J872" i="40"/>
  <c r="J871" i="40"/>
  <c r="J870" i="40"/>
  <c r="F869" i="40"/>
  <c r="K869" i="40" s="1"/>
  <c r="E869" i="40"/>
  <c r="C869" i="40"/>
  <c r="J867" i="40"/>
  <c r="J866" i="40"/>
  <c r="J865" i="40"/>
  <c r="J864" i="40"/>
  <c r="J863" i="40"/>
  <c r="J862" i="40"/>
  <c r="J861" i="40"/>
  <c r="J860" i="40"/>
  <c r="J859" i="40"/>
  <c r="J858" i="40"/>
  <c r="F857" i="40"/>
  <c r="K857" i="40" s="1"/>
  <c r="E857" i="40"/>
  <c r="C857" i="40"/>
  <c r="J855" i="40"/>
  <c r="J854" i="40"/>
  <c r="J853" i="40"/>
  <c r="J852" i="40"/>
  <c r="J851" i="40"/>
  <c r="J850" i="40"/>
  <c r="F849" i="40"/>
  <c r="K849" i="40" s="1"/>
  <c r="E849" i="40"/>
  <c r="C849" i="40"/>
  <c r="J847" i="40"/>
  <c r="J846" i="40"/>
  <c r="J845" i="40"/>
  <c r="J844" i="40"/>
  <c r="J843" i="40"/>
  <c r="F842" i="40"/>
  <c r="K842" i="40" s="1"/>
  <c r="E842" i="40"/>
  <c r="C842" i="40"/>
  <c r="J840" i="40"/>
  <c r="J839" i="40"/>
  <c r="J838" i="40"/>
  <c r="J837" i="40"/>
  <c r="J836" i="40"/>
  <c r="F835" i="40"/>
  <c r="K835" i="40" s="1"/>
  <c r="E835" i="40"/>
  <c r="C835" i="40"/>
  <c r="J833" i="40"/>
  <c r="J832" i="40"/>
  <c r="J831" i="40"/>
  <c r="J830" i="40"/>
  <c r="J829" i="40"/>
  <c r="F828" i="40"/>
  <c r="K828" i="40" s="1"/>
  <c r="E828" i="40"/>
  <c r="C828" i="40"/>
  <c r="J826" i="40"/>
  <c r="J825" i="40"/>
  <c r="J824" i="40"/>
  <c r="J823" i="40"/>
  <c r="J822" i="40"/>
  <c r="F821" i="40"/>
  <c r="K821" i="40" s="1"/>
  <c r="E821" i="40"/>
  <c r="C821" i="40"/>
  <c r="J819" i="40"/>
  <c r="J818" i="40"/>
  <c r="J817" i="40"/>
  <c r="J816" i="40"/>
  <c r="J815" i="40"/>
  <c r="J814" i="40"/>
  <c r="J813" i="40"/>
  <c r="J812" i="40"/>
  <c r="J811" i="40"/>
  <c r="J810" i="40"/>
  <c r="F809" i="40"/>
  <c r="K809" i="40" s="1"/>
  <c r="E809" i="40"/>
  <c r="C809" i="40"/>
  <c r="J807" i="40"/>
  <c r="J806" i="40"/>
  <c r="J805" i="40"/>
  <c r="J804" i="40"/>
  <c r="J803" i="40"/>
  <c r="J802" i="40"/>
  <c r="J801" i="40"/>
  <c r="J800" i="40"/>
  <c r="J799" i="40"/>
  <c r="J798" i="40"/>
  <c r="J797" i="40"/>
  <c r="J796" i="40"/>
  <c r="J795" i="40"/>
  <c r="J794" i="40"/>
  <c r="J793" i="40"/>
  <c r="J792" i="40"/>
  <c r="F791" i="40"/>
  <c r="K791" i="40" s="1"/>
  <c r="E791" i="40"/>
  <c r="C791" i="40"/>
  <c r="J789" i="40"/>
  <c r="J788" i="40"/>
  <c r="J787" i="40"/>
  <c r="J786" i="40"/>
  <c r="J785" i="40"/>
  <c r="J784" i="40"/>
  <c r="J783" i="40"/>
  <c r="J782" i="40"/>
  <c r="J781" i="40"/>
  <c r="J780" i="40"/>
  <c r="J779" i="40"/>
  <c r="J778" i="40"/>
  <c r="J777" i="40"/>
  <c r="J776" i="40"/>
  <c r="J775" i="40"/>
  <c r="J774" i="40"/>
  <c r="J773" i="40"/>
  <c r="J772" i="40"/>
  <c r="J771" i="40"/>
  <c r="J770" i="40"/>
  <c r="J769" i="40"/>
  <c r="J768" i="40"/>
  <c r="J767" i="40"/>
  <c r="J766" i="40"/>
  <c r="J765" i="40"/>
  <c r="J764" i="40"/>
  <c r="J763" i="40"/>
  <c r="J762" i="40"/>
  <c r="J761" i="40"/>
  <c r="J760" i="40"/>
  <c r="J759" i="40"/>
  <c r="J758" i="40"/>
  <c r="J757" i="40"/>
  <c r="J756" i="40"/>
  <c r="J755" i="40"/>
  <c r="J754" i="40"/>
  <c r="J753" i="40"/>
  <c r="J752" i="40"/>
  <c r="J751" i="40"/>
  <c r="J750" i="40"/>
  <c r="J749" i="40"/>
  <c r="J748" i="40"/>
  <c r="J747" i="40"/>
  <c r="J746" i="40"/>
  <c r="J745" i="40"/>
  <c r="J744" i="40"/>
  <c r="J743" i="40"/>
  <c r="J742" i="40"/>
  <c r="J741" i="40"/>
  <c r="J740" i="40"/>
  <c r="J739" i="40"/>
  <c r="F738" i="40"/>
  <c r="E738" i="40"/>
  <c r="C738" i="40"/>
  <c r="F1067" i="40"/>
  <c r="K1067" i="40" s="1"/>
  <c r="E1067" i="40"/>
  <c r="C1067" i="40"/>
  <c r="F1059" i="40"/>
  <c r="K1059" i="40" s="1"/>
  <c r="E1059" i="40"/>
  <c r="C1059" i="40"/>
  <c r="F1042" i="40"/>
  <c r="K1042" i="40" s="1"/>
  <c r="E1042" i="40"/>
  <c r="C1042" i="40"/>
  <c r="F920" i="40"/>
  <c r="E920" i="40"/>
  <c r="C920" i="40"/>
  <c r="J734" i="40"/>
  <c r="J733" i="40"/>
  <c r="J732" i="40"/>
  <c r="J731" i="40"/>
  <c r="J730" i="40"/>
  <c r="F729" i="40"/>
  <c r="K729" i="40" s="1"/>
  <c r="E729" i="40"/>
  <c r="C729" i="40"/>
  <c r="J727" i="40"/>
  <c r="J726" i="40"/>
  <c r="J725" i="40"/>
  <c r="J724" i="40"/>
  <c r="J723" i="40"/>
  <c r="J722" i="40"/>
  <c r="J721" i="40"/>
  <c r="J720" i="40"/>
  <c r="J719" i="40"/>
  <c r="J718" i="40"/>
  <c r="J717" i="40"/>
  <c r="J716" i="40"/>
  <c r="J715" i="40"/>
  <c r="J714" i="40"/>
  <c r="J713" i="40"/>
  <c r="F712" i="40"/>
  <c r="K726" i="40" s="1"/>
  <c r="E712" i="40"/>
  <c r="C712" i="40"/>
  <c r="J694" i="40"/>
  <c r="J693" i="40"/>
  <c r="J692" i="40"/>
  <c r="J691" i="40"/>
  <c r="J690" i="40"/>
  <c r="F689" i="40"/>
  <c r="K689" i="40" s="1"/>
  <c r="E689" i="40"/>
  <c r="C689" i="40"/>
  <c r="J687" i="40"/>
  <c r="J686" i="40"/>
  <c r="J685" i="40"/>
  <c r="J684" i="40"/>
  <c r="J683" i="40"/>
  <c r="F682" i="40"/>
  <c r="K682" i="40" s="1"/>
  <c r="E682" i="40"/>
  <c r="C682" i="40"/>
  <c r="J680" i="40"/>
  <c r="J679" i="40"/>
  <c r="J678" i="40"/>
  <c r="J677" i="40"/>
  <c r="J676" i="40"/>
  <c r="J675" i="40"/>
  <c r="J674" i="40"/>
  <c r="F673" i="40"/>
  <c r="K673" i="40" s="1"/>
  <c r="E673" i="40"/>
  <c r="C673" i="40"/>
  <c r="J671" i="40"/>
  <c r="J670" i="40"/>
  <c r="J669" i="40"/>
  <c r="J668" i="40"/>
  <c r="J667" i="40"/>
  <c r="J666" i="40"/>
  <c r="J665" i="40"/>
  <c r="J664" i="40"/>
  <c r="J663" i="40"/>
  <c r="J662" i="40"/>
  <c r="J661" i="40"/>
  <c r="J660" i="40"/>
  <c r="J659" i="40"/>
  <c r="F658" i="40"/>
  <c r="K658" i="40" s="1"/>
  <c r="E658" i="40"/>
  <c r="C658" i="40"/>
  <c r="J656" i="40"/>
  <c r="J655" i="40"/>
  <c r="J654" i="40"/>
  <c r="J653" i="40"/>
  <c r="J652" i="40"/>
  <c r="J651" i="40"/>
  <c r="J650" i="40"/>
  <c r="J649" i="40"/>
  <c r="J648" i="40"/>
  <c r="J647" i="40"/>
  <c r="J646" i="40"/>
  <c r="J645" i="40"/>
  <c r="J644" i="40"/>
  <c r="J643" i="40"/>
  <c r="J642" i="40"/>
  <c r="J641" i="40"/>
  <c r="F640" i="40"/>
  <c r="E640" i="40"/>
  <c r="C640" i="40"/>
  <c r="F703" i="40"/>
  <c r="K703" i="40" s="1"/>
  <c r="E703" i="40"/>
  <c r="C703" i="40"/>
  <c r="F696" i="40"/>
  <c r="E696" i="40"/>
  <c r="C696" i="40"/>
  <c r="J625" i="40"/>
  <c r="J624" i="40"/>
  <c r="J623" i="40"/>
  <c r="J622" i="40"/>
  <c r="J621" i="40"/>
  <c r="J620" i="40"/>
  <c r="J619" i="40"/>
  <c r="J618" i="40"/>
  <c r="J617" i="40"/>
  <c r="J616" i="40"/>
  <c r="F615" i="40"/>
  <c r="K615" i="40" s="1"/>
  <c r="E615" i="40"/>
  <c r="C615" i="40"/>
  <c r="J613" i="40"/>
  <c r="J612" i="40"/>
  <c r="J611" i="40"/>
  <c r="J610" i="40"/>
  <c r="J609" i="40"/>
  <c r="J608" i="40"/>
  <c r="J607" i="40"/>
  <c r="J606" i="40"/>
  <c r="J605" i="40"/>
  <c r="J604" i="40"/>
  <c r="F603" i="40"/>
  <c r="K603" i="40" s="1"/>
  <c r="E603" i="40"/>
  <c r="C603" i="40"/>
  <c r="J601" i="40"/>
  <c r="J600" i="40"/>
  <c r="J599" i="40"/>
  <c r="J598" i="40"/>
  <c r="J597" i="40"/>
  <c r="J596" i="40"/>
  <c r="J595" i="40"/>
  <c r="J594" i="40"/>
  <c r="J593" i="40"/>
  <c r="F592" i="40"/>
  <c r="K592" i="40" s="1"/>
  <c r="E592" i="40"/>
  <c r="C592" i="40"/>
  <c r="J590" i="40"/>
  <c r="J589" i="40"/>
  <c r="J588" i="40"/>
  <c r="J587" i="40"/>
  <c r="J586" i="40"/>
  <c r="J585" i="40"/>
  <c r="J584" i="40"/>
  <c r="J583" i="40"/>
  <c r="J582" i="40"/>
  <c r="J581" i="40"/>
  <c r="F580" i="40"/>
  <c r="K580" i="40" s="1"/>
  <c r="E580" i="40"/>
  <c r="C580" i="40"/>
  <c r="J578" i="40"/>
  <c r="J577" i="40"/>
  <c r="F576" i="40"/>
  <c r="E576" i="40"/>
  <c r="C576" i="40"/>
  <c r="F627" i="40"/>
  <c r="E627" i="40"/>
  <c r="C627" i="40"/>
  <c r="J572" i="40"/>
  <c r="J571" i="40"/>
  <c r="J570" i="40"/>
  <c r="J569" i="40"/>
  <c r="J568" i="40"/>
  <c r="J567" i="40"/>
  <c r="F566" i="40"/>
  <c r="K566" i="40" s="1"/>
  <c r="E566" i="40"/>
  <c r="C566" i="40"/>
  <c r="J564" i="40"/>
  <c r="J563" i="40"/>
  <c r="J562" i="40"/>
  <c r="J561" i="40"/>
  <c r="J560" i="40"/>
  <c r="F559" i="40"/>
  <c r="K559" i="40" s="1"/>
  <c r="E559" i="40"/>
  <c r="C559" i="40"/>
  <c r="J557" i="40"/>
  <c r="J556" i="40"/>
  <c r="J555" i="40"/>
  <c r="J554" i="40"/>
  <c r="J553" i="40"/>
  <c r="F552" i="40"/>
  <c r="K572" i="40" s="1"/>
  <c r="E552" i="40"/>
  <c r="G560" i="40" s="1"/>
  <c r="C552" i="40"/>
  <c r="J533" i="40"/>
  <c r="J532" i="40"/>
  <c r="J531" i="40"/>
  <c r="J530" i="40"/>
  <c r="J529" i="40"/>
  <c r="F528" i="40"/>
  <c r="K528" i="40" s="1"/>
  <c r="E528" i="40"/>
  <c r="C528" i="40"/>
  <c r="J526" i="40"/>
  <c r="J525" i="40"/>
  <c r="J524" i="40"/>
  <c r="J523" i="40"/>
  <c r="J522" i="40"/>
  <c r="F521" i="40"/>
  <c r="K521" i="40" s="1"/>
  <c r="E521" i="40"/>
  <c r="C521" i="40"/>
  <c r="J519" i="40"/>
  <c r="J518" i="40"/>
  <c r="J517" i="40"/>
  <c r="J516" i="40"/>
  <c r="J515" i="40"/>
  <c r="F514" i="40"/>
  <c r="K514" i="40" s="1"/>
  <c r="E514" i="40"/>
  <c r="C514" i="40"/>
  <c r="J512" i="40"/>
  <c r="J511" i="40"/>
  <c r="J510" i="40"/>
  <c r="J509" i="40"/>
  <c r="J508" i="40"/>
  <c r="F507" i="40"/>
  <c r="K507" i="40" s="1"/>
  <c r="E507" i="40"/>
  <c r="C507" i="40"/>
  <c r="J505" i="40"/>
  <c r="J504" i="40"/>
  <c r="J503" i="40"/>
  <c r="J502" i="40"/>
  <c r="J501" i="40"/>
  <c r="F500" i="40"/>
  <c r="E500" i="40"/>
  <c r="C500" i="40"/>
  <c r="F542" i="40"/>
  <c r="K542" i="40" s="1"/>
  <c r="E542" i="40"/>
  <c r="C542" i="40"/>
  <c r="F535" i="40"/>
  <c r="E535" i="40"/>
  <c r="C535" i="40"/>
  <c r="J496" i="40"/>
  <c r="J495" i="40"/>
  <c r="J494" i="40"/>
  <c r="J493" i="40"/>
  <c r="J492" i="40"/>
  <c r="J491" i="40"/>
  <c r="F490" i="40"/>
  <c r="K490" i="40" s="1"/>
  <c r="E490" i="40"/>
  <c r="C490" i="40"/>
  <c r="J486" i="40"/>
  <c r="J488" i="40"/>
  <c r="J487" i="40"/>
  <c r="J485" i="40"/>
  <c r="J484" i="40"/>
  <c r="J483" i="40"/>
  <c r="J482" i="40"/>
  <c r="J481" i="40"/>
  <c r="J480" i="40"/>
  <c r="J479" i="40"/>
  <c r="J478" i="40"/>
  <c r="F477" i="40"/>
  <c r="K477" i="40" s="1"/>
  <c r="E477" i="40"/>
  <c r="C477" i="40"/>
  <c r="J475" i="40"/>
  <c r="J474" i="40"/>
  <c r="J473" i="40"/>
  <c r="J472" i="40"/>
  <c r="J471" i="40"/>
  <c r="J470" i="40"/>
  <c r="J469" i="40"/>
  <c r="J468" i="40"/>
  <c r="J467" i="40"/>
  <c r="J466" i="40"/>
  <c r="F465" i="40"/>
  <c r="K465" i="40" s="1"/>
  <c r="E465" i="40"/>
  <c r="C465" i="40"/>
  <c r="J463" i="40"/>
  <c r="J462" i="40"/>
  <c r="J461" i="40"/>
  <c r="J460" i="40"/>
  <c r="J459" i="40"/>
  <c r="J458" i="40"/>
  <c r="J457" i="40"/>
  <c r="J456" i="40"/>
  <c r="J455" i="40"/>
  <c r="J454" i="40"/>
  <c r="J453" i="40"/>
  <c r="F452" i="40"/>
  <c r="K452" i="40" s="1"/>
  <c r="E452" i="40"/>
  <c r="C452" i="40"/>
  <c r="J450" i="40"/>
  <c r="J449" i="40"/>
  <c r="J448" i="40"/>
  <c r="J447" i="40"/>
  <c r="J446" i="40"/>
  <c r="J445" i="40"/>
  <c r="J444" i="40"/>
  <c r="J443" i="40"/>
  <c r="J442" i="40"/>
  <c r="J441" i="40"/>
  <c r="J440" i="40"/>
  <c r="F439" i="40"/>
  <c r="K439" i="40" s="1"/>
  <c r="E439" i="40"/>
  <c r="C439" i="40"/>
  <c r="J437" i="40"/>
  <c r="J436" i="40"/>
  <c r="J435" i="40"/>
  <c r="J434" i="40"/>
  <c r="J433" i="40"/>
  <c r="J432" i="40"/>
  <c r="J431" i="40"/>
  <c r="J430" i="40"/>
  <c r="J429" i="40"/>
  <c r="J428" i="40"/>
  <c r="F427" i="40"/>
  <c r="K427" i="40" s="1"/>
  <c r="E427" i="40"/>
  <c r="C427" i="40"/>
  <c r="J425" i="40"/>
  <c r="J424" i="40"/>
  <c r="J423" i="40"/>
  <c r="J422" i="40"/>
  <c r="J421" i="40"/>
  <c r="J420" i="40"/>
  <c r="J419" i="40"/>
  <c r="J418" i="40"/>
  <c r="J417" i="40"/>
  <c r="J416" i="40"/>
  <c r="J415" i="40"/>
  <c r="J414" i="40"/>
  <c r="F413" i="40"/>
  <c r="K413" i="40" s="1"/>
  <c r="E413" i="40"/>
  <c r="C413" i="40"/>
  <c r="J411" i="40"/>
  <c r="J410" i="40"/>
  <c r="J409" i="40"/>
  <c r="J408" i="40"/>
  <c r="J407" i="40"/>
  <c r="J406" i="40"/>
  <c r="J405" i="40"/>
  <c r="J404" i="40"/>
  <c r="J403" i="40"/>
  <c r="J402" i="40"/>
  <c r="J401" i="40"/>
  <c r="J400" i="40"/>
  <c r="J399" i="40"/>
  <c r="J398" i="40"/>
  <c r="J397" i="40"/>
  <c r="J396" i="40"/>
  <c r="J395" i="40"/>
  <c r="J394" i="40"/>
  <c r="J393" i="40"/>
  <c r="J392" i="40"/>
  <c r="J391" i="40"/>
  <c r="J390" i="40"/>
  <c r="J389" i="40"/>
  <c r="J388" i="40"/>
  <c r="J387" i="40"/>
  <c r="J386" i="40"/>
  <c r="J385" i="40"/>
  <c r="J384" i="40"/>
  <c r="J383" i="40"/>
  <c r="J382" i="40"/>
  <c r="J381" i="40"/>
  <c r="J380" i="40"/>
  <c r="F379" i="40"/>
  <c r="K487" i="40" s="1"/>
  <c r="E379" i="40"/>
  <c r="G483" i="40" s="1"/>
  <c r="C379" i="40"/>
  <c r="J346" i="40"/>
  <c r="J345" i="40"/>
  <c r="J344" i="40"/>
  <c r="J343" i="40"/>
  <c r="J342" i="40"/>
  <c r="J341" i="40"/>
  <c r="J340" i="40"/>
  <c r="J339" i="40"/>
  <c r="J338" i="40"/>
  <c r="J337" i="40"/>
  <c r="J336" i="40"/>
  <c r="J335" i="40"/>
  <c r="J334" i="40"/>
  <c r="J333" i="40"/>
  <c r="J332" i="40"/>
  <c r="J331" i="40"/>
  <c r="J330" i="40"/>
  <c r="J329" i="40"/>
  <c r="F328" i="40"/>
  <c r="K328" i="40" s="1"/>
  <c r="E328" i="40"/>
  <c r="C328" i="40"/>
  <c r="J326" i="40"/>
  <c r="J325" i="40"/>
  <c r="J324" i="40"/>
  <c r="J323" i="40"/>
  <c r="J322" i="40"/>
  <c r="J321" i="40"/>
  <c r="J320" i="40"/>
  <c r="J319" i="40"/>
  <c r="J318" i="40"/>
  <c r="J317" i="40"/>
  <c r="J316" i="40"/>
  <c r="J315" i="40"/>
  <c r="J314" i="40"/>
  <c r="J313" i="40"/>
  <c r="J312" i="40"/>
  <c r="J311" i="40"/>
  <c r="J310" i="40"/>
  <c r="J309" i="40"/>
  <c r="J308" i="40"/>
  <c r="F307" i="40"/>
  <c r="K307" i="40" s="1"/>
  <c r="E307" i="40"/>
  <c r="C307" i="40"/>
  <c r="J305" i="40"/>
  <c r="J304" i="40"/>
  <c r="J303" i="40"/>
  <c r="J302" i="40"/>
  <c r="J301" i="40"/>
  <c r="J300" i="40"/>
  <c r="J299" i="40"/>
  <c r="J298" i="40"/>
  <c r="J297" i="40"/>
  <c r="J296" i="40"/>
  <c r="F295" i="40"/>
  <c r="K295" i="40" s="1"/>
  <c r="E295" i="40"/>
  <c r="C295" i="40"/>
  <c r="J293" i="40"/>
  <c r="J292" i="40"/>
  <c r="J291" i="40"/>
  <c r="J290" i="40"/>
  <c r="J289" i="40"/>
  <c r="J288" i="40"/>
  <c r="J287" i="40"/>
  <c r="J286" i="40"/>
  <c r="J285" i="40"/>
  <c r="J284" i="40"/>
  <c r="J283" i="40"/>
  <c r="J282" i="40"/>
  <c r="J281" i="40"/>
  <c r="J280" i="40"/>
  <c r="J279" i="40"/>
  <c r="J278" i="40"/>
  <c r="J277" i="40"/>
  <c r="J276" i="40"/>
  <c r="J275" i="40"/>
  <c r="J274" i="40"/>
  <c r="J273" i="40"/>
  <c r="J272" i="40"/>
  <c r="F271" i="40"/>
  <c r="K271" i="40" s="1"/>
  <c r="E271" i="40"/>
  <c r="C271" i="40"/>
  <c r="J269" i="40"/>
  <c r="J268" i="40"/>
  <c r="J267" i="40"/>
  <c r="J266" i="40"/>
  <c r="J265" i="40"/>
  <c r="J264" i="40"/>
  <c r="J263" i="40"/>
  <c r="J262" i="40"/>
  <c r="J261" i="40"/>
  <c r="J260" i="40"/>
  <c r="J259" i="40"/>
  <c r="J258" i="40"/>
  <c r="J257" i="40"/>
  <c r="J256" i="40"/>
  <c r="J255" i="40"/>
  <c r="F254" i="40"/>
  <c r="E254" i="40"/>
  <c r="C254" i="40"/>
  <c r="F365" i="40"/>
  <c r="K365" i="40" s="1"/>
  <c r="E365" i="40"/>
  <c r="C365" i="40"/>
  <c r="F348" i="40"/>
  <c r="E348" i="40"/>
  <c r="C348" i="40"/>
  <c r="J223" i="40"/>
  <c r="J222" i="40"/>
  <c r="J221" i="40"/>
  <c r="J220" i="40"/>
  <c r="J219" i="40"/>
  <c r="J218" i="40"/>
  <c r="J217" i="40"/>
  <c r="J216" i="40"/>
  <c r="J215" i="40"/>
  <c r="J214" i="40"/>
  <c r="J213" i="40"/>
  <c r="F212" i="40"/>
  <c r="E212" i="40"/>
  <c r="C212" i="40"/>
  <c r="J210" i="40"/>
  <c r="J209" i="40"/>
  <c r="J208" i="40"/>
  <c r="J207" i="40"/>
  <c r="J206" i="40"/>
  <c r="J205" i="40"/>
  <c r="J204" i="40"/>
  <c r="J203" i="40"/>
  <c r="J202" i="40"/>
  <c r="J201" i="40"/>
  <c r="J200" i="40"/>
  <c r="F199" i="40"/>
  <c r="E199" i="40"/>
  <c r="C199" i="40"/>
  <c r="J197" i="40"/>
  <c r="J196" i="40"/>
  <c r="J195" i="40"/>
  <c r="J194" i="40"/>
  <c r="J193" i="40"/>
  <c r="J192" i="40"/>
  <c r="J191" i="40"/>
  <c r="J190" i="40"/>
  <c r="J189" i="40"/>
  <c r="J188" i="40"/>
  <c r="F187" i="40"/>
  <c r="E187" i="40"/>
  <c r="C187" i="40"/>
  <c r="J185" i="40"/>
  <c r="J184" i="40"/>
  <c r="J183" i="40"/>
  <c r="J182" i="40"/>
  <c r="J181" i="40"/>
  <c r="J180" i="40"/>
  <c r="J179" i="40"/>
  <c r="J178" i="40"/>
  <c r="J177" i="40"/>
  <c r="J176" i="40"/>
  <c r="J175" i="40"/>
  <c r="F174" i="40"/>
  <c r="E174" i="40"/>
  <c r="C174" i="40"/>
  <c r="J172" i="40"/>
  <c r="J171" i="40"/>
  <c r="J170" i="40"/>
  <c r="J169" i="40"/>
  <c r="J168" i="40"/>
  <c r="J167" i="40"/>
  <c r="J166" i="40"/>
  <c r="J165" i="40"/>
  <c r="J164" i="40"/>
  <c r="J163" i="40"/>
  <c r="J162" i="40"/>
  <c r="F161" i="40"/>
  <c r="E161" i="40"/>
  <c r="C161" i="40"/>
  <c r="J159" i="40"/>
  <c r="J158" i="40"/>
  <c r="J157" i="40"/>
  <c r="J156" i="40"/>
  <c r="J155" i="40"/>
  <c r="J154" i="40"/>
  <c r="J153" i="40"/>
  <c r="J152" i="40"/>
  <c r="J151" i="40"/>
  <c r="J150" i="40"/>
  <c r="J149" i="40"/>
  <c r="F148" i="40"/>
  <c r="E148" i="40"/>
  <c r="C148" i="40"/>
  <c r="J146" i="40"/>
  <c r="J145" i="40"/>
  <c r="J144" i="40"/>
  <c r="J143" i="40"/>
  <c r="J142" i="40"/>
  <c r="J141" i="40"/>
  <c r="J140" i="40"/>
  <c r="J139" i="40"/>
  <c r="J138" i="40"/>
  <c r="J137" i="40"/>
  <c r="J136" i="40"/>
  <c r="F135" i="40"/>
  <c r="E135" i="40"/>
  <c r="C135" i="40"/>
  <c r="J133" i="40"/>
  <c r="J132" i="40"/>
  <c r="J131" i="40"/>
  <c r="J130" i="40"/>
  <c r="J129" i="40"/>
  <c r="J128" i="40"/>
  <c r="J127" i="40"/>
  <c r="J126" i="40"/>
  <c r="J125" i="40"/>
  <c r="J124" i="40"/>
  <c r="F123" i="40"/>
  <c r="E123" i="40"/>
  <c r="C123" i="40"/>
  <c r="J121" i="40"/>
  <c r="J120" i="40"/>
  <c r="J119" i="40"/>
  <c r="J118" i="40"/>
  <c r="J117" i="40"/>
  <c r="J116" i="40"/>
  <c r="J115" i="40"/>
  <c r="J114" i="40"/>
  <c r="J113" i="40"/>
  <c r="J112" i="40"/>
  <c r="J111" i="40"/>
  <c r="F110" i="40"/>
  <c r="E110" i="40"/>
  <c r="C110" i="40"/>
  <c r="J108" i="40"/>
  <c r="J107" i="40"/>
  <c r="J106" i="40"/>
  <c r="J105" i="40"/>
  <c r="J104" i="40"/>
  <c r="J103" i="40"/>
  <c r="J102" i="40"/>
  <c r="J101" i="40"/>
  <c r="J100" i="40"/>
  <c r="J99" i="40"/>
  <c r="J98" i="40"/>
  <c r="F97" i="40"/>
  <c r="E97" i="40"/>
  <c r="C97" i="40"/>
  <c r="J95" i="40"/>
  <c r="J94" i="40"/>
  <c r="J93" i="40"/>
  <c r="J92" i="40"/>
  <c r="J91" i="40"/>
  <c r="J90" i="40"/>
  <c r="F89" i="40"/>
  <c r="E89" i="40"/>
  <c r="C89" i="40"/>
  <c r="J87" i="40"/>
  <c r="J86" i="40"/>
  <c r="J85" i="40"/>
  <c r="J84" i="40"/>
  <c r="J83" i="40"/>
  <c r="J82" i="40"/>
  <c r="J81" i="40"/>
  <c r="J80" i="40"/>
  <c r="J79" i="40"/>
  <c r="J78" i="40"/>
  <c r="J77" i="40"/>
  <c r="F76" i="40"/>
  <c r="E76" i="40"/>
  <c r="C76" i="40"/>
  <c r="J74" i="40"/>
  <c r="J73" i="40"/>
  <c r="J72" i="40"/>
  <c r="J71" i="40"/>
  <c r="J70" i="40"/>
  <c r="J69" i="40"/>
  <c r="J68" i="40"/>
  <c r="J67" i="40"/>
  <c r="J66" i="40"/>
  <c r="J65" i="40"/>
  <c r="J64" i="40"/>
  <c r="F63" i="40"/>
  <c r="E63" i="40"/>
  <c r="C63" i="40"/>
  <c r="J61" i="40"/>
  <c r="J60" i="40"/>
  <c r="J59" i="40"/>
  <c r="J58" i="40"/>
  <c r="J57" i="40"/>
  <c r="J56" i="40"/>
  <c r="J55" i="40"/>
  <c r="J54" i="40"/>
  <c r="J53" i="40"/>
  <c r="J52" i="40"/>
  <c r="J51" i="40"/>
  <c r="J50" i="40"/>
  <c r="J49" i="40"/>
  <c r="J48" i="40"/>
  <c r="J47" i="40"/>
  <c r="J46" i="40"/>
  <c r="J45" i="40"/>
  <c r="J44" i="40"/>
  <c r="J43" i="40"/>
  <c r="J42" i="40"/>
  <c r="J41" i="40"/>
  <c r="J40" i="40"/>
  <c r="J39" i="40"/>
  <c r="J38" i="40"/>
  <c r="J37" i="40"/>
  <c r="J36" i="40"/>
  <c r="J35" i="40"/>
  <c r="J34" i="40"/>
  <c r="J33" i="40"/>
  <c r="J32" i="40"/>
  <c r="J31" i="40"/>
  <c r="J30" i="40"/>
  <c r="J29" i="40"/>
  <c r="J28" i="40"/>
  <c r="J27" i="40"/>
  <c r="J26" i="40"/>
  <c r="J25" i="40"/>
  <c r="J24" i="40"/>
  <c r="J23" i="40"/>
  <c r="F22" i="40"/>
  <c r="K22" i="40" s="1"/>
  <c r="E22" i="40"/>
  <c r="C22" i="40"/>
  <c r="J20" i="40"/>
  <c r="J19" i="40"/>
  <c r="J18" i="40"/>
  <c r="J17" i="40"/>
  <c r="J16" i="40"/>
  <c r="J15" i="40"/>
  <c r="J14" i="40"/>
  <c r="J13" i="40"/>
  <c r="J12" i="40"/>
  <c r="J11" i="40"/>
  <c r="J10" i="40"/>
  <c r="E9" i="40"/>
  <c r="C9" i="40"/>
  <c r="F238" i="40"/>
  <c r="E238" i="40"/>
  <c r="C238" i="40"/>
  <c r="J226" i="40"/>
  <c r="F225" i="40"/>
  <c r="E225" i="40"/>
  <c r="C225" i="40"/>
  <c r="G2639" i="40" l="1"/>
  <c r="G1205" i="40"/>
  <c r="G2626" i="40"/>
  <c r="G2395" i="40"/>
  <c r="G1408" i="40"/>
  <c r="G2376" i="40"/>
  <c r="G1804" i="40"/>
  <c r="G2004" i="40"/>
  <c r="G920" i="40"/>
  <c r="G2820" i="40"/>
  <c r="G2807" i="40"/>
  <c r="G2816" i="40"/>
  <c r="G2825" i="40"/>
  <c r="G2824" i="40"/>
  <c r="G2819" i="40"/>
  <c r="G2806" i="40"/>
  <c r="G2812" i="40"/>
  <c r="G2809" i="40"/>
  <c r="G2821" i="40"/>
  <c r="G2830" i="40"/>
  <c r="G2805" i="40"/>
  <c r="G2829" i="40"/>
  <c r="G2826" i="40"/>
  <c r="G2828" i="40"/>
  <c r="G2815" i="40"/>
  <c r="G2827" i="40"/>
  <c r="G2814" i="40"/>
  <c r="G2813" i="40"/>
  <c r="G2811" i="40"/>
  <c r="G2823" i="40"/>
  <c r="G2810" i="40"/>
  <c r="G2822" i="40"/>
  <c r="G2808" i="40"/>
  <c r="G2818" i="40"/>
  <c r="H2818" i="40" s="1"/>
  <c r="G2804" i="40"/>
  <c r="H2804" i="40" s="1"/>
  <c r="G2756" i="40"/>
  <c r="G2752" i="40"/>
  <c r="G2746" i="40"/>
  <c r="G2742" i="40"/>
  <c r="G2738" i="40"/>
  <c r="G2734" i="40"/>
  <c r="G2751" i="40"/>
  <c r="G2758" i="40"/>
  <c r="G2750" i="40"/>
  <c r="G2736" i="40"/>
  <c r="G2732" i="40"/>
  <c r="G2755" i="40"/>
  <c r="G2744" i="40"/>
  <c r="G2759" i="40"/>
  <c r="G2745" i="40"/>
  <c r="G2741" i="40"/>
  <c r="G2737" i="40"/>
  <c r="G2733" i="40"/>
  <c r="G2754" i="40"/>
  <c r="G2740" i="40"/>
  <c r="G2757" i="40"/>
  <c r="G2753" i="40"/>
  <c r="G2749" i="40"/>
  <c r="G2743" i="40"/>
  <c r="G2739" i="40"/>
  <c r="G2735" i="40"/>
  <c r="K2725" i="40"/>
  <c r="K2754" i="40"/>
  <c r="K2740" i="40"/>
  <c r="K2749" i="40"/>
  <c r="K2752" i="40"/>
  <c r="K2738" i="40"/>
  <c r="K2759" i="40"/>
  <c r="K2755" i="40"/>
  <c r="K2751" i="40"/>
  <c r="K2745" i="40"/>
  <c r="K2741" i="40"/>
  <c r="K2737" i="40"/>
  <c r="K2733" i="40"/>
  <c r="K2758" i="40"/>
  <c r="K2744" i="40"/>
  <c r="K2732" i="40"/>
  <c r="K2753" i="40"/>
  <c r="K2739" i="40"/>
  <c r="K2742" i="40"/>
  <c r="K2750" i="40"/>
  <c r="K2736" i="40"/>
  <c r="K2757" i="40"/>
  <c r="K2743" i="40"/>
  <c r="K2735" i="40"/>
  <c r="K2756" i="40"/>
  <c r="K2746" i="40"/>
  <c r="K2734" i="40"/>
  <c r="G2731" i="40"/>
  <c r="H2731" i="40" s="1"/>
  <c r="G2748" i="40"/>
  <c r="H2748" i="40" s="1"/>
  <c r="G2403" i="40"/>
  <c r="H2403" i="40" s="1"/>
  <c r="G2647" i="40"/>
  <c r="G2643" i="40"/>
  <c r="G2637" i="40"/>
  <c r="G2633" i="40"/>
  <c r="G2629" i="40"/>
  <c r="G2642" i="40"/>
  <c r="G2632" i="40"/>
  <c r="G2645" i="40"/>
  <c r="G2644" i="40"/>
  <c r="G2650" i="40"/>
  <c r="G2636" i="40"/>
  <c r="G2628" i="40"/>
  <c r="G2635" i="40"/>
  <c r="G2631" i="40"/>
  <c r="G2634" i="40"/>
  <c r="G2646" i="40"/>
  <c r="G2649" i="40"/>
  <c r="G2627" i="40"/>
  <c r="G2630" i="40"/>
  <c r="G2648" i="40"/>
  <c r="G2641" i="40"/>
  <c r="G2640" i="40"/>
  <c r="K2565" i="40"/>
  <c r="K2641" i="40"/>
  <c r="K2640" i="40"/>
  <c r="K2650" i="40"/>
  <c r="K2646" i="40"/>
  <c r="K2642" i="40"/>
  <c r="K2636" i="40"/>
  <c r="K2632" i="40"/>
  <c r="K2628" i="40"/>
  <c r="K2649" i="40"/>
  <c r="K2631" i="40"/>
  <c r="K2627" i="40"/>
  <c r="K2634" i="40"/>
  <c r="K2645" i="40"/>
  <c r="K2635" i="40"/>
  <c r="K2648" i="40"/>
  <c r="K2630" i="40"/>
  <c r="K2647" i="40"/>
  <c r="K2643" i="40"/>
  <c r="K2637" i="40"/>
  <c r="K2633" i="40"/>
  <c r="K2629" i="40"/>
  <c r="K2644" i="40"/>
  <c r="G2406" i="40"/>
  <c r="G2400" i="40"/>
  <c r="G2396" i="40"/>
  <c r="G2409" i="40"/>
  <c r="G2367" i="40"/>
  <c r="G2370" i="40"/>
  <c r="G2354" i="40"/>
  <c r="G2397" i="40"/>
  <c r="G2399" i="40"/>
  <c r="G2352" i="40"/>
  <c r="G2393" i="40"/>
  <c r="G2377" i="40"/>
  <c r="G2355" i="40"/>
  <c r="G2398" i="40"/>
  <c r="G2388" i="40"/>
  <c r="G2384" i="40"/>
  <c r="G2380" i="40"/>
  <c r="G2366" i="40"/>
  <c r="G2358" i="40"/>
  <c r="G2401" i="40"/>
  <c r="G2390" i="40"/>
  <c r="G2386" i="40"/>
  <c r="G2382" i="40"/>
  <c r="G2378" i="40"/>
  <c r="G2372" i="40"/>
  <c r="G2368" i="40"/>
  <c r="G2364" i="40"/>
  <c r="G2360" i="40"/>
  <c r="G2356" i="40"/>
  <c r="G2405" i="40"/>
  <c r="G2381" i="40"/>
  <c r="G2363" i="40"/>
  <c r="G2359" i="40"/>
  <c r="G2404" i="40"/>
  <c r="G2407" i="40"/>
  <c r="G2389" i="40"/>
  <c r="G2408" i="40"/>
  <c r="G2391" i="40"/>
  <c r="G2387" i="40"/>
  <c r="G2383" i="40"/>
  <c r="G2379" i="40"/>
  <c r="G2373" i="40"/>
  <c r="G2369" i="40"/>
  <c r="G2365" i="40"/>
  <c r="G2361" i="40"/>
  <c r="G2357" i="40"/>
  <c r="G2353" i="40"/>
  <c r="G2385" i="40"/>
  <c r="G2371" i="40"/>
  <c r="G2392" i="40"/>
  <c r="G2374" i="40"/>
  <c r="G2362" i="40"/>
  <c r="K2270" i="40"/>
  <c r="K2390" i="40"/>
  <c r="K2386" i="40"/>
  <c r="K2382" i="40"/>
  <c r="K2378" i="40"/>
  <c r="K2372" i="40"/>
  <c r="K2368" i="40"/>
  <c r="K2364" i="40"/>
  <c r="K2360" i="40"/>
  <c r="K2356" i="40"/>
  <c r="K2385" i="40"/>
  <c r="K2371" i="40"/>
  <c r="K2359" i="40"/>
  <c r="K2355" i="40"/>
  <c r="K2388" i="40"/>
  <c r="K2370" i="40"/>
  <c r="K2358" i="40"/>
  <c r="K2401" i="40"/>
  <c r="K2387" i="40"/>
  <c r="K2383" i="40"/>
  <c r="K2373" i="40"/>
  <c r="K2365" i="40"/>
  <c r="K2400" i="40"/>
  <c r="K2409" i="40"/>
  <c r="K2405" i="40"/>
  <c r="K2399" i="40"/>
  <c r="K2352" i="40"/>
  <c r="K2389" i="40"/>
  <c r="K2377" i="40"/>
  <c r="K2363" i="40"/>
  <c r="K2404" i="40"/>
  <c r="K2354" i="40"/>
  <c r="K2357" i="40"/>
  <c r="K2396" i="40"/>
  <c r="K2393" i="40"/>
  <c r="K2381" i="40"/>
  <c r="K2367" i="40"/>
  <c r="K2398" i="40"/>
  <c r="K2362" i="40"/>
  <c r="K2397" i="40"/>
  <c r="K2379" i="40"/>
  <c r="K2361" i="40"/>
  <c r="K2407" i="40"/>
  <c r="K2408" i="40"/>
  <c r="K2392" i="40"/>
  <c r="K2384" i="40"/>
  <c r="K2380" i="40"/>
  <c r="K2374" i="40"/>
  <c r="K2366" i="40"/>
  <c r="K2391" i="40"/>
  <c r="K2369" i="40"/>
  <c r="K2353" i="40"/>
  <c r="K2406" i="40"/>
  <c r="G2247" i="40"/>
  <c r="G2241" i="40"/>
  <c r="G2237" i="40"/>
  <c r="G2233" i="40"/>
  <c r="G2240" i="40"/>
  <c r="G2230" i="40"/>
  <c r="G2226" i="40"/>
  <c r="G2212" i="40"/>
  <c r="G2200" i="40"/>
  <c r="G2188" i="40"/>
  <c r="G2176" i="40"/>
  <c r="G2160" i="40"/>
  <c r="G2148" i="40"/>
  <c r="G2243" i="40"/>
  <c r="G2225" i="40"/>
  <c r="G2211" i="40"/>
  <c r="G2199" i="40"/>
  <c r="G2183" i="40"/>
  <c r="G2175" i="40"/>
  <c r="G2163" i="40"/>
  <c r="G2151" i="40"/>
  <c r="G2238" i="40"/>
  <c r="G2250" i="40"/>
  <c r="G2236" i="40"/>
  <c r="G2216" i="40"/>
  <c r="G2204" i="40"/>
  <c r="G2192" i="40"/>
  <c r="G2180" i="40"/>
  <c r="G2172" i="40"/>
  <c r="G2164" i="40"/>
  <c r="G2152" i="40"/>
  <c r="G2140" i="40"/>
  <c r="G2235" i="40"/>
  <c r="G2221" i="40"/>
  <c r="G2207" i="40"/>
  <c r="G2191" i="40"/>
  <c r="G2179" i="40"/>
  <c r="G2167" i="40"/>
  <c r="G2155" i="40"/>
  <c r="G2242" i="40"/>
  <c r="G2227" i="40"/>
  <c r="G2223" i="40"/>
  <c r="G2219" i="40"/>
  <c r="G2213" i="40"/>
  <c r="G2209" i="40"/>
  <c r="G2205" i="40"/>
  <c r="G2201" i="40"/>
  <c r="G2197" i="40"/>
  <c r="G2193" i="40"/>
  <c r="G2189" i="40"/>
  <c r="G2185" i="40"/>
  <c r="G2181" i="40"/>
  <c r="G2177" i="40"/>
  <c r="G2173" i="40"/>
  <c r="G2169" i="40"/>
  <c r="G2165" i="40"/>
  <c r="G2161" i="40"/>
  <c r="G2157" i="40"/>
  <c r="G2153" i="40"/>
  <c r="G2149" i="40"/>
  <c r="G2145" i="40"/>
  <c r="G2141" i="40"/>
  <c r="G2246" i="40"/>
  <c r="G2222" i="40"/>
  <c r="G2208" i="40"/>
  <c r="G2196" i="40"/>
  <c r="G2184" i="40"/>
  <c r="G2168" i="40"/>
  <c r="G2156" i="40"/>
  <c r="G2144" i="40"/>
  <c r="G2239" i="40"/>
  <c r="G2215" i="40"/>
  <c r="G2203" i="40"/>
  <c r="G2195" i="40"/>
  <c r="G2187" i="40"/>
  <c r="G2171" i="40"/>
  <c r="G2159" i="40"/>
  <c r="G2147" i="40"/>
  <c r="G2234" i="40"/>
  <c r="G2139" i="40"/>
  <c r="G2249" i="40"/>
  <c r="G2228" i="40"/>
  <c r="G2224" i="40"/>
  <c r="G2220" i="40"/>
  <c r="G2214" i="40"/>
  <c r="G2210" i="40"/>
  <c r="G2206" i="40"/>
  <c r="G2202" i="40"/>
  <c r="G2198" i="40"/>
  <c r="G2194" i="40"/>
  <c r="G2190" i="40"/>
  <c r="G2186" i="40"/>
  <c r="G2182" i="40"/>
  <c r="G2178" i="40"/>
  <c r="G2174" i="40"/>
  <c r="G2170" i="40"/>
  <c r="G2166" i="40"/>
  <c r="G2162" i="40"/>
  <c r="G2158" i="40"/>
  <c r="G2154" i="40"/>
  <c r="G2150" i="40"/>
  <c r="G2146" i="40"/>
  <c r="G2142" i="40"/>
  <c r="G2229" i="40"/>
  <c r="G2143" i="40"/>
  <c r="G2248" i="40"/>
  <c r="K2133" i="40"/>
  <c r="K2227" i="40"/>
  <c r="K2223" i="40"/>
  <c r="K2219" i="40"/>
  <c r="K2213" i="40"/>
  <c r="K2209" i="40"/>
  <c r="K2205" i="40"/>
  <c r="K2201" i="40"/>
  <c r="K2197" i="40"/>
  <c r="K2193" i="40"/>
  <c r="K2189" i="40"/>
  <c r="K2185" i="40"/>
  <c r="K2181" i="40"/>
  <c r="K2177" i="40"/>
  <c r="K2173" i="40"/>
  <c r="K2169" i="40"/>
  <c r="K2165" i="40"/>
  <c r="K2161" i="40"/>
  <c r="K2157" i="40"/>
  <c r="K2153" i="40"/>
  <c r="K2149" i="40"/>
  <c r="K2145" i="40"/>
  <c r="K2141" i="40"/>
  <c r="K2226" i="40"/>
  <c r="K2212" i="40"/>
  <c r="K2200" i="40"/>
  <c r="K2188" i="40"/>
  <c r="K2168" i="40"/>
  <c r="K2148" i="40"/>
  <c r="K2249" i="40"/>
  <c r="K2221" i="40"/>
  <c r="K2203" i="40"/>
  <c r="K2187" i="40"/>
  <c r="K2175" i="40"/>
  <c r="K2163" i="40"/>
  <c r="K2155" i="40"/>
  <c r="K2143" i="40"/>
  <c r="K2238" i="40"/>
  <c r="K2234" i="40"/>
  <c r="K2194" i="40"/>
  <c r="K2178" i="40"/>
  <c r="K2162" i="40"/>
  <c r="K2146" i="40"/>
  <c r="K2250" i="40"/>
  <c r="K2246" i="40"/>
  <c r="K2240" i="40"/>
  <c r="K2236" i="40"/>
  <c r="K2230" i="40"/>
  <c r="K2216" i="40"/>
  <c r="K2204" i="40"/>
  <c r="K2192" i="40"/>
  <c r="K2180" i="40"/>
  <c r="K2172" i="40"/>
  <c r="K2160" i="40"/>
  <c r="K2152" i="40"/>
  <c r="K2140" i="40"/>
  <c r="K2243" i="40"/>
  <c r="K2235" i="40"/>
  <c r="K2225" i="40"/>
  <c r="K2211" i="40"/>
  <c r="K2199" i="40"/>
  <c r="K2191" i="40"/>
  <c r="K2179" i="40"/>
  <c r="K2167" i="40"/>
  <c r="K2147" i="40"/>
  <c r="K2248" i="40"/>
  <c r="K2182" i="40"/>
  <c r="K2166" i="40"/>
  <c r="K2150" i="40"/>
  <c r="K2222" i="40"/>
  <c r="K2208" i="40"/>
  <c r="K2196" i="40"/>
  <c r="K2184" i="40"/>
  <c r="K2176" i="40"/>
  <c r="K2164" i="40"/>
  <c r="K2156" i="40"/>
  <c r="K2144" i="40"/>
  <c r="K2239" i="40"/>
  <c r="K2229" i="40"/>
  <c r="K2215" i="40"/>
  <c r="K2207" i="40"/>
  <c r="K2195" i="40"/>
  <c r="K2183" i="40"/>
  <c r="K2171" i="40"/>
  <c r="K2159" i="40"/>
  <c r="K2151" i="40"/>
  <c r="K2242" i="40"/>
  <c r="K2139" i="40"/>
  <c r="K2198" i="40"/>
  <c r="K2170" i="40"/>
  <c r="K2154" i="40"/>
  <c r="K2247" i="40"/>
  <c r="K2241" i="40"/>
  <c r="K2237" i="40"/>
  <c r="K2233" i="40"/>
  <c r="K2228" i="40"/>
  <c r="K2224" i="40"/>
  <c r="K2220" i="40"/>
  <c r="K2214" i="40"/>
  <c r="K2210" i="40"/>
  <c r="K2206" i="40"/>
  <c r="K2202" i="40"/>
  <c r="K2190" i="40"/>
  <c r="K2186" i="40"/>
  <c r="K2174" i="40"/>
  <c r="K2158" i="40"/>
  <c r="K2142" i="40"/>
  <c r="G2218" i="40"/>
  <c r="H2218" i="40" s="1"/>
  <c r="G2232" i="40"/>
  <c r="H2232" i="40" s="1"/>
  <c r="G1996" i="40"/>
  <c r="H1996" i="40" s="1"/>
  <c r="G2245" i="40"/>
  <c r="H2245" i="40" s="1"/>
  <c r="G2010" i="40"/>
  <c r="G1990" i="40"/>
  <c r="G1999" i="40"/>
  <c r="G1993" i="40"/>
  <c r="G1989" i="40"/>
  <c r="G2002" i="40"/>
  <c r="G2007" i="40"/>
  <c r="G2001" i="40"/>
  <c r="G1997" i="40"/>
  <c r="G1991" i="40"/>
  <c r="G2006" i="40"/>
  <c r="G1994" i="40"/>
  <c r="G2005" i="40"/>
  <c r="G1998" i="40"/>
  <c r="G2000" i="40"/>
  <c r="G2009" i="40"/>
  <c r="G1992" i="40"/>
  <c r="G2008" i="40"/>
  <c r="K1944" i="40"/>
  <c r="K2007" i="40"/>
  <c r="K2001" i="40"/>
  <c r="K1997" i="40"/>
  <c r="K1991" i="40"/>
  <c r="K2005" i="40"/>
  <c r="K2002" i="40"/>
  <c r="K1999" i="40"/>
  <c r="K1993" i="40"/>
  <c r="K1989" i="40"/>
  <c r="K2008" i="40"/>
  <c r="K2010" i="40"/>
  <c r="K2006" i="40"/>
  <c r="K2000" i="40"/>
  <c r="K1994" i="40"/>
  <c r="K1990" i="40"/>
  <c r="K2009" i="40"/>
  <c r="K1998" i="40"/>
  <c r="K1992" i="40"/>
  <c r="G1988" i="40"/>
  <c r="H1988" i="40" s="1"/>
  <c r="G1915" i="40"/>
  <c r="H1915" i="40" s="1"/>
  <c r="G1936" i="40"/>
  <c r="G1932" i="40"/>
  <c r="G1928" i="40"/>
  <c r="G1924" i="40"/>
  <c r="G1920" i="40"/>
  <c r="G1934" i="40"/>
  <c r="G1922" i="40"/>
  <c r="G1921" i="40"/>
  <c r="G1916" i="40"/>
  <c r="G1926" i="40"/>
  <c r="G1925" i="40"/>
  <c r="G1935" i="40"/>
  <c r="G1931" i="40"/>
  <c r="G1927" i="40"/>
  <c r="G1923" i="40"/>
  <c r="G1919" i="40"/>
  <c r="G1930" i="40"/>
  <c r="G1918" i="40"/>
  <c r="G1929" i="40"/>
  <c r="G1933" i="40"/>
  <c r="G1917" i="40"/>
  <c r="K1929" i="40"/>
  <c r="K1936" i="40"/>
  <c r="K1924" i="40"/>
  <c r="K1935" i="40"/>
  <c r="K1931" i="40"/>
  <c r="K1927" i="40"/>
  <c r="K1923" i="40"/>
  <c r="K1919" i="40"/>
  <c r="K1925" i="40"/>
  <c r="K1917" i="40"/>
  <c r="K1932" i="40"/>
  <c r="K1928" i="40"/>
  <c r="K1920" i="40"/>
  <c r="K1916" i="40"/>
  <c r="K1934" i="40"/>
  <c r="K1930" i="40"/>
  <c r="K1926" i="40"/>
  <c r="K1922" i="40"/>
  <c r="K1918" i="40"/>
  <c r="K1933" i="40"/>
  <c r="K1921" i="40"/>
  <c r="G696" i="40"/>
  <c r="H696" i="40" s="1"/>
  <c r="G1667" i="40"/>
  <c r="H1667" i="40" s="1"/>
  <c r="G627" i="40"/>
  <c r="H627" i="40" s="1"/>
  <c r="G1847" i="40"/>
  <c r="H1847" i="40" s="1"/>
  <c r="G1855" i="40"/>
  <c r="H1855" i="40" s="1"/>
  <c r="G1873" i="40"/>
  <c r="G1860" i="40"/>
  <c r="G1850" i="40"/>
  <c r="G1840" i="40"/>
  <c r="G1828" i="40"/>
  <c r="G1820" i="40"/>
  <c r="G1808" i="40"/>
  <c r="G1868" i="40"/>
  <c r="G1849" i="40"/>
  <c r="G1835" i="40"/>
  <c r="G1823" i="40"/>
  <c r="G1811" i="40"/>
  <c r="G1871" i="40"/>
  <c r="G1834" i="40"/>
  <c r="G1818" i="40"/>
  <c r="G1870" i="40"/>
  <c r="G1866" i="40"/>
  <c r="G1861" i="40"/>
  <c r="G1857" i="40"/>
  <c r="G1851" i="40"/>
  <c r="G1845" i="40"/>
  <c r="G1841" i="40"/>
  <c r="G1837" i="40"/>
  <c r="G1833" i="40"/>
  <c r="G1829" i="40"/>
  <c r="G1825" i="40"/>
  <c r="G1821" i="40"/>
  <c r="G1817" i="40"/>
  <c r="G1813" i="40"/>
  <c r="G1809" i="40"/>
  <c r="G1869" i="40"/>
  <c r="G1856" i="40"/>
  <c r="G1836" i="40"/>
  <c r="G1812" i="40"/>
  <c r="G1872" i="40"/>
  <c r="G1853" i="40"/>
  <c r="G1839" i="40"/>
  <c r="G1827" i="40"/>
  <c r="G1815" i="40"/>
  <c r="G1807" i="40"/>
  <c r="G1858" i="40"/>
  <c r="G1848" i="40"/>
  <c r="G1830" i="40"/>
  <c r="G1810" i="40"/>
  <c r="G1805" i="40"/>
  <c r="G1865" i="40"/>
  <c r="G1844" i="40"/>
  <c r="G1832" i="40"/>
  <c r="G1824" i="40"/>
  <c r="G1816" i="40"/>
  <c r="G1859" i="40"/>
  <c r="G1843" i="40"/>
  <c r="G1831" i="40"/>
  <c r="G1819" i="40"/>
  <c r="G1864" i="40"/>
  <c r="G1826" i="40"/>
  <c r="G1806" i="40"/>
  <c r="G1842" i="40"/>
  <c r="G1822" i="40"/>
  <c r="G1852" i="40"/>
  <c r="G1867" i="40"/>
  <c r="G1838" i="40"/>
  <c r="G1814" i="40"/>
  <c r="G1863" i="40"/>
  <c r="H1863" i="40" s="1"/>
  <c r="K1805" i="40"/>
  <c r="K1868" i="40"/>
  <c r="K1853" i="40"/>
  <c r="K1839" i="40"/>
  <c r="K1831" i="40"/>
  <c r="K1819" i="40"/>
  <c r="K1807" i="40"/>
  <c r="K1871" i="40"/>
  <c r="K1858" i="40"/>
  <c r="K1842" i="40"/>
  <c r="K1830" i="40"/>
  <c r="K1818" i="40"/>
  <c r="K1806" i="40"/>
  <c r="K1843" i="40"/>
  <c r="K1827" i="40"/>
  <c r="K1811" i="40"/>
  <c r="K1867" i="40"/>
  <c r="K1848" i="40"/>
  <c r="K1834" i="40"/>
  <c r="K1822" i="40"/>
  <c r="K1810" i="40"/>
  <c r="K1873" i="40"/>
  <c r="K1869" i="40"/>
  <c r="K1865" i="40"/>
  <c r="K1860" i="40"/>
  <c r="K1856" i="40"/>
  <c r="K1850" i="40"/>
  <c r="K1844" i="40"/>
  <c r="K1840" i="40"/>
  <c r="K1836" i="40"/>
  <c r="K1832" i="40"/>
  <c r="K1828" i="40"/>
  <c r="K1824" i="40"/>
  <c r="K1820" i="40"/>
  <c r="K1816" i="40"/>
  <c r="K1812" i="40"/>
  <c r="K1808" i="40"/>
  <c r="K1872" i="40"/>
  <c r="K1859" i="40"/>
  <c r="K1849" i="40"/>
  <c r="K1835" i="40"/>
  <c r="K1823" i="40"/>
  <c r="K1815" i="40"/>
  <c r="K1864" i="40"/>
  <c r="K1852" i="40"/>
  <c r="K1838" i="40"/>
  <c r="K1826" i="40"/>
  <c r="K1814" i="40"/>
  <c r="K1870" i="40"/>
  <c r="K1866" i="40"/>
  <c r="K1861" i="40"/>
  <c r="K1857" i="40"/>
  <c r="K1851" i="40"/>
  <c r="K1845" i="40"/>
  <c r="K1841" i="40"/>
  <c r="K1837" i="40"/>
  <c r="K1833" i="40"/>
  <c r="K1829" i="40"/>
  <c r="K1825" i="40"/>
  <c r="K1821" i="40"/>
  <c r="K1817" i="40"/>
  <c r="K1813" i="40"/>
  <c r="K1809" i="40"/>
  <c r="G1689" i="40"/>
  <c r="G1679" i="40"/>
  <c r="G1692" i="40"/>
  <c r="G1672" i="40"/>
  <c r="G1681" i="40"/>
  <c r="G1690" i="40"/>
  <c r="G1684" i="40"/>
  <c r="G1680" i="40"/>
  <c r="G1676" i="40"/>
  <c r="G1670" i="40"/>
  <c r="G1693" i="40"/>
  <c r="G1673" i="40"/>
  <c r="G1669" i="40"/>
  <c r="G1678" i="40"/>
  <c r="G1685" i="40"/>
  <c r="G1683" i="40"/>
  <c r="G1682" i="40"/>
  <c r="G1677" i="40"/>
  <c r="G1691" i="40"/>
  <c r="G1688" i="40"/>
  <c r="G1668" i="40"/>
  <c r="G1671" i="40"/>
  <c r="K1600" i="40"/>
  <c r="K1682" i="40"/>
  <c r="K1678" i="40"/>
  <c r="K1677" i="40"/>
  <c r="K1692" i="40"/>
  <c r="K1672" i="40"/>
  <c r="K1685" i="40"/>
  <c r="K1693" i="40"/>
  <c r="K1689" i="40"/>
  <c r="K1683" i="40"/>
  <c r="K1679" i="40"/>
  <c r="K1673" i="40"/>
  <c r="K1669" i="40"/>
  <c r="K1688" i="40"/>
  <c r="K1668" i="40"/>
  <c r="K1681" i="40"/>
  <c r="K1690" i="40"/>
  <c r="K1684" i="40"/>
  <c r="K1680" i="40"/>
  <c r="K1676" i="40"/>
  <c r="K1670" i="40"/>
  <c r="K1691" i="40"/>
  <c r="K1671" i="40"/>
  <c r="G1675" i="40"/>
  <c r="H1675" i="40" s="1"/>
  <c r="G1687" i="40"/>
  <c r="H1687" i="40" s="1"/>
  <c r="G110" i="40"/>
  <c r="H110" i="40" s="1"/>
  <c r="G199" i="40"/>
  <c r="H199" i="40" s="1"/>
  <c r="G1563" i="40"/>
  <c r="H1563" i="40" s="1"/>
  <c r="G1569" i="40"/>
  <c r="G1565" i="40"/>
  <c r="G1559" i="40"/>
  <c r="G1555" i="40"/>
  <c r="G1551" i="40"/>
  <c r="G1547" i="40"/>
  <c r="G1543" i="40"/>
  <c r="G1539" i="40"/>
  <c r="G1564" i="40"/>
  <c r="G1550" i="40"/>
  <c r="G1542" i="40"/>
  <c r="G1561" i="40"/>
  <c r="G1545" i="40"/>
  <c r="G1570" i="40"/>
  <c r="G1572" i="40"/>
  <c r="G1558" i="40"/>
  <c r="G1554" i="40"/>
  <c r="G1546" i="40"/>
  <c r="G1538" i="40"/>
  <c r="G1571" i="40"/>
  <c r="G1557" i="40"/>
  <c r="G1553" i="40"/>
  <c r="G1549" i="40"/>
  <c r="G1556" i="40"/>
  <c r="G1540" i="40"/>
  <c r="G1568" i="40"/>
  <c r="G1567" i="40"/>
  <c r="G1537" i="40"/>
  <c r="G1560" i="40"/>
  <c r="G1552" i="40"/>
  <c r="G1548" i="40"/>
  <c r="G1544" i="40"/>
  <c r="G1536" i="40"/>
  <c r="G1541" i="40"/>
  <c r="G1566" i="40"/>
  <c r="K1493" i="40"/>
  <c r="K1567" i="40"/>
  <c r="K1549" i="40"/>
  <c r="K1537" i="40"/>
  <c r="K1560" i="40"/>
  <c r="K1544" i="40"/>
  <c r="K1565" i="40"/>
  <c r="K1547" i="40"/>
  <c r="K1572" i="40"/>
  <c r="K1568" i="40"/>
  <c r="K1564" i="40"/>
  <c r="K1558" i="40"/>
  <c r="K1554" i="40"/>
  <c r="K1550" i="40"/>
  <c r="K1546" i="40"/>
  <c r="K1542" i="40"/>
  <c r="K1538" i="40"/>
  <c r="K1561" i="40"/>
  <c r="K1553" i="40"/>
  <c r="K1545" i="40"/>
  <c r="K1566" i="40"/>
  <c r="K1552" i="40"/>
  <c r="K1548" i="40"/>
  <c r="K1536" i="40"/>
  <c r="K1559" i="40"/>
  <c r="K1543" i="40"/>
  <c r="K1571" i="40"/>
  <c r="K1557" i="40"/>
  <c r="K1541" i="40"/>
  <c r="K1570" i="40"/>
  <c r="K1540" i="40"/>
  <c r="K1551" i="40"/>
  <c r="K1569" i="40"/>
  <c r="K1556" i="40"/>
  <c r="K1555" i="40"/>
  <c r="K1539" i="40"/>
  <c r="G1535" i="40"/>
  <c r="H1535" i="40" s="1"/>
  <c r="G1447" i="40"/>
  <c r="G1431" i="40"/>
  <c r="G1413" i="40"/>
  <c r="G1434" i="40"/>
  <c r="G1416" i="40"/>
  <c r="G1412" i="40"/>
  <c r="G1433" i="40"/>
  <c r="G1415" i="40"/>
  <c r="G1448" i="40"/>
  <c r="G1442" i="40"/>
  <c r="G1436" i="40"/>
  <c r="G1432" i="40"/>
  <c r="G1428" i="40"/>
  <c r="G1424" i="40"/>
  <c r="G1418" i="40"/>
  <c r="G1414" i="40"/>
  <c r="G1410" i="40"/>
  <c r="G1451" i="40"/>
  <c r="G1435" i="40"/>
  <c r="G1423" i="40"/>
  <c r="G1450" i="40"/>
  <c r="G1426" i="40"/>
  <c r="G1449" i="40"/>
  <c r="G1425" i="40"/>
  <c r="G1441" i="40"/>
  <c r="G1427" i="40"/>
  <c r="G1417" i="40"/>
  <c r="G1444" i="40"/>
  <c r="G1422" i="40"/>
  <c r="G1443" i="40"/>
  <c r="G1411" i="40"/>
  <c r="G1409" i="40"/>
  <c r="G1440" i="40"/>
  <c r="G1430" i="40"/>
  <c r="G1439" i="40"/>
  <c r="G1429" i="40"/>
  <c r="G1421" i="40"/>
  <c r="K1320" i="40"/>
  <c r="K1450" i="40"/>
  <c r="K1430" i="40"/>
  <c r="K1416" i="40"/>
  <c r="K1449" i="40"/>
  <c r="K1425" i="40"/>
  <c r="K1409" i="40"/>
  <c r="K1440" i="40"/>
  <c r="K1426" i="40"/>
  <c r="K1439" i="40"/>
  <c r="K1411" i="40"/>
  <c r="K1451" i="40"/>
  <c r="K1447" i="40"/>
  <c r="K1441" i="40"/>
  <c r="K1435" i="40"/>
  <c r="K1431" i="40"/>
  <c r="K1427" i="40"/>
  <c r="K1423" i="40"/>
  <c r="K1417" i="40"/>
  <c r="K1413" i="40"/>
  <c r="K1444" i="40"/>
  <c r="K1434" i="40"/>
  <c r="K1422" i="40"/>
  <c r="K1412" i="40"/>
  <c r="K1443" i="40"/>
  <c r="K1421" i="40"/>
  <c r="K1415" i="40"/>
  <c r="K1429" i="40"/>
  <c r="K1448" i="40"/>
  <c r="K1442" i="40"/>
  <c r="K1436" i="40"/>
  <c r="K1432" i="40"/>
  <c r="K1428" i="40"/>
  <c r="K1424" i="40"/>
  <c r="K1418" i="40"/>
  <c r="K1414" i="40"/>
  <c r="K1410" i="40"/>
  <c r="K1433" i="40"/>
  <c r="G1420" i="40"/>
  <c r="H1420" i="40" s="1"/>
  <c r="G703" i="40"/>
  <c r="H703" i="40" s="1"/>
  <c r="G682" i="40"/>
  <c r="H682" i="40" s="1"/>
  <c r="G1438" i="40"/>
  <c r="H1438" i="40" s="1"/>
  <c r="G1446" i="40"/>
  <c r="H1446" i="40" s="1"/>
  <c r="G1222" i="40"/>
  <c r="G1206" i="40"/>
  <c r="G1224" i="40"/>
  <c r="G1214" i="40"/>
  <c r="G1223" i="40"/>
  <c r="G1217" i="40"/>
  <c r="G1213" i="40"/>
  <c r="G1207" i="40"/>
  <c r="G1210" i="40"/>
  <c r="G1235" i="40"/>
  <c r="G1227" i="40"/>
  <c r="G1209" i="40"/>
  <c r="G1236" i="40"/>
  <c r="G1232" i="40"/>
  <c r="G1228" i="40"/>
  <c r="G1216" i="40"/>
  <c r="G1231" i="40"/>
  <c r="G1221" i="40"/>
  <c r="G1215" i="40"/>
  <c r="G1230" i="40"/>
  <c r="G1234" i="40"/>
  <c r="G1233" i="40"/>
  <c r="G1229" i="40"/>
  <c r="G1220" i="40"/>
  <c r="G1208" i="40"/>
  <c r="K1129" i="40"/>
  <c r="K1236" i="40"/>
  <c r="K1232" i="40"/>
  <c r="K1228" i="40"/>
  <c r="K1235" i="40"/>
  <c r="K1227" i="40"/>
  <c r="K1215" i="40"/>
  <c r="K1234" i="40"/>
  <c r="K1220" i="40"/>
  <c r="K1214" i="40"/>
  <c r="K1231" i="40"/>
  <c r="K1224" i="40"/>
  <c r="K1222" i="40"/>
  <c r="K1216" i="40"/>
  <c r="K1210" i="40"/>
  <c r="K1206" i="40"/>
  <c r="K1221" i="40"/>
  <c r="K1209" i="40"/>
  <c r="K1230" i="40"/>
  <c r="K1229" i="40"/>
  <c r="K1233" i="40"/>
  <c r="K1223" i="40"/>
  <c r="K1217" i="40"/>
  <c r="K1213" i="40"/>
  <c r="K1207" i="40"/>
  <c r="K1208" i="40"/>
  <c r="G1212" i="40"/>
  <c r="H1212" i="40" s="1"/>
  <c r="G1219" i="40"/>
  <c r="H1219" i="40" s="1"/>
  <c r="G1226" i="40"/>
  <c r="H1226" i="40" s="1"/>
  <c r="G1069" i="40"/>
  <c r="G1063" i="40"/>
  <c r="G1072" i="40"/>
  <c r="G1030" i="40"/>
  <c r="G998" i="40"/>
  <c r="G974" i="40"/>
  <c r="G950" i="40"/>
  <c r="G934" i="40"/>
  <c r="G922" i="40"/>
  <c r="G1065" i="40"/>
  <c r="G1055" i="40"/>
  <c r="G1009" i="40"/>
  <c r="G985" i="40"/>
  <c r="G969" i="40"/>
  <c r="G961" i="40"/>
  <c r="G937" i="40"/>
  <c r="G1064" i="40"/>
  <c r="G1068" i="40"/>
  <c r="G1052" i="40"/>
  <c r="G1048" i="40"/>
  <c r="G1038" i="40"/>
  <c r="G1026" i="40"/>
  <c r="G1018" i="40"/>
  <c r="G1002" i="40"/>
  <c r="G986" i="40"/>
  <c r="G970" i="40"/>
  <c r="G954" i="40"/>
  <c r="G946" i="40"/>
  <c r="G930" i="40"/>
  <c r="G1005" i="40"/>
  <c r="G981" i="40"/>
  <c r="G953" i="40"/>
  <c r="G941" i="40"/>
  <c r="G1060" i="40"/>
  <c r="G921" i="40"/>
  <c r="G1057" i="40"/>
  <c r="G1053" i="40"/>
  <c r="G1049" i="40"/>
  <c r="G1045" i="40"/>
  <c r="G1039" i="40"/>
  <c r="G1035" i="40"/>
  <c r="G1031" i="40"/>
  <c r="G1027" i="40"/>
  <c r="G1023" i="40"/>
  <c r="G1019" i="40"/>
  <c r="G1015" i="40"/>
  <c r="G1011" i="40"/>
  <c r="G1007" i="40"/>
  <c r="G1003" i="40"/>
  <c r="G999" i="40"/>
  <c r="G995" i="40"/>
  <c r="G991" i="40"/>
  <c r="G987" i="40"/>
  <c r="G983" i="40"/>
  <c r="G979" i="40"/>
  <c r="G975" i="40"/>
  <c r="G971" i="40"/>
  <c r="G967" i="40"/>
  <c r="G963" i="40"/>
  <c r="G959" i="40"/>
  <c r="G955" i="40"/>
  <c r="G951" i="40"/>
  <c r="G947" i="40"/>
  <c r="G943" i="40"/>
  <c r="G939" i="40"/>
  <c r="G935" i="40"/>
  <c r="G931" i="40"/>
  <c r="G927" i="40"/>
  <c r="G923" i="40"/>
  <c r="G1062" i="40"/>
  <c r="G1034" i="40"/>
  <c r="G1010" i="40"/>
  <c r="G990" i="40"/>
  <c r="G978" i="40"/>
  <c r="G962" i="40"/>
  <c r="G942" i="40"/>
  <c r="G926" i="40"/>
  <c r="G1071" i="40"/>
  <c r="G1051" i="40"/>
  <c r="G1013" i="40"/>
  <c r="G993" i="40"/>
  <c r="G973" i="40"/>
  <c r="G965" i="40"/>
  <c r="G949" i="40"/>
  <c r="G933" i="40"/>
  <c r="G925" i="40"/>
  <c r="G1070" i="40"/>
  <c r="G1056" i="40"/>
  <c r="G1044" i="40"/>
  <c r="G1022" i="40"/>
  <c r="G1014" i="40"/>
  <c r="G1006" i="40"/>
  <c r="G994" i="40"/>
  <c r="G982" i="40"/>
  <c r="G958" i="40"/>
  <c r="G938" i="40"/>
  <c r="G1061" i="40"/>
  <c r="G1047" i="40"/>
  <c r="G1043" i="40"/>
  <c r="G1037" i="40"/>
  <c r="G1033" i="40"/>
  <c r="G1029" i="40"/>
  <c r="G1025" i="40"/>
  <c r="G1021" i="40"/>
  <c r="G1001" i="40"/>
  <c r="G997" i="40"/>
  <c r="G989" i="40"/>
  <c r="G977" i="40"/>
  <c r="G957" i="40"/>
  <c r="G945" i="40"/>
  <c r="G929" i="40"/>
  <c r="G1017" i="40"/>
  <c r="G966" i="40"/>
  <c r="G1050" i="40"/>
  <c r="G1000" i="40"/>
  <c r="G952" i="40"/>
  <c r="G968" i="40"/>
  <c r="G1032" i="40"/>
  <c r="G936" i="40"/>
  <c r="G944" i="40"/>
  <c r="G972" i="40"/>
  <c r="G1028" i="40"/>
  <c r="G980" i="40"/>
  <c r="G932" i="40"/>
  <c r="G1008" i="40"/>
  <c r="G960" i="40"/>
  <c r="G1054" i="40"/>
  <c r="G964" i="40"/>
  <c r="G1036" i="40"/>
  <c r="G988" i="40"/>
  <c r="G940" i="40"/>
  <c r="G984" i="40"/>
  <c r="G1040" i="40"/>
  <c r="G1016" i="40"/>
  <c r="G1004" i="40"/>
  <c r="G1020" i="40"/>
  <c r="G1046" i="40"/>
  <c r="G996" i="40"/>
  <c r="G948" i="40"/>
  <c r="G956" i="40"/>
  <c r="G992" i="40"/>
  <c r="G924" i="40"/>
  <c r="G1024" i="40"/>
  <c r="G976" i="40"/>
  <c r="G928" i="40"/>
  <c r="G1012" i="40"/>
  <c r="K1057" i="40"/>
  <c r="K1053" i="40"/>
  <c r="K1049" i="40"/>
  <c r="K1045" i="40"/>
  <c r="K1039" i="40"/>
  <c r="K1035" i="40"/>
  <c r="K1031" i="40"/>
  <c r="K1027" i="40"/>
  <c r="K1023" i="40"/>
  <c r="K1019" i="40"/>
  <c r="K1015" i="40"/>
  <c r="K1011" i="40"/>
  <c r="K1007" i="40"/>
  <c r="K1003" i="40"/>
  <c r="K999" i="40"/>
  <c r="K995" i="40"/>
  <c r="K991" i="40"/>
  <c r="K987" i="40"/>
  <c r="K983" i="40"/>
  <c r="K979" i="40"/>
  <c r="K975" i="40"/>
  <c r="K971" i="40"/>
  <c r="K967" i="40"/>
  <c r="K963" i="40"/>
  <c r="K959" i="40"/>
  <c r="K955" i="40"/>
  <c r="K951" i="40"/>
  <c r="K947" i="40"/>
  <c r="K943" i="40"/>
  <c r="K939" i="40"/>
  <c r="K935" i="40"/>
  <c r="K931" i="40"/>
  <c r="K927" i="40"/>
  <c r="K923" i="40"/>
  <c r="K1052" i="40"/>
  <c r="K1038" i="40"/>
  <c r="K1030" i="40"/>
  <c r="K1014" i="40"/>
  <c r="K994" i="40"/>
  <c r="K974" i="40"/>
  <c r="K962" i="40"/>
  <c r="K950" i="40"/>
  <c r="K938" i="40"/>
  <c r="K926" i="40"/>
  <c r="K922" i="40"/>
  <c r="K1061" i="40"/>
  <c r="K1047" i="40"/>
  <c r="K1029" i="40"/>
  <c r="K1013" i="40"/>
  <c r="K1005" i="40"/>
  <c r="K989" i="40"/>
  <c r="K969" i="40"/>
  <c r="K953" i="40"/>
  <c r="K937" i="40"/>
  <c r="K1060" i="40"/>
  <c r="K1046" i="40"/>
  <c r="K1024" i="40"/>
  <c r="K1004" i="40"/>
  <c r="K988" i="40"/>
  <c r="K972" i="40"/>
  <c r="K956" i="40"/>
  <c r="K936" i="40"/>
  <c r="K1072" i="40"/>
  <c r="K1068" i="40"/>
  <c r="K1062" i="40"/>
  <c r="K1044" i="40"/>
  <c r="K1018" i="40"/>
  <c r="K998" i="40"/>
  <c r="K982" i="40"/>
  <c r="K966" i="40"/>
  <c r="K954" i="40"/>
  <c r="K942" i="40"/>
  <c r="K930" i="40"/>
  <c r="K1071" i="40"/>
  <c r="K1055" i="40"/>
  <c r="K1033" i="40"/>
  <c r="K1021" i="40"/>
  <c r="K1001" i="40"/>
  <c r="K981" i="40"/>
  <c r="K965" i="40"/>
  <c r="K949" i="40"/>
  <c r="K933" i="40"/>
  <c r="K1040" i="40"/>
  <c r="K1028" i="40"/>
  <c r="K1012" i="40"/>
  <c r="K996" i="40"/>
  <c r="K980" i="40"/>
  <c r="K960" i="40"/>
  <c r="K940" i="40"/>
  <c r="K1056" i="40"/>
  <c r="K1048" i="40"/>
  <c r="K1034" i="40"/>
  <c r="K1026" i="40"/>
  <c r="K1022" i="40"/>
  <c r="K1010" i="40"/>
  <c r="K1006" i="40"/>
  <c r="K1002" i="40"/>
  <c r="K986" i="40"/>
  <c r="K978" i="40"/>
  <c r="K970" i="40"/>
  <c r="K958" i="40"/>
  <c r="K946" i="40"/>
  <c r="K934" i="40"/>
  <c r="K1065" i="40"/>
  <c r="K1043" i="40"/>
  <c r="K1017" i="40"/>
  <c r="K997" i="40"/>
  <c r="K985" i="40"/>
  <c r="K973" i="40"/>
  <c r="K957" i="40"/>
  <c r="K941" i="40"/>
  <c r="K925" i="40"/>
  <c r="K1064" i="40"/>
  <c r="K921" i="40"/>
  <c r="K1050" i="40"/>
  <c r="K1032" i="40"/>
  <c r="K1016" i="40"/>
  <c r="K1000" i="40"/>
  <c r="K984" i="40"/>
  <c r="K968" i="40"/>
  <c r="K952" i="40"/>
  <c r="K932" i="40"/>
  <c r="K990" i="40"/>
  <c r="K1037" i="40"/>
  <c r="K1025" i="40"/>
  <c r="K1009" i="40"/>
  <c r="K993" i="40"/>
  <c r="K977" i="40"/>
  <c r="K961" i="40"/>
  <c r="K945" i="40"/>
  <c r="K929" i="40"/>
  <c r="K1054" i="40"/>
  <c r="K1036" i="40"/>
  <c r="K1020" i="40"/>
  <c r="K1008" i="40"/>
  <c r="K992" i="40"/>
  <c r="K976" i="40"/>
  <c r="K964" i="40"/>
  <c r="K948" i="40"/>
  <c r="K944" i="40"/>
  <c r="K928" i="40"/>
  <c r="K924" i="40"/>
  <c r="K1051" i="40"/>
  <c r="K1070" i="40"/>
  <c r="K1063" i="40"/>
  <c r="K1069" i="40"/>
  <c r="G1042" i="40"/>
  <c r="H1042" i="40" s="1"/>
  <c r="G673" i="40"/>
  <c r="H673" i="40" s="1"/>
  <c r="G1067" i="40"/>
  <c r="H1067" i="40" s="1"/>
  <c r="G1059" i="40"/>
  <c r="H1059" i="40" s="1"/>
  <c r="G704" i="40"/>
  <c r="G707" i="40"/>
  <c r="G705" i="40"/>
  <c r="G699" i="40"/>
  <c r="G708" i="40"/>
  <c r="G701" i="40"/>
  <c r="G706" i="40"/>
  <c r="G698" i="40"/>
  <c r="G697" i="40"/>
  <c r="G700" i="40"/>
  <c r="G1355" i="40"/>
  <c r="H1355" i="40" s="1"/>
  <c r="G1376" i="40"/>
  <c r="H1376" i="40" s="1"/>
  <c r="K693" i="40"/>
  <c r="K707" i="40"/>
  <c r="K706" i="40"/>
  <c r="K699" i="40"/>
  <c r="K701" i="40"/>
  <c r="K700" i="40"/>
  <c r="K708" i="40"/>
  <c r="K704" i="40"/>
  <c r="K698" i="40"/>
  <c r="K697" i="40"/>
  <c r="K705" i="40"/>
  <c r="K596" i="40"/>
  <c r="K636" i="40"/>
  <c r="K632" i="40"/>
  <c r="K633" i="40"/>
  <c r="K628" i="40"/>
  <c r="K635" i="40"/>
  <c r="K630" i="40"/>
  <c r="K631" i="40"/>
  <c r="K634" i="40"/>
  <c r="K629" i="40"/>
  <c r="G629" i="40"/>
  <c r="G628" i="40"/>
  <c r="G631" i="40"/>
  <c r="G630" i="40"/>
  <c r="G633" i="40"/>
  <c r="G636" i="40"/>
  <c r="G632" i="40"/>
  <c r="G635" i="40"/>
  <c r="G634" i="40"/>
  <c r="G543" i="40"/>
  <c r="G536" i="40"/>
  <c r="G539" i="40"/>
  <c r="G547" i="40"/>
  <c r="G546" i="40"/>
  <c r="G544" i="40"/>
  <c r="G538" i="40"/>
  <c r="G537" i="40"/>
  <c r="G540" i="40"/>
  <c r="G545" i="40"/>
  <c r="K533" i="40"/>
  <c r="K544" i="40"/>
  <c r="K538" i="40"/>
  <c r="K547" i="40"/>
  <c r="K546" i="40"/>
  <c r="K543" i="40"/>
  <c r="K540" i="40"/>
  <c r="K545" i="40"/>
  <c r="K537" i="40"/>
  <c r="K536" i="40"/>
  <c r="K539" i="40"/>
  <c r="G542" i="40"/>
  <c r="H542" i="40" s="1"/>
  <c r="G225" i="40"/>
  <c r="H225" i="40" s="1"/>
  <c r="G535" i="40"/>
  <c r="H535" i="40" s="1"/>
  <c r="G365" i="40"/>
  <c r="H365" i="40" s="1"/>
  <c r="G1369" i="40"/>
  <c r="H1369" i="40" s="1"/>
  <c r="K346" i="40"/>
  <c r="K369" i="40"/>
  <c r="K351" i="40"/>
  <c r="K372" i="40"/>
  <c r="K354" i="40"/>
  <c r="K367" i="40"/>
  <c r="K353" i="40"/>
  <c r="K374" i="40"/>
  <c r="K370" i="40"/>
  <c r="K366" i="40"/>
  <c r="K360" i="40"/>
  <c r="K356" i="40"/>
  <c r="K352" i="40"/>
  <c r="K373" i="40"/>
  <c r="K355" i="40"/>
  <c r="K368" i="40"/>
  <c r="K350" i="40"/>
  <c r="K371" i="40"/>
  <c r="K357" i="40"/>
  <c r="K363" i="40"/>
  <c r="K359" i="40"/>
  <c r="K362" i="40"/>
  <c r="K358" i="40"/>
  <c r="K361" i="40"/>
  <c r="K349" i="40"/>
  <c r="G371" i="40"/>
  <c r="G367" i="40"/>
  <c r="G361" i="40"/>
  <c r="G357" i="40"/>
  <c r="G353" i="40"/>
  <c r="G374" i="40"/>
  <c r="G360" i="40"/>
  <c r="G373" i="40"/>
  <c r="G351" i="40"/>
  <c r="G368" i="40"/>
  <c r="G354" i="40"/>
  <c r="G349" i="40"/>
  <c r="G370" i="40"/>
  <c r="G356" i="40"/>
  <c r="G352" i="40"/>
  <c r="G369" i="40"/>
  <c r="G359" i="40"/>
  <c r="G362" i="40"/>
  <c r="G358" i="40"/>
  <c r="G366" i="40"/>
  <c r="G363" i="40"/>
  <c r="G355" i="40"/>
  <c r="G372" i="40"/>
  <c r="G350" i="40"/>
  <c r="G514" i="40"/>
  <c r="H514" i="40" s="1"/>
  <c r="G348" i="40"/>
  <c r="H348" i="40" s="1"/>
  <c r="G1200" i="40"/>
  <c r="G1186" i="40"/>
  <c r="G1196" i="40"/>
  <c r="G1181" i="40"/>
  <c r="G1167" i="40"/>
  <c r="G1153" i="40"/>
  <c r="G1138" i="40"/>
  <c r="G1124" i="40"/>
  <c r="G1110" i="40"/>
  <c r="G1098" i="40"/>
  <c r="G1086" i="40"/>
  <c r="G1164" i="40"/>
  <c r="G1095" i="40"/>
  <c r="G1195" i="40"/>
  <c r="G1180" i="40"/>
  <c r="G1166" i="40"/>
  <c r="G1152" i="40"/>
  <c r="G1137" i="40"/>
  <c r="G1123" i="40"/>
  <c r="G1109" i="40"/>
  <c r="G1097" i="40"/>
  <c r="G1085" i="40"/>
  <c r="G1193" i="40"/>
  <c r="G1150" i="40"/>
  <c r="G1107" i="40"/>
  <c r="G1194" i="40"/>
  <c r="G1179" i="40"/>
  <c r="G1165" i="40"/>
  <c r="G1151" i="40"/>
  <c r="G1136" i="40"/>
  <c r="G1122" i="40"/>
  <c r="G1108" i="40"/>
  <c r="G1096" i="40"/>
  <c r="G1084" i="40"/>
  <c r="G1178" i="40"/>
  <c r="G1202" i="40"/>
  <c r="G1158" i="40"/>
  <c r="G1147" i="40"/>
  <c r="G1129" i="40"/>
  <c r="G1106" i="40"/>
  <c r="G1090" i="40"/>
  <c r="G1199" i="40"/>
  <c r="G1174" i="40"/>
  <c r="G1145" i="40"/>
  <c r="G1104" i="40"/>
  <c r="G1081" i="40"/>
  <c r="G1201" i="40"/>
  <c r="G1175" i="40"/>
  <c r="G1157" i="40"/>
  <c r="G1146" i="40"/>
  <c r="G1105" i="40"/>
  <c r="G1089" i="40"/>
  <c r="G1126" i="40"/>
  <c r="G1088" i="40"/>
  <c r="G1192" i="40"/>
  <c r="G1143" i="40"/>
  <c r="G1173" i="40"/>
  <c r="G1154" i="40"/>
  <c r="G1144" i="40"/>
  <c r="G1125" i="40"/>
  <c r="G1103" i="40"/>
  <c r="G1087" i="40"/>
  <c r="G1172" i="40"/>
  <c r="G1102" i="40"/>
  <c r="G1119" i="40"/>
  <c r="G1171" i="40"/>
  <c r="G1118" i="40"/>
  <c r="G1101" i="40"/>
  <c r="G1080" i="40"/>
  <c r="G1189" i="40"/>
  <c r="G1140" i="40"/>
  <c r="G1117" i="40"/>
  <c r="G1100" i="40"/>
  <c r="G1079" i="40"/>
  <c r="G1188" i="40"/>
  <c r="G1168" i="40"/>
  <c r="G1139" i="40"/>
  <c r="G1116" i="40"/>
  <c r="G1099" i="40"/>
  <c r="G1078" i="40"/>
  <c r="G1187" i="40"/>
  <c r="G1133" i="40"/>
  <c r="G1115" i="40"/>
  <c r="G1094" i="40"/>
  <c r="G1077" i="40"/>
  <c r="G1160" i="40"/>
  <c r="G1092" i="40"/>
  <c r="G1159" i="40"/>
  <c r="G1091" i="40"/>
  <c r="G1093" i="40"/>
  <c r="G1076" i="40"/>
  <c r="H1076" i="40" s="1"/>
  <c r="G1185" i="40"/>
  <c r="G1161" i="40"/>
  <c r="G1132" i="40"/>
  <c r="G1130" i="40"/>
  <c r="G1112" i="40"/>
  <c r="G1131" i="40"/>
  <c r="G1203" i="40"/>
  <c r="G1182" i="40"/>
  <c r="G1111" i="40"/>
  <c r="G1318" i="40"/>
  <c r="H1318" i="40" s="1"/>
  <c r="G580" i="40"/>
  <c r="H580" i="40" s="1"/>
  <c r="G689" i="40"/>
  <c r="H689" i="40" s="1"/>
  <c r="G906" i="40"/>
  <c r="G892" i="40"/>
  <c r="G878" i="40"/>
  <c r="G865" i="40"/>
  <c r="G852" i="40"/>
  <c r="G838" i="40"/>
  <c r="G824" i="40"/>
  <c r="G811" i="40"/>
  <c r="G798" i="40"/>
  <c r="G785" i="40"/>
  <c r="G773" i="40"/>
  <c r="G761" i="40"/>
  <c r="G749" i="40"/>
  <c r="G916" i="40"/>
  <c r="G875" i="40"/>
  <c r="G795" i="40"/>
  <c r="G758" i="40"/>
  <c r="G918" i="40"/>
  <c r="G891" i="40"/>
  <c r="G877" i="40"/>
  <c r="G864" i="40"/>
  <c r="G851" i="40"/>
  <c r="G837" i="40"/>
  <c r="G823" i="40"/>
  <c r="G810" i="40"/>
  <c r="G797" i="40"/>
  <c r="G784" i="40"/>
  <c r="G772" i="40"/>
  <c r="G760" i="40"/>
  <c r="G748" i="40"/>
  <c r="G862" i="40"/>
  <c r="G782" i="40"/>
  <c r="G917" i="40"/>
  <c r="G903" i="40"/>
  <c r="G890" i="40"/>
  <c r="G876" i="40"/>
  <c r="G863" i="40"/>
  <c r="G850" i="40"/>
  <c r="G836" i="40"/>
  <c r="G822" i="40"/>
  <c r="G796" i="40"/>
  <c r="G783" i="40"/>
  <c r="G771" i="40"/>
  <c r="G759" i="40"/>
  <c r="G747" i="40"/>
  <c r="G902" i="40"/>
  <c r="G807" i="40"/>
  <c r="G770" i="40"/>
  <c r="G746" i="40"/>
  <c r="G910" i="40"/>
  <c r="G887" i="40"/>
  <c r="G870" i="40"/>
  <c r="G847" i="40"/>
  <c r="G829" i="40"/>
  <c r="G806" i="40"/>
  <c r="G789" i="40"/>
  <c r="G769" i="40"/>
  <c r="G753" i="40"/>
  <c r="G885" i="40"/>
  <c r="G845" i="40"/>
  <c r="G804" i="40"/>
  <c r="G767" i="40"/>
  <c r="G883" i="40"/>
  <c r="G781" i="40"/>
  <c r="G909" i="40"/>
  <c r="G886" i="40"/>
  <c r="G846" i="40"/>
  <c r="G805" i="40"/>
  <c r="G788" i="40"/>
  <c r="G768" i="40"/>
  <c r="G752" i="40"/>
  <c r="G908" i="40"/>
  <c r="G867" i="40"/>
  <c r="G826" i="40"/>
  <c r="G787" i="40"/>
  <c r="G751" i="40"/>
  <c r="G861" i="40"/>
  <c r="G802" i="40"/>
  <c r="G907" i="40"/>
  <c r="G884" i="40"/>
  <c r="G866" i="40"/>
  <c r="G844" i="40"/>
  <c r="G825" i="40"/>
  <c r="G803" i="40"/>
  <c r="G786" i="40"/>
  <c r="G766" i="40"/>
  <c r="G750" i="40"/>
  <c r="G901" i="40"/>
  <c r="G819" i="40"/>
  <c r="G765" i="40"/>
  <c r="G843" i="40"/>
  <c r="G745" i="40"/>
  <c r="G900" i="40"/>
  <c r="G882" i="40"/>
  <c r="G860" i="40"/>
  <c r="G818" i="40"/>
  <c r="G801" i="40"/>
  <c r="G780" i="40"/>
  <c r="G764" i="40"/>
  <c r="G744" i="40"/>
  <c r="G899" i="40"/>
  <c r="G859" i="40"/>
  <c r="G840" i="40"/>
  <c r="G817" i="40"/>
  <c r="G800" i="40"/>
  <c r="G779" i="40"/>
  <c r="G763" i="40"/>
  <c r="G743" i="40"/>
  <c r="G898" i="40"/>
  <c r="G879" i="40"/>
  <c r="G858" i="40"/>
  <c r="G839" i="40"/>
  <c r="G816" i="40"/>
  <c r="G799" i="40"/>
  <c r="G778" i="40"/>
  <c r="G762" i="40"/>
  <c r="G742" i="40"/>
  <c r="G915" i="40"/>
  <c r="G874" i="40"/>
  <c r="G833" i="40"/>
  <c r="G815" i="40"/>
  <c r="G794" i="40"/>
  <c r="G777" i="40"/>
  <c r="G757" i="40"/>
  <c r="G741" i="40"/>
  <c r="G872" i="40"/>
  <c r="G792" i="40"/>
  <c r="G853" i="40"/>
  <c r="G813" i="40"/>
  <c r="G871" i="40"/>
  <c r="G855" i="40"/>
  <c r="G776" i="40"/>
  <c r="G894" i="40"/>
  <c r="G854" i="40"/>
  <c r="G775" i="40"/>
  <c r="G774" i="40"/>
  <c r="G895" i="40"/>
  <c r="G739" i="40"/>
  <c r="G754" i="40"/>
  <c r="G914" i="40"/>
  <c r="G832" i="40"/>
  <c r="G756" i="40"/>
  <c r="G814" i="40"/>
  <c r="G913" i="40"/>
  <c r="G831" i="40"/>
  <c r="G755" i="40"/>
  <c r="G830" i="40"/>
  <c r="G793" i="40"/>
  <c r="G740" i="40"/>
  <c r="G893" i="40"/>
  <c r="G812" i="40"/>
  <c r="G738" i="40"/>
  <c r="H738" i="40" s="1"/>
  <c r="G873" i="40"/>
  <c r="G905" i="40"/>
  <c r="H905" i="40" s="1"/>
  <c r="G1163" i="40"/>
  <c r="H1163" i="40" s="1"/>
  <c r="G1184" i="40"/>
  <c r="H1184" i="40" s="1"/>
  <c r="G1487" i="40"/>
  <c r="H1487" i="40" s="1"/>
  <c r="G1612" i="40"/>
  <c r="H1612" i="40" s="1"/>
  <c r="G1635" i="40"/>
  <c r="H1635" i="40" s="1"/>
  <c r="G1736" i="40"/>
  <c r="H1736" i="40" s="1"/>
  <c r="G1912" i="40"/>
  <c r="G1899" i="40"/>
  <c r="G1911" i="40"/>
  <c r="G1898" i="40"/>
  <c r="G1910" i="40"/>
  <c r="G1897" i="40"/>
  <c r="G1900" i="40"/>
  <c r="G1896" i="40"/>
  <c r="G1895" i="40"/>
  <c r="G1909" i="40"/>
  <c r="G1908" i="40"/>
  <c r="G1907" i="40"/>
  <c r="G1906" i="40"/>
  <c r="G1903" i="40"/>
  <c r="G1902" i="40"/>
  <c r="G1913" i="40"/>
  <c r="G1892" i="40"/>
  <c r="H1892" i="40" s="1"/>
  <c r="G1901" i="40"/>
  <c r="G1894" i="40"/>
  <c r="G1893" i="40"/>
  <c r="G2133" i="40"/>
  <c r="G2120" i="40"/>
  <c r="G2106" i="40"/>
  <c r="G2093" i="40"/>
  <c r="G2067" i="40"/>
  <c r="G2129" i="40"/>
  <c r="G2114" i="40"/>
  <c r="G2099" i="40"/>
  <c r="G2085" i="40"/>
  <c r="G2070" i="40"/>
  <c r="G2056" i="40"/>
  <c r="G2044" i="40"/>
  <c r="G2032" i="40"/>
  <c r="G2020" i="40"/>
  <c r="G2128" i="40"/>
  <c r="G2113" i="40"/>
  <c r="G2098" i="40"/>
  <c r="G2084" i="40"/>
  <c r="G2069" i="40"/>
  <c r="G2055" i="40"/>
  <c r="G2043" i="40"/>
  <c r="G2031" i="40"/>
  <c r="G2019" i="40"/>
  <c r="G2127" i="40"/>
  <c r="G2112" i="40"/>
  <c r="G2097" i="40"/>
  <c r="G2083" i="40"/>
  <c r="G2068" i="40"/>
  <c r="G2054" i="40"/>
  <c r="G2042" i="40"/>
  <c r="G2030" i="40"/>
  <c r="G2018" i="40"/>
  <c r="G2134" i="40"/>
  <c r="G2115" i="40"/>
  <c r="G2094" i="40"/>
  <c r="G2071" i="40"/>
  <c r="G2051" i="40"/>
  <c r="G2036" i="40"/>
  <c r="G2021" i="40"/>
  <c r="G2132" i="40"/>
  <c r="G2111" i="40"/>
  <c r="G2092" i="40"/>
  <c r="G2066" i="40"/>
  <c r="G2050" i="40"/>
  <c r="G2035" i="40"/>
  <c r="G2017" i="40"/>
  <c r="G2131" i="40"/>
  <c r="G2110" i="40"/>
  <c r="G2091" i="40"/>
  <c r="G2065" i="40"/>
  <c r="G2049" i="40"/>
  <c r="G2034" i="40"/>
  <c r="G2016" i="40"/>
  <c r="G2103" i="40"/>
  <c r="G2063" i="40"/>
  <c r="G2041" i="40"/>
  <c r="G2023" i="40"/>
  <c r="G2124" i="40"/>
  <c r="G2102" i="40"/>
  <c r="G2062" i="40"/>
  <c r="G2040" i="40"/>
  <c r="G2022" i="40"/>
  <c r="G2123" i="40"/>
  <c r="G2061" i="40"/>
  <c r="G2039" i="40"/>
  <c r="G2015" i="40"/>
  <c r="G2122" i="40"/>
  <c r="G2096" i="40"/>
  <c r="G2060" i="40"/>
  <c r="G2038" i="40"/>
  <c r="G2014" i="40"/>
  <c r="H2014" i="40" s="1"/>
  <c r="G2121" i="40"/>
  <c r="G2095" i="40"/>
  <c r="G2079" i="40"/>
  <c r="G2037" i="40"/>
  <c r="G2119" i="40"/>
  <c r="G2090" i="40"/>
  <c r="G2078" i="40"/>
  <c r="G2057" i="40"/>
  <c r="G2033" i="40"/>
  <c r="G2118" i="40"/>
  <c r="G2077" i="40"/>
  <c r="G2053" i="40"/>
  <c r="G2029" i="40"/>
  <c r="G2135" i="40"/>
  <c r="G2130" i="40"/>
  <c r="G2104" i="40"/>
  <c r="G2064" i="40"/>
  <c r="G2045" i="40"/>
  <c r="G2024" i="40"/>
  <c r="G2105" i="40"/>
  <c r="G2046" i="40"/>
  <c r="G2027" i="40"/>
  <c r="G2087" i="40"/>
  <c r="G2028" i="40"/>
  <c r="G2086" i="40"/>
  <c r="G2082" i="40"/>
  <c r="G2026" i="40"/>
  <c r="G2025" i="40"/>
  <c r="G2076" i="40"/>
  <c r="G2075" i="40"/>
  <c r="G2074" i="40"/>
  <c r="G2052" i="40"/>
  <c r="G2048" i="40"/>
  <c r="G2047" i="40"/>
  <c r="G2107" i="40"/>
  <c r="G2136" i="40"/>
  <c r="G2311" i="40"/>
  <c r="H2311" i="40" s="1"/>
  <c r="G2343" i="40"/>
  <c r="H2343" i="40" s="1"/>
  <c r="G2495" i="40"/>
  <c r="H2495" i="40" s="1"/>
  <c r="G2545" i="40"/>
  <c r="G2532" i="40"/>
  <c r="G2544" i="40"/>
  <c r="G2531" i="40"/>
  <c r="G2543" i="40"/>
  <c r="G2530" i="40"/>
  <c r="G2542" i="40"/>
  <c r="G2541" i="40"/>
  <c r="G2549" i="40"/>
  <c r="G2548" i="40"/>
  <c r="G2547" i="40"/>
  <c r="G2538" i="40"/>
  <c r="G2537" i="40"/>
  <c r="G2536" i="40"/>
  <c r="G2535" i="40"/>
  <c r="G2534" i="40"/>
  <c r="G2533" i="40"/>
  <c r="G2529" i="40"/>
  <c r="G2528" i="40"/>
  <c r="H2528" i="40" s="1"/>
  <c r="G2550" i="40"/>
  <c r="G2546" i="40"/>
  <c r="G1499" i="40"/>
  <c r="H1499" i="40" s="1"/>
  <c r="G1769" i="40"/>
  <c r="H1769" i="40" s="1"/>
  <c r="G2073" i="40"/>
  <c r="H2073" i="40" s="1"/>
  <c r="G2081" i="40"/>
  <c r="H2081" i="40" s="1"/>
  <c r="G2462" i="40"/>
  <c r="H2462" i="40" s="1"/>
  <c r="G2540" i="40"/>
  <c r="H2540" i="40" s="1"/>
  <c r="G2600" i="40"/>
  <c r="H2600" i="40" s="1"/>
  <c r="G2726" i="40"/>
  <c r="G2701" i="40"/>
  <c r="G2688" i="40"/>
  <c r="G2675" i="40"/>
  <c r="G2662" i="40"/>
  <c r="G2725" i="40"/>
  <c r="G2712" i="40"/>
  <c r="G2700" i="40"/>
  <c r="G2687" i="40"/>
  <c r="G2674" i="40"/>
  <c r="G2661" i="40"/>
  <c r="G2724" i="40"/>
  <c r="G2711" i="40"/>
  <c r="G2686" i="40"/>
  <c r="G2673" i="40"/>
  <c r="G2660" i="40"/>
  <c r="G2729" i="40"/>
  <c r="G2710" i="40"/>
  <c r="G2694" i="40"/>
  <c r="G2678" i="40"/>
  <c r="G2659" i="40"/>
  <c r="G2728" i="40"/>
  <c r="G2709" i="40"/>
  <c r="G2693" i="40"/>
  <c r="G2677" i="40"/>
  <c r="G2658" i="40"/>
  <c r="G2727" i="40"/>
  <c r="G2708" i="40"/>
  <c r="G2692" i="40"/>
  <c r="G2676" i="40"/>
  <c r="G2657" i="40"/>
  <c r="G2718" i="40"/>
  <c r="G2695" i="40"/>
  <c r="G2669" i="40"/>
  <c r="G2717" i="40"/>
  <c r="G2691" i="40"/>
  <c r="G2668" i="40"/>
  <c r="G2716" i="40"/>
  <c r="G2690" i="40"/>
  <c r="G2667" i="40"/>
  <c r="G2715" i="40"/>
  <c r="G2689" i="40"/>
  <c r="G2666" i="40"/>
  <c r="G2707" i="40"/>
  <c r="G2685" i="40"/>
  <c r="G2665" i="40"/>
  <c r="G2706" i="40"/>
  <c r="G2684" i="40"/>
  <c r="G2664" i="40"/>
  <c r="G2705" i="40"/>
  <c r="G2663" i="40"/>
  <c r="G2702" i="40"/>
  <c r="G2697" i="40"/>
  <c r="G2696" i="40"/>
  <c r="G2681" i="40"/>
  <c r="G2680" i="40"/>
  <c r="G2723" i="40"/>
  <c r="G2679" i="40"/>
  <c r="G2722" i="40"/>
  <c r="G2672" i="40"/>
  <c r="G2721" i="40"/>
  <c r="G2720" i="40"/>
  <c r="G2656" i="40"/>
  <c r="G2719" i="40"/>
  <c r="G2655" i="40"/>
  <c r="G2704" i="40"/>
  <c r="G2654" i="40"/>
  <c r="H2654" i="40" s="1"/>
  <c r="G2703" i="40"/>
  <c r="G2699" i="40"/>
  <c r="H2699" i="40" s="1"/>
  <c r="G1663" i="40"/>
  <c r="G1651" i="40"/>
  <c r="G1638" i="40"/>
  <c r="G1624" i="40"/>
  <c r="G1617" i="40"/>
  <c r="G1604" i="40"/>
  <c r="G1592" i="40"/>
  <c r="G1580" i="40"/>
  <c r="G1662" i="40"/>
  <c r="G1650" i="40"/>
  <c r="G1637" i="40"/>
  <c r="G1623" i="40"/>
  <c r="G1616" i="40"/>
  <c r="G1661" i="40"/>
  <c r="G1649" i="40"/>
  <c r="G1636" i="40"/>
  <c r="G1622" i="40"/>
  <c r="G1615" i="40"/>
  <c r="G1602" i="40"/>
  <c r="G1590" i="40"/>
  <c r="G1578" i="40"/>
  <c r="G1659" i="40"/>
  <c r="G1644" i="40"/>
  <c r="G1626" i="40"/>
  <c r="G1609" i="40"/>
  <c r="G1595" i="40"/>
  <c r="G1581" i="40"/>
  <c r="G1656" i="40"/>
  <c r="G1591" i="40"/>
  <c r="G1658" i="40"/>
  <c r="G1625" i="40"/>
  <c r="G1608" i="40"/>
  <c r="G1594" i="40"/>
  <c r="G1579" i="40"/>
  <c r="G1657" i="40"/>
  <c r="G1641" i="40"/>
  <c r="G1621" i="40"/>
  <c r="G1607" i="40"/>
  <c r="G1593" i="40"/>
  <c r="G1577" i="40"/>
  <c r="G1576" i="40"/>
  <c r="H1576" i="40" s="1"/>
  <c r="G1640" i="40"/>
  <c r="G1606" i="40"/>
  <c r="G1655" i="40"/>
  <c r="G1639" i="40"/>
  <c r="G1605" i="40"/>
  <c r="G1589" i="40"/>
  <c r="G1654" i="40"/>
  <c r="G1603" i="40"/>
  <c r="G1588" i="40"/>
  <c r="G1653" i="40"/>
  <c r="G1633" i="40"/>
  <c r="G1601" i="40"/>
  <c r="G1587" i="40"/>
  <c r="G1660" i="40"/>
  <c r="G1645" i="40"/>
  <c r="G1646" i="40"/>
  <c r="G1600" i="40"/>
  <c r="G1629" i="40"/>
  <c r="G1632" i="40"/>
  <c r="G1610" i="40"/>
  <c r="G1631" i="40"/>
  <c r="G1598" i="40"/>
  <c r="G1630" i="40"/>
  <c r="G1599" i="40"/>
  <c r="G1597" i="40"/>
  <c r="G1596" i="40"/>
  <c r="G1665" i="40"/>
  <c r="G1586" i="40"/>
  <c r="G1664" i="40"/>
  <c r="G1585" i="40"/>
  <c r="G1652" i="40"/>
  <c r="G1648" i="40"/>
  <c r="G1582" i="40"/>
  <c r="G1647" i="40"/>
  <c r="G1618" i="40"/>
  <c r="G1614" i="40"/>
  <c r="G1613" i="40"/>
  <c r="G1584" i="40"/>
  <c r="G1583" i="40"/>
  <c r="G1875" i="40"/>
  <c r="H1875" i="40" s="1"/>
  <c r="G63" i="40"/>
  <c r="H63" i="40" s="1"/>
  <c r="G174" i="40"/>
  <c r="H174" i="40" s="1"/>
  <c r="G592" i="40"/>
  <c r="H592" i="40" s="1"/>
  <c r="G603" i="40"/>
  <c r="H603" i="40" s="1"/>
  <c r="G809" i="40"/>
  <c r="H809" i="40" s="1"/>
  <c r="G1402" i="40"/>
  <c r="G1389" i="40"/>
  <c r="G1338" i="40"/>
  <c r="G1311" i="40"/>
  <c r="G1285" i="40"/>
  <c r="G1273" i="40"/>
  <c r="G1261" i="40"/>
  <c r="G1248" i="40"/>
  <c r="G1401" i="40"/>
  <c r="G1387" i="40"/>
  <c r="G1372" i="40"/>
  <c r="G1357" i="40"/>
  <c r="G1345" i="40"/>
  <c r="G1330" i="40"/>
  <c r="G1315" i="40"/>
  <c r="G1301" i="40"/>
  <c r="G1287" i="40"/>
  <c r="G1274" i="40"/>
  <c r="G1260" i="40"/>
  <c r="G1246" i="40"/>
  <c r="G1342" i="40"/>
  <c r="G1296" i="40"/>
  <c r="G1257" i="40"/>
  <c r="G1400" i="40"/>
  <c r="G1386" i="40"/>
  <c r="G1371" i="40"/>
  <c r="G1356" i="40"/>
  <c r="G1344" i="40"/>
  <c r="G1329" i="40"/>
  <c r="G1314" i="40"/>
  <c r="G1300" i="40"/>
  <c r="G1286" i="40"/>
  <c r="G1272" i="40"/>
  <c r="G1259" i="40"/>
  <c r="G1245" i="40"/>
  <c r="G1327" i="40"/>
  <c r="G1283" i="40"/>
  <c r="G1399" i="40"/>
  <c r="G1385" i="40"/>
  <c r="G1370" i="40"/>
  <c r="G1343" i="40"/>
  <c r="G1328" i="40"/>
  <c r="G1313" i="40"/>
  <c r="G1299" i="40"/>
  <c r="G1284" i="40"/>
  <c r="G1271" i="40"/>
  <c r="G1258" i="40"/>
  <c r="G1244" i="40"/>
  <c r="G1398" i="40"/>
  <c r="G1312" i="40"/>
  <c r="G1270" i="40"/>
  <c r="G1353" i="40"/>
  <c r="G1243" i="40"/>
  <c r="G1397" i="40"/>
  <c r="G1382" i="40"/>
  <c r="G1367" i="40"/>
  <c r="G1352" i="40"/>
  <c r="G1326" i="40"/>
  <c r="G1295" i="40"/>
  <c r="G1282" i="40"/>
  <c r="G1269" i="40"/>
  <c r="G1381" i="40"/>
  <c r="G1366" i="40"/>
  <c r="G1351" i="40"/>
  <c r="G1339" i="40"/>
  <c r="G1323" i="40"/>
  <c r="G1308" i="40"/>
  <c r="G1294" i="40"/>
  <c r="G1281" i="40"/>
  <c r="G1268" i="40"/>
  <c r="G1394" i="40"/>
  <c r="G1380" i="40"/>
  <c r="G1365" i="40"/>
  <c r="G1350" i="40"/>
  <c r="G1337" i="40"/>
  <c r="G1322" i="40"/>
  <c r="G1307" i="40"/>
  <c r="G1293" i="40"/>
  <c r="G1280" i="40"/>
  <c r="G1267" i="40"/>
  <c r="G1254" i="40"/>
  <c r="G1378" i="40"/>
  <c r="G1321" i="40"/>
  <c r="G1290" i="40"/>
  <c r="G1262" i="40"/>
  <c r="G1406" i="40"/>
  <c r="G1288" i="40"/>
  <c r="G1377" i="40"/>
  <c r="G1320" i="40"/>
  <c r="G1289" i="40"/>
  <c r="G1256" i="40"/>
  <c r="G1374" i="40"/>
  <c r="G1319" i="40"/>
  <c r="G1255" i="40"/>
  <c r="G1405" i="40"/>
  <c r="G1373" i="40"/>
  <c r="G1279" i="40"/>
  <c r="G1253" i="40"/>
  <c r="G1404" i="40"/>
  <c r="G1364" i="40"/>
  <c r="G1316" i="40"/>
  <c r="G1278" i="40"/>
  <c r="G1403" i="40"/>
  <c r="G1363" i="40"/>
  <c r="G1347" i="40"/>
  <c r="G1306" i="40"/>
  <c r="G1277" i="40"/>
  <c r="G1250" i="40"/>
  <c r="G1393" i="40"/>
  <c r="G1360" i="40"/>
  <c r="G1346" i="40"/>
  <c r="G1305" i="40"/>
  <c r="G1276" i="40"/>
  <c r="G1249" i="40"/>
  <c r="G1392" i="40"/>
  <c r="G1359" i="40"/>
  <c r="G1336" i="40"/>
  <c r="G1304" i="40"/>
  <c r="G1275" i="40"/>
  <c r="G1247" i="40"/>
  <c r="G1391" i="40"/>
  <c r="G1358" i="40"/>
  <c r="G1335" i="40"/>
  <c r="G1303" i="40"/>
  <c r="G1266" i="40"/>
  <c r="G1242" i="40"/>
  <c r="G1292" i="40"/>
  <c r="G1334" i="40"/>
  <c r="G1302" i="40"/>
  <c r="G1291" i="40"/>
  <c r="G1390" i="40"/>
  <c r="G1265" i="40"/>
  <c r="G1388" i="40"/>
  <c r="G1264" i="40"/>
  <c r="G1379" i="40"/>
  <c r="G1263" i="40"/>
  <c r="G1241" i="40"/>
  <c r="G1240" i="40"/>
  <c r="H1240" i="40" s="1"/>
  <c r="G1331" i="40"/>
  <c r="G1298" i="40"/>
  <c r="H1298" i="40" s="1"/>
  <c r="G1341" i="40"/>
  <c r="H1341" i="40" s="1"/>
  <c r="G238" i="40"/>
  <c r="H238" i="40" s="1"/>
  <c r="G97" i="40"/>
  <c r="H97" i="40" s="1"/>
  <c r="G530" i="40"/>
  <c r="G516" i="40"/>
  <c r="G502" i="40"/>
  <c r="G526" i="40"/>
  <c r="G529" i="40"/>
  <c r="G515" i="40"/>
  <c r="G501" i="40"/>
  <c r="G500" i="40"/>
  <c r="H500" i="40" s="1"/>
  <c r="G512" i="40"/>
  <c r="G519" i="40"/>
  <c r="G518" i="40"/>
  <c r="G517" i="40"/>
  <c r="G511" i="40"/>
  <c r="G525" i="40"/>
  <c r="G522" i="40"/>
  <c r="G509" i="40"/>
  <c r="G505" i="40"/>
  <c r="G533" i="40"/>
  <c r="G504" i="40"/>
  <c r="G524" i="40"/>
  <c r="G532" i="40"/>
  <c r="G503" i="40"/>
  <c r="G531" i="40"/>
  <c r="G508" i="40"/>
  <c r="G523" i="40"/>
  <c r="G510" i="40"/>
  <c r="G521" i="40"/>
  <c r="H521" i="40" s="1"/>
  <c r="G615" i="40"/>
  <c r="H615" i="40" s="1"/>
  <c r="G658" i="40"/>
  <c r="H658" i="40" s="1"/>
  <c r="G729" i="40"/>
  <c r="H729" i="40" s="1"/>
  <c r="G821" i="40"/>
  <c r="H821" i="40" s="1"/>
  <c r="G842" i="40"/>
  <c r="H842" i="40" s="1"/>
  <c r="G1252" i="40"/>
  <c r="H1252" i="40" s="1"/>
  <c r="G1310" i="40"/>
  <c r="H1310" i="40" s="1"/>
  <c r="G1511" i="40"/>
  <c r="H1511" i="40" s="1"/>
  <c r="G1905" i="40"/>
  <c r="H1905" i="40" s="1"/>
  <c r="G1948" i="40"/>
  <c r="H1948" i="40" s="1"/>
  <c r="G1980" i="40"/>
  <c r="H1980" i="40" s="1"/>
  <c r="H2395" i="40"/>
  <c r="G2302" i="40"/>
  <c r="H2302" i="40" s="1"/>
  <c r="G2558" i="40"/>
  <c r="G2557" i="40"/>
  <c r="G2556" i="40"/>
  <c r="G2555" i="40"/>
  <c r="G2554" i="40"/>
  <c r="G2553" i="40"/>
  <c r="H2553" i="40" s="1"/>
  <c r="G2851" i="40"/>
  <c r="G2838" i="40"/>
  <c r="G2850" i="40"/>
  <c r="G2837" i="40"/>
  <c r="G2861" i="40"/>
  <c r="G2849" i="40"/>
  <c r="G2836" i="40"/>
  <c r="G2857" i="40"/>
  <c r="G2842" i="40"/>
  <c r="G2856" i="40"/>
  <c r="G2855" i="40"/>
  <c r="G2839" i="40"/>
  <c r="G2846" i="40"/>
  <c r="G2845" i="40"/>
  <c r="G2844" i="40"/>
  <c r="G2843" i="40"/>
  <c r="G2860" i="40"/>
  <c r="G2835" i="40"/>
  <c r="G2859" i="40"/>
  <c r="G2834" i="40"/>
  <c r="G2858" i="40"/>
  <c r="G2833" i="40"/>
  <c r="H2833" i="40" s="1"/>
  <c r="G2854" i="40"/>
  <c r="G2853" i="40"/>
  <c r="G2852" i="40"/>
  <c r="G2848" i="40"/>
  <c r="G2847" i="40"/>
  <c r="G1114" i="40"/>
  <c r="H1114" i="40" s="1"/>
  <c r="G1135" i="40"/>
  <c r="H1135" i="40" s="1"/>
  <c r="G1526" i="40"/>
  <c r="G1513" i="40"/>
  <c r="G1500" i="40"/>
  <c r="G1474" i="40"/>
  <c r="G1462" i="40"/>
  <c r="G1524" i="40"/>
  <c r="G1497" i="40"/>
  <c r="G1484" i="40"/>
  <c r="G1472" i="40"/>
  <c r="G1507" i="40"/>
  <c r="G1492" i="40"/>
  <c r="G1477" i="40"/>
  <c r="G1463" i="40"/>
  <c r="G1504" i="40"/>
  <c r="G1459" i="40"/>
  <c r="G1521" i="40"/>
  <c r="G1506" i="40"/>
  <c r="G1491" i="40"/>
  <c r="G1476" i="40"/>
  <c r="G1461" i="40"/>
  <c r="G1519" i="40"/>
  <c r="G1520" i="40"/>
  <c r="G1505" i="40"/>
  <c r="G1490" i="40"/>
  <c r="G1475" i="40"/>
  <c r="G1460" i="40"/>
  <c r="G1473" i="40"/>
  <c r="G1489" i="40"/>
  <c r="G1533" i="40"/>
  <c r="G1518" i="40"/>
  <c r="G1503" i="40"/>
  <c r="G1488" i="40"/>
  <c r="G1471" i="40"/>
  <c r="G1458" i="40"/>
  <c r="G1532" i="40"/>
  <c r="G1517" i="40"/>
  <c r="G1502" i="40"/>
  <c r="G1485" i="40"/>
  <c r="G1470" i="40"/>
  <c r="G1457" i="40"/>
  <c r="G1531" i="40"/>
  <c r="G1516" i="40"/>
  <c r="G1501" i="40"/>
  <c r="G1483" i="40"/>
  <c r="G1469" i="40"/>
  <c r="G1456" i="40"/>
  <c r="G1530" i="40"/>
  <c r="G1495" i="40"/>
  <c r="G1464" i="40"/>
  <c r="G1493" i="40"/>
  <c r="G1529" i="40"/>
  <c r="G1494" i="40"/>
  <c r="G1455" i="40"/>
  <c r="H1455" i="40" s="1"/>
  <c r="G1528" i="40"/>
  <c r="G1527" i="40"/>
  <c r="G1482" i="40"/>
  <c r="G1525" i="40"/>
  <c r="G1481" i="40"/>
  <c r="G1515" i="40"/>
  <c r="G1480" i="40"/>
  <c r="G1514" i="40"/>
  <c r="G1479" i="40"/>
  <c r="G1512" i="40"/>
  <c r="G1478" i="40"/>
  <c r="G1509" i="40"/>
  <c r="G1468" i="40"/>
  <c r="G1466" i="40"/>
  <c r="G1465" i="40"/>
  <c r="G1467" i="40"/>
  <c r="G1508" i="40"/>
  <c r="G1496" i="40"/>
  <c r="G1523" i="40"/>
  <c r="H1523" i="40" s="1"/>
  <c r="G2126" i="40"/>
  <c r="H2126" i="40" s="1"/>
  <c r="G2335" i="40"/>
  <c r="H2335" i="40" s="1"/>
  <c r="G2509" i="40"/>
  <c r="H2509" i="40" s="1"/>
  <c r="G2613" i="40"/>
  <c r="H2613" i="40" s="1"/>
  <c r="G76" i="40"/>
  <c r="H76" i="40" s="1"/>
  <c r="G1156" i="40"/>
  <c r="H1156" i="40" s="1"/>
  <c r="G1177" i="40"/>
  <c r="H1177" i="40" s="1"/>
  <c r="G1198" i="40"/>
  <c r="H1198" i="40" s="1"/>
  <c r="G1333" i="40"/>
  <c r="H1333" i="40" s="1"/>
  <c r="G1349" i="40"/>
  <c r="H1349" i="40" s="1"/>
  <c r="G1628" i="40"/>
  <c r="H1628" i="40" s="1"/>
  <c r="G1761" i="40"/>
  <c r="H1761" i="40" s="1"/>
  <c r="G2778" i="40"/>
  <c r="H2778" i="40" s="1"/>
  <c r="G187" i="40"/>
  <c r="H187" i="40" s="1"/>
  <c r="G337" i="40"/>
  <c r="G324" i="40"/>
  <c r="G312" i="40"/>
  <c r="G299" i="40"/>
  <c r="G286" i="40"/>
  <c r="G274" i="40"/>
  <c r="G261" i="40"/>
  <c r="G298" i="40"/>
  <c r="G260" i="40"/>
  <c r="G346" i="40"/>
  <c r="G309" i="40"/>
  <c r="G258" i="40"/>
  <c r="G336" i="40"/>
  <c r="G323" i="40"/>
  <c r="G311" i="40"/>
  <c r="G285" i="40"/>
  <c r="G273" i="40"/>
  <c r="G334" i="40"/>
  <c r="G296" i="40"/>
  <c r="G335" i="40"/>
  <c r="G322" i="40"/>
  <c r="G310" i="40"/>
  <c r="G297" i="40"/>
  <c r="G284" i="40"/>
  <c r="G272" i="40"/>
  <c r="G259" i="40"/>
  <c r="G321" i="40"/>
  <c r="G283" i="40"/>
  <c r="G341" i="40"/>
  <c r="G320" i="40"/>
  <c r="G303" i="40"/>
  <c r="G282" i="40"/>
  <c r="G265" i="40"/>
  <c r="G318" i="40"/>
  <c r="G280" i="40"/>
  <c r="G278" i="40"/>
  <c r="G340" i="40"/>
  <c r="G319" i="40"/>
  <c r="G302" i="40"/>
  <c r="G281" i="40"/>
  <c r="G264" i="40"/>
  <c r="G339" i="40"/>
  <c r="G301" i="40"/>
  <c r="G263" i="40"/>
  <c r="G333" i="40"/>
  <c r="G338" i="40"/>
  <c r="G317" i="40"/>
  <c r="G300" i="40"/>
  <c r="G279" i="40"/>
  <c r="G262" i="40"/>
  <c r="G316" i="40"/>
  <c r="G257" i="40"/>
  <c r="G331" i="40"/>
  <c r="G304" i="40"/>
  <c r="G268" i="40"/>
  <c r="G326" i="40"/>
  <c r="G345" i="40"/>
  <c r="G276" i="40"/>
  <c r="G330" i="40"/>
  <c r="G293" i="40"/>
  <c r="G267" i="40"/>
  <c r="G290" i="40"/>
  <c r="G289" i="40"/>
  <c r="G305" i="40"/>
  <c r="G329" i="40"/>
  <c r="G292" i="40"/>
  <c r="G266" i="40"/>
  <c r="G255" i="40"/>
  <c r="G254" i="40"/>
  <c r="H254" i="40" s="1"/>
  <c r="G344" i="40"/>
  <c r="G308" i="40"/>
  <c r="G342" i="40"/>
  <c r="G291" i="40"/>
  <c r="G256" i="40"/>
  <c r="G288" i="40"/>
  <c r="G313" i="40"/>
  <c r="G269" i="40"/>
  <c r="G287" i="40"/>
  <c r="G277" i="40"/>
  <c r="G343" i="40"/>
  <c r="G325" i="40"/>
  <c r="G314" i="40"/>
  <c r="G315" i="40"/>
  <c r="G275" i="40"/>
  <c r="G332" i="40"/>
  <c r="G1751" i="40"/>
  <c r="H1751" i="40" s="1"/>
  <c r="G1982" i="40"/>
  <c r="G1968" i="40"/>
  <c r="G1954" i="40"/>
  <c r="G1941" i="40"/>
  <c r="G1981" i="40"/>
  <c r="G1967" i="40"/>
  <c r="G1953" i="40"/>
  <c r="G1940" i="40"/>
  <c r="H1940" i="40" s="1"/>
  <c r="G1966" i="40"/>
  <c r="G1952" i="40"/>
  <c r="G1973" i="40"/>
  <c r="G1951" i="40"/>
  <c r="G1970" i="40"/>
  <c r="G1950" i="40"/>
  <c r="G1985" i="40"/>
  <c r="G1961" i="40"/>
  <c r="G1984" i="40"/>
  <c r="G1960" i="40"/>
  <c r="G1983" i="40"/>
  <c r="G1959" i="40"/>
  <c r="G1978" i="40"/>
  <c r="G1958" i="40"/>
  <c r="G1977" i="40"/>
  <c r="G1957" i="40"/>
  <c r="G1976" i="40"/>
  <c r="G1949" i="40"/>
  <c r="G1975" i="40"/>
  <c r="G1986" i="40"/>
  <c r="G1962" i="40"/>
  <c r="G1942" i="40"/>
  <c r="G1946" i="40"/>
  <c r="G1945" i="40"/>
  <c r="G1944" i="40"/>
  <c r="G1943" i="40"/>
  <c r="G1974" i="40"/>
  <c r="G1969" i="40"/>
  <c r="G1965" i="40"/>
  <c r="G1972" i="40"/>
  <c r="H1972" i="40" s="1"/>
  <c r="G2117" i="40"/>
  <c r="H2117" i="40" s="1"/>
  <c r="G2286" i="40"/>
  <c r="H2286" i="40" s="1"/>
  <c r="G2294" i="40"/>
  <c r="H2294" i="40" s="1"/>
  <c r="G2714" i="40"/>
  <c r="H2714" i="40" s="1"/>
  <c r="G2796" i="40"/>
  <c r="G2783" i="40"/>
  <c r="G2770" i="40"/>
  <c r="G2795" i="40"/>
  <c r="G2782" i="40"/>
  <c r="G2769" i="40"/>
  <c r="G2794" i="40"/>
  <c r="G2781" i="40"/>
  <c r="G2768" i="40"/>
  <c r="G2793" i="40"/>
  <c r="G2776" i="40"/>
  <c r="G2792" i="40"/>
  <c r="G2775" i="40"/>
  <c r="G2774" i="40"/>
  <c r="G2797" i="40"/>
  <c r="G2771" i="40"/>
  <c r="G2789" i="40"/>
  <c r="G2767" i="40"/>
  <c r="G2788" i="40"/>
  <c r="G2766" i="40"/>
  <c r="G2787" i="40"/>
  <c r="G2765" i="40"/>
  <c r="G2786" i="40"/>
  <c r="G2764" i="40"/>
  <c r="G2785" i="40"/>
  <c r="G2763" i="40"/>
  <c r="G2784" i="40"/>
  <c r="G2762" i="40"/>
  <c r="H2762" i="40" s="1"/>
  <c r="G2780" i="40"/>
  <c r="G2779" i="40"/>
  <c r="G2773" i="40"/>
  <c r="G2772" i="40"/>
  <c r="G2802" i="40"/>
  <c r="G2801" i="40"/>
  <c r="G2800" i="40"/>
  <c r="G2799" i="40"/>
  <c r="G2798" i="40"/>
  <c r="G835" i="40"/>
  <c r="H835" i="40" s="1"/>
  <c r="G889" i="40"/>
  <c r="H889" i="40" s="1"/>
  <c r="G2327" i="40"/>
  <c r="H2327" i="40" s="1"/>
  <c r="G2791" i="40"/>
  <c r="H2791" i="40" s="1"/>
  <c r="K43" i="40"/>
  <c r="K250" i="40"/>
  <c r="K246" i="40"/>
  <c r="K242" i="40"/>
  <c r="K236" i="40"/>
  <c r="K232" i="40"/>
  <c r="K228" i="40"/>
  <c r="K245" i="40"/>
  <c r="K229" i="40"/>
  <c r="K240" i="40"/>
  <c r="K249" i="40"/>
  <c r="K233" i="40"/>
  <c r="K248" i="40"/>
  <c r="K243" i="40"/>
  <c r="K235" i="40"/>
  <c r="K234" i="40"/>
  <c r="K247" i="40"/>
  <c r="K241" i="40"/>
  <c r="K227" i="40"/>
  <c r="K239" i="40"/>
  <c r="K244" i="40"/>
  <c r="K226" i="40"/>
  <c r="K231" i="40"/>
  <c r="K230" i="40"/>
  <c r="G1620" i="40"/>
  <c r="H1620" i="40" s="1"/>
  <c r="G2621" i="40"/>
  <c r="G2608" i="40"/>
  <c r="G2595" i="40"/>
  <c r="G2582" i="40"/>
  <c r="G2569" i="40"/>
  <c r="G2620" i="40"/>
  <c r="G2607" i="40"/>
  <c r="G2594" i="40"/>
  <c r="G2581" i="40"/>
  <c r="G2568" i="40"/>
  <c r="G2619" i="40"/>
  <c r="G2606" i="40"/>
  <c r="G2593" i="40"/>
  <c r="G2580" i="40"/>
  <c r="G2567" i="40"/>
  <c r="G2611" i="40"/>
  <c r="G2592" i="40"/>
  <c r="G2576" i="40"/>
  <c r="G2610" i="40"/>
  <c r="G2591" i="40"/>
  <c r="G2575" i="40"/>
  <c r="G2609" i="40"/>
  <c r="G2590" i="40"/>
  <c r="G2616" i="40"/>
  <c r="G2596" i="40"/>
  <c r="G2570" i="40"/>
  <c r="G2615" i="40"/>
  <c r="G2589" i="40"/>
  <c r="G2566" i="40"/>
  <c r="G2614" i="40"/>
  <c r="G2588" i="40"/>
  <c r="G2565" i="40"/>
  <c r="G2602" i="40"/>
  <c r="G2572" i="40"/>
  <c r="G2601" i="40"/>
  <c r="G2571" i="40"/>
  <c r="G2564" i="40"/>
  <c r="G2624" i="40"/>
  <c r="G2598" i="40"/>
  <c r="G2563" i="40"/>
  <c r="G2623" i="40"/>
  <c r="G2597" i="40"/>
  <c r="G2562" i="40"/>
  <c r="G2622" i="40"/>
  <c r="G2561" i="40"/>
  <c r="H2561" i="40" s="1"/>
  <c r="G2618" i="40"/>
  <c r="G2585" i="40"/>
  <c r="G2617" i="40"/>
  <c r="G2584" i="40"/>
  <c r="G2583" i="40"/>
  <c r="G2605" i="40"/>
  <c r="G2579" i="40"/>
  <c r="G2604" i="40"/>
  <c r="G2578" i="40"/>
  <c r="G2603" i="40"/>
  <c r="G2577" i="40"/>
  <c r="G2671" i="40"/>
  <c r="H2671" i="40" s="1"/>
  <c r="G307" i="40"/>
  <c r="H307" i="40" s="1"/>
  <c r="G1142" i="40"/>
  <c r="H1142" i="40" s="1"/>
  <c r="G2841" i="40"/>
  <c r="H2841" i="40" s="1"/>
  <c r="G692" i="40"/>
  <c r="G678" i="40"/>
  <c r="G665" i="40"/>
  <c r="G652" i="40"/>
  <c r="G675" i="40"/>
  <c r="G691" i="40"/>
  <c r="G677" i="40"/>
  <c r="G664" i="40"/>
  <c r="G648" i="40"/>
  <c r="G646" i="40"/>
  <c r="G690" i="40"/>
  <c r="G676" i="40"/>
  <c r="G663" i="40"/>
  <c r="G647" i="40"/>
  <c r="G662" i="40"/>
  <c r="G674" i="40"/>
  <c r="G656" i="40"/>
  <c r="G671" i="40"/>
  <c r="G687" i="40"/>
  <c r="G655" i="40"/>
  <c r="G694" i="40"/>
  <c r="G654" i="40"/>
  <c r="G693" i="40"/>
  <c r="G670" i="40"/>
  <c r="G653" i="40"/>
  <c r="G669" i="40"/>
  <c r="G645" i="40"/>
  <c r="G686" i="40"/>
  <c r="G668" i="40"/>
  <c r="G644" i="40"/>
  <c r="G685" i="40"/>
  <c r="G667" i="40"/>
  <c r="G643" i="40"/>
  <c r="G684" i="40"/>
  <c r="G666" i="40"/>
  <c r="G642" i="40"/>
  <c r="G659" i="40"/>
  <c r="G683" i="40"/>
  <c r="G680" i="40"/>
  <c r="G660" i="40"/>
  <c r="G679" i="40"/>
  <c r="G640" i="40"/>
  <c r="H640" i="40" s="1"/>
  <c r="G661" i="40"/>
  <c r="G641" i="40"/>
  <c r="G1128" i="40"/>
  <c r="H1128" i="40" s="1"/>
  <c r="G734" i="40"/>
  <c r="G721" i="40"/>
  <c r="G718" i="40"/>
  <c r="G733" i="40"/>
  <c r="G720" i="40"/>
  <c r="G732" i="40"/>
  <c r="G719" i="40"/>
  <c r="G731" i="40"/>
  <c r="G730" i="40"/>
  <c r="G713" i="40"/>
  <c r="G727" i="40"/>
  <c r="G712" i="40"/>
  <c r="H712" i="40" s="1"/>
  <c r="G725" i="40"/>
  <c r="G726" i="40"/>
  <c r="G724" i="40"/>
  <c r="G723" i="40"/>
  <c r="G722" i="40"/>
  <c r="G717" i="40"/>
  <c r="G715" i="40"/>
  <c r="G714" i="40"/>
  <c r="G716" i="40"/>
  <c r="G869" i="40"/>
  <c r="H869" i="40" s="1"/>
  <c r="G912" i="40"/>
  <c r="H912" i="40" s="1"/>
  <c r="G1149" i="40"/>
  <c r="H1149" i="40" s="1"/>
  <c r="G1170" i="40"/>
  <c r="H1170" i="40" s="1"/>
  <c r="G1191" i="40"/>
  <c r="H1191" i="40" s="1"/>
  <c r="G1384" i="40"/>
  <c r="H1384" i="40" s="1"/>
  <c r="G1877" i="40"/>
  <c r="G1797" i="40"/>
  <c r="G1785" i="40"/>
  <c r="G1773" i="40"/>
  <c r="G1888" i="40"/>
  <c r="G1885" i="40"/>
  <c r="G1800" i="40"/>
  <c r="G1787" i="40"/>
  <c r="G1774" i="40"/>
  <c r="G1759" i="40"/>
  <c r="G1746" i="40"/>
  <c r="G1730" i="40"/>
  <c r="G1718" i="40"/>
  <c r="G1706" i="40"/>
  <c r="G1884" i="40"/>
  <c r="G1799" i="40"/>
  <c r="G1786" i="40"/>
  <c r="G1772" i="40"/>
  <c r="G1758" i="40"/>
  <c r="G1745" i="40"/>
  <c r="G1729" i="40"/>
  <c r="G1717" i="40"/>
  <c r="G1705" i="40"/>
  <c r="G1883" i="40"/>
  <c r="G1798" i="40"/>
  <c r="G1784" i="40"/>
  <c r="G1771" i="40"/>
  <c r="G1757" i="40"/>
  <c r="G1744" i="40"/>
  <c r="G1741" i="40"/>
  <c r="G1728" i="40"/>
  <c r="G1716" i="40"/>
  <c r="G1704" i="40"/>
  <c r="G1802" i="40"/>
  <c r="G1782" i="40"/>
  <c r="G1765" i="40"/>
  <c r="G1748" i="40"/>
  <c r="G1739" i="40"/>
  <c r="G1723" i="40"/>
  <c r="G1708" i="40"/>
  <c r="G1801" i="40"/>
  <c r="G1781" i="40"/>
  <c r="G1764" i="40"/>
  <c r="G1747" i="40"/>
  <c r="G1738" i="40"/>
  <c r="G1722" i="40"/>
  <c r="G1707" i="40"/>
  <c r="G1796" i="40"/>
  <c r="G1780" i="40"/>
  <c r="G1763" i="40"/>
  <c r="G1737" i="40"/>
  <c r="G1721" i="40"/>
  <c r="G1703" i="40"/>
  <c r="G1887" i="40"/>
  <c r="G1795" i="40"/>
  <c r="G1779" i="40"/>
  <c r="G1762" i="40"/>
  <c r="G1720" i="40"/>
  <c r="G1702" i="40"/>
  <c r="G1886" i="40"/>
  <c r="G1794" i="40"/>
  <c r="G1778" i="40"/>
  <c r="G1734" i="40"/>
  <c r="G1719" i="40"/>
  <c r="G1701" i="40"/>
  <c r="G1882" i="40"/>
  <c r="G1793" i="40"/>
  <c r="G1777" i="40"/>
  <c r="G1756" i="40"/>
  <c r="G1733" i="40"/>
  <c r="G1715" i="40"/>
  <c r="G1700" i="40"/>
  <c r="G1881" i="40"/>
  <c r="G1792" i="40"/>
  <c r="G1776" i="40"/>
  <c r="G1755" i="40"/>
  <c r="G1732" i="40"/>
  <c r="G1714" i="40"/>
  <c r="G1699" i="40"/>
  <c r="G1783" i="40"/>
  <c r="G1766" i="40"/>
  <c r="G1749" i="40"/>
  <c r="G1740" i="40"/>
  <c r="G1724" i="40"/>
  <c r="G1709" i="40"/>
  <c r="G1767" i="40"/>
  <c r="G1725" i="40"/>
  <c r="G1712" i="40"/>
  <c r="G1880" i="40"/>
  <c r="G1754" i="40"/>
  <c r="G1713" i="40"/>
  <c r="G1879" i="40"/>
  <c r="G1753" i="40"/>
  <c r="G1878" i="40"/>
  <c r="G1752" i="40"/>
  <c r="G1711" i="40"/>
  <c r="G1876" i="40"/>
  <c r="G1710" i="40"/>
  <c r="G1791" i="40"/>
  <c r="G1698" i="40"/>
  <c r="G1790" i="40"/>
  <c r="G1697" i="40"/>
  <c r="H1697" i="40" s="1"/>
  <c r="G1789" i="40"/>
  <c r="G1788" i="40"/>
  <c r="G1775" i="40"/>
  <c r="G1731" i="40"/>
  <c r="G1726" i="40"/>
  <c r="G1770" i="40"/>
  <c r="G1727" i="40"/>
  <c r="G1743" i="40"/>
  <c r="H1743" i="40" s="1"/>
  <c r="G1964" i="40"/>
  <c r="H1964" i="40" s="1"/>
  <c r="G2109" i="40"/>
  <c r="H2109" i="40" s="1"/>
  <c r="G2340" i="40"/>
  <c r="G2313" i="40"/>
  <c r="G2299" i="40"/>
  <c r="G2287" i="40"/>
  <c r="G2274" i="40"/>
  <c r="G2262" i="40"/>
  <c r="G2339" i="40"/>
  <c r="G2325" i="40"/>
  <c r="G2312" i="40"/>
  <c r="G2298" i="40"/>
  <c r="G2338" i="40"/>
  <c r="G2324" i="40"/>
  <c r="G2337" i="40"/>
  <c r="G2320" i="40"/>
  <c r="G2304" i="40"/>
  <c r="G2272" i="40"/>
  <c r="G2259" i="40"/>
  <c r="G2336" i="40"/>
  <c r="G2303" i="40"/>
  <c r="G2284" i="40"/>
  <c r="G2271" i="40"/>
  <c r="G2258" i="40"/>
  <c r="G2317" i="40"/>
  <c r="G2283" i="40"/>
  <c r="G2270" i="40"/>
  <c r="G2257" i="40"/>
  <c r="G2341" i="40"/>
  <c r="G2314" i="40"/>
  <c r="G2288" i="40"/>
  <c r="G2267" i="40"/>
  <c r="G2333" i="40"/>
  <c r="G2282" i="40"/>
  <c r="G2266" i="40"/>
  <c r="G2332" i="40"/>
  <c r="G2309" i="40"/>
  <c r="G2281" i="40"/>
  <c r="G2265" i="40"/>
  <c r="G2344" i="40"/>
  <c r="G2307" i="40"/>
  <c r="G2269" i="40"/>
  <c r="G2306" i="40"/>
  <c r="G2292" i="40"/>
  <c r="G2268" i="40"/>
  <c r="G2331" i="40"/>
  <c r="G2305" i="40"/>
  <c r="G2291" i="40"/>
  <c r="G2264" i="40"/>
  <c r="G2330" i="40"/>
  <c r="G2300" i="40"/>
  <c r="G2290" i="40"/>
  <c r="G2263" i="40"/>
  <c r="G2329" i="40"/>
  <c r="G2297" i="40"/>
  <c r="G2289" i="40"/>
  <c r="G2261" i="40"/>
  <c r="G2328" i="40"/>
  <c r="G2296" i="40"/>
  <c r="G2280" i="40"/>
  <c r="G2260" i="40"/>
  <c r="G2323" i="40"/>
  <c r="G2295" i="40"/>
  <c r="G2279" i="40"/>
  <c r="G2256" i="40"/>
  <c r="G2349" i="40"/>
  <c r="G2322" i="40"/>
  <c r="G2278" i="40"/>
  <c r="G2255" i="40"/>
  <c r="G2348" i="40"/>
  <c r="G2321" i="40"/>
  <c r="G2277" i="40"/>
  <c r="G2254" i="40"/>
  <c r="H2254" i="40" s="1"/>
  <c r="G2347" i="40"/>
  <c r="G2316" i="40"/>
  <c r="G2276" i="40"/>
  <c r="G2346" i="40"/>
  <c r="G2315" i="40"/>
  <c r="G2275" i="40"/>
  <c r="G2345" i="40"/>
  <c r="G2308" i="40"/>
  <c r="G2273" i="40"/>
  <c r="G2435" i="40"/>
  <c r="H2435" i="40" s="1"/>
  <c r="G2683" i="40"/>
  <c r="H2683" i="40" s="1"/>
  <c r="G161" i="40"/>
  <c r="H161" i="40" s="1"/>
  <c r="G2587" i="40"/>
  <c r="H2587" i="40" s="1"/>
  <c r="G212" i="40"/>
  <c r="H212" i="40" s="1"/>
  <c r="G791" i="40"/>
  <c r="H791" i="40" s="1"/>
  <c r="G623" i="40"/>
  <c r="G610" i="40"/>
  <c r="G597" i="40"/>
  <c r="G584" i="40"/>
  <c r="G620" i="40"/>
  <c r="G622" i="40"/>
  <c r="G609" i="40"/>
  <c r="G596" i="40"/>
  <c r="G583" i="40"/>
  <c r="G581" i="40"/>
  <c r="G621" i="40"/>
  <c r="G608" i="40"/>
  <c r="G595" i="40"/>
  <c r="G582" i="40"/>
  <c r="G607" i="40"/>
  <c r="G594" i="40"/>
  <c r="G619" i="40"/>
  <c r="G601" i="40"/>
  <c r="G617" i="40"/>
  <c r="G577" i="40"/>
  <c r="G593" i="40"/>
  <c r="G618" i="40"/>
  <c r="G600" i="40"/>
  <c r="G578" i="40"/>
  <c r="G599" i="40"/>
  <c r="G616" i="40"/>
  <c r="G598" i="40"/>
  <c r="G576" i="40"/>
  <c r="H576" i="40" s="1"/>
  <c r="G612" i="40"/>
  <c r="G611" i="40"/>
  <c r="G625" i="40"/>
  <c r="G586" i="40"/>
  <c r="G624" i="40"/>
  <c r="G585" i="40"/>
  <c r="G613" i="40"/>
  <c r="G604" i="40"/>
  <c r="G606" i="40"/>
  <c r="G588" i="40"/>
  <c r="G605" i="40"/>
  <c r="G589" i="40"/>
  <c r="G590" i="40"/>
  <c r="G587" i="40"/>
  <c r="G1083" i="40"/>
  <c r="H1083" i="40" s="1"/>
  <c r="G881" i="40"/>
  <c r="H881" i="40" s="1"/>
  <c r="G1396" i="40"/>
  <c r="H1396" i="40" s="1"/>
  <c r="G1643" i="40"/>
  <c r="H1643" i="40" s="1"/>
  <c r="G2319" i="40"/>
  <c r="H2319" i="40" s="1"/>
  <c r="G2518" i="40"/>
  <c r="G2505" i="40"/>
  <c r="G2492" i="40"/>
  <c r="G2479" i="40"/>
  <c r="G2467" i="40"/>
  <c r="G2454" i="40"/>
  <c r="G2441" i="40"/>
  <c r="G2428" i="40"/>
  <c r="G2416" i="40"/>
  <c r="G2517" i="40"/>
  <c r="G2504" i="40"/>
  <c r="G2491" i="40"/>
  <c r="G2478" i="40"/>
  <c r="G2466" i="40"/>
  <c r="G2453" i="40"/>
  <c r="G2440" i="40"/>
  <c r="G2427" i="40"/>
  <c r="G2415" i="40"/>
  <c r="G2516" i="40"/>
  <c r="G2503" i="40"/>
  <c r="G2490" i="40"/>
  <c r="G2477" i="40"/>
  <c r="G2465" i="40"/>
  <c r="G2452" i="40"/>
  <c r="G2439" i="40"/>
  <c r="G2426" i="40"/>
  <c r="G2414" i="40"/>
  <c r="G2521" i="40"/>
  <c r="G2502" i="40"/>
  <c r="G2486" i="40"/>
  <c r="G2470" i="40"/>
  <c r="G2451" i="40"/>
  <c r="G2419" i="40"/>
  <c r="G2520" i="40"/>
  <c r="G2501" i="40"/>
  <c r="G2485" i="40"/>
  <c r="G2469" i="40"/>
  <c r="G2450" i="40"/>
  <c r="G2433" i="40"/>
  <c r="G2418" i="40"/>
  <c r="G2519" i="40"/>
  <c r="G2500" i="40"/>
  <c r="G2484" i="40"/>
  <c r="G2468" i="40"/>
  <c r="G2449" i="40"/>
  <c r="G2432" i="40"/>
  <c r="G2417" i="40"/>
  <c r="G2513" i="40"/>
  <c r="G2493" i="40"/>
  <c r="G2471" i="40"/>
  <c r="G2445" i="40"/>
  <c r="G2423" i="40"/>
  <c r="G2512" i="40"/>
  <c r="G2489" i="40"/>
  <c r="G2464" i="40"/>
  <c r="G2444" i="40"/>
  <c r="G2422" i="40"/>
  <c r="G2511" i="40"/>
  <c r="G2488" i="40"/>
  <c r="G2463" i="40"/>
  <c r="G2443" i="40"/>
  <c r="G2421" i="40"/>
  <c r="G2496" i="40"/>
  <c r="G2460" i="40"/>
  <c r="G2431" i="40"/>
  <c r="G2459" i="40"/>
  <c r="G2430" i="40"/>
  <c r="G2487" i="40"/>
  <c r="G2458" i="40"/>
  <c r="G2429" i="40"/>
  <c r="G2515" i="40"/>
  <c r="G2483" i="40"/>
  <c r="G2457" i="40"/>
  <c r="G2425" i="40"/>
  <c r="G2514" i="40"/>
  <c r="G2482" i="40"/>
  <c r="G2456" i="40"/>
  <c r="G2424" i="40"/>
  <c r="G2510" i="40"/>
  <c r="G2455" i="40"/>
  <c r="G2420" i="40"/>
  <c r="G2476" i="40"/>
  <c r="G2413" i="40"/>
  <c r="H2413" i="40" s="1"/>
  <c r="G2507" i="40"/>
  <c r="G2475" i="40"/>
  <c r="G2446" i="40"/>
  <c r="G2506" i="40"/>
  <c r="G2474" i="40"/>
  <c r="G2442" i="40"/>
  <c r="G2499" i="40"/>
  <c r="G2473" i="40"/>
  <c r="G2438" i="40"/>
  <c r="G2498" i="40"/>
  <c r="G2472" i="40"/>
  <c r="G2437" i="40"/>
  <c r="G2497" i="40"/>
  <c r="G2436" i="40"/>
  <c r="G2481" i="40"/>
  <c r="H2481" i="40" s="1"/>
  <c r="G2574" i="40"/>
  <c r="H2574" i="40" s="1"/>
  <c r="G1121" i="40"/>
  <c r="H1121" i="40" s="1"/>
  <c r="G1956" i="40"/>
  <c r="H1956" i="40" s="1"/>
  <c r="G2101" i="40"/>
  <c r="H2101" i="40" s="1"/>
  <c r="G897" i="40"/>
  <c r="H897" i="40" s="1"/>
  <c r="G247" i="40"/>
  <c r="G243" i="40"/>
  <c r="G239" i="40"/>
  <c r="G233" i="40"/>
  <c r="G229" i="40"/>
  <c r="G241" i="40"/>
  <c r="G250" i="40"/>
  <c r="G234" i="40"/>
  <c r="G245" i="40"/>
  <c r="G248" i="40"/>
  <c r="G230" i="40"/>
  <c r="G249" i="40"/>
  <c r="G235" i="40"/>
  <c r="G242" i="40"/>
  <c r="G228" i="40"/>
  <c r="G246" i="40"/>
  <c r="G240" i="40"/>
  <c r="G232" i="40"/>
  <c r="G227" i="40"/>
  <c r="G218" i="40"/>
  <c r="G205" i="40"/>
  <c r="G192" i="40"/>
  <c r="G179" i="40"/>
  <c r="G166" i="40"/>
  <c r="G153" i="40"/>
  <c r="G140" i="40"/>
  <c r="G127" i="40"/>
  <c r="G114" i="40"/>
  <c r="G101" i="40"/>
  <c r="G87" i="40"/>
  <c r="G74" i="40"/>
  <c r="G61" i="40"/>
  <c r="G49" i="40"/>
  <c r="G37" i="40"/>
  <c r="G25" i="40"/>
  <c r="G12" i="40"/>
  <c r="G217" i="40"/>
  <c r="G191" i="40"/>
  <c r="G178" i="40"/>
  <c r="G165" i="40"/>
  <c r="G139" i="40"/>
  <c r="G113" i="40"/>
  <c r="G86" i="40"/>
  <c r="G60" i="40"/>
  <c r="G36" i="40"/>
  <c r="G11" i="40"/>
  <c r="G202" i="40"/>
  <c r="G163" i="40"/>
  <c r="G204" i="40"/>
  <c r="G152" i="40"/>
  <c r="G126" i="40"/>
  <c r="G100" i="40"/>
  <c r="G73" i="40"/>
  <c r="G48" i="40"/>
  <c r="G24" i="40"/>
  <c r="G189" i="40"/>
  <c r="G150" i="40"/>
  <c r="G236" i="40"/>
  <c r="G216" i="40"/>
  <c r="G203" i="40"/>
  <c r="G190" i="40"/>
  <c r="G177" i="40"/>
  <c r="G164" i="40"/>
  <c r="G151" i="40"/>
  <c r="G138" i="40"/>
  <c r="G125" i="40"/>
  <c r="G112" i="40"/>
  <c r="G99" i="40"/>
  <c r="G85" i="40"/>
  <c r="G72" i="40"/>
  <c r="G59" i="40"/>
  <c r="G47" i="40"/>
  <c r="G35" i="40"/>
  <c r="G23" i="40"/>
  <c r="G10" i="40"/>
  <c r="G215" i="40"/>
  <c r="G176" i="40"/>
  <c r="G137" i="40"/>
  <c r="G226" i="40"/>
  <c r="G244" i="40"/>
  <c r="G231" i="40"/>
  <c r="G209" i="40"/>
  <c r="G188" i="40"/>
  <c r="G170" i="40"/>
  <c r="G149" i="40"/>
  <c r="G131" i="40"/>
  <c r="G115" i="40"/>
  <c r="G95" i="40"/>
  <c r="G79" i="40"/>
  <c r="G44" i="40"/>
  <c r="G29" i="40"/>
  <c r="G13" i="40"/>
  <c r="G111" i="40"/>
  <c r="G78" i="40"/>
  <c r="G43" i="40"/>
  <c r="G28" i="40"/>
  <c r="G185" i="40"/>
  <c r="G146" i="40"/>
  <c r="G77" i="40"/>
  <c r="G42" i="40"/>
  <c r="G201" i="40"/>
  <c r="G124" i="40"/>
  <c r="G71" i="40"/>
  <c r="G208" i="40"/>
  <c r="G169" i="40"/>
  <c r="G130" i="40"/>
  <c r="G94" i="40"/>
  <c r="G58" i="40"/>
  <c r="G9" i="40"/>
  <c r="H9" i="40" s="1"/>
  <c r="G207" i="40"/>
  <c r="G168" i="40"/>
  <c r="G129" i="40"/>
  <c r="G93" i="40"/>
  <c r="G57" i="40"/>
  <c r="G27" i="40"/>
  <c r="G222" i="40"/>
  <c r="G144" i="40"/>
  <c r="G91" i="40"/>
  <c r="G223" i="40"/>
  <c r="G206" i="40"/>
  <c r="G184" i="40"/>
  <c r="G167" i="40"/>
  <c r="G145" i="40"/>
  <c r="G128" i="40"/>
  <c r="G108" i="40"/>
  <c r="G92" i="40"/>
  <c r="G56" i="40"/>
  <c r="G41" i="40"/>
  <c r="G26" i="40"/>
  <c r="G162" i="40"/>
  <c r="G107" i="40"/>
  <c r="G55" i="40"/>
  <c r="G183" i="40"/>
  <c r="G40" i="40"/>
  <c r="G219" i="40"/>
  <c r="G182" i="40"/>
  <c r="G155" i="40"/>
  <c r="G119" i="40"/>
  <c r="G64" i="40"/>
  <c r="G32" i="40"/>
  <c r="G81" i="40"/>
  <c r="G200" i="40"/>
  <c r="G50" i="40"/>
  <c r="G171" i="40"/>
  <c r="G17" i="40"/>
  <c r="G103" i="40"/>
  <c r="G132" i="40"/>
  <c r="G14" i="40"/>
  <c r="G34" i="40"/>
  <c r="G156" i="40"/>
  <c r="G214" i="40"/>
  <c r="G181" i="40"/>
  <c r="G154" i="40"/>
  <c r="G118" i="40"/>
  <c r="G84" i="40"/>
  <c r="G54" i="40"/>
  <c r="G31" i="40"/>
  <c r="G141" i="40"/>
  <c r="G19" i="40"/>
  <c r="G136" i="40"/>
  <c r="G18" i="40"/>
  <c r="G104" i="40"/>
  <c r="G197" i="40"/>
  <c r="G39" i="40"/>
  <c r="G66" i="40"/>
  <c r="G213" i="40"/>
  <c r="G180" i="40"/>
  <c r="G143" i="40"/>
  <c r="G117" i="40"/>
  <c r="G83" i="40"/>
  <c r="G53" i="40"/>
  <c r="G30" i="40"/>
  <c r="G20" i="40"/>
  <c r="G106" i="40"/>
  <c r="G80" i="40"/>
  <c r="G46" i="40"/>
  <c r="G133" i="40"/>
  <c r="G68" i="40"/>
  <c r="G38" i="40"/>
  <c r="G120" i="40"/>
  <c r="G175" i="40"/>
  <c r="G142" i="40"/>
  <c r="G116" i="40"/>
  <c r="G82" i="40"/>
  <c r="G52" i="40"/>
  <c r="G210" i="40"/>
  <c r="G51" i="40"/>
  <c r="G172" i="40"/>
  <c r="G105" i="40"/>
  <c r="G16" i="40"/>
  <c r="G102" i="40"/>
  <c r="G67" i="40"/>
  <c r="G121" i="40"/>
  <c r="G69" i="40"/>
  <c r="G15" i="40"/>
  <c r="G157" i="40"/>
  <c r="G90" i="40"/>
  <c r="G45" i="40"/>
  <c r="G196" i="40"/>
  <c r="G195" i="40"/>
  <c r="G98" i="40"/>
  <c r="G221" i="40"/>
  <c r="G220" i="40"/>
  <c r="G33" i="40"/>
  <c r="G70" i="40"/>
  <c r="G159" i="40"/>
  <c r="G158" i="40"/>
  <c r="G194" i="40"/>
  <c r="G193" i="40"/>
  <c r="G65" i="40"/>
  <c r="G89" i="40"/>
  <c r="H89" i="40" s="1"/>
  <c r="G123" i="40"/>
  <c r="H123" i="40" s="1"/>
  <c r="G22" i="40"/>
  <c r="H22" i="40" s="1"/>
  <c r="G135" i="40"/>
  <c r="H135" i="40" s="1"/>
  <c r="G857" i="40"/>
  <c r="H857" i="40" s="1"/>
  <c r="G1325" i="40"/>
  <c r="H1325" i="40" s="1"/>
  <c r="G1362" i="40"/>
  <c r="H1362" i="40" s="1"/>
  <c r="G148" i="40"/>
  <c r="H148" i="40" s="1"/>
  <c r="G271" i="40"/>
  <c r="H271" i="40" s="1"/>
  <c r="G328" i="40"/>
  <c r="H328" i="40" s="1"/>
  <c r="G295" i="40"/>
  <c r="H295" i="40" s="1"/>
  <c r="G507" i="40"/>
  <c r="H507" i="40" s="1"/>
  <c r="G528" i="40"/>
  <c r="H528" i="40" s="1"/>
  <c r="G828" i="40"/>
  <c r="H828" i="40" s="1"/>
  <c r="G849" i="40"/>
  <c r="H849" i="40" s="1"/>
  <c r="G2059" i="40"/>
  <c r="H2059" i="40" s="1"/>
  <c r="G2089" i="40"/>
  <c r="H2089" i="40" s="1"/>
  <c r="G2448" i="40"/>
  <c r="H2448" i="40" s="1"/>
  <c r="H1408" i="40"/>
  <c r="H2138" i="40"/>
  <c r="H2351" i="40"/>
  <c r="H2376" i="40"/>
  <c r="H2004" i="40"/>
  <c r="H920" i="40"/>
  <c r="H1205" i="40"/>
  <c r="H1804" i="40"/>
  <c r="K2556" i="40"/>
  <c r="K260" i="40"/>
  <c r="K2680" i="40"/>
  <c r="K719" i="40"/>
  <c r="K1650" i="40"/>
  <c r="K617" i="40"/>
  <c r="K1621" i="40"/>
  <c r="K2600" i="40"/>
  <c r="K1613" i="40"/>
  <c r="K1655" i="40"/>
  <c r="K1594" i="40"/>
  <c r="K1988" i="40"/>
  <c r="K1606" i="40"/>
  <c r="K2557" i="40"/>
  <c r="K1187" i="40"/>
  <c r="K2061" i="40"/>
  <c r="K2092" i="40"/>
  <c r="K2129" i="40"/>
  <c r="K1140" i="40"/>
  <c r="K1960" i="40"/>
  <c r="K2121" i="40"/>
  <c r="K1112" i="40"/>
  <c r="K1981" i="40"/>
  <c r="K2130" i="40"/>
  <c r="K178" i="40"/>
  <c r="K1091" i="40"/>
  <c r="K1953" i="40"/>
  <c r="K2036" i="40"/>
  <c r="K2105" i="40"/>
  <c r="K2726" i="40"/>
  <c r="K2056" i="40"/>
  <c r="K1092" i="40"/>
  <c r="K2029" i="40"/>
  <c r="K2595" i="40"/>
  <c r="K2707" i="40"/>
  <c r="K1192" i="40"/>
  <c r="K1626" i="40"/>
  <c r="K2686" i="40"/>
  <c r="K1118" i="40"/>
  <c r="K84" i="40"/>
  <c r="K1586" i="40"/>
  <c r="K2030" i="40"/>
  <c r="K2719" i="40"/>
  <c r="K2024" i="40"/>
  <c r="K2083" i="40"/>
  <c r="K117" i="40"/>
  <c r="K314" i="40"/>
  <c r="K2587" i="40"/>
  <c r="K2068" i="40"/>
  <c r="K2657" i="40"/>
  <c r="K2019" i="40"/>
  <c r="K2031" i="40"/>
  <c r="K2043" i="40"/>
  <c r="K2049" i="40"/>
  <c r="K2062" i="40"/>
  <c r="G556" i="40"/>
  <c r="G566" i="40"/>
  <c r="H566" i="40" s="1"/>
  <c r="K1893" i="40"/>
  <c r="K2025" i="40"/>
  <c r="K2085" i="40"/>
  <c r="K2438" i="40"/>
  <c r="K594" i="40"/>
  <c r="K2038" i="40"/>
  <c r="K2044" i="40"/>
  <c r="K2050" i="40"/>
  <c r="K2078" i="40"/>
  <c r="K2131" i="40"/>
  <c r="K2506" i="40"/>
  <c r="K2617" i="40"/>
  <c r="K2020" i="40"/>
  <c r="K1161" i="40"/>
  <c r="K1180" i="40"/>
  <c r="K1656" i="40"/>
  <c r="K2015" i="40"/>
  <c r="K2033" i="40"/>
  <c r="K2065" i="40"/>
  <c r="K1648" i="40"/>
  <c r="K2045" i="40"/>
  <c r="K2104" i="40"/>
  <c r="K2110" i="40"/>
  <c r="K2610" i="40"/>
  <c r="E551" i="40"/>
  <c r="K589" i="40"/>
  <c r="K625" i="40"/>
  <c r="K1087" i="40"/>
  <c r="K1117" i="40"/>
  <c r="K1146" i="40"/>
  <c r="K1958" i="40"/>
  <c r="K2021" i="40"/>
  <c r="K2034" i="40"/>
  <c r="K2060" i="40"/>
  <c r="K2665" i="40"/>
  <c r="K2685" i="40"/>
  <c r="K1097" i="40"/>
  <c r="K2016" i="40"/>
  <c r="K2040" i="40"/>
  <c r="K2066" i="40"/>
  <c r="K2074" i="40"/>
  <c r="K2097" i="40"/>
  <c r="K2135" i="40"/>
  <c r="K2554" i="40"/>
  <c r="K2706" i="40"/>
  <c r="G490" i="40"/>
  <c r="H490" i="40" s="1"/>
  <c r="K655" i="40"/>
  <c r="K669" i="40"/>
  <c r="K675" i="40"/>
  <c r="K1329" i="40"/>
  <c r="K647" i="40"/>
  <c r="H2626" i="40"/>
  <c r="K670" i="40"/>
  <c r="K1902" i="40"/>
  <c r="K1897" i="40"/>
  <c r="K1913" i="40"/>
  <c r="K1907" i="40"/>
  <c r="K1906" i="40"/>
  <c r="K1901" i="40"/>
  <c r="K1895" i="40"/>
  <c r="K1911" i="40"/>
  <c r="K1894" i="40"/>
  <c r="K1899" i="40"/>
  <c r="K683" i="40"/>
  <c r="K692" i="40"/>
  <c r="K678" i="40"/>
  <c r="K684" i="40"/>
  <c r="K664" i="40"/>
  <c r="K642" i="40"/>
  <c r="K648" i="40"/>
  <c r="K656" i="40"/>
  <c r="G436" i="40"/>
  <c r="G468" i="40"/>
  <c r="K1662" i="40"/>
  <c r="K1636" i="40"/>
  <c r="K1588" i="40"/>
  <c r="K1652" i="40"/>
  <c r="K1647" i="40"/>
  <c r="K1598" i="40"/>
  <c r="K1623" i="40"/>
  <c r="K1614" i="40"/>
  <c r="K1608" i="40"/>
  <c r="K1582" i="40"/>
  <c r="K1663" i="40"/>
  <c r="K1640" i="40"/>
  <c r="K1592" i="40"/>
  <c r="K1622" i="40"/>
  <c r="K1909" i="40"/>
  <c r="K30" i="40"/>
  <c r="K286" i="40"/>
  <c r="G392" i="40"/>
  <c r="K623" i="40"/>
  <c r="K622" i="40"/>
  <c r="K588" i="40"/>
  <c r="K581" i="40"/>
  <c r="K613" i="40"/>
  <c r="K584" i="40"/>
  <c r="K666" i="40"/>
  <c r="K679" i="40"/>
  <c r="K723" i="40"/>
  <c r="K725" i="40"/>
  <c r="K731" i="40"/>
  <c r="K1630" i="40"/>
  <c r="K1644" i="40"/>
  <c r="K1651" i="40"/>
  <c r="K560" i="40"/>
  <c r="K576" i="40"/>
  <c r="K643" i="40"/>
  <c r="K651" i="40"/>
  <c r="K1304" i="40"/>
  <c r="K1576" i="40"/>
  <c r="K1602" i="40"/>
  <c r="K1616" i="40"/>
  <c r="K1659" i="40"/>
  <c r="K218" i="40"/>
  <c r="G561" i="40"/>
  <c r="K570" i="40"/>
  <c r="K713" i="40"/>
  <c r="K1596" i="40"/>
  <c r="K1638" i="40"/>
  <c r="K1910" i="40"/>
  <c r="K598" i="40"/>
  <c r="K644" i="40"/>
  <c r="K660" i="40"/>
  <c r="K668" i="40"/>
  <c r="K690" i="40"/>
  <c r="K1590" i="40"/>
  <c r="K1610" i="40"/>
  <c r="K1625" i="40"/>
  <c r="K1646" i="40"/>
  <c r="K1903" i="40"/>
  <c r="K144" i="40"/>
  <c r="K586" i="40"/>
  <c r="K593" i="40"/>
  <c r="K674" i="40"/>
  <c r="K1578" i="40"/>
  <c r="K1584" i="40"/>
  <c r="K1617" i="40"/>
  <c r="K1654" i="40"/>
  <c r="G452" i="40"/>
  <c r="H452" i="40" s="1"/>
  <c r="K555" i="40"/>
  <c r="K1898" i="40"/>
  <c r="K2546" i="40"/>
  <c r="K2535" i="40"/>
  <c r="K1969" i="40"/>
  <c r="K2442" i="40"/>
  <c r="K1940" i="40"/>
  <c r="K1977" i="40"/>
  <c r="K2138" i="40"/>
  <c r="K2490" i="40"/>
  <c r="K2520" i="40"/>
  <c r="K1107" i="40"/>
  <c r="K1970" i="40"/>
  <c r="K2027" i="40"/>
  <c r="K2041" i="40"/>
  <c r="K2046" i="40"/>
  <c r="K2057" i="40"/>
  <c r="K2112" i="40"/>
  <c r="K2118" i="40"/>
  <c r="K2426" i="40"/>
  <c r="K2482" i="40"/>
  <c r="K2605" i="40"/>
  <c r="K2672" i="40"/>
  <c r="K1942" i="40"/>
  <c r="K2018" i="40"/>
  <c r="K2032" i="40"/>
  <c r="K2093" i="40"/>
  <c r="K2106" i="40"/>
  <c r="K2417" i="40"/>
  <c r="K2436" i="40"/>
  <c r="K2453" i="40"/>
  <c r="K2475" i="40"/>
  <c r="K2555" i="40"/>
  <c r="K2624" i="40"/>
  <c r="K1076" i="40"/>
  <c r="K1096" i="40"/>
  <c r="K2023" i="40"/>
  <c r="K2037" i="40"/>
  <c r="K2042" i="40"/>
  <c r="K2052" i="40"/>
  <c r="K2087" i="40"/>
  <c r="K2113" i="40"/>
  <c r="K2346" i="40"/>
  <c r="K2692" i="40"/>
  <c r="K1123" i="40"/>
  <c r="K1965" i="40"/>
  <c r="K2014" i="40"/>
  <c r="K2028" i="40"/>
  <c r="K2047" i="40"/>
  <c r="K2077" i="40"/>
  <c r="K2254" i="40"/>
  <c r="K2265" i="40"/>
  <c r="K2446" i="40"/>
  <c r="K450" i="40"/>
  <c r="K265" i="40"/>
  <c r="K272" i="40"/>
  <c r="K280" i="40"/>
  <c r="K300" i="40"/>
  <c r="K406" i="40"/>
  <c r="K495" i="40"/>
  <c r="K718" i="40"/>
  <c r="K1193" i="40"/>
  <c r="K1203" i="40"/>
  <c r="K1168" i="40"/>
  <c r="K1151" i="40"/>
  <c r="K1080" i="40"/>
  <c r="K1111" i="40"/>
  <c r="K1133" i="40"/>
  <c r="K1145" i="40"/>
  <c r="K1172" i="40"/>
  <c r="K1461" i="40"/>
  <c r="K321" i="40"/>
  <c r="K334" i="40"/>
  <c r="K407" i="40"/>
  <c r="K416" i="40"/>
  <c r="K459" i="40"/>
  <c r="K1350" i="40"/>
  <c r="K1379" i="40"/>
  <c r="K1370" i="40"/>
  <c r="K281" i="40"/>
  <c r="K301" i="40"/>
  <c r="K468" i="40"/>
  <c r="K1314" i="40"/>
  <c r="K1401" i="40"/>
  <c r="K1518" i="40"/>
  <c r="K1517" i="40"/>
  <c r="K1477" i="40"/>
  <c r="K267" i="40"/>
  <c r="K329" i="40"/>
  <c r="K343" i="40"/>
  <c r="K460" i="40"/>
  <c r="K482" i="40"/>
  <c r="K1256" i="40"/>
  <c r="K1476" i="40"/>
  <c r="K2848" i="40"/>
  <c r="K2838" i="40"/>
  <c r="K2853" i="40"/>
  <c r="K2852" i="40"/>
  <c r="K2843" i="40"/>
  <c r="K261" i="40"/>
  <c r="K289" i="40"/>
  <c r="K382" i="40"/>
  <c r="K436" i="40"/>
  <c r="G491" i="40"/>
  <c r="K621" i="40"/>
  <c r="K714" i="40"/>
  <c r="K721" i="40"/>
  <c r="K1108" i="40"/>
  <c r="K1130" i="40"/>
  <c r="K1157" i="40"/>
  <c r="K1175" i="40"/>
  <c r="K1182" i="40"/>
  <c r="K1755" i="40"/>
  <c r="K276" i="40"/>
  <c r="K296" i="40"/>
  <c r="K324" i="40"/>
  <c r="K392" i="40"/>
  <c r="K402" i="40"/>
  <c r="K445" i="40"/>
  <c r="K503" i="40"/>
  <c r="K727" i="40"/>
  <c r="K1093" i="40"/>
  <c r="K1119" i="40"/>
  <c r="K1125" i="40"/>
  <c r="K1188" i="40"/>
  <c r="K1200" i="40"/>
  <c r="K1289" i="40"/>
  <c r="K256" i="40"/>
  <c r="K310" i="40"/>
  <c r="K330" i="40"/>
  <c r="K411" i="40"/>
  <c r="K471" i="40"/>
  <c r="K491" i="40"/>
  <c r="K600" i="40"/>
  <c r="K605" i="40"/>
  <c r="K715" i="40"/>
  <c r="K1078" i="40"/>
  <c r="K1137" i="40"/>
  <c r="K1158" i="40"/>
  <c r="K290" i="40"/>
  <c r="K403" i="40"/>
  <c r="K421" i="40"/>
  <c r="K446" i="40"/>
  <c r="K523" i="40"/>
  <c r="K722" i="40"/>
  <c r="K1084" i="40"/>
  <c r="K1089" i="40"/>
  <c r="K1099" i="40"/>
  <c r="K1104" i="40"/>
  <c r="K1109" i="40"/>
  <c r="K1153" i="40"/>
  <c r="K1164" i="40"/>
  <c r="K1195" i="40"/>
  <c r="K1385" i="40"/>
  <c r="K1804" i="40"/>
  <c r="K1777" i="40"/>
  <c r="K1915" i="40"/>
  <c r="K325" i="40"/>
  <c r="G413" i="40"/>
  <c r="H413" i="40" s="1"/>
  <c r="K455" i="40"/>
  <c r="G487" i="40"/>
  <c r="K652" i="40"/>
  <c r="K1132" i="40"/>
  <c r="K1144" i="40"/>
  <c r="K1201" i="40"/>
  <c r="K1244" i="40"/>
  <c r="K1460" i="40"/>
  <c r="K1731" i="40"/>
  <c r="K1799" i="40"/>
  <c r="K108" i="40"/>
  <c r="K193" i="40"/>
  <c r="K257" i="40"/>
  <c r="K285" i="40"/>
  <c r="K339" i="40"/>
  <c r="K431" i="40"/>
  <c r="K601" i="40"/>
  <c r="K646" i="40"/>
  <c r="K665" i="40"/>
  <c r="K717" i="40"/>
  <c r="K1079" i="40"/>
  <c r="K1095" i="40"/>
  <c r="K1116" i="40"/>
  <c r="K1159" i="40"/>
  <c r="K1171" i="40"/>
  <c r="K1178" i="40"/>
  <c r="K1284" i="40"/>
  <c r="K441" i="40"/>
  <c r="K305" i="40"/>
  <c r="K320" i="40"/>
  <c r="K387" i="40"/>
  <c r="K396" i="40"/>
  <c r="K423" i="40"/>
  <c r="G441" i="40"/>
  <c r="K480" i="40"/>
  <c r="K582" i="40"/>
  <c r="K597" i="40"/>
  <c r="K618" i="40"/>
  <c r="K640" i="40"/>
  <c r="K653" i="40"/>
  <c r="K677" i="40"/>
  <c r="K1085" i="40"/>
  <c r="K1100" i="40"/>
  <c r="K1105" i="40"/>
  <c r="K1139" i="40"/>
  <c r="K1154" i="40"/>
  <c r="K1166" i="40"/>
  <c r="K1185" i="40"/>
  <c r="K1196" i="40"/>
  <c r="K1260" i="40"/>
  <c r="K1342" i="40"/>
  <c r="K1723" i="40"/>
  <c r="K2545" i="40"/>
  <c r="K2531" i="40"/>
  <c r="K2550" i="40"/>
  <c r="K2542" i="40"/>
  <c r="K2536" i="40"/>
  <c r="K2548" i="40"/>
  <c r="K1974" i="40"/>
  <c r="K1941" i="40"/>
  <c r="K1954" i="40"/>
  <c r="K1945" i="40"/>
  <c r="K1949" i="40"/>
  <c r="K1950" i="40"/>
  <c r="K1966" i="40"/>
  <c r="K2541" i="40"/>
  <c r="K1961" i="40"/>
  <c r="K1978" i="40"/>
  <c r="K2528" i="40"/>
  <c r="K1946" i="40"/>
  <c r="K1967" i="40"/>
  <c r="K1973" i="40"/>
  <c r="K1952" i="40"/>
  <c r="K1957" i="40"/>
  <c r="K1962" i="40"/>
  <c r="K1985" i="40"/>
  <c r="K1580" i="40"/>
  <c r="K1604" i="40"/>
  <c r="K1618" i="40"/>
  <c r="K1665" i="40"/>
  <c r="K2591" i="40"/>
  <c r="K2596" i="40"/>
  <c r="K2673" i="40"/>
  <c r="K2701" i="40"/>
  <c r="K2572" i="40"/>
  <c r="K2585" i="40"/>
  <c r="K2601" i="40"/>
  <c r="K2606" i="40"/>
  <c r="K2613" i="40"/>
  <c r="K2721" i="40"/>
  <c r="K2561" i="40"/>
  <c r="K2567" i="40"/>
  <c r="K2660" i="40"/>
  <c r="K2666" i="40"/>
  <c r="K2681" i="40"/>
  <c r="K2688" i="40"/>
  <c r="K2702" i="40"/>
  <c r="K2715" i="40"/>
  <c r="K2729" i="40"/>
  <c r="H2639" i="40"/>
  <c r="K2592" i="40"/>
  <c r="K2597" i="40"/>
  <c r="K2696" i="40"/>
  <c r="K2722" i="40"/>
  <c r="K2602" i="40"/>
  <c r="K2676" i="40"/>
  <c r="K2710" i="40"/>
  <c r="K2102" i="40"/>
  <c r="K2512" i="40"/>
  <c r="K2568" i="40"/>
  <c r="K2581" i="40"/>
  <c r="K2661" i="40"/>
  <c r="K2690" i="40"/>
  <c r="K2697" i="40"/>
  <c r="K2017" i="40"/>
  <c r="K2026" i="40"/>
  <c r="K2039" i="40"/>
  <c r="K2064" i="40"/>
  <c r="K2096" i="40"/>
  <c r="K2563" i="40"/>
  <c r="K2616" i="40"/>
  <c r="K2705" i="40"/>
  <c r="K2717" i="40"/>
  <c r="K2022" i="40"/>
  <c r="K2035" i="40"/>
  <c r="K2048" i="40"/>
  <c r="K2053" i="40"/>
  <c r="K2070" i="40"/>
  <c r="K2084" i="40"/>
  <c r="K2114" i="40"/>
  <c r="K2134" i="40"/>
  <c r="K2433" i="40"/>
  <c r="K2441" i="40"/>
  <c r="K2553" i="40"/>
  <c r="K2558" i="40"/>
  <c r="K2576" i="40"/>
  <c r="K2656" i="40"/>
  <c r="K2662" i="40"/>
  <c r="K2677" i="40"/>
  <c r="K2711" i="40"/>
  <c r="K900" i="40"/>
  <c r="K879" i="40"/>
  <c r="K875" i="40"/>
  <c r="K871" i="40"/>
  <c r="K846" i="40"/>
  <c r="K825" i="40"/>
  <c r="K788" i="40"/>
  <c r="K784" i="40"/>
  <c r="K780" i="40"/>
  <c r="K776" i="40"/>
  <c r="K772" i="40"/>
  <c r="K768" i="40"/>
  <c r="K764" i="40"/>
  <c r="K760" i="40"/>
  <c r="K756" i="40"/>
  <c r="K752" i="40"/>
  <c r="K748" i="40"/>
  <c r="K744" i="40"/>
  <c r="K740" i="40"/>
  <c r="K908" i="40"/>
  <c r="K895" i="40"/>
  <c r="K891" i="40"/>
  <c r="K852" i="40"/>
  <c r="K843" i="40"/>
  <c r="K830" i="40"/>
  <c r="K799" i="40"/>
  <c r="K777" i="40"/>
  <c r="K755" i="40"/>
  <c r="K742" i="40"/>
  <c r="K915" i="40"/>
  <c r="K902" i="40"/>
  <c r="K885" i="40"/>
  <c r="K876" i="40"/>
  <c r="K910" i="40"/>
  <c r="K838" i="40"/>
  <c r="K829" i="40"/>
  <c r="K824" i="40"/>
  <c r="K819" i="40"/>
  <c r="K801" i="40"/>
  <c r="K796" i="40"/>
  <c r="K787" i="40"/>
  <c r="K778" i="40"/>
  <c r="K769" i="40"/>
  <c r="K741" i="40"/>
  <c r="K914" i="40"/>
  <c r="K890" i="40"/>
  <c r="K870" i="40"/>
  <c r="K810" i="40"/>
  <c r="K773" i="40"/>
  <c r="K759" i="40"/>
  <c r="K750" i="40"/>
  <c r="K918" i="40"/>
  <c r="K899" i="40"/>
  <c r="K865" i="40"/>
  <c r="K861" i="40"/>
  <c r="K847" i="40"/>
  <c r="K833" i="40"/>
  <c r="K814" i="40"/>
  <c r="K805" i="40"/>
  <c r="K800" i="40"/>
  <c r="K782" i="40"/>
  <c r="K754" i="40"/>
  <c r="K745" i="40"/>
  <c r="K909" i="40"/>
  <c r="K894" i="40"/>
  <c r="K874" i="40"/>
  <c r="K837" i="40"/>
  <c r="K823" i="40"/>
  <c r="K818" i="40"/>
  <c r="K795" i="40"/>
  <c r="K786" i="40"/>
  <c r="K763" i="40"/>
  <c r="K913" i="40"/>
  <c r="K884" i="40"/>
  <c r="K851" i="40"/>
  <c r="K804" i="40"/>
  <c r="K781" i="40"/>
  <c r="K767" i="40"/>
  <c r="K758" i="40"/>
  <c r="K749" i="40"/>
  <c r="K917" i="40"/>
  <c r="K903" i="40"/>
  <c r="K898" i="40"/>
  <c r="K893" i="40"/>
  <c r="K878" i="40"/>
  <c r="K873" i="40"/>
  <c r="K864" i="40"/>
  <c r="K860" i="40"/>
  <c r="K832" i="40"/>
  <c r="K813" i="40"/>
  <c r="K753" i="40"/>
  <c r="K739" i="40"/>
  <c r="K883" i="40"/>
  <c r="K855" i="40"/>
  <c r="K850" i="40"/>
  <c r="K836" i="40"/>
  <c r="K822" i="40"/>
  <c r="K817" i="40"/>
  <c r="K803" i="40"/>
  <c r="K794" i="40"/>
  <c r="K785" i="40"/>
  <c r="K771" i="40"/>
  <c r="K762" i="40"/>
  <c r="K907" i="40"/>
  <c r="K845" i="40"/>
  <c r="K840" i="40"/>
  <c r="K812" i="40"/>
  <c r="K798" i="40"/>
  <c r="K789" i="40"/>
  <c r="K775" i="40"/>
  <c r="K766" i="40"/>
  <c r="K757" i="40"/>
  <c r="K743" i="40"/>
  <c r="K746" i="40"/>
  <c r="K208" i="40"/>
  <c r="K204" i="40"/>
  <c r="K200" i="40"/>
  <c r="K171" i="40"/>
  <c r="K167" i="40"/>
  <c r="K163" i="40"/>
  <c r="K130" i="40"/>
  <c r="K126" i="40"/>
  <c r="K93" i="40"/>
  <c r="K60" i="40"/>
  <c r="K56" i="40"/>
  <c r="K52" i="40"/>
  <c r="K48" i="40"/>
  <c r="K44" i="40"/>
  <c r="K40" i="40"/>
  <c r="K36" i="40"/>
  <c r="K32" i="40"/>
  <c r="K28" i="40"/>
  <c r="K24" i="40"/>
  <c r="K220" i="40"/>
  <c r="K216" i="40"/>
  <c r="K183" i="40"/>
  <c r="K179" i="40"/>
  <c r="K175" i="40"/>
  <c r="K146" i="40"/>
  <c r="K142" i="40"/>
  <c r="K138" i="40"/>
  <c r="K105" i="40"/>
  <c r="K101" i="40"/>
  <c r="K72" i="40"/>
  <c r="K68" i="40"/>
  <c r="K64" i="40"/>
  <c r="K195" i="40"/>
  <c r="K191" i="40"/>
  <c r="K158" i="40"/>
  <c r="K154" i="40"/>
  <c r="K150" i="40"/>
  <c r="K17" i="40"/>
  <c r="K26" i="40"/>
  <c r="K39" i="40"/>
  <c r="K61" i="40"/>
  <c r="K66" i="40"/>
  <c r="K80" i="40"/>
  <c r="K94" i="40"/>
  <c r="K99" i="40"/>
  <c r="K113" i="40"/>
  <c r="K149" i="40"/>
  <c r="K159" i="40"/>
  <c r="K164" i="40"/>
  <c r="K203" i="40"/>
  <c r="K223" i="40"/>
  <c r="E378" i="40"/>
  <c r="G397" i="40"/>
  <c r="G407" i="40"/>
  <c r="G427" i="40"/>
  <c r="H427" i="40" s="1"/>
  <c r="G446" i="40"/>
  <c r="G460" i="40"/>
  <c r="G477" i="40"/>
  <c r="H477" i="40" s="1"/>
  <c r="G480" i="40"/>
  <c r="G496" i="40"/>
  <c r="K508" i="40"/>
  <c r="K738" i="40"/>
  <c r="K770" i="40"/>
  <c r="K792" i="40"/>
  <c r="K844" i="40"/>
  <c r="K858" i="40"/>
  <c r="K13" i="40"/>
  <c r="K35" i="40"/>
  <c r="K57" i="40"/>
  <c r="K71" i="40"/>
  <c r="K85" i="40"/>
  <c r="K90" i="40"/>
  <c r="K104" i="40"/>
  <c r="K118" i="40"/>
  <c r="K131" i="40"/>
  <c r="K140" i="40"/>
  <c r="K169" i="40"/>
  <c r="K184" i="40"/>
  <c r="K189" i="40"/>
  <c r="K214" i="40"/>
  <c r="G383" i="40"/>
  <c r="G388" i="40"/>
  <c r="G417" i="40"/>
  <c r="G422" i="40"/>
  <c r="G432" i="40"/>
  <c r="G472" i="40"/>
  <c r="K747" i="40"/>
  <c r="K807" i="40"/>
  <c r="K872" i="40"/>
  <c r="K887" i="40"/>
  <c r="K31" i="40"/>
  <c r="K53" i="40"/>
  <c r="K81" i="40"/>
  <c r="K114" i="40"/>
  <c r="K127" i="40"/>
  <c r="K145" i="40"/>
  <c r="K155" i="40"/>
  <c r="K194" i="40"/>
  <c r="K209" i="40"/>
  <c r="K219" i="40"/>
  <c r="G493" i="40"/>
  <c r="G473" i="40"/>
  <c r="G423" i="40"/>
  <c r="G382" i="40"/>
  <c r="G463" i="40"/>
  <c r="G459" i="40"/>
  <c r="G455" i="40"/>
  <c r="G435" i="40"/>
  <c r="G431" i="40"/>
  <c r="G410" i="40"/>
  <c r="G406" i="40"/>
  <c r="G402" i="40"/>
  <c r="G398" i="40"/>
  <c r="G394" i="40"/>
  <c r="G390" i="40"/>
  <c r="G386" i="40"/>
  <c r="G486" i="40"/>
  <c r="G479" i="40"/>
  <c r="G447" i="40"/>
  <c r="G443" i="40"/>
  <c r="G418" i="40"/>
  <c r="G414" i="40"/>
  <c r="G393" i="40"/>
  <c r="G403" i="40"/>
  <c r="G437" i="40"/>
  <c r="G442" i="40"/>
  <c r="G456" i="40"/>
  <c r="G465" i="40"/>
  <c r="H465" i="40" s="1"/>
  <c r="G488" i="40"/>
  <c r="G492" i="40"/>
  <c r="K518" i="40"/>
  <c r="K526" i="40"/>
  <c r="K522" i="40"/>
  <c r="K505" i="40"/>
  <c r="K501" i="40"/>
  <c r="K530" i="40"/>
  <c r="K509" i="40"/>
  <c r="K504" i="40"/>
  <c r="K519" i="40"/>
  <c r="K524" i="40"/>
  <c r="K529" i="40"/>
  <c r="K779" i="40"/>
  <c r="K793" i="40"/>
  <c r="K815" i="40"/>
  <c r="K866" i="40"/>
  <c r="K18" i="40"/>
  <c r="K27" i="40"/>
  <c r="K49" i="40"/>
  <c r="K67" i="40"/>
  <c r="K77" i="40"/>
  <c r="K95" i="40"/>
  <c r="K100" i="40"/>
  <c r="K136" i="40"/>
  <c r="K165" i="40"/>
  <c r="K180" i="40"/>
  <c r="K316" i="40"/>
  <c r="K335" i="40"/>
  <c r="K345" i="40"/>
  <c r="K486" i="40"/>
  <c r="K479" i="40"/>
  <c r="K469" i="40"/>
  <c r="K466" i="40"/>
  <c r="K447" i="40"/>
  <c r="K443" i="40"/>
  <c r="K418" i="40"/>
  <c r="K414" i="40"/>
  <c r="K496" i="40"/>
  <c r="K492" i="40"/>
  <c r="K472" i="40"/>
  <c r="K422" i="40"/>
  <c r="K381" i="40"/>
  <c r="K462" i="40"/>
  <c r="K458" i="40"/>
  <c r="K454" i="40"/>
  <c r="K434" i="40"/>
  <c r="K430" i="40"/>
  <c r="K409" i="40"/>
  <c r="K405" i="40"/>
  <c r="K401" i="40"/>
  <c r="K397" i="40"/>
  <c r="K393" i="40"/>
  <c r="K389" i="40"/>
  <c r="K385" i="40"/>
  <c r="F378" i="40"/>
  <c r="K378" i="40" s="1"/>
  <c r="K383" i="40"/>
  <c r="K388" i="40"/>
  <c r="K398" i="40"/>
  <c r="G408" i="40"/>
  <c r="K417" i="40"/>
  <c r="G428" i="40"/>
  <c r="K432" i="40"/>
  <c r="G461" i="40"/>
  <c r="G469" i="40"/>
  <c r="G481" i="40"/>
  <c r="K483" i="40"/>
  <c r="G572" i="40"/>
  <c r="G568" i="40"/>
  <c r="G555" i="40"/>
  <c r="G563" i="40"/>
  <c r="G571" i="40"/>
  <c r="G567" i="40"/>
  <c r="K831" i="40"/>
  <c r="K853" i="40"/>
  <c r="K859" i="40"/>
  <c r="K14" i="40"/>
  <c r="K23" i="40"/>
  <c r="K45" i="40"/>
  <c r="K58" i="40"/>
  <c r="K86" i="40"/>
  <c r="K91" i="40"/>
  <c r="K119" i="40"/>
  <c r="K132" i="40"/>
  <c r="K141" i="40"/>
  <c r="K151" i="40"/>
  <c r="K170" i="40"/>
  <c r="K185" i="40"/>
  <c r="K190" i="40"/>
  <c r="K205" i="40"/>
  <c r="K215" i="40"/>
  <c r="G379" i="40"/>
  <c r="H379" i="40" s="1"/>
  <c r="G384" i="40"/>
  <c r="G389" i="40"/>
  <c r="G399" i="40"/>
  <c r="G433" i="40"/>
  <c r="K437" i="40"/>
  <c r="K442" i="40"/>
  <c r="G448" i="40"/>
  <c r="K456" i="40"/>
  <c r="K473" i="40"/>
  <c r="G484" i="40"/>
  <c r="K488" i="40"/>
  <c r="K500" i="40"/>
  <c r="K510" i="40"/>
  <c r="K515" i="40"/>
  <c r="K563" i="40"/>
  <c r="K571" i="40"/>
  <c r="K567" i="40"/>
  <c r="K554" i="40"/>
  <c r="K562" i="40"/>
  <c r="F551" i="40"/>
  <c r="K551" i="40" s="1"/>
  <c r="K556" i="40"/>
  <c r="K561" i="40"/>
  <c r="K696" i="40"/>
  <c r="K765" i="40"/>
  <c r="K802" i="40"/>
  <c r="K839" i="40"/>
  <c r="K10" i="40"/>
  <c r="K41" i="40"/>
  <c r="K54" i="40"/>
  <c r="K73" i="40"/>
  <c r="K82" i="40"/>
  <c r="K106" i="40"/>
  <c r="K115" i="40"/>
  <c r="K128" i="40"/>
  <c r="K156" i="40"/>
  <c r="K176" i="40"/>
  <c r="K210" i="40"/>
  <c r="K277" i="40"/>
  <c r="K297" i="40"/>
  <c r="K312" i="40"/>
  <c r="K326" i="40"/>
  <c r="K331" i="40"/>
  <c r="K341" i="40"/>
  <c r="K379" i="40"/>
  <c r="K394" i="40"/>
  <c r="G404" i="40"/>
  <c r="K408" i="40"/>
  <c r="G424" i="40"/>
  <c r="K428" i="40"/>
  <c r="G457" i="40"/>
  <c r="K461" i="40"/>
  <c r="G466" i="40"/>
  <c r="G470" i="40"/>
  <c r="G474" i="40"/>
  <c r="K481" i="40"/>
  <c r="K493" i="40"/>
  <c r="K525" i="40"/>
  <c r="G552" i="40"/>
  <c r="H552" i="40" s="1"/>
  <c r="G557" i="40"/>
  <c r="G562" i="40"/>
  <c r="K816" i="40"/>
  <c r="K867" i="40"/>
  <c r="K882" i="40"/>
  <c r="K1205" i="40"/>
  <c r="K19" i="40"/>
  <c r="K37" i="40"/>
  <c r="K50" i="40"/>
  <c r="K78" i="40"/>
  <c r="K111" i="40"/>
  <c r="K124" i="40"/>
  <c r="K137" i="40"/>
  <c r="K166" i="40"/>
  <c r="K181" i="40"/>
  <c r="K196" i="40"/>
  <c r="K201" i="40"/>
  <c r="K221" i="40"/>
  <c r="K263" i="40"/>
  <c r="K282" i="40"/>
  <c r="K292" i="40"/>
  <c r="K302" i="40"/>
  <c r="K317" i="40"/>
  <c r="G380" i="40"/>
  <c r="K384" i="40"/>
  <c r="G395" i="40"/>
  <c r="K399" i="40"/>
  <c r="G409" i="40"/>
  <c r="K419" i="40"/>
  <c r="G429" i="40"/>
  <c r="K433" i="40"/>
  <c r="G439" i="40"/>
  <c r="H439" i="40" s="1"/>
  <c r="G444" i="40"/>
  <c r="K448" i="40"/>
  <c r="G462" i="40"/>
  <c r="K484" i="40"/>
  <c r="G494" i="40"/>
  <c r="K535" i="40"/>
  <c r="K531" i="40"/>
  <c r="K552" i="40"/>
  <c r="K568" i="40"/>
  <c r="K774" i="40"/>
  <c r="K854" i="40"/>
  <c r="K15" i="40"/>
  <c r="K33" i="40"/>
  <c r="K46" i="40"/>
  <c r="K59" i="40"/>
  <c r="K69" i="40"/>
  <c r="K87" i="40"/>
  <c r="K92" i="40"/>
  <c r="K102" i="40"/>
  <c r="K120" i="40"/>
  <c r="K133" i="40"/>
  <c r="K152" i="40"/>
  <c r="K206" i="40"/>
  <c r="K344" i="40"/>
  <c r="K340" i="40"/>
  <c r="K336" i="40"/>
  <c r="K332" i="40"/>
  <c r="K291" i="40"/>
  <c r="K287" i="40"/>
  <c r="K283" i="40"/>
  <c r="K279" i="40"/>
  <c r="K275" i="40"/>
  <c r="K303" i="40"/>
  <c r="K299" i="40"/>
  <c r="K323" i="40"/>
  <c r="K319" i="40"/>
  <c r="K315" i="40"/>
  <c r="K311" i="40"/>
  <c r="K266" i="40"/>
  <c r="K262" i="40"/>
  <c r="K258" i="40"/>
  <c r="K254" i="40"/>
  <c r="K268" i="40"/>
  <c r="K273" i="40"/>
  <c r="K308" i="40"/>
  <c r="K322" i="40"/>
  <c r="K337" i="40"/>
  <c r="K390" i="40"/>
  <c r="G400" i="40"/>
  <c r="K404" i="40"/>
  <c r="G415" i="40"/>
  <c r="G420" i="40"/>
  <c r="K424" i="40"/>
  <c r="G434" i="40"/>
  <c r="G453" i="40"/>
  <c r="K457" i="40"/>
  <c r="G467" i="40"/>
  <c r="K474" i="40"/>
  <c r="K511" i="40"/>
  <c r="K516" i="40"/>
  <c r="G553" i="40"/>
  <c r="K557" i="40"/>
  <c r="G569" i="40"/>
  <c r="K751" i="40"/>
  <c r="K826" i="40"/>
  <c r="K862" i="40"/>
  <c r="K11" i="40"/>
  <c r="K20" i="40"/>
  <c r="K29" i="40"/>
  <c r="K42" i="40"/>
  <c r="K55" i="40"/>
  <c r="K74" i="40"/>
  <c r="K83" i="40"/>
  <c r="K107" i="40"/>
  <c r="K116" i="40"/>
  <c r="K129" i="40"/>
  <c r="K143" i="40"/>
  <c r="K157" i="40"/>
  <c r="K162" i="40"/>
  <c r="K172" i="40"/>
  <c r="K177" i="40"/>
  <c r="K192" i="40"/>
  <c r="K217" i="40"/>
  <c r="K259" i="40"/>
  <c r="K278" i="40"/>
  <c r="K288" i="40"/>
  <c r="K298" i="40"/>
  <c r="K313" i="40"/>
  <c r="K342" i="40"/>
  <c r="K380" i="40"/>
  <c r="G391" i="40"/>
  <c r="K395" i="40"/>
  <c r="G405" i="40"/>
  <c r="G425" i="40"/>
  <c r="K429" i="40"/>
  <c r="G440" i="40"/>
  <c r="K444" i="40"/>
  <c r="K449" i="40"/>
  <c r="G458" i="40"/>
  <c r="K470" i="40"/>
  <c r="G475" i="40"/>
  <c r="G478" i="40"/>
  <c r="G485" i="40"/>
  <c r="K494" i="40"/>
  <c r="K502" i="40"/>
  <c r="G564" i="40"/>
  <c r="K627" i="40"/>
  <c r="K783" i="40"/>
  <c r="K797" i="40"/>
  <c r="K811" i="40"/>
  <c r="K877" i="40"/>
  <c r="K906" i="40"/>
  <c r="K16" i="40"/>
  <c r="K25" i="40"/>
  <c r="K38" i="40"/>
  <c r="K51" i="40"/>
  <c r="K65" i="40"/>
  <c r="K79" i="40"/>
  <c r="K98" i="40"/>
  <c r="K112" i="40"/>
  <c r="K125" i="40"/>
  <c r="K182" i="40"/>
  <c r="K197" i="40"/>
  <c r="K202" i="40"/>
  <c r="K222" i="40"/>
  <c r="K264" i="40"/>
  <c r="K293" i="40"/>
  <c r="K318" i="40"/>
  <c r="K333" i="40"/>
  <c r="G381" i="40"/>
  <c r="K386" i="40"/>
  <c r="G396" i="40"/>
  <c r="K400" i="40"/>
  <c r="K410" i="40"/>
  <c r="K415" i="40"/>
  <c r="K420" i="40"/>
  <c r="G430" i="40"/>
  <c r="G445" i="40"/>
  <c r="G450" i="40"/>
  <c r="K453" i="40"/>
  <c r="K463" i="40"/>
  <c r="G471" i="40"/>
  <c r="G495" i="40"/>
  <c r="K532" i="40"/>
  <c r="K553" i="40"/>
  <c r="G559" i="40"/>
  <c r="H559" i="40" s="1"/>
  <c r="K569" i="40"/>
  <c r="K612" i="40"/>
  <c r="K608" i="40"/>
  <c r="K604" i="40"/>
  <c r="K624" i="40"/>
  <c r="K620" i="40"/>
  <c r="K616" i="40"/>
  <c r="K587" i="40"/>
  <c r="K583" i="40"/>
  <c r="K599" i="40"/>
  <c r="K595" i="40"/>
  <c r="K611" i="40"/>
  <c r="K607" i="40"/>
  <c r="K578" i="40"/>
  <c r="K610" i="40"/>
  <c r="K606" i="40"/>
  <c r="K577" i="40"/>
  <c r="K585" i="40"/>
  <c r="K609" i="40"/>
  <c r="K619" i="40"/>
  <c r="K892" i="40"/>
  <c r="K12" i="40"/>
  <c r="K34" i="40"/>
  <c r="K47" i="40"/>
  <c r="K70" i="40"/>
  <c r="K103" i="40"/>
  <c r="K121" i="40"/>
  <c r="K139" i="40"/>
  <c r="K153" i="40"/>
  <c r="K168" i="40"/>
  <c r="K188" i="40"/>
  <c r="K207" i="40"/>
  <c r="K213" i="40"/>
  <c r="K255" i="40"/>
  <c r="K269" i="40"/>
  <c r="K274" i="40"/>
  <c r="K284" i="40"/>
  <c r="K304" i="40"/>
  <c r="K309" i="40"/>
  <c r="K338" i="40"/>
  <c r="G387" i="40"/>
  <c r="K391" i="40"/>
  <c r="G401" i="40"/>
  <c r="G411" i="40"/>
  <c r="G416" i="40"/>
  <c r="G421" i="40"/>
  <c r="K425" i="40"/>
  <c r="K435" i="40"/>
  <c r="K440" i="40"/>
  <c r="G454" i="40"/>
  <c r="K467" i="40"/>
  <c r="K475" i="40"/>
  <c r="K478" i="40"/>
  <c r="G482" i="40"/>
  <c r="K485" i="40"/>
  <c r="K512" i="40"/>
  <c r="K517" i="40"/>
  <c r="G554" i="40"/>
  <c r="K564" i="40"/>
  <c r="G570" i="40"/>
  <c r="K590" i="40"/>
  <c r="K920" i="40"/>
  <c r="K761" i="40"/>
  <c r="K806" i="40"/>
  <c r="K863" i="40"/>
  <c r="K886" i="40"/>
  <c r="K901" i="40"/>
  <c r="K916" i="40"/>
  <c r="K1264" i="40"/>
  <c r="K1271" i="40"/>
  <c r="K1364" i="40"/>
  <c r="K1380" i="40"/>
  <c r="K685" i="40"/>
  <c r="K671" i="40"/>
  <c r="K667" i="40"/>
  <c r="K663" i="40"/>
  <c r="K659" i="40"/>
  <c r="K661" i="40"/>
  <c r="K694" i="40"/>
  <c r="K1285" i="40"/>
  <c r="K1292" i="40"/>
  <c r="K1343" i="40"/>
  <c r="K1508" i="40"/>
  <c r="K1504" i="40"/>
  <c r="K1500" i="40"/>
  <c r="K1520" i="40"/>
  <c r="K1516" i="40"/>
  <c r="K1512" i="40"/>
  <c r="K1483" i="40"/>
  <c r="K1479" i="40"/>
  <c r="K1475" i="40"/>
  <c r="K1471" i="40"/>
  <c r="K1467" i="40"/>
  <c r="K1463" i="40"/>
  <c r="K1459" i="40"/>
  <c r="K1455" i="40"/>
  <c r="K1532" i="40"/>
  <c r="K1528" i="40"/>
  <c r="K1524" i="40"/>
  <c r="K1495" i="40"/>
  <c r="K1491" i="40"/>
  <c r="K1531" i="40"/>
  <c r="K1527" i="40"/>
  <c r="K1494" i="40"/>
  <c r="K1490" i="40"/>
  <c r="K1506" i="40"/>
  <c r="K1502" i="40"/>
  <c r="K1533" i="40"/>
  <c r="K1529" i="40"/>
  <c r="K1525" i="40"/>
  <c r="K1496" i="40"/>
  <c r="K1492" i="40"/>
  <c r="K1488" i="40"/>
  <c r="K1470" i="40"/>
  <c r="K1521" i="40"/>
  <c r="K1503" i="40"/>
  <c r="K1497" i="40"/>
  <c r="K1485" i="40"/>
  <c r="K1480" i="40"/>
  <c r="K1469" i="40"/>
  <c r="K1464" i="40"/>
  <c r="K1515" i="40"/>
  <c r="K1474" i="40"/>
  <c r="K1458" i="40"/>
  <c r="K1509" i="40"/>
  <c r="K1526" i="40"/>
  <c r="K1514" i="40"/>
  <c r="K1484" i="40"/>
  <c r="K1473" i="40"/>
  <c r="K1468" i="40"/>
  <c r="K1457" i="40"/>
  <c r="K1519" i="40"/>
  <c r="K1501" i="40"/>
  <c r="K1489" i="40"/>
  <c r="K1478" i="40"/>
  <c r="K1462" i="40"/>
  <c r="K1507" i="40"/>
  <c r="K1394" i="40"/>
  <c r="K1390" i="40"/>
  <c r="K1386" i="40"/>
  <c r="K1365" i="40"/>
  <c r="K1328" i="40"/>
  <c r="K1307" i="40"/>
  <c r="K1303" i="40"/>
  <c r="K1299" i="40"/>
  <c r="K1406" i="40"/>
  <c r="K1402" i="40"/>
  <c r="K1398" i="40"/>
  <c r="K1373" i="40"/>
  <c r="K1352" i="40"/>
  <c r="K1336" i="40"/>
  <c r="K1315" i="40"/>
  <c r="K1311" i="40"/>
  <c r="K1250" i="40"/>
  <c r="K1246" i="40"/>
  <c r="K1242" i="40"/>
  <c r="K1381" i="40"/>
  <c r="K1377" i="40"/>
  <c r="K1360" i="40"/>
  <c r="K1356" i="40"/>
  <c r="K1344" i="40"/>
  <c r="K1323" i="40"/>
  <c r="K1319" i="40"/>
  <c r="K1294" i="40"/>
  <c r="K1290" i="40"/>
  <c r="K1286" i="40"/>
  <c r="K1282" i="40"/>
  <c r="K1278" i="40"/>
  <c r="K1274" i="40"/>
  <c r="K1270" i="40"/>
  <c r="K1266" i="40"/>
  <c r="K1262" i="40"/>
  <c r="K1258" i="40"/>
  <c r="K1254" i="40"/>
  <c r="K1392" i="40"/>
  <c r="K1405" i="40"/>
  <c r="K1363" i="40"/>
  <c r="K1337" i="40"/>
  <c r="K1313" i="40"/>
  <c r="K1308" i="40"/>
  <c r="K1293" i="40"/>
  <c r="K1279" i="40"/>
  <c r="K1269" i="40"/>
  <c r="K1255" i="40"/>
  <c r="K1245" i="40"/>
  <c r="K1388" i="40"/>
  <c r="K1358" i="40"/>
  <c r="K1353" i="40"/>
  <c r="K1346" i="40"/>
  <c r="K1327" i="40"/>
  <c r="K1404" i="40"/>
  <c r="K1399" i="40"/>
  <c r="K1393" i="40"/>
  <c r="K1378" i="40"/>
  <c r="K1367" i="40"/>
  <c r="K1322" i="40"/>
  <c r="K1302" i="40"/>
  <c r="K1283" i="40"/>
  <c r="K1273" i="40"/>
  <c r="K1259" i="40"/>
  <c r="K1249" i="40"/>
  <c r="K1372" i="40"/>
  <c r="K1331" i="40"/>
  <c r="K1312" i="40"/>
  <c r="K1387" i="40"/>
  <c r="K1382" i="40"/>
  <c r="K1357" i="40"/>
  <c r="K1345" i="40"/>
  <c r="K1335" i="40"/>
  <c r="K1326" i="40"/>
  <c r="K1306" i="40"/>
  <c r="K1287" i="40"/>
  <c r="K1277" i="40"/>
  <c r="K1263" i="40"/>
  <c r="K1253" i="40"/>
  <c r="K1403" i="40"/>
  <c r="K1366" i="40"/>
  <c r="K1351" i="40"/>
  <c r="K1321" i="40"/>
  <c r="K1316" i="40"/>
  <c r="K1301" i="40"/>
  <c r="K1296" i="40"/>
  <c r="K1272" i="40"/>
  <c r="K1248" i="40"/>
  <c r="K1397" i="40"/>
  <c r="K1391" i="40"/>
  <c r="K1371" i="40"/>
  <c r="K1339" i="40"/>
  <c r="K1330" i="40"/>
  <c r="K1291" i="40"/>
  <c r="K1281" i="40"/>
  <c r="K1267" i="40"/>
  <c r="K1257" i="40"/>
  <c r="K1243" i="40"/>
  <c r="K1334" i="40"/>
  <c r="K1305" i="40"/>
  <c r="K1276" i="40"/>
  <c r="K1265" i="40"/>
  <c r="K1338" i="40"/>
  <c r="K1359" i="40"/>
  <c r="K1374" i="40"/>
  <c r="K1389" i="40"/>
  <c r="K1280" i="40"/>
  <c r="K1300" i="40"/>
  <c r="K1456" i="40"/>
  <c r="K1472" i="40"/>
  <c r="K1505" i="40"/>
  <c r="K662" i="40"/>
  <c r="K680" i="40"/>
  <c r="K686" i="40"/>
  <c r="K734" i="40"/>
  <c r="K730" i="40"/>
  <c r="K732" i="40"/>
  <c r="K1240" i="40"/>
  <c r="K1247" i="40"/>
  <c r="K1465" i="40"/>
  <c r="K1481" i="40"/>
  <c r="K1513" i="40"/>
  <c r="K1530" i="40"/>
  <c r="K649" i="40"/>
  <c r="K676" i="40"/>
  <c r="K691" i="40"/>
  <c r="K641" i="40"/>
  <c r="K645" i="40"/>
  <c r="K654" i="40"/>
  <c r="K712" i="40"/>
  <c r="K716" i="40"/>
  <c r="K720" i="40"/>
  <c r="K724" i="40"/>
  <c r="K1241" i="40"/>
  <c r="K1261" i="40"/>
  <c r="K1275" i="40"/>
  <c r="K1288" i="40"/>
  <c r="K1295" i="40"/>
  <c r="K1347" i="40"/>
  <c r="K1400" i="40"/>
  <c r="K1466" i="40"/>
  <c r="K1482" i="40"/>
  <c r="K348" i="40"/>
  <c r="K650" i="40"/>
  <c r="K687" i="40"/>
  <c r="K733" i="40"/>
  <c r="K1408" i="40"/>
  <c r="K1268" i="40"/>
  <c r="K1710" i="40"/>
  <c r="K1718" i="40"/>
  <c r="K1732" i="40"/>
  <c r="K1756" i="40"/>
  <c r="K1764" i="40"/>
  <c r="K1786" i="40"/>
  <c r="K1794" i="40"/>
  <c r="K1138" i="40"/>
  <c r="K1174" i="40"/>
  <c r="K1179" i="40"/>
  <c r="K1740" i="40"/>
  <c r="K1186" i="40"/>
  <c r="K1165" i="40"/>
  <c r="K1131" i="40"/>
  <c r="K1110" i="40"/>
  <c r="K1106" i="40"/>
  <c r="K1102" i="40"/>
  <c r="K1098" i="40"/>
  <c r="K1094" i="40"/>
  <c r="K1090" i="40"/>
  <c r="K1086" i="40"/>
  <c r="K1194" i="40"/>
  <c r="K1173" i="40"/>
  <c r="K1152" i="40"/>
  <c r="K1202" i="40"/>
  <c r="K1181" i="40"/>
  <c r="K1160" i="40"/>
  <c r="K1147" i="40"/>
  <c r="K1143" i="40"/>
  <c r="K1126" i="40"/>
  <c r="K1122" i="40"/>
  <c r="K1088" i="40"/>
  <c r="K1101" i="40"/>
  <c r="K1115" i="40"/>
  <c r="K1124" i="40"/>
  <c r="K1150" i="40"/>
  <c r="K1189" i="40"/>
  <c r="K1199" i="40"/>
  <c r="K1535" i="40"/>
  <c r="K1883" i="40"/>
  <c r="K1800" i="40"/>
  <c r="K1796" i="40"/>
  <c r="K1792" i="40"/>
  <c r="K1788" i="40"/>
  <c r="K1784" i="40"/>
  <c r="K1780" i="40"/>
  <c r="K1776" i="40"/>
  <c r="K1772" i="40"/>
  <c r="K1747" i="40"/>
  <c r="K1733" i="40"/>
  <c r="K1729" i="40"/>
  <c r="K1725" i="40"/>
  <c r="K1721" i="40"/>
  <c r="K1717" i="40"/>
  <c r="K1713" i="40"/>
  <c r="K1709" i="40"/>
  <c r="K1705" i="40"/>
  <c r="K1701" i="40"/>
  <c r="K1697" i="40"/>
  <c r="K1886" i="40"/>
  <c r="K1879" i="40"/>
  <c r="K1876" i="40"/>
  <c r="K1802" i="40"/>
  <c r="K1789" i="40"/>
  <c r="K1767" i="40"/>
  <c r="K1763" i="40"/>
  <c r="K1726" i="40"/>
  <c r="K1704" i="40"/>
  <c r="K1793" i="40"/>
  <c r="K1771" i="40"/>
  <c r="K1754" i="40"/>
  <c r="K1745" i="40"/>
  <c r="K1739" i="40"/>
  <c r="K1730" i="40"/>
  <c r="K1708" i="40"/>
  <c r="K1885" i="40"/>
  <c r="K1881" i="40"/>
  <c r="K1877" i="40"/>
  <c r="K1797" i="40"/>
  <c r="K1775" i="40"/>
  <c r="K1758" i="40"/>
  <c r="K1749" i="40"/>
  <c r="K1734" i="40"/>
  <c r="K1712" i="40"/>
  <c r="K1699" i="40"/>
  <c r="K1801" i="40"/>
  <c r="K1779" i="40"/>
  <c r="K1766" i="40"/>
  <c r="K1762" i="40"/>
  <c r="K1716" i="40"/>
  <c r="K1703" i="40"/>
  <c r="K1888" i="40"/>
  <c r="K1783" i="40"/>
  <c r="K1770" i="40"/>
  <c r="K1753" i="40"/>
  <c r="K1744" i="40"/>
  <c r="K1738" i="40"/>
  <c r="K1720" i="40"/>
  <c r="K1707" i="40"/>
  <c r="K1884" i="40"/>
  <c r="K1880" i="40"/>
  <c r="K1787" i="40"/>
  <c r="K1774" i="40"/>
  <c r="K1757" i="40"/>
  <c r="K1748" i="40"/>
  <c r="K1724" i="40"/>
  <c r="K1711" i="40"/>
  <c r="K1698" i="40"/>
  <c r="K1791" i="40"/>
  <c r="K1778" i="40"/>
  <c r="K1765" i="40"/>
  <c r="K1737" i="40"/>
  <c r="K1728" i="40"/>
  <c r="K1715" i="40"/>
  <c r="K1702" i="40"/>
  <c r="K1882" i="40"/>
  <c r="K1878" i="40"/>
  <c r="K1798" i="40"/>
  <c r="K1785" i="40"/>
  <c r="K1759" i="40"/>
  <c r="K1722" i="40"/>
  <c r="K1700" i="40"/>
  <c r="K1719" i="40"/>
  <c r="K1727" i="40"/>
  <c r="K1773" i="40"/>
  <c r="K1781" i="40"/>
  <c r="K1795" i="40"/>
  <c r="K1741" i="40"/>
  <c r="K1887" i="40"/>
  <c r="K1667" i="40"/>
  <c r="K1706" i="40"/>
  <c r="K1714" i="40"/>
  <c r="K1746" i="40"/>
  <c r="K1752" i="40"/>
  <c r="K1782" i="40"/>
  <c r="K1790" i="40"/>
  <c r="K1077" i="40"/>
  <c r="K1081" i="40"/>
  <c r="K1103" i="40"/>
  <c r="K1136" i="40"/>
  <c r="K1167" i="40"/>
  <c r="K1629" i="40"/>
  <c r="K1633" i="40"/>
  <c r="K1658" i="40"/>
  <c r="K1577" i="40"/>
  <c r="K1581" i="40"/>
  <c r="K1585" i="40"/>
  <c r="K1589" i="40"/>
  <c r="K1593" i="40"/>
  <c r="K1597" i="40"/>
  <c r="K1601" i="40"/>
  <c r="K1605" i="40"/>
  <c r="K1609" i="40"/>
  <c r="K1639" i="40"/>
  <c r="K1664" i="40"/>
  <c r="K2349" i="40"/>
  <c r="K2345" i="40"/>
  <c r="K2324" i="40"/>
  <c r="K2320" i="40"/>
  <c r="K2299" i="40"/>
  <c r="K2295" i="40"/>
  <c r="K2284" i="40"/>
  <c r="K2280" i="40"/>
  <c r="K2276" i="40"/>
  <c r="K2272" i="40"/>
  <c r="K2268" i="40"/>
  <c r="K2264" i="40"/>
  <c r="K2260" i="40"/>
  <c r="K2256" i="40"/>
  <c r="K2332" i="40"/>
  <c r="K2328" i="40"/>
  <c r="K2307" i="40"/>
  <c r="K2303" i="40"/>
  <c r="K2292" i="40"/>
  <c r="K2288" i="40"/>
  <c r="K2340" i="40"/>
  <c r="K2336" i="40"/>
  <c r="K2329" i="40"/>
  <c r="K2305" i="40"/>
  <c r="K2300" i="40"/>
  <c r="K2282" i="40"/>
  <c r="K2269" i="40"/>
  <c r="K2348" i="40"/>
  <c r="K2323" i="40"/>
  <c r="K2314" i="40"/>
  <c r="K2291" i="40"/>
  <c r="K2273" i="40"/>
  <c r="K2338" i="40"/>
  <c r="K2333" i="40"/>
  <c r="K2309" i="40"/>
  <c r="K2277" i="40"/>
  <c r="K2255" i="40"/>
  <c r="K2304" i="40"/>
  <c r="K2281" i="40"/>
  <c r="K2259" i="40"/>
  <c r="K2347" i="40"/>
  <c r="K2322" i="40"/>
  <c r="K2313" i="40"/>
  <c r="K2331" i="40"/>
  <c r="K2271" i="40"/>
  <c r="K2316" i="40"/>
  <c r="K2297" i="40"/>
  <c r="K2339" i="40"/>
  <c r="K2312" i="40"/>
  <c r="K2287" i="40"/>
  <c r="K2263" i="40"/>
  <c r="K2325" i="40"/>
  <c r="K2257" i="40"/>
  <c r="K2274" i="40"/>
  <c r="K2262" i="40"/>
  <c r="K2344" i="40"/>
  <c r="K2337" i="40"/>
  <c r="K2330" i="40"/>
  <c r="K2279" i="40"/>
  <c r="K2267" i="40"/>
  <c r="K2317" i="40"/>
  <c r="K2296" i="40"/>
  <c r="K2261" i="40"/>
  <c r="K2290" i="40"/>
  <c r="K2278" i="40"/>
  <c r="K2266" i="40"/>
  <c r="K2341" i="40"/>
  <c r="K2315" i="40"/>
  <c r="K2308" i="40"/>
  <c r="K2289" i="40"/>
  <c r="K1631" i="40"/>
  <c r="K1660" i="40"/>
  <c r="K2321" i="40"/>
  <c r="K2283" i="40"/>
  <c r="K1632" i="40"/>
  <c r="K1661" i="40"/>
  <c r="K2275" i="40"/>
  <c r="K2306" i="40"/>
  <c r="K1615" i="40"/>
  <c r="K1624" i="40"/>
  <c r="K1645" i="40"/>
  <c r="K1649" i="40"/>
  <c r="K1653" i="40"/>
  <c r="K1657" i="40"/>
  <c r="K1579" i="40"/>
  <c r="K1583" i="40"/>
  <c r="K1587" i="40"/>
  <c r="K1591" i="40"/>
  <c r="K1595" i="40"/>
  <c r="K1599" i="40"/>
  <c r="K1603" i="40"/>
  <c r="K1607" i="40"/>
  <c r="K1637" i="40"/>
  <c r="K1641" i="40"/>
  <c r="K1968" i="40"/>
  <c r="K1943" i="40"/>
  <c r="K1976" i="40"/>
  <c r="K1951" i="40"/>
  <c r="K1984" i="40"/>
  <c r="K1959" i="40"/>
  <c r="K1975" i="40"/>
  <c r="K1983" i="40"/>
  <c r="K1986" i="40"/>
  <c r="K1982" i="40"/>
  <c r="K2258" i="40"/>
  <c r="K2298" i="40"/>
  <c r="K2816" i="40"/>
  <c r="K2812" i="40"/>
  <c r="K2808" i="40"/>
  <c r="K2788" i="40"/>
  <c r="K2784" i="40"/>
  <c r="K2780" i="40"/>
  <c r="K2828" i="40"/>
  <c r="K2824" i="40"/>
  <c r="K2820" i="40"/>
  <c r="K2800" i="40"/>
  <c r="K2796" i="40"/>
  <c r="K2792" i="40"/>
  <c r="K2775" i="40"/>
  <c r="K2771" i="40"/>
  <c r="K2767" i="40"/>
  <c r="K2763" i="40"/>
  <c r="K2830" i="40"/>
  <c r="K2826" i="40"/>
  <c r="K2822" i="40"/>
  <c r="K2802" i="40"/>
  <c r="K2798" i="40"/>
  <c r="K2794" i="40"/>
  <c r="K2825" i="40"/>
  <c r="K2814" i="40"/>
  <c r="K2789" i="40"/>
  <c r="K2779" i="40"/>
  <c r="K2774" i="40"/>
  <c r="K2819" i="40"/>
  <c r="K2809" i="40"/>
  <c r="K2799" i="40"/>
  <c r="K2769" i="40"/>
  <c r="K2783" i="40"/>
  <c r="K2764" i="40"/>
  <c r="K2829" i="40"/>
  <c r="K2813" i="40"/>
  <c r="K2793" i="40"/>
  <c r="K2773" i="40"/>
  <c r="K2823" i="40"/>
  <c r="K2787" i="40"/>
  <c r="K2768" i="40"/>
  <c r="K2807" i="40"/>
  <c r="K2782" i="40"/>
  <c r="K2797" i="40"/>
  <c r="K2772" i="40"/>
  <c r="K2762" i="40"/>
  <c r="K2827" i="40"/>
  <c r="K2811" i="40"/>
  <c r="K2786" i="40"/>
  <c r="K2785" i="40"/>
  <c r="K2815" i="40"/>
  <c r="K2776" i="40"/>
  <c r="K2806" i="40"/>
  <c r="K2801" i="40"/>
  <c r="K2766" i="40"/>
  <c r="K2765" i="40"/>
  <c r="K2810" i="40"/>
  <c r="K2821" i="40"/>
  <c r="K2470" i="40"/>
  <c r="K2499" i="40"/>
  <c r="K2795" i="40"/>
  <c r="K2518" i="40"/>
  <c r="K2505" i="40"/>
  <c r="K2501" i="40"/>
  <c r="K2497" i="40"/>
  <c r="K2460" i="40"/>
  <c r="K2456" i="40"/>
  <c r="K2452" i="40"/>
  <c r="K2513" i="40"/>
  <c r="K2476" i="40"/>
  <c r="K2472" i="40"/>
  <c r="K2468" i="40"/>
  <c r="K2464" i="40"/>
  <c r="K2431" i="40"/>
  <c r="K2427" i="40"/>
  <c r="K2423" i="40"/>
  <c r="K2419" i="40"/>
  <c r="K2415" i="40"/>
  <c r="K2517" i="40"/>
  <c r="K2492" i="40"/>
  <c r="K2488" i="40"/>
  <c r="K2484" i="40"/>
  <c r="K2443" i="40"/>
  <c r="K2439" i="40"/>
  <c r="K2521" i="40"/>
  <c r="K2504" i="40"/>
  <c r="K2489" i="40"/>
  <c r="K2479" i="40"/>
  <c r="K2465" i="40"/>
  <c r="K2450" i="40"/>
  <c r="K2445" i="40"/>
  <c r="K2430" i="40"/>
  <c r="K2416" i="40"/>
  <c r="K2503" i="40"/>
  <c r="K2474" i="40"/>
  <c r="K2459" i="40"/>
  <c r="K2440" i="40"/>
  <c r="K2425" i="40"/>
  <c r="K2519" i="40"/>
  <c r="K2514" i="40"/>
  <c r="K2498" i="40"/>
  <c r="K2493" i="40"/>
  <c r="K2483" i="40"/>
  <c r="K2469" i="40"/>
  <c r="K2454" i="40"/>
  <c r="K2420" i="40"/>
  <c r="K2478" i="40"/>
  <c r="K2449" i="40"/>
  <c r="K2444" i="40"/>
  <c r="K2429" i="40"/>
  <c r="K2507" i="40"/>
  <c r="K2502" i="40"/>
  <c r="K2487" i="40"/>
  <c r="K2473" i="40"/>
  <c r="K2463" i="40"/>
  <c r="K2458" i="40"/>
  <c r="K2424" i="40"/>
  <c r="K2414" i="40"/>
  <c r="K2496" i="40"/>
  <c r="K2491" i="40"/>
  <c r="K2477" i="40"/>
  <c r="K2467" i="40"/>
  <c r="K2428" i="40"/>
  <c r="K2418" i="40"/>
  <c r="K2516" i="40"/>
  <c r="K2511" i="40"/>
  <c r="K2500" i="40"/>
  <c r="K2471" i="40"/>
  <c r="K2437" i="40"/>
  <c r="K2432" i="40"/>
  <c r="K2422" i="40"/>
  <c r="K2455" i="40"/>
  <c r="K2485" i="40"/>
  <c r="K2515" i="40"/>
  <c r="K2413" i="40"/>
  <c r="K2421" i="40"/>
  <c r="K2805" i="40"/>
  <c r="K2486" i="40"/>
  <c r="K2510" i="40"/>
  <c r="K1908" i="40"/>
  <c r="K1912" i="40"/>
  <c r="K2127" i="40"/>
  <c r="K2351" i="40"/>
  <c r="K2457" i="40"/>
  <c r="K1892" i="40"/>
  <c r="K1896" i="40"/>
  <c r="K1900" i="40"/>
  <c r="K2124" i="40"/>
  <c r="K2120" i="40"/>
  <c r="K2099" i="40"/>
  <c r="K2095" i="40"/>
  <c r="K2091" i="40"/>
  <c r="K2076" i="40"/>
  <c r="K2136" i="40"/>
  <c r="K2132" i="40"/>
  <c r="K2128" i="40"/>
  <c r="K2107" i="40"/>
  <c r="K2103" i="40"/>
  <c r="K2055" i="40"/>
  <c r="K2051" i="40"/>
  <c r="K2115" i="40"/>
  <c r="K2111" i="40"/>
  <c r="K2086" i="40"/>
  <c r="K2082" i="40"/>
  <c r="K2071" i="40"/>
  <c r="K2067" i="40"/>
  <c r="K2063" i="40"/>
  <c r="K2123" i="40"/>
  <c r="K2119" i="40"/>
  <c r="K2098" i="40"/>
  <c r="K2094" i="40"/>
  <c r="K2090" i="40"/>
  <c r="K2079" i="40"/>
  <c r="K2075" i="40"/>
  <c r="K2054" i="40"/>
  <c r="K2069" i="40"/>
  <c r="K2122" i="40"/>
  <c r="K2451" i="40"/>
  <c r="K2466" i="40"/>
  <c r="K2770" i="40"/>
  <c r="K2626" i="40"/>
  <c r="K2614" i="40"/>
  <c r="K2620" i="40"/>
  <c r="K2858" i="40"/>
  <c r="K2854" i="40"/>
  <c r="K2850" i="40"/>
  <c r="K2846" i="40"/>
  <c r="K2842" i="40"/>
  <c r="K2837" i="40"/>
  <c r="K2833" i="40"/>
  <c r="K2861" i="40"/>
  <c r="K2847" i="40"/>
  <c r="K2856" i="40"/>
  <c r="K2851" i="40"/>
  <c r="K2836" i="40"/>
  <c r="K2860" i="40"/>
  <c r="K2855" i="40"/>
  <c r="K2845" i="40"/>
  <c r="K2835" i="40"/>
  <c r="K2859" i="40"/>
  <c r="K2849" i="40"/>
  <c r="K2844" i="40"/>
  <c r="K2839" i="40"/>
  <c r="K2834" i="40"/>
  <c r="K2532" i="40"/>
  <c r="K2857" i="40"/>
  <c r="K2537" i="40"/>
  <c r="K2533" i="40"/>
  <c r="K2529" i="40"/>
  <c r="K2530" i="40"/>
  <c r="K2543" i="40"/>
  <c r="K2534" i="40"/>
  <c r="K2547" i="40"/>
  <c r="K2538" i="40"/>
  <c r="K2544" i="40"/>
  <c r="K2549" i="40"/>
  <c r="K2611" i="40"/>
  <c r="K2607" i="40"/>
  <c r="K2603" i="40"/>
  <c r="K2570" i="40"/>
  <c r="K2566" i="40"/>
  <c r="K2562" i="40"/>
  <c r="K2623" i="40"/>
  <c r="K2619" i="40"/>
  <c r="K2615" i="40"/>
  <c r="K2582" i="40"/>
  <c r="K2578" i="40"/>
  <c r="K2598" i="40"/>
  <c r="K2594" i="40"/>
  <c r="K2590" i="40"/>
  <c r="K2604" i="40"/>
  <c r="K2580" i="40"/>
  <c r="K2618" i="40"/>
  <c r="K2589" i="40"/>
  <c r="K2575" i="40"/>
  <c r="K2569" i="40"/>
  <c r="K2608" i="40"/>
  <c r="K2584" i="40"/>
  <c r="K2564" i="40"/>
  <c r="K2622" i="40"/>
  <c r="K2593" i="40"/>
  <c r="K2579" i="40"/>
  <c r="K2571" i="40"/>
  <c r="K2577" i="40"/>
  <c r="K2583" i="40"/>
  <c r="K2588" i="40"/>
  <c r="K2609" i="40"/>
  <c r="K2621" i="40"/>
  <c r="K2731" i="40"/>
  <c r="K2712" i="40"/>
  <c r="K2708" i="40"/>
  <c r="K2704" i="40"/>
  <c r="K2700" i="40"/>
  <c r="K2667" i="40"/>
  <c r="K2663" i="40"/>
  <c r="K2659" i="40"/>
  <c r="K2655" i="40"/>
  <c r="K2728" i="40"/>
  <c r="K2724" i="40"/>
  <c r="K2720" i="40"/>
  <c r="K2716" i="40"/>
  <c r="K2679" i="40"/>
  <c r="K2675" i="40"/>
  <c r="K2695" i="40"/>
  <c r="K2691" i="40"/>
  <c r="K2687" i="40"/>
  <c r="K2658" i="40"/>
  <c r="K2668" i="40"/>
  <c r="K2678" i="40"/>
  <c r="K2693" i="40"/>
  <c r="K2727" i="40"/>
  <c r="K2684" i="40"/>
  <c r="K2703" i="40"/>
  <c r="K2718" i="40"/>
  <c r="K2654" i="40"/>
  <c r="K2664" i="40"/>
  <c r="K2674" i="40"/>
  <c r="K2689" i="40"/>
  <c r="K2723" i="40"/>
  <c r="K2669" i="40"/>
  <c r="K2694" i="40"/>
  <c r="K2709" i="40"/>
  <c r="G551" i="40" l="1"/>
  <c r="H551" i="40" s="1"/>
  <c r="G378" i="40"/>
  <c r="H378" i="40" s="1"/>
  <c r="K63" i="40"/>
  <c r="K174" i="40"/>
  <c r="K110" i="40"/>
  <c r="K97" i="40"/>
  <c r="K148" i="40"/>
  <c r="K161" i="40"/>
  <c r="K199" i="40"/>
  <c r="K187" i="40"/>
  <c r="K238" i="40"/>
  <c r="K89" i="40"/>
  <c r="K76" i="40"/>
  <c r="K212" i="40"/>
  <c r="K135" i="40"/>
  <c r="K123" i="40"/>
  <c r="K225" i="40"/>
  <c r="C1189" i="27" l="1"/>
  <c r="L1189" i="27"/>
  <c r="L1190" i="27" s="1"/>
  <c r="K1189" i="27"/>
  <c r="K1190" i="27" s="1"/>
  <c r="J1189" i="27"/>
  <c r="J1190" i="27" s="1"/>
  <c r="I1189" i="27"/>
  <c r="I1190" i="27" s="1"/>
  <c r="H1189" i="27"/>
  <c r="H1190" i="27" s="1"/>
  <c r="G1189" i="27"/>
  <c r="G1190" i="27" s="1"/>
  <c r="F1189" i="27"/>
  <c r="E1189" i="27"/>
  <c r="E1190" i="27" s="1"/>
  <c r="D1189" i="27"/>
  <c r="D1190" i="27" s="1"/>
  <c r="C1190" i="27"/>
  <c r="M1189" i="27" l="1"/>
  <c r="F1190" i="27"/>
  <c r="L1686" i="27" l="1"/>
  <c r="K1686" i="27"/>
  <c r="J1686" i="27"/>
  <c r="I1686" i="27"/>
  <c r="H1686" i="27"/>
  <c r="G1686" i="27"/>
  <c r="F1686" i="27"/>
  <c r="E1686" i="27"/>
  <c r="D1686" i="27"/>
  <c r="L1692" i="27"/>
  <c r="K1692" i="27"/>
  <c r="J1692" i="27"/>
  <c r="I1692" i="27"/>
  <c r="H1692" i="27"/>
  <c r="G1692" i="27"/>
  <c r="F1692" i="27"/>
  <c r="E1692" i="27"/>
  <c r="D1692" i="27"/>
  <c r="L1665" i="27"/>
  <c r="K1665" i="27"/>
  <c r="J1665" i="27"/>
  <c r="I1665" i="27"/>
  <c r="H1665" i="27"/>
  <c r="G1665" i="27"/>
  <c r="F1665" i="27"/>
  <c r="E1665" i="27"/>
  <c r="D1665" i="27"/>
  <c r="C247" i="27" l="1"/>
  <c r="C238" i="27"/>
  <c r="C220" i="27"/>
  <c r="L198" i="27"/>
  <c r="L199" i="27" s="1"/>
  <c r="K198" i="27"/>
  <c r="K199" i="27" s="1"/>
  <c r="J198" i="27"/>
  <c r="J199" i="27" s="1"/>
  <c r="I198" i="27"/>
  <c r="I199" i="27" s="1"/>
  <c r="H198" i="27"/>
  <c r="H199" i="27" s="1"/>
  <c r="G198" i="27"/>
  <c r="G199" i="27" s="1"/>
  <c r="F198" i="27"/>
  <c r="F199" i="27" s="1"/>
  <c r="E198" i="27"/>
  <c r="E199" i="27" s="1"/>
  <c r="D198" i="27"/>
  <c r="D199" i="27" s="1"/>
  <c r="C198" i="27"/>
  <c r="C239" i="27" l="1"/>
  <c r="C199" i="27"/>
  <c r="M198" i="27"/>
  <c r="C1103" i="27"/>
  <c r="C1686" i="27"/>
  <c r="L382" i="27"/>
  <c r="L383" i="27" s="1"/>
  <c r="K382" i="27"/>
  <c r="K383" i="27" s="1"/>
  <c r="J382" i="27"/>
  <c r="J383" i="27" s="1"/>
  <c r="I382" i="27"/>
  <c r="I383" i="27" s="1"/>
  <c r="H382" i="27"/>
  <c r="H383" i="27" s="1"/>
  <c r="G382" i="27"/>
  <c r="G383" i="27" s="1"/>
  <c r="F382" i="27"/>
  <c r="F383" i="27" s="1"/>
  <c r="E382" i="27"/>
  <c r="E383" i="27" s="1"/>
  <c r="D382" i="27"/>
  <c r="C344" i="27"/>
  <c r="L344" i="27"/>
  <c r="L345" i="27" s="1"/>
  <c r="K344" i="27"/>
  <c r="K345" i="27" s="1"/>
  <c r="J344" i="27"/>
  <c r="J345" i="27" s="1"/>
  <c r="I344" i="27"/>
  <c r="I345" i="27" s="1"/>
  <c r="H344" i="27"/>
  <c r="H345" i="27" s="1"/>
  <c r="G344" i="27"/>
  <c r="G345" i="27" s="1"/>
  <c r="F344" i="27"/>
  <c r="F345" i="27" s="1"/>
  <c r="E344" i="27"/>
  <c r="E345" i="27" s="1"/>
  <c r="D344" i="27"/>
  <c r="D345" i="27" s="1"/>
  <c r="L353" i="27"/>
  <c r="L354" i="27" s="1"/>
  <c r="K353" i="27"/>
  <c r="K354" i="27" s="1"/>
  <c r="J353" i="27"/>
  <c r="J354" i="27" s="1"/>
  <c r="I353" i="27"/>
  <c r="I354" i="27" s="1"/>
  <c r="H353" i="27"/>
  <c r="H354" i="27" s="1"/>
  <c r="G353" i="27"/>
  <c r="G354" i="27" s="1"/>
  <c r="F353" i="27"/>
  <c r="F354" i="27" s="1"/>
  <c r="E353" i="27"/>
  <c r="E354" i="27" s="1"/>
  <c r="D353" i="27"/>
  <c r="D354" i="27" s="1"/>
  <c r="C353" i="27"/>
  <c r="C1692" i="27"/>
  <c r="C58" i="27"/>
  <c r="C345" i="27" l="1"/>
  <c r="M344" i="27"/>
  <c r="D383" i="27"/>
  <c r="M382" i="27"/>
  <c r="C354" i="27"/>
  <c r="M353" i="27"/>
  <c r="C1665" i="27"/>
  <c r="L394" i="27" l="1"/>
  <c r="L395" i="27" s="1"/>
  <c r="K394" i="27"/>
  <c r="K395" i="27" s="1"/>
  <c r="J394" i="27"/>
  <c r="J395" i="27" s="1"/>
  <c r="I394" i="27"/>
  <c r="I395" i="27" s="1"/>
  <c r="H394" i="27"/>
  <c r="H395" i="27" s="1"/>
  <c r="G394" i="27"/>
  <c r="G395" i="27" s="1"/>
  <c r="F394" i="27"/>
  <c r="F395" i="27" s="1"/>
  <c r="E394" i="27"/>
  <c r="E395" i="27" s="1"/>
  <c r="D394" i="27"/>
  <c r="C395" i="27"/>
  <c r="D395" i="27" l="1"/>
  <c r="M394" i="27"/>
  <c r="L31" i="27"/>
  <c r="L32" i="27" s="1"/>
  <c r="K31" i="27"/>
  <c r="K32" i="27" s="1"/>
  <c r="J31" i="27"/>
  <c r="J32" i="27" s="1"/>
  <c r="I31" i="27"/>
  <c r="I32" i="27" s="1"/>
  <c r="H31" i="27"/>
  <c r="H32" i="27" s="1"/>
  <c r="G31" i="27"/>
  <c r="G32" i="27" s="1"/>
  <c r="F31" i="27"/>
  <c r="F32" i="27" s="1"/>
  <c r="E31" i="27"/>
  <c r="E32" i="27" s="1"/>
  <c r="D31" i="27"/>
  <c r="D32" i="27" s="1"/>
  <c r="C31" i="27"/>
  <c r="L22" i="27"/>
  <c r="L23" i="27" s="1"/>
  <c r="K22" i="27"/>
  <c r="K23" i="27" s="1"/>
  <c r="J22" i="27"/>
  <c r="J23" i="27" s="1"/>
  <c r="I22" i="27"/>
  <c r="I23" i="27" s="1"/>
  <c r="H22" i="27"/>
  <c r="H23" i="27" s="1"/>
  <c r="G22" i="27"/>
  <c r="G23" i="27" s="1"/>
  <c r="F22" i="27"/>
  <c r="F23" i="27" s="1"/>
  <c r="E22" i="27"/>
  <c r="E23" i="27" s="1"/>
  <c r="D22" i="27"/>
  <c r="D736" i="27"/>
  <c r="E736" i="27"/>
  <c r="E737" i="27" s="1"/>
  <c r="F736" i="27"/>
  <c r="F737" i="27" s="1"/>
  <c r="G736" i="27"/>
  <c r="G737" i="27" s="1"/>
  <c r="H736" i="27"/>
  <c r="H737" i="27" s="1"/>
  <c r="I736" i="27"/>
  <c r="I737" i="27" s="1"/>
  <c r="J736" i="27"/>
  <c r="J737" i="27" s="1"/>
  <c r="K736" i="27"/>
  <c r="K737" i="27" s="1"/>
  <c r="L736" i="27"/>
  <c r="L737" i="27" s="1"/>
  <c r="C737" i="27"/>
  <c r="L1172" i="27"/>
  <c r="L1173" i="27" s="1"/>
  <c r="K1172" i="27"/>
  <c r="K1173" i="27" s="1"/>
  <c r="J1172" i="27"/>
  <c r="J1173" i="27" s="1"/>
  <c r="I1172" i="27"/>
  <c r="I1173" i="27" s="1"/>
  <c r="H1172" i="27"/>
  <c r="H1173" i="27" s="1"/>
  <c r="G1172" i="27"/>
  <c r="G1173" i="27" s="1"/>
  <c r="F1172" i="27"/>
  <c r="F1173" i="27" s="1"/>
  <c r="E1172" i="27"/>
  <c r="E1173" i="27" s="1"/>
  <c r="D1172" i="27"/>
  <c r="D1173" i="27" s="1"/>
  <c r="C1172" i="27"/>
  <c r="D1165" i="27"/>
  <c r="D1166" i="27" s="1"/>
  <c r="E1165" i="27"/>
  <c r="E1166" i="27" s="1"/>
  <c r="F1165" i="27"/>
  <c r="F1166" i="27" s="1"/>
  <c r="G1165" i="27"/>
  <c r="G1166" i="27" s="1"/>
  <c r="H1165" i="27"/>
  <c r="H1166" i="27" s="1"/>
  <c r="I1165" i="27"/>
  <c r="I1166" i="27" s="1"/>
  <c r="J1165" i="27"/>
  <c r="J1166" i="27" s="1"/>
  <c r="K1165" i="27"/>
  <c r="K1166" i="27" s="1"/>
  <c r="L1165" i="27"/>
  <c r="L1166" i="27" s="1"/>
  <c r="C1165" i="27"/>
  <c r="L1158" i="27"/>
  <c r="L1159" i="27" s="1"/>
  <c r="K1158" i="27"/>
  <c r="K1159" i="27" s="1"/>
  <c r="J1158" i="27"/>
  <c r="J1159" i="27" s="1"/>
  <c r="I1158" i="27"/>
  <c r="I1159" i="27" s="1"/>
  <c r="H1158" i="27"/>
  <c r="H1159" i="27" s="1"/>
  <c r="G1158" i="27"/>
  <c r="G1159" i="27" s="1"/>
  <c r="F1158" i="27"/>
  <c r="F1159" i="27" s="1"/>
  <c r="E1158" i="27"/>
  <c r="E1159" i="27" s="1"/>
  <c r="D1158" i="27"/>
  <c r="D1159" i="27" s="1"/>
  <c r="C1158" i="27"/>
  <c r="D1152" i="27"/>
  <c r="D1153" i="27" s="1"/>
  <c r="E1152" i="27"/>
  <c r="E1153" i="27" s="1"/>
  <c r="F1152" i="27"/>
  <c r="F1153" i="27" s="1"/>
  <c r="G1152" i="27"/>
  <c r="G1153" i="27" s="1"/>
  <c r="H1152" i="27"/>
  <c r="H1153" i="27" s="1"/>
  <c r="I1152" i="27"/>
  <c r="I1153" i="27" s="1"/>
  <c r="J1152" i="27"/>
  <c r="J1153" i="27" s="1"/>
  <c r="K1152" i="27"/>
  <c r="K1153" i="27" s="1"/>
  <c r="L1152" i="27"/>
  <c r="L1153" i="27" s="1"/>
  <c r="C1152" i="27"/>
  <c r="D1146" i="27"/>
  <c r="E1146" i="27"/>
  <c r="E1147" i="27" s="1"/>
  <c r="F1146" i="27"/>
  <c r="F1147" i="27" s="1"/>
  <c r="G1146" i="27"/>
  <c r="G1147" i="27" s="1"/>
  <c r="H1146" i="27"/>
  <c r="H1147" i="27" s="1"/>
  <c r="I1146" i="27"/>
  <c r="I1147" i="27" s="1"/>
  <c r="J1146" i="27"/>
  <c r="J1147" i="27" s="1"/>
  <c r="K1146" i="27"/>
  <c r="K1147" i="27" s="1"/>
  <c r="L1146" i="27"/>
  <c r="L1147" i="27" s="1"/>
  <c r="D1123" i="27"/>
  <c r="D1124" i="27" s="1"/>
  <c r="E1123" i="27"/>
  <c r="E1124" i="27" s="1"/>
  <c r="F1123" i="27"/>
  <c r="F1124" i="27" s="1"/>
  <c r="G1123" i="27"/>
  <c r="G1124" i="27" s="1"/>
  <c r="H1123" i="27"/>
  <c r="H1124" i="27" s="1"/>
  <c r="I1123" i="27"/>
  <c r="I1124" i="27" s="1"/>
  <c r="J1123" i="27"/>
  <c r="J1124" i="27" s="1"/>
  <c r="K1123" i="27"/>
  <c r="K1124" i="27" s="1"/>
  <c r="L1123" i="27"/>
  <c r="L1124" i="27" s="1"/>
  <c r="C1123" i="27"/>
  <c r="D1111" i="27"/>
  <c r="D1112" i="27" s="1"/>
  <c r="E1111" i="27"/>
  <c r="E1112" i="27" s="1"/>
  <c r="F1111" i="27"/>
  <c r="F1112" i="27" s="1"/>
  <c r="G1111" i="27"/>
  <c r="G1112" i="27" s="1"/>
  <c r="H1111" i="27"/>
  <c r="H1112" i="27" s="1"/>
  <c r="I1111" i="27"/>
  <c r="I1112" i="27" s="1"/>
  <c r="J1111" i="27"/>
  <c r="J1112" i="27" s="1"/>
  <c r="K1111" i="27"/>
  <c r="K1112" i="27" s="1"/>
  <c r="L1111" i="27"/>
  <c r="L1112" i="27" s="1"/>
  <c r="C1111" i="27"/>
  <c r="D1103" i="27"/>
  <c r="E1103" i="27"/>
  <c r="E1104" i="27" s="1"/>
  <c r="F1103" i="27"/>
  <c r="F1104" i="27" s="1"/>
  <c r="G1103" i="27"/>
  <c r="G1104" i="27" s="1"/>
  <c r="H1103" i="27"/>
  <c r="H1104" i="27" s="1"/>
  <c r="I1103" i="27"/>
  <c r="I1104" i="27" s="1"/>
  <c r="J1103" i="27"/>
  <c r="J1104" i="27" s="1"/>
  <c r="K1103" i="27"/>
  <c r="K1104" i="27" s="1"/>
  <c r="L1103" i="27"/>
  <c r="L1104" i="27" s="1"/>
  <c r="C1104" i="27"/>
  <c r="D1060" i="27"/>
  <c r="D1061" i="27" s="1"/>
  <c r="E1060" i="27"/>
  <c r="E1061" i="27" s="1"/>
  <c r="F1060" i="27"/>
  <c r="F1061" i="27" s="1"/>
  <c r="G1060" i="27"/>
  <c r="G1061" i="27" s="1"/>
  <c r="H1060" i="27"/>
  <c r="H1061" i="27" s="1"/>
  <c r="I1060" i="27"/>
  <c r="I1061" i="27" s="1"/>
  <c r="J1060" i="27"/>
  <c r="J1061" i="27" s="1"/>
  <c r="K1060" i="27"/>
  <c r="K1061" i="27" s="1"/>
  <c r="L1060" i="27"/>
  <c r="L1061" i="27" s="1"/>
  <c r="C1060" i="27"/>
  <c r="D1041" i="27"/>
  <c r="D1042" i="27" s="1"/>
  <c r="E1041" i="27"/>
  <c r="E1042" i="27" s="1"/>
  <c r="F1041" i="27"/>
  <c r="F1042" i="27" s="1"/>
  <c r="G1041" i="27"/>
  <c r="G1042" i="27" s="1"/>
  <c r="H1041" i="27"/>
  <c r="H1042" i="27" s="1"/>
  <c r="I1041" i="27"/>
  <c r="I1042" i="27" s="1"/>
  <c r="J1041" i="27"/>
  <c r="J1042" i="27" s="1"/>
  <c r="K1041" i="27"/>
  <c r="K1042" i="27" s="1"/>
  <c r="L1041" i="27"/>
  <c r="L1042" i="27" s="1"/>
  <c r="C1041" i="27"/>
  <c r="D1020" i="27"/>
  <c r="D1021" i="27" s="1"/>
  <c r="E1020" i="27"/>
  <c r="E1021" i="27" s="1"/>
  <c r="F1020" i="27"/>
  <c r="F1021" i="27" s="1"/>
  <c r="G1020" i="27"/>
  <c r="G1021" i="27" s="1"/>
  <c r="H1020" i="27"/>
  <c r="H1021" i="27" s="1"/>
  <c r="I1020" i="27"/>
  <c r="I1021" i="27" s="1"/>
  <c r="J1020" i="27"/>
  <c r="J1021" i="27" s="1"/>
  <c r="K1020" i="27"/>
  <c r="K1021" i="27" s="1"/>
  <c r="L1020" i="27"/>
  <c r="L1021" i="27" s="1"/>
  <c r="C1020" i="27"/>
  <c r="D1002" i="27"/>
  <c r="D1003" i="27" s="1"/>
  <c r="E1002" i="27"/>
  <c r="E1003" i="27" s="1"/>
  <c r="F1002" i="27"/>
  <c r="F1003" i="27" s="1"/>
  <c r="G1002" i="27"/>
  <c r="G1003" i="27" s="1"/>
  <c r="H1002" i="27"/>
  <c r="H1003" i="27" s="1"/>
  <c r="I1002" i="27"/>
  <c r="I1003" i="27" s="1"/>
  <c r="J1002" i="27"/>
  <c r="J1003" i="27" s="1"/>
  <c r="K1002" i="27"/>
  <c r="K1003" i="27" s="1"/>
  <c r="L1002" i="27"/>
  <c r="L1003" i="27" s="1"/>
  <c r="C1002" i="27"/>
  <c r="D993" i="27"/>
  <c r="D994" i="27" s="1"/>
  <c r="E993" i="27"/>
  <c r="E994" i="27" s="1"/>
  <c r="F993" i="27"/>
  <c r="F994" i="27" s="1"/>
  <c r="G993" i="27"/>
  <c r="G994" i="27" s="1"/>
  <c r="H993" i="27"/>
  <c r="H994" i="27" s="1"/>
  <c r="I993" i="27"/>
  <c r="I994" i="27" s="1"/>
  <c r="J993" i="27"/>
  <c r="J994" i="27" s="1"/>
  <c r="K993" i="27"/>
  <c r="K994" i="27" s="1"/>
  <c r="L993" i="27"/>
  <c r="L994" i="27" s="1"/>
  <c r="C993" i="27"/>
  <c r="D974" i="27"/>
  <c r="D975" i="27" s="1"/>
  <c r="E974" i="27"/>
  <c r="E975" i="27" s="1"/>
  <c r="F974" i="27"/>
  <c r="F975" i="27" s="1"/>
  <c r="G974" i="27"/>
  <c r="G975" i="27" s="1"/>
  <c r="H974" i="27"/>
  <c r="H975" i="27" s="1"/>
  <c r="I974" i="27"/>
  <c r="I975" i="27" s="1"/>
  <c r="J974" i="27"/>
  <c r="J975" i="27" s="1"/>
  <c r="K974" i="27"/>
  <c r="K975" i="27" s="1"/>
  <c r="L974" i="27"/>
  <c r="L975" i="27" s="1"/>
  <c r="C974" i="27"/>
  <c r="D960" i="27"/>
  <c r="D961" i="27" s="1"/>
  <c r="E960" i="27"/>
  <c r="E961" i="27" s="1"/>
  <c r="F960" i="27"/>
  <c r="F961" i="27" s="1"/>
  <c r="G960" i="27"/>
  <c r="G961" i="27" s="1"/>
  <c r="H960" i="27"/>
  <c r="H961" i="27" s="1"/>
  <c r="I960" i="27"/>
  <c r="I961" i="27" s="1"/>
  <c r="J960" i="27"/>
  <c r="J961" i="27" s="1"/>
  <c r="K960" i="27"/>
  <c r="K961" i="27" s="1"/>
  <c r="L960" i="27"/>
  <c r="L961" i="27" s="1"/>
  <c r="C960" i="27"/>
  <c r="D944" i="27"/>
  <c r="D945" i="27" s="1"/>
  <c r="E944" i="27"/>
  <c r="E945" i="27" s="1"/>
  <c r="F944" i="27"/>
  <c r="F945" i="27" s="1"/>
  <c r="G944" i="27"/>
  <c r="G945" i="27" s="1"/>
  <c r="H944" i="27"/>
  <c r="H945" i="27" s="1"/>
  <c r="I944" i="27"/>
  <c r="I945" i="27" s="1"/>
  <c r="J944" i="27"/>
  <c r="J945" i="27" s="1"/>
  <c r="K944" i="27"/>
  <c r="K945" i="27" s="1"/>
  <c r="L944" i="27"/>
  <c r="L945" i="27" s="1"/>
  <c r="C944" i="27"/>
  <c r="D921" i="27"/>
  <c r="D922" i="27" s="1"/>
  <c r="E921" i="27"/>
  <c r="E922" i="27" s="1"/>
  <c r="F921" i="27"/>
  <c r="F922" i="27" s="1"/>
  <c r="G921" i="27"/>
  <c r="G922" i="27" s="1"/>
  <c r="H921" i="27"/>
  <c r="H922" i="27" s="1"/>
  <c r="I921" i="27"/>
  <c r="I922" i="27" s="1"/>
  <c r="J921" i="27"/>
  <c r="J922" i="27" s="1"/>
  <c r="K921" i="27"/>
  <c r="K922" i="27" s="1"/>
  <c r="L921" i="27"/>
  <c r="L922" i="27" s="1"/>
  <c r="C921" i="27"/>
  <c r="D900" i="27"/>
  <c r="D901" i="27" s="1"/>
  <c r="E900" i="27"/>
  <c r="E901" i="27" s="1"/>
  <c r="F900" i="27"/>
  <c r="F901" i="27" s="1"/>
  <c r="G900" i="27"/>
  <c r="G901" i="27" s="1"/>
  <c r="H900" i="27"/>
  <c r="H901" i="27" s="1"/>
  <c r="I900" i="27"/>
  <c r="I901" i="27" s="1"/>
  <c r="J900" i="27"/>
  <c r="J901" i="27" s="1"/>
  <c r="K900" i="27"/>
  <c r="K901" i="27" s="1"/>
  <c r="L900" i="27"/>
  <c r="L901" i="27" s="1"/>
  <c r="C900" i="27"/>
  <c r="D850" i="27"/>
  <c r="E850" i="27"/>
  <c r="E851" i="27" s="1"/>
  <c r="F850" i="27"/>
  <c r="F851" i="27" s="1"/>
  <c r="G850" i="27"/>
  <c r="G851" i="27" s="1"/>
  <c r="H850" i="27"/>
  <c r="H851" i="27" s="1"/>
  <c r="I850" i="27"/>
  <c r="I851" i="27" s="1"/>
  <c r="J850" i="27"/>
  <c r="J851" i="27" s="1"/>
  <c r="K850" i="27"/>
  <c r="K851" i="27" s="1"/>
  <c r="L850" i="27"/>
  <c r="L851" i="27" s="1"/>
  <c r="C851" i="27"/>
  <c r="D872" i="27"/>
  <c r="D873" i="27" s="1"/>
  <c r="E872" i="27"/>
  <c r="E873" i="27" s="1"/>
  <c r="F872" i="27"/>
  <c r="F873" i="27" s="1"/>
  <c r="G872" i="27"/>
  <c r="G873" i="27" s="1"/>
  <c r="H872" i="27"/>
  <c r="H873" i="27" s="1"/>
  <c r="I872" i="27"/>
  <c r="I873" i="27" s="1"/>
  <c r="J872" i="27"/>
  <c r="J873" i="27" s="1"/>
  <c r="K872" i="27"/>
  <c r="K873" i="27" s="1"/>
  <c r="L872" i="27"/>
  <c r="L873" i="27" s="1"/>
  <c r="C872" i="27"/>
  <c r="D827" i="27"/>
  <c r="D828" i="27" s="1"/>
  <c r="E827" i="27"/>
  <c r="E828" i="27" s="1"/>
  <c r="F827" i="27"/>
  <c r="F828" i="27" s="1"/>
  <c r="G827" i="27"/>
  <c r="G828" i="27" s="1"/>
  <c r="H827" i="27"/>
  <c r="H828" i="27" s="1"/>
  <c r="I827" i="27"/>
  <c r="I828" i="27" s="1"/>
  <c r="J827" i="27"/>
  <c r="J828" i="27" s="1"/>
  <c r="K827" i="27"/>
  <c r="K828" i="27" s="1"/>
  <c r="L827" i="27"/>
  <c r="L828" i="27" s="1"/>
  <c r="C827" i="27"/>
  <c r="D810" i="27"/>
  <c r="D811" i="27" s="1"/>
  <c r="E810" i="27"/>
  <c r="E811" i="27" s="1"/>
  <c r="F810" i="27"/>
  <c r="F811" i="27" s="1"/>
  <c r="G810" i="27"/>
  <c r="G811" i="27" s="1"/>
  <c r="H810" i="27"/>
  <c r="H811" i="27" s="1"/>
  <c r="I810" i="27"/>
  <c r="I811" i="27" s="1"/>
  <c r="J810" i="27"/>
  <c r="J811" i="27" s="1"/>
  <c r="K810" i="27"/>
  <c r="K811" i="27" s="1"/>
  <c r="L810" i="27"/>
  <c r="L811" i="27" s="1"/>
  <c r="C810" i="27"/>
  <c r="D802" i="27"/>
  <c r="D803" i="27" s="1"/>
  <c r="E802" i="27"/>
  <c r="E803" i="27" s="1"/>
  <c r="F802" i="27"/>
  <c r="F803" i="27" s="1"/>
  <c r="G802" i="27"/>
  <c r="G803" i="27" s="1"/>
  <c r="H802" i="27"/>
  <c r="H803" i="27" s="1"/>
  <c r="I802" i="27"/>
  <c r="I803" i="27" s="1"/>
  <c r="J802" i="27"/>
  <c r="J803" i="27" s="1"/>
  <c r="K802" i="27"/>
  <c r="K803" i="27" s="1"/>
  <c r="L802" i="27"/>
  <c r="L803" i="27" s="1"/>
  <c r="C802" i="27"/>
  <c r="D787" i="27"/>
  <c r="D788" i="27" s="1"/>
  <c r="E787" i="27"/>
  <c r="E788" i="27" s="1"/>
  <c r="F787" i="27"/>
  <c r="F788" i="27" s="1"/>
  <c r="G787" i="27"/>
  <c r="G788" i="27" s="1"/>
  <c r="H787" i="27"/>
  <c r="H788" i="27" s="1"/>
  <c r="I787" i="27"/>
  <c r="I788" i="27" s="1"/>
  <c r="J787" i="27"/>
  <c r="J788" i="27" s="1"/>
  <c r="K787" i="27"/>
  <c r="K788" i="27" s="1"/>
  <c r="L787" i="27"/>
  <c r="L788" i="27" s="1"/>
  <c r="C787" i="27"/>
  <c r="D771" i="27"/>
  <c r="D772" i="27" s="1"/>
  <c r="E771" i="27"/>
  <c r="E772" i="27" s="1"/>
  <c r="F771" i="27"/>
  <c r="F772" i="27" s="1"/>
  <c r="G771" i="27"/>
  <c r="G772" i="27" s="1"/>
  <c r="H771" i="27"/>
  <c r="H772" i="27" s="1"/>
  <c r="I771" i="27"/>
  <c r="I772" i="27" s="1"/>
  <c r="J771" i="27"/>
  <c r="J772" i="27" s="1"/>
  <c r="K771" i="27"/>
  <c r="K772" i="27" s="1"/>
  <c r="L771" i="27"/>
  <c r="L772" i="27" s="1"/>
  <c r="C771" i="27"/>
  <c r="D751" i="27"/>
  <c r="D752" i="27" s="1"/>
  <c r="E751" i="27"/>
  <c r="E752" i="27" s="1"/>
  <c r="F751" i="27"/>
  <c r="F752" i="27" s="1"/>
  <c r="G751" i="27"/>
  <c r="G752" i="27" s="1"/>
  <c r="H751" i="27"/>
  <c r="H752" i="27" s="1"/>
  <c r="I751" i="27"/>
  <c r="I752" i="27" s="1"/>
  <c r="J751" i="27"/>
  <c r="J752" i="27" s="1"/>
  <c r="K751" i="27"/>
  <c r="K752" i="27" s="1"/>
  <c r="L751" i="27"/>
  <c r="L752" i="27" s="1"/>
  <c r="C751" i="27"/>
  <c r="D720" i="27"/>
  <c r="D721" i="27" s="1"/>
  <c r="E720" i="27"/>
  <c r="E721" i="27" s="1"/>
  <c r="F720" i="27"/>
  <c r="F721" i="27" s="1"/>
  <c r="G720" i="27"/>
  <c r="G721" i="27" s="1"/>
  <c r="H720" i="27"/>
  <c r="H721" i="27" s="1"/>
  <c r="I720" i="27"/>
  <c r="I721" i="27" s="1"/>
  <c r="J720" i="27"/>
  <c r="J721" i="27" s="1"/>
  <c r="K720" i="27"/>
  <c r="K721" i="27" s="1"/>
  <c r="L720" i="27"/>
  <c r="L721" i="27" s="1"/>
  <c r="C720" i="27"/>
  <c r="D704" i="27"/>
  <c r="D705" i="27" s="1"/>
  <c r="E704" i="27"/>
  <c r="E705" i="27" s="1"/>
  <c r="F704" i="27"/>
  <c r="F705" i="27" s="1"/>
  <c r="G704" i="27"/>
  <c r="G705" i="27" s="1"/>
  <c r="H704" i="27"/>
  <c r="H705" i="27" s="1"/>
  <c r="I704" i="27"/>
  <c r="I705" i="27" s="1"/>
  <c r="J704" i="27"/>
  <c r="J705" i="27" s="1"/>
  <c r="K704" i="27"/>
  <c r="K705" i="27" s="1"/>
  <c r="L704" i="27"/>
  <c r="L705" i="27" s="1"/>
  <c r="C704" i="27"/>
  <c r="D678" i="27"/>
  <c r="D679" i="27" s="1"/>
  <c r="E678" i="27"/>
  <c r="E679" i="27" s="1"/>
  <c r="F678" i="27"/>
  <c r="F679" i="27" s="1"/>
  <c r="G678" i="27"/>
  <c r="G679" i="27" s="1"/>
  <c r="H678" i="27"/>
  <c r="H679" i="27" s="1"/>
  <c r="I678" i="27"/>
  <c r="I679" i="27" s="1"/>
  <c r="J678" i="27"/>
  <c r="J679" i="27" s="1"/>
  <c r="K678" i="27"/>
  <c r="K679" i="27" s="1"/>
  <c r="L678" i="27"/>
  <c r="L679" i="27" s="1"/>
  <c r="C678" i="27"/>
  <c r="D663" i="27"/>
  <c r="D664" i="27" s="1"/>
  <c r="E663" i="27"/>
  <c r="E664" i="27" s="1"/>
  <c r="F663" i="27"/>
  <c r="F664" i="27" s="1"/>
  <c r="G663" i="27"/>
  <c r="G664" i="27" s="1"/>
  <c r="H663" i="27"/>
  <c r="H664" i="27" s="1"/>
  <c r="I663" i="27"/>
  <c r="I664" i="27" s="1"/>
  <c r="J663" i="27"/>
  <c r="J664" i="27" s="1"/>
  <c r="K663" i="27"/>
  <c r="K664" i="27" s="1"/>
  <c r="L663" i="27"/>
  <c r="L664" i="27" s="1"/>
  <c r="C663" i="27"/>
  <c r="D653" i="27"/>
  <c r="D654" i="27" s="1"/>
  <c r="E653" i="27"/>
  <c r="E654" i="27" s="1"/>
  <c r="F653" i="27"/>
  <c r="F654" i="27" s="1"/>
  <c r="G653" i="27"/>
  <c r="G654" i="27" s="1"/>
  <c r="H653" i="27"/>
  <c r="H654" i="27" s="1"/>
  <c r="I653" i="27"/>
  <c r="I654" i="27" s="1"/>
  <c r="J653" i="27"/>
  <c r="J654" i="27" s="1"/>
  <c r="K653" i="27"/>
  <c r="K654" i="27" s="1"/>
  <c r="L653" i="27"/>
  <c r="L654" i="27" s="1"/>
  <c r="C653" i="27"/>
  <c r="D643" i="27"/>
  <c r="D644" i="27" s="1"/>
  <c r="E643" i="27"/>
  <c r="E644" i="27" s="1"/>
  <c r="F643" i="27"/>
  <c r="F644" i="27" s="1"/>
  <c r="G643" i="27"/>
  <c r="G644" i="27" s="1"/>
  <c r="H643" i="27"/>
  <c r="H644" i="27" s="1"/>
  <c r="I643" i="27"/>
  <c r="I644" i="27" s="1"/>
  <c r="J643" i="27"/>
  <c r="J644" i="27" s="1"/>
  <c r="K643" i="27"/>
  <c r="K644" i="27" s="1"/>
  <c r="L643" i="27"/>
  <c r="L644" i="27" s="1"/>
  <c r="C643" i="27"/>
  <c r="D628" i="27"/>
  <c r="D629" i="27" s="1"/>
  <c r="E628" i="27"/>
  <c r="E629" i="27" s="1"/>
  <c r="F628" i="27"/>
  <c r="F629" i="27" s="1"/>
  <c r="G628" i="27"/>
  <c r="G629" i="27" s="1"/>
  <c r="H628" i="27"/>
  <c r="H629" i="27" s="1"/>
  <c r="I628" i="27"/>
  <c r="I629" i="27" s="1"/>
  <c r="J628" i="27"/>
  <c r="J629" i="27" s="1"/>
  <c r="K628" i="27"/>
  <c r="K629" i="27" s="1"/>
  <c r="L628" i="27"/>
  <c r="L629" i="27" s="1"/>
  <c r="C628" i="27"/>
  <c r="D614" i="27"/>
  <c r="D615" i="27" s="1"/>
  <c r="E614" i="27"/>
  <c r="E615" i="27" s="1"/>
  <c r="F614" i="27"/>
  <c r="F615" i="27" s="1"/>
  <c r="G614" i="27"/>
  <c r="G615" i="27" s="1"/>
  <c r="H614" i="27"/>
  <c r="H615" i="27" s="1"/>
  <c r="I614" i="27"/>
  <c r="I615" i="27" s="1"/>
  <c r="J614" i="27"/>
  <c r="J615" i="27" s="1"/>
  <c r="K614" i="27"/>
  <c r="K615" i="27" s="1"/>
  <c r="L614" i="27"/>
  <c r="L615" i="27" s="1"/>
  <c r="C614" i="27"/>
  <c r="D600" i="27"/>
  <c r="D601" i="27" s="1"/>
  <c r="E600" i="27"/>
  <c r="E601" i="27" s="1"/>
  <c r="F600" i="27"/>
  <c r="F601" i="27" s="1"/>
  <c r="G600" i="27"/>
  <c r="G601" i="27" s="1"/>
  <c r="H600" i="27"/>
  <c r="H601" i="27" s="1"/>
  <c r="I600" i="27"/>
  <c r="I601" i="27" s="1"/>
  <c r="J600" i="27"/>
  <c r="J601" i="27" s="1"/>
  <c r="K600" i="27"/>
  <c r="K601" i="27" s="1"/>
  <c r="L600" i="27"/>
  <c r="L601" i="27" s="1"/>
  <c r="C600" i="27"/>
  <c r="D586" i="27"/>
  <c r="D587" i="27" s="1"/>
  <c r="E586" i="27"/>
  <c r="E587" i="27" s="1"/>
  <c r="F586" i="27"/>
  <c r="F587" i="27" s="1"/>
  <c r="G586" i="27"/>
  <c r="G587" i="27" s="1"/>
  <c r="H586" i="27"/>
  <c r="H587" i="27" s="1"/>
  <c r="I586" i="27"/>
  <c r="I587" i="27" s="1"/>
  <c r="J586" i="27"/>
  <c r="J587" i="27" s="1"/>
  <c r="K586" i="27"/>
  <c r="K587" i="27" s="1"/>
  <c r="L586" i="27"/>
  <c r="L587" i="27" s="1"/>
  <c r="C586" i="27"/>
  <c r="D549" i="27"/>
  <c r="D550" i="27" s="1"/>
  <c r="E549" i="27"/>
  <c r="E550" i="27" s="1"/>
  <c r="F549" i="27"/>
  <c r="F550" i="27" s="1"/>
  <c r="G549" i="27"/>
  <c r="G550" i="27" s="1"/>
  <c r="H549" i="27"/>
  <c r="H550" i="27" s="1"/>
  <c r="I549" i="27"/>
  <c r="I550" i="27" s="1"/>
  <c r="J549" i="27"/>
  <c r="J550" i="27" s="1"/>
  <c r="K549" i="27"/>
  <c r="K550" i="27" s="1"/>
  <c r="L549" i="27"/>
  <c r="L550" i="27" s="1"/>
  <c r="C549" i="27"/>
  <c r="D536" i="27"/>
  <c r="D537" i="27" s="1"/>
  <c r="E536" i="27"/>
  <c r="E537" i="27" s="1"/>
  <c r="F536" i="27"/>
  <c r="F537" i="27" s="1"/>
  <c r="G536" i="27"/>
  <c r="G537" i="27" s="1"/>
  <c r="H536" i="27"/>
  <c r="H537" i="27" s="1"/>
  <c r="I536" i="27"/>
  <c r="I537" i="27" s="1"/>
  <c r="J536" i="27"/>
  <c r="J537" i="27" s="1"/>
  <c r="K536" i="27"/>
  <c r="K537" i="27" s="1"/>
  <c r="L536" i="27"/>
  <c r="L537" i="27" s="1"/>
  <c r="C536" i="27"/>
  <c r="D520" i="27"/>
  <c r="D521" i="27" s="1"/>
  <c r="E520" i="27"/>
  <c r="E521" i="27" s="1"/>
  <c r="F520" i="27"/>
  <c r="F521" i="27" s="1"/>
  <c r="G520" i="27"/>
  <c r="G521" i="27" s="1"/>
  <c r="H520" i="27"/>
  <c r="H521" i="27" s="1"/>
  <c r="I520" i="27"/>
  <c r="I521" i="27" s="1"/>
  <c r="J520" i="27"/>
  <c r="J521" i="27" s="1"/>
  <c r="K520" i="27"/>
  <c r="K521" i="27" s="1"/>
  <c r="L520" i="27"/>
  <c r="L521" i="27" s="1"/>
  <c r="C520" i="27"/>
  <c r="D481" i="27"/>
  <c r="D482" i="27" s="1"/>
  <c r="E481" i="27"/>
  <c r="E482" i="27" s="1"/>
  <c r="F481" i="27"/>
  <c r="F482" i="27" s="1"/>
  <c r="G481" i="27"/>
  <c r="G482" i="27" s="1"/>
  <c r="H481" i="27"/>
  <c r="H482" i="27" s="1"/>
  <c r="I481" i="27"/>
  <c r="I482" i="27" s="1"/>
  <c r="J481" i="27"/>
  <c r="J482" i="27" s="1"/>
  <c r="K481" i="27"/>
  <c r="K482" i="27" s="1"/>
  <c r="L481" i="27"/>
  <c r="L482" i="27" s="1"/>
  <c r="C481" i="27"/>
  <c r="D369" i="27"/>
  <c r="D370" i="27" s="1"/>
  <c r="E369" i="27"/>
  <c r="E370" i="27" s="1"/>
  <c r="F369" i="27"/>
  <c r="F370" i="27" s="1"/>
  <c r="G369" i="27"/>
  <c r="G370" i="27" s="1"/>
  <c r="H369" i="27"/>
  <c r="H370" i="27" s="1"/>
  <c r="I369" i="27"/>
  <c r="I370" i="27" s="1"/>
  <c r="J369" i="27"/>
  <c r="J370" i="27" s="1"/>
  <c r="K369" i="27"/>
  <c r="K370" i="27" s="1"/>
  <c r="L369" i="27"/>
  <c r="L370" i="27" s="1"/>
  <c r="D363" i="27"/>
  <c r="D364" i="27" s="1"/>
  <c r="E363" i="27"/>
  <c r="E364" i="27" s="1"/>
  <c r="F363" i="27"/>
  <c r="F364" i="27" s="1"/>
  <c r="G363" i="27"/>
  <c r="G364" i="27" s="1"/>
  <c r="H363" i="27"/>
  <c r="H364" i="27" s="1"/>
  <c r="I363" i="27"/>
  <c r="I364" i="27" s="1"/>
  <c r="J363" i="27"/>
  <c r="J364" i="27" s="1"/>
  <c r="K363" i="27"/>
  <c r="K364" i="27" s="1"/>
  <c r="L363" i="27"/>
  <c r="L364" i="27" s="1"/>
  <c r="C363" i="27"/>
  <c r="D335" i="27"/>
  <c r="D336" i="27" s="1"/>
  <c r="E335" i="27"/>
  <c r="E336" i="27" s="1"/>
  <c r="F335" i="27"/>
  <c r="F336" i="27" s="1"/>
  <c r="G335" i="27"/>
  <c r="G336" i="27" s="1"/>
  <c r="H335" i="27"/>
  <c r="H336" i="27" s="1"/>
  <c r="I335" i="27"/>
  <c r="I336" i="27" s="1"/>
  <c r="J335" i="27"/>
  <c r="J336" i="27" s="1"/>
  <c r="K335" i="27"/>
  <c r="K336" i="27" s="1"/>
  <c r="L335" i="27"/>
  <c r="L336" i="27" s="1"/>
  <c r="C335" i="27"/>
  <c r="L323" i="27"/>
  <c r="L324" i="27" s="1"/>
  <c r="K323" i="27"/>
  <c r="K324" i="27" s="1"/>
  <c r="J323" i="27"/>
  <c r="J324" i="27" s="1"/>
  <c r="I323" i="27"/>
  <c r="I324" i="27" s="1"/>
  <c r="H323" i="27"/>
  <c r="H324" i="27" s="1"/>
  <c r="G323" i="27"/>
  <c r="G324" i="27" s="1"/>
  <c r="F323" i="27"/>
  <c r="F324" i="27" s="1"/>
  <c r="E323" i="27"/>
  <c r="E324" i="27" s="1"/>
  <c r="D323" i="27"/>
  <c r="D324" i="27" s="1"/>
  <c r="C323" i="27"/>
  <c r="D314" i="27"/>
  <c r="D315" i="27" s="1"/>
  <c r="E314" i="27"/>
  <c r="E315" i="27" s="1"/>
  <c r="F314" i="27"/>
  <c r="F315" i="27" s="1"/>
  <c r="G314" i="27"/>
  <c r="G315" i="27" s="1"/>
  <c r="H314" i="27"/>
  <c r="H315" i="27" s="1"/>
  <c r="I314" i="27"/>
  <c r="I315" i="27" s="1"/>
  <c r="J314" i="27"/>
  <c r="J315" i="27" s="1"/>
  <c r="K314" i="27"/>
  <c r="K315" i="27" s="1"/>
  <c r="L314" i="27"/>
  <c r="L315" i="27" s="1"/>
  <c r="C314" i="27"/>
  <c r="D303" i="27"/>
  <c r="D304" i="27" s="1"/>
  <c r="E303" i="27"/>
  <c r="E304" i="27" s="1"/>
  <c r="F303" i="27"/>
  <c r="F304" i="27" s="1"/>
  <c r="G303" i="27"/>
  <c r="G304" i="27" s="1"/>
  <c r="H303" i="27"/>
  <c r="H304" i="27" s="1"/>
  <c r="I303" i="27"/>
  <c r="I304" i="27" s="1"/>
  <c r="J303" i="27"/>
  <c r="J304" i="27" s="1"/>
  <c r="K303" i="27"/>
  <c r="K304" i="27" s="1"/>
  <c r="L303" i="27"/>
  <c r="L304" i="27" s="1"/>
  <c r="C303" i="27"/>
  <c r="L292" i="27"/>
  <c r="L293" i="27" s="1"/>
  <c r="K292" i="27"/>
  <c r="K293" i="27" s="1"/>
  <c r="J292" i="27"/>
  <c r="J293" i="27" s="1"/>
  <c r="I292" i="27"/>
  <c r="I293" i="27" s="1"/>
  <c r="H292" i="27"/>
  <c r="H293" i="27" s="1"/>
  <c r="G292" i="27"/>
  <c r="G293" i="27" s="1"/>
  <c r="F292" i="27"/>
  <c r="F293" i="27" s="1"/>
  <c r="E292" i="27"/>
  <c r="E293" i="27" s="1"/>
  <c r="D292" i="27"/>
  <c r="D293" i="27" s="1"/>
  <c r="C292" i="27"/>
  <c r="L283" i="27"/>
  <c r="L284" i="27" s="1"/>
  <c r="K283" i="27"/>
  <c r="K284" i="27" s="1"/>
  <c r="J283" i="27"/>
  <c r="J284" i="27" s="1"/>
  <c r="I283" i="27"/>
  <c r="I284" i="27" s="1"/>
  <c r="H283" i="27"/>
  <c r="H284" i="27" s="1"/>
  <c r="G283" i="27"/>
  <c r="G284" i="27" s="1"/>
  <c r="F283" i="27"/>
  <c r="F284" i="27" s="1"/>
  <c r="E283" i="27"/>
  <c r="E284" i="27" s="1"/>
  <c r="D283" i="27"/>
  <c r="D284" i="27" s="1"/>
  <c r="C283" i="27"/>
  <c r="L274" i="27"/>
  <c r="L275" i="27" s="1"/>
  <c r="K274" i="27"/>
  <c r="K275" i="27" s="1"/>
  <c r="J274" i="27"/>
  <c r="J275" i="27" s="1"/>
  <c r="I274" i="27"/>
  <c r="I275" i="27" s="1"/>
  <c r="H274" i="27"/>
  <c r="H275" i="27" s="1"/>
  <c r="G274" i="27"/>
  <c r="G275" i="27" s="1"/>
  <c r="F274" i="27"/>
  <c r="F275" i="27" s="1"/>
  <c r="E274" i="27"/>
  <c r="E275" i="27" s="1"/>
  <c r="D274" i="27"/>
  <c r="D275" i="27" s="1"/>
  <c r="C274" i="27"/>
  <c r="L265" i="27"/>
  <c r="L266" i="27" s="1"/>
  <c r="K265" i="27"/>
  <c r="K266" i="27" s="1"/>
  <c r="J265" i="27"/>
  <c r="J266" i="27" s="1"/>
  <c r="I265" i="27"/>
  <c r="I266" i="27" s="1"/>
  <c r="H265" i="27"/>
  <c r="H266" i="27" s="1"/>
  <c r="G265" i="27"/>
  <c r="G266" i="27" s="1"/>
  <c r="F265" i="27"/>
  <c r="F266" i="27" s="1"/>
  <c r="E265" i="27"/>
  <c r="E266" i="27" s="1"/>
  <c r="D265" i="27"/>
  <c r="D266" i="27" s="1"/>
  <c r="C265" i="27"/>
  <c r="L256" i="27"/>
  <c r="L257" i="27" s="1"/>
  <c r="K256" i="27"/>
  <c r="K257" i="27" s="1"/>
  <c r="J256" i="27"/>
  <c r="J257" i="27" s="1"/>
  <c r="I256" i="27"/>
  <c r="I257" i="27" s="1"/>
  <c r="H256" i="27"/>
  <c r="H257" i="27" s="1"/>
  <c r="G256" i="27"/>
  <c r="G257" i="27" s="1"/>
  <c r="F256" i="27"/>
  <c r="F257" i="27" s="1"/>
  <c r="E256" i="27"/>
  <c r="E257" i="27" s="1"/>
  <c r="D256" i="27"/>
  <c r="D257" i="27" s="1"/>
  <c r="C256" i="27"/>
  <c r="D247" i="27"/>
  <c r="E247" i="27"/>
  <c r="E248" i="27" s="1"/>
  <c r="F247" i="27"/>
  <c r="F248" i="27" s="1"/>
  <c r="G247" i="27"/>
  <c r="G248" i="27" s="1"/>
  <c r="H247" i="27"/>
  <c r="H248" i="27" s="1"/>
  <c r="I247" i="27"/>
  <c r="I248" i="27" s="1"/>
  <c r="J247" i="27"/>
  <c r="J248" i="27" s="1"/>
  <c r="K247" i="27"/>
  <c r="K248" i="27" s="1"/>
  <c r="L247" i="27"/>
  <c r="L248" i="27" s="1"/>
  <c r="C248" i="27"/>
  <c r="D238" i="27"/>
  <c r="E238" i="27"/>
  <c r="E239" i="27" s="1"/>
  <c r="F238" i="27"/>
  <c r="F239" i="27" s="1"/>
  <c r="G238" i="27"/>
  <c r="G239" i="27" s="1"/>
  <c r="H238" i="27"/>
  <c r="H239" i="27" s="1"/>
  <c r="I238" i="27"/>
  <c r="I239" i="27" s="1"/>
  <c r="J238" i="27"/>
  <c r="J239" i="27" s="1"/>
  <c r="K238" i="27"/>
  <c r="K239" i="27" s="1"/>
  <c r="L238" i="27"/>
  <c r="L239" i="27" s="1"/>
  <c r="D220" i="27"/>
  <c r="E220" i="27"/>
  <c r="E221" i="27" s="1"/>
  <c r="F220" i="27"/>
  <c r="F221" i="27" s="1"/>
  <c r="G220" i="27"/>
  <c r="G221" i="27" s="1"/>
  <c r="H220" i="27"/>
  <c r="H221" i="27" s="1"/>
  <c r="I220" i="27"/>
  <c r="I221" i="27" s="1"/>
  <c r="J220" i="27"/>
  <c r="J221" i="27" s="1"/>
  <c r="K220" i="27"/>
  <c r="K221" i="27" s="1"/>
  <c r="L220" i="27"/>
  <c r="L221" i="27" s="1"/>
  <c r="C221" i="27"/>
  <c r="L186" i="27"/>
  <c r="L187" i="27" s="1"/>
  <c r="K186" i="27"/>
  <c r="K187" i="27" s="1"/>
  <c r="J186" i="27"/>
  <c r="J187" i="27" s="1"/>
  <c r="I186" i="27"/>
  <c r="I187" i="27" s="1"/>
  <c r="H186" i="27"/>
  <c r="H187" i="27" s="1"/>
  <c r="G186" i="27"/>
  <c r="G187" i="27" s="1"/>
  <c r="F186" i="27"/>
  <c r="F187" i="27" s="1"/>
  <c r="E186" i="27"/>
  <c r="E187" i="27" s="1"/>
  <c r="D186" i="27"/>
  <c r="D187" i="27" s="1"/>
  <c r="C186" i="27"/>
  <c r="L177" i="27"/>
  <c r="L178" i="27" s="1"/>
  <c r="K177" i="27"/>
  <c r="K178" i="27" s="1"/>
  <c r="J177" i="27"/>
  <c r="J178" i="27" s="1"/>
  <c r="I177" i="27"/>
  <c r="I178" i="27" s="1"/>
  <c r="H177" i="27"/>
  <c r="H178" i="27" s="1"/>
  <c r="G177" i="27"/>
  <c r="G178" i="27" s="1"/>
  <c r="F177" i="27"/>
  <c r="F178" i="27" s="1"/>
  <c r="E177" i="27"/>
  <c r="E178" i="27" s="1"/>
  <c r="D177" i="27"/>
  <c r="D178" i="27" s="1"/>
  <c r="C177" i="27"/>
  <c r="D159" i="27"/>
  <c r="D160" i="27" s="1"/>
  <c r="E159" i="27"/>
  <c r="E160" i="27" s="1"/>
  <c r="F159" i="27"/>
  <c r="F160" i="27" s="1"/>
  <c r="G159" i="27"/>
  <c r="G160" i="27" s="1"/>
  <c r="H159" i="27"/>
  <c r="H160" i="27" s="1"/>
  <c r="I159" i="27"/>
  <c r="I160" i="27" s="1"/>
  <c r="J159" i="27"/>
  <c r="J160" i="27" s="1"/>
  <c r="K159" i="27"/>
  <c r="K160" i="27" s="1"/>
  <c r="L159" i="27"/>
  <c r="L160" i="27" s="1"/>
  <c r="C159" i="27"/>
  <c r="L168" i="27"/>
  <c r="L169" i="27" s="1"/>
  <c r="K168" i="27"/>
  <c r="K169" i="27" s="1"/>
  <c r="J168" i="27"/>
  <c r="J169" i="27" s="1"/>
  <c r="I168" i="27"/>
  <c r="I169" i="27" s="1"/>
  <c r="H168" i="27"/>
  <c r="H169" i="27" s="1"/>
  <c r="G168" i="27"/>
  <c r="G169" i="27" s="1"/>
  <c r="F168" i="27"/>
  <c r="F169" i="27" s="1"/>
  <c r="E168" i="27"/>
  <c r="E169" i="27" s="1"/>
  <c r="D168" i="27"/>
  <c r="D169" i="27" s="1"/>
  <c r="C168" i="27"/>
  <c r="L148" i="27"/>
  <c r="L149" i="27" s="1"/>
  <c r="K148" i="27"/>
  <c r="K149" i="27" s="1"/>
  <c r="J148" i="27"/>
  <c r="J149" i="27" s="1"/>
  <c r="I148" i="27"/>
  <c r="I149" i="27" s="1"/>
  <c r="H148" i="27"/>
  <c r="H149" i="27" s="1"/>
  <c r="G148" i="27"/>
  <c r="G149" i="27" s="1"/>
  <c r="F148" i="27"/>
  <c r="F149" i="27" s="1"/>
  <c r="E148" i="27"/>
  <c r="E149" i="27" s="1"/>
  <c r="D148" i="27"/>
  <c r="D149" i="27" s="1"/>
  <c r="C148" i="27"/>
  <c r="L139" i="27"/>
  <c r="L140" i="27" s="1"/>
  <c r="K139" i="27"/>
  <c r="K140" i="27" s="1"/>
  <c r="J139" i="27"/>
  <c r="J140" i="27" s="1"/>
  <c r="I139" i="27"/>
  <c r="I140" i="27" s="1"/>
  <c r="H139" i="27"/>
  <c r="H140" i="27" s="1"/>
  <c r="G139" i="27"/>
  <c r="G140" i="27" s="1"/>
  <c r="F139" i="27"/>
  <c r="F140" i="27" s="1"/>
  <c r="E139" i="27"/>
  <c r="E140" i="27" s="1"/>
  <c r="D139" i="27"/>
  <c r="C140" i="27"/>
  <c r="L130" i="27"/>
  <c r="L131" i="27" s="1"/>
  <c r="K130" i="27"/>
  <c r="K131" i="27" s="1"/>
  <c r="J130" i="27"/>
  <c r="J131" i="27" s="1"/>
  <c r="I130" i="27"/>
  <c r="I131" i="27" s="1"/>
  <c r="H130" i="27"/>
  <c r="H131" i="27" s="1"/>
  <c r="G130" i="27"/>
  <c r="G131" i="27" s="1"/>
  <c r="F130" i="27"/>
  <c r="F131" i="27" s="1"/>
  <c r="E130" i="27"/>
  <c r="E131" i="27" s="1"/>
  <c r="D130" i="27"/>
  <c r="D131" i="27" s="1"/>
  <c r="C130" i="27"/>
  <c r="L121" i="27"/>
  <c r="L122" i="27" s="1"/>
  <c r="K121" i="27"/>
  <c r="K122" i="27" s="1"/>
  <c r="J121" i="27"/>
  <c r="J122" i="27" s="1"/>
  <c r="I121" i="27"/>
  <c r="I122" i="27" s="1"/>
  <c r="H121" i="27"/>
  <c r="H122" i="27" s="1"/>
  <c r="G121" i="27"/>
  <c r="G122" i="27" s="1"/>
  <c r="F121" i="27"/>
  <c r="F122" i="27" s="1"/>
  <c r="E121" i="27"/>
  <c r="E122" i="27" s="1"/>
  <c r="D121" i="27"/>
  <c r="D122" i="27" s="1"/>
  <c r="C121" i="27"/>
  <c r="L112" i="27"/>
  <c r="K112" i="27"/>
  <c r="K113" i="27" s="1"/>
  <c r="J112" i="27"/>
  <c r="J113" i="27" s="1"/>
  <c r="I112" i="27"/>
  <c r="I113" i="27" s="1"/>
  <c r="H112" i="27"/>
  <c r="H113" i="27" s="1"/>
  <c r="G112" i="27"/>
  <c r="G113" i="27" s="1"/>
  <c r="F112" i="27"/>
  <c r="F113" i="27" s="1"/>
  <c r="E112" i="27"/>
  <c r="E113" i="27" s="1"/>
  <c r="D112" i="27"/>
  <c r="D113" i="27" s="1"/>
  <c r="C112" i="27"/>
  <c r="L103" i="27"/>
  <c r="L104" i="27" s="1"/>
  <c r="K103" i="27"/>
  <c r="K104" i="27" s="1"/>
  <c r="J103" i="27"/>
  <c r="J104" i="27" s="1"/>
  <c r="I103" i="27"/>
  <c r="I104" i="27" s="1"/>
  <c r="H103" i="27"/>
  <c r="H104" i="27" s="1"/>
  <c r="G103" i="27"/>
  <c r="G104" i="27" s="1"/>
  <c r="F103" i="27"/>
  <c r="F104" i="27" s="1"/>
  <c r="E103" i="27"/>
  <c r="E104" i="27" s="1"/>
  <c r="D103" i="27"/>
  <c r="D104" i="27" s="1"/>
  <c r="C103" i="27"/>
  <c r="L94" i="27"/>
  <c r="L95" i="27" s="1"/>
  <c r="K94" i="27"/>
  <c r="K95" i="27" s="1"/>
  <c r="J94" i="27"/>
  <c r="J95" i="27" s="1"/>
  <c r="I94" i="27"/>
  <c r="I95" i="27" s="1"/>
  <c r="H94" i="27"/>
  <c r="H95" i="27" s="1"/>
  <c r="G94" i="27"/>
  <c r="G95" i="27" s="1"/>
  <c r="F94" i="27"/>
  <c r="F95" i="27" s="1"/>
  <c r="E94" i="27"/>
  <c r="E95" i="27" s="1"/>
  <c r="D94" i="27"/>
  <c r="D95" i="27" s="1"/>
  <c r="C94" i="27"/>
  <c r="L85" i="27"/>
  <c r="L86" i="27" s="1"/>
  <c r="K85" i="27"/>
  <c r="K86" i="27" s="1"/>
  <c r="J85" i="27"/>
  <c r="J86" i="27" s="1"/>
  <c r="I85" i="27"/>
  <c r="I86" i="27" s="1"/>
  <c r="H85" i="27"/>
  <c r="H86" i="27" s="1"/>
  <c r="G85" i="27"/>
  <c r="G86" i="27" s="1"/>
  <c r="F85" i="27"/>
  <c r="F86" i="27" s="1"/>
  <c r="E85" i="27"/>
  <c r="E86" i="27" s="1"/>
  <c r="D85" i="27"/>
  <c r="D86" i="27" s="1"/>
  <c r="C85" i="27"/>
  <c r="L76" i="27"/>
  <c r="L77" i="27" s="1"/>
  <c r="K76" i="27"/>
  <c r="K77" i="27" s="1"/>
  <c r="J76" i="27"/>
  <c r="J77" i="27" s="1"/>
  <c r="I76" i="27"/>
  <c r="I77" i="27" s="1"/>
  <c r="H76" i="27"/>
  <c r="H77" i="27" s="1"/>
  <c r="G76" i="27"/>
  <c r="G77" i="27" s="1"/>
  <c r="F76" i="27"/>
  <c r="F77" i="27" s="1"/>
  <c r="E76" i="27"/>
  <c r="E77" i="27" s="1"/>
  <c r="D76" i="27"/>
  <c r="D77" i="27" s="1"/>
  <c r="C76" i="27"/>
  <c r="L67" i="27"/>
  <c r="L68" i="27" s="1"/>
  <c r="K67" i="27"/>
  <c r="K68" i="27" s="1"/>
  <c r="J67" i="27"/>
  <c r="J68" i="27" s="1"/>
  <c r="I67" i="27"/>
  <c r="I68" i="27" s="1"/>
  <c r="H67" i="27"/>
  <c r="H68" i="27" s="1"/>
  <c r="G67" i="27"/>
  <c r="G68" i="27" s="1"/>
  <c r="F67" i="27"/>
  <c r="F68" i="27" s="1"/>
  <c r="E67" i="27"/>
  <c r="E68" i="27" s="1"/>
  <c r="D67" i="27"/>
  <c r="D68" i="27" s="1"/>
  <c r="C67" i="27"/>
  <c r="L58" i="27"/>
  <c r="L59" i="27" s="1"/>
  <c r="K58" i="27"/>
  <c r="K59" i="27" s="1"/>
  <c r="J58" i="27"/>
  <c r="J59" i="27" s="1"/>
  <c r="I58" i="27"/>
  <c r="I59" i="27" s="1"/>
  <c r="H58" i="27"/>
  <c r="H59" i="27" s="1"/>
  <c r="G58" i="27"/>
  <c r="G59" i="27" s="1"/>
  <c r="F58" i="27"/>
  <c r="F59" i="27" s="1"/>
  <c r="E58" i="27"/>
  <c r="E59" i="27" s="1"/>
  <c r="D58" i="27"/>
  <c r="L49" i="27"/>
  <c r="L50" i="27" s="1"/>
  <c r="K49" i="27"/>
  <c r="K50" i="27" s="1"/>
  <c r="J49" i="27"/>
  <c r="J50" i="27" s="1"/>
  <c r="I49" i="27"/>
  <c r="I50" i="27" s="1"/>
  <c r="H49" i="27"/>
  <c r="H50" i="27" s="1"/>
  <c r="G49" i="27"/>
  <c r="G50" i="27" s="1"/>
  <c r="F49" i="27"/>
  <c r="F50" i="27" s="1"/>
  <c r="E49" i="27"/>
  <c r="E50" i="27" s="1"/>
  <c r="D49" i="27"/>
  <c r="D50" i="27" s="1"/>
  <c r="C49" i="27"/>
  <c r="D40" i="27"/>
  <c r="D41" i="27" s="1"/>
  <c r="E40" i="27"/>
  <c r="E41" i="27" s="1"/>
  <c r="F40" i="27"/>
  <c r="F41" i="27" s="1"/>
  <c r="G40" i="27"/>
  <c r="G41" i="27" s="1"/>
  <c r="H40" i="27"/>
  <c r="H41" i="27" s="1"/>
  <c r="I40" i="27"/>
  <c r="I41" i="27" s="1"/>
  <c r="J40" i="27"/>
  <c r="J41" i="27" s="1"/>
  <c r="K40" i="27"/>
  <c r="K41" i="27" s="1"/>
  <c r="L40" i="27"/>
  <c r="L41" i="27" s="1"/>
  <c r="C40" i="27"/>
  <c r="D13" i="27"/>
  <c r="E13" i="27"/>
  <c r="E14" i="27" s="1"/>
  <c r="F13" i="27"/>
  <c r="F14" i="27" s="1"/>
  <c r="G13" i="27"/>
  <c r="G14" i="27" s="1"/>
  <c r="H13" i="27"/>
  <c r="H14" i="27" s="1"/>
  <c r="I13" i="27"/>
  <c r="I14" i="27" s="1"/>
  <c r="J13" i="27"/>
  <c r="J14" i="27" s="1"/>
  <c r="K13" i="27"/>
  <c r="L13" i="27"/>
  <c r="C369" i="27"/>
  <c r="M67" i="27" l="1"/>
  <c r="M76" i="27"/>
  <c r="C644" i="27"/>
  <c r="M643" i="27"/>
  <c r="C752" i="27"/>
  <c r="M751" i="27"/>
  <c r="C873" i="27"/>
  <c r="M872" i="27"/>
  <c r="C975" i="27"/>
  <c r="M974" i="27"/>
  <c r="M1082" i="27"/>
  <c r="D1147" i="27"/>
  <c r="M1146" i="27"/>
  <c r="C1153" i="27"/>
  <c r="M1152" i="27"/>
  <c r="C629" i="27"/>
  <c r="M628" i="27"/>
  <c r="C721" i="27"/>
  <c r="M720" i="27"/>
  <c r="C828" i="27"/>
  <c r="M827" i="27"/>
  <c r="C961" i="27"/>
  <c r="M960" i="27"/>
  <c r="C1061" i="27"/>
  <c r="M1060" i="27"/>
  <c r="D737" i="27"/>
  <c r="M736" i="27"/>
  <c r="C178" i="27"/>
  <c r="M177" i="27"/>
  <c r="D248" i="27"/>
  <c r="M247" i="27"/>
  <c r="C257" i="27"/>
  <c r="M256" i="27"/>
  <c r="C113" i="27"/>
  <c r="M112" i="27"/>
  <c r="C160" i="27"/>
  <c r="M159" i="27"/>
  <c r="D239" i="27"/>
  <c r="M238" i="27"/>
  <c r="C482" i="27"/>
  <c r="M481" i="27"/>
  <c r="C615" i="27"/>
  <c r="M614" i="27"/>
  <c r="C705" i="27"/>
  <c r="M704" i="27"/>
  <c r="C811" i="27"/>
  <c r="M810" i="27"/>
  <c r="C945" i="27"/>
  <c r="M944" i="27"/>
  <c r="C1042" i="27"/>
  <c r="M1041" i="27"/>
  <c r="C521" i="27"/>
  <c r="M520" i="27"/>
  <c r="D59" i="27"/>
  <c r="M58" i="27"/>
  <c r="C304" i="27"/>
  <c r="M303" i="27"/>
  <c r="C315" i="27"/>
  <c r="M314" i="27"/>
  <c r="C169" i="27"/>
  <c r="M168" i="27"/>
  <c r="C601" i="27"/>
  <c r="M600" i="27"/>
  <c r="C679" i="27"/>
  <c r="M678" i="27"/>
  <c r="C803" i="27"/>
  <c r="M802" i="27"/>
  <c r="C922" i="27"/>
  <c r="M921" i="27"/>
  <c r="C1021" i="27"/>
  <c r="M1020" i="27"/>
  <c r="C1124" i="27"/>
  <c r="M1123" i="27"/>
  <c r="C324" i="27"/>
  <c r="M323" i="27"/>
  <c r="C122" i="27"/>
  <c r="M121" i="27"/>
  <c r="D221" i="27"/>
  <c r="M220" i="27"/>
  <c r="C293" i="27"/>
  <c r="M292" i="27"/>
  <c r="D851" i="27"/>
  <c r="M850" i="27"/>
  <c r="D1104" i="27"/>
  <c r="M1103" i="27"/>
  <c r="C1173" i="27"/>
  <c r="M1172" i="27"/>
  <c r="C131" i="27"/>
  <c r="M130" i="27"/>
  <c r="C104" i="27"/>
  <c r="M103" i="27"/>
  <c r="C95" i="27"/>
  <c r="M94" i="27"/>
  <c r="C149" i="27"/>
  <c r="M148" i="27"/>
  <c r="C587" i="27"/>
  <c r="M586" i="27"/>
  <c r="C664" i="27"/>
  <c r="M663" i="27"/>
  <c r="C788" i="27"/>
  <c r="M787" i="27"/>
  <c r="C901" i="27"/>
  <c r="M900" i="27"/>
  <c r="C1003" i="27"/>
  <c r="M1002" i="27"/>
  <c r="C1112" i="27"/>
  <c r="M1111" i="27"/>
  <c r="C187" i="27"/>
  <c r="M186" i="27"/>
  <c r="M40" i="27"/>
  <c r="C284" i="27"/>
  <c r="M283" i="27"/>
  <c r="C364" i="27"/>
  <c r="M363" i="27"/>
  <c r="C1166" i="27"/>
  <c r="M1165" i="27"/>
  <c r="M49" i="27"/>
  <c r="M85" i="27"/>
  <c r="C550" i="27"/>
  <c r="M549" i="27"/>
  <c r="C654" i="27"/>
  <c r="M653" i="27"/>
  <c r="C772" i="27"/>
  <c r="M771" i="27"/>
  <c r="C994" i="27"/>
  <c r="M993" i="27"/>
  <c r="C537" i="27"/>
  <c r="M536" i="27"/>
  <c r="C266" i="27"/>
  <c r="M265" i="27"/>
  <c r="C370" i="27"/>
  <c r="M369" i="27"/>
  <c r="D140" i="27"/>
  <c r="M139" i="27"/>
  <c r="C275" i="27"/>
  <c r="M274" i="27"/>
  <c r="C336" i="27"/>
  <c r="M335" i="27"/>
  <c r="C1159" i="27"/>
  <c r="M1158" i="27"/>
  <c r="C32" i="27"/>
  <c r="M31" i="27"/>
  <c r="D23" i="27"/>
  <c r="M22" i="27"/>
  <c r="D14" i="27"/>
  <c r="M13" i="27"/>
  <c r="C77" i="27"/>
  <c r="C68" i="27"/>
  <c r="C59" i="27"/>
  <c r="C41" i="27"/>
  <c r="C50" i="27"/>
  <c r="C86" i="27"/>
  <c r="K14" i="27"/>
  <c r="M1668" i="27" l="1"/>
  <c r="M1669" i="27"/>
  <c r="M1667" i="27"/>
  <c r="M1666" i="27"/>
  <c r="M1665" i="27"/>
  <c r="M1671" i="27"/>
  <c r="M1701" i="27"/>
  <c r="M1680" i="27"/>
  <c r="M1676" i="27"/>
  <c r="M1678" i="27"/>
  <c r="M1677" i="27"/>
  <c r="M1686" i="27"/>
  <c r="M1696" i="27"/>
  <c r="M1697" i="27"/>
  <c r="M1673" i="27"/>
  <c r="M1682" i="27"/>
  <c r="M1709" i="27"/>
  <c r="M1689" i="27"/>
  <c r="M1712" i="27"/>
  <c r="M1711" i="27"/>
  <c r="M1675" i="27"/>
  <c r="M1692" i="27"/>
  <c r="M1688" i="27"/>
  <c r="M1707" i="27"/>
  <c r="M1703" i="27"/>
  <c r="M1704" i="27"/>
  <c r="M1683" i="27"/>
</calcChain>
</file>

<file path=xl/sharedStrings.xml><?xml version="1.0" encoding="utf-8"?>
<sst xmlns="http://schemas.openxmlformats.org/spreadsheetml/2006/main" count="4866" uniqueCount="3653">
  <si>
    <t>Al2O3</t>
  </si>
  <si>
    <t>FeO</t>
  </si>
  <si>
    <t>CaO</t>
  </si>
  <si>
    <t>Total</t>
  </si>
  <si>
    <t>±2s</t>
  </si>
  <si>
    <t>IMF (‰)</t>
  </si>
  <si>
    <t>±2s (internal)</t>
  </si>
  <si>
    <t>±2s (external)</t>
  </si>
  <si>
    <t>Comments</t>
  </si>
  <si>
    <t>outlier</t>
  </si>
  <si>
    <t>rejected?</t>
  </si>
  <si>
    <t>low CPS/outlier; rejected</t>
  </si>
  <si>
    <t>low CPS; rejected</t>
  </si>
  <si>
    <t>outlier; rejected</t>
  </si>
  <si>
    <t>low CPS</t>
  </si>
  <si>
    <t>high CPS</t>
  </si>
  <si>
    <t>95AK24_1</t>
  </si>
  <si>
    <t>95AK24_1E</t>
  </si>
  <si>
    <t>95AK24_1S</t>
  </si>
  <si>
    <t>95AK24_3N</t>
  </si>
  <si>
    <t>95AK24_3S</t>
  </si>
  <si>
    <t>95AK24_3W</t>
  </si>
  <si>
    <t>95AK24_4</t>
  </si>
  <si>
    <t>95AK24_4E</t>
  </si>
  <si>
    <t>95AK24_4SE</t>
  </si>
  <si>
    <t>95AK24_5</t>
  </si>
  <si>
    <t>97SL65_3</t>
  </si>
  <si>
    <t>97SL65_6</t>
  </si>
  <si>
    <t>97SL65_8</t>
  </si>
  <si>
    <t>97SL65_10</t>
  </si>
  <si>
    <t>97SL65_11</t>
  </si>
  <si>
    <t>97SL65_11E</t>
  </si>
  <si>
    <t>97SL65_12</t>
  </si>
  <si>
    <t>97SL65_12S</t>
  </si>
  <si>
    <t>97SL65_14</t>
  </si>
  <si>
    <t>97SL65_14NW</t>
  </si>
  <si>
    <t>97SL65Di_1</t>
  </si>
  <si>
    <t>97SL65Di_2</t>
  </si>
  <si>
    <t>97SL65Di_3</t>
  </si>
  <si>
    <t>97SL65Di_4</t>
  </si>
  <si>
    <t>97SL65Di_5</t>
  </si>
  <si>
    <t>UWC-3_Di1-1</t>
  </si>
  <si>
    <t>UWC-3_Di1-2</t>
  </si>
  <si>
    <t>UWC-3_Di2-1</t>
  </si>
  <si>
    <t>UWC-3_Di2-2</t>
  </si>
  <si>
    <t>UWC-3_Di3-1</t>
  </si>
  <si>
    <t>UWC-3_Di4-1</t>
  </si>
  <si>
    <t>UWC-3_Di5-1</t>
  </si>
  <si>
    <t>UWC-3_Di6-1</t>
  </si>
  <si>
    <t>UWC-3_Di7-1</t>
  </si>
  <si>
    <t>UWC-3_Di8-1</t>
  </si>
  <si>
    <t>UWC-3_Di9-1</t>
  </si>
  <si>
    <t>heterogeneous???</t>
  </si>
  <si>
    <t>97M44_Opx1</t>
  </si>
  <si>
    <t>97M44_Opx2</t>
  </si>
  <si>
    <t>97M44_Opx3</t>
  </si>
  <si>
    <t>97M44_Opx4</t>
  </si>
  <si>
    <t>97M44_Opx5</t>
  </si>
  <si>
    <t>97M44_Opx6</t>
  </si>
  <si>
    <t>97M44_Opx7</t>
  </si>
  <si>
    <t>97M44_Opx9</t>
  </si>
  <si>
    <t>97M44_Opx10</t>
  </si>
  <si>
    <t>97M44_Opx11</t>
  </si>
  <si>
    <t>97M44_Opx12</t>
  </si>
  <si>
    <t>97SL65_Di1</t>
  </si>
  <si>
    <t>97SL65_Di2</t>
  </si>
  <si>
    <t>97SL65_Di3</t>
  </si>
  <si>
    <t>97SL65_Di4</t>
  </si>
  <si>
    <t>97SL65_Di5</t>
  </si>
  <si>
    <t>97SL65_Di6</t>
  </si>
  <si>
    <t>97SL65_Di7</t>
  </si>
  <si>
    <t>97SL65_Di8</t>
  </si>
  <si>
    <t>97SL65_Di9</t>
  </si>
  <si>
    <t>97SL65_Di10</t>
  </si>
  <si>
    <t>97SL65_Di11</t>
  </si>
  <si>
    <t>AG-1_Cpx1-1</t>
  </si>
  <si>
    <t>AG-1_Cpx1-2</t>
  </si>
  <si>
    <t>AG-1_Cpx2-1</t>
  </si>
  <si>
    <t>AG-1_Cpx2-2</t>
  </si>
  <si>
    <t>AG-1_Cpx3-1</t>
  </si>
  <si>
    <t>AG-1_Cpx3-2</t>
  </si>
  <si>
    <t>AG-1_Cpx4-1</t>
  </si>
  <si>
    <t>AG-1_Cpx4-2</t>
  </si>
  <si>
    <t>AG-1_Cpx4-3</t>
  </si>
  <si>
    <t>AG-1_Cpx5-1</t>
  </si>
  <si>
    <t>AG-1_Cpx5-2</t>
  </si>
  <si>
    <t>EN-2_Opx1-1</t>
  </si>
  <si>
    <t>EN-2_Opx1-2</t>
  </si>
  <si>
    <t>EN-2_Opx1-3</t>
  </si>
  <si>
    <t>EN-2_Opx2-1</t>
  </si>
  <si>
    <t>EN-2_Opx2-2</t>
  </si>
  <si>
    <t>EN-2_Opx2-3</t>
  </si>
  <si>
    <t>EN-2_Opx2-4</t>
  </si>
  <si>
    <t>EN-2_Opx2-5</t>
  </si>
  <si>
    <t>EN-2_Opx2-6</t>
  </si>
  <si>
    <t>EN-2_Opx2-7</t>
  </si>
  <si>
    <t>EN-2_Opx2-8</t>
  </si>
  <si>
    <t>rejected</t>
  </si>
  <si>
    <t>large error; rejected</t>
  </si>
  <si>
    <t>large error - rejected</t>
  </si>
  <si>
    <t>97M44_BF117L_OpxW1.1</t>
  </si>
  <si>
    <t>97M44_BF117L_OpxE1.1</t>
  </si>
  <si>
    <t>97M44_BF117L_OpxW8.1</t>
  </si>
  <si>
    <t>97M44_BF117L_OpxE7.1</t>
  </si>
  <si>
    <t>97M44_BF117L_OpxW2.1</t>
  </si>
  <si>
    <t>97M44_BF117L_OpxE2.1</t>
  </si>
  <si>
    <t>97M44_BF117L_OpxW7.1</t>
  </si>
  <si>
    <t>97M44_BF117L_OpxE6.1</t>
  </si>
  <si>
    <t>97M44_BF118C_OpxSE2.1</t>
  </si>
  <si>
    <t>97M44_BF118C_OpxSW1.1</t>
  </si>
  <si>
    <t>97M44_BF118C_OpxSE11.1</t>
  </si>
  <si>
    <t>97M44_BF118C_OpxSW5.1</t>
  </si>
  <si>
    <t>97M44_BF118C_OpxSE4.1</t>
  </si>
  <si>
    <t>97M44_BF118C_OpxSW2.1</t>
  </si>
  <si>
    <t>97M44_BF115L_OpxNES1.1</t>
  </si>
  <si>
    <t>97M44_BF115L_OpxNES11.1</t>
  </si>
  <si>
    <t>97M44_BF115L_OpxNES3.1</t>
  </si>
  <si>
    <t>97M44_BF115L_OpxNES10.1</t>
  </si>
  <si>
    <t>97M44_BF115L_OpxNES4.1</t>
  </si>
  <si>
    <t>97M44_BF115L_OpxNES9.1</t>
  </si>
  <si>
    <t>97M44_BF116C_OpxSE5.1</t>
  </si>
  <si>
    <t>97M44_BF116C_OpxNE1.1</t>
  </si>
  <si>
    <t>97M44_BF116C_OpxNE11.1</t>
  </si>
  <si>
    <t>97M44_BF116C_OpxNE2.1</t>
  </si>
  <si>
    <t>97M44_BF116C_OpxNE10.1</t>
  </si>
  <si>
    <t>97M44_BF116C_OpxNE3.1</t>
  </si>
  <si>
    <t>97M44_BF116C_OpxNE9.1</t>
  </si>
  <si>
    <t>97M44_BF116C_OpxSE12.1</t>
  </si>
  <si>
    <t>97M44_BF114C_OpxNW1.1</t>
  </si>
  <si>
    <t>97M44_BF114C_OpxNE2.1</t>
  </si>
  <si>
    <t>97M44_BF114C_OpxNW10.1</t>
  </si>
  <si>
    <t>97M44_BF114C_OpxNE4.1</t>
  </si>
  <si>
    <t>97M44_BF107L_OpxSE2.1</t>
  </si>
  <si>
    <t>97M44_BF107L_OpxW1.1</t>
  </si>
  <si>
    <t>97M44_BF107L_OpxSE11.1</t>
  </si>
  <si>
    <t>97M44_BF107L_OpxW11.1</t>
  </si>
  <si>
    <t>97M44_BF107L_OpxSE2.2</t>
  </si>
  <si>
    <t>97M44_BF108L_Opx1.1</t>
  </si>
  <si>
    <t>97M44_BF108L_Opx11.1</t>
  </si>
  <si>
    <t>97M44_BF108L_Opx2.1</t>
  </si>
  <si>
    <t>97M44_BF108L_Opx10.1</t>
  </si>
  <si>
    <t>97SL65_BF117L_DiW1.1</t>
  </si>
  <si>
    <t>97SL65_BF117L_DiE1.1</t>
  </si>
  <si>
    <t>97SL65_BF117L_DiW5.1</t>
  </si>
  <si>
    <t>97SL65_BF117L_DiE6.1</t>
  </si>
  <si>
    <t>97SL65_BF117L_DiW2.1</t>
  </si>
  <si>
    <t>97SL65_BF117L_DiE2.1</t>
  </si>
  <si>
    <t>97SL65_BF117L_DiW4.1</t>
  </si>
  <si>
    <t>97SL65_BF117L_DiE5.1</t>
  </si>
  <si>
    <t>97SL65_BF118C_DiSE1.1</t>
  </si>
  <si>
    <t>97SL65_BF118C_DiSW1.1</t>
  </si>
  <si>
    <t>97SL65_BF118C_DiSE6.1</t>
  </si>
  <si>
    <t>97SL65_BF118C_DiSW5.1</t>
  </si>
  <si>
    <t>97SL65_BF118C_DiSE2.1</t>
  </si>
  <si>
    <t>97SL65_BF118C_DiSW2.1</t>
  </si>
  <si>
    <t>97SL65_BF115L_DiNES1.1</t>
  </si>
  <si>
    <t>97SL65_BF115L_DiNES4.1</t>
  </si>
  <si>
    <t>97SL65_BF116C_DiNE1.1</t>
  </si>
  <si>
    <t>97SL65_BF116C_DiNE4.1</t>
  </si>
  <si>
    <t>97SL65_BF116C_DiNE2.1</t>
  </si>
  <si>
    <t>97SL65_BF114C_DiNW1.1</t>
  </si>
  <si>
    <t>97SL65_BF114C_DiNW5.1</t>
  </si>
  <si>
    <t>97SL65_BF114C_DiNW2.1</t>
  </si>
  <si>
    <t>97SL65_BF114C_DiNW4.1</t>
  </si>
  <si>
    <t>97SL65_BF114C_DiNW3.1</t>
  </si>
  <si>
    <t>97SL65_BF107L_DiW1.1</t>
  </si>
  <si>
    <t>97SL65_BF107L_DiW7.1</t>
  </si>
  <si>
    <t>97SL65_BF107L_DiW2.1</t>
  </si>
  <si>
    <t>97SL65_BF107L_DiW6.1</t>
  </si>
  <si>
    <t>97SL65_BF107L_DiW3.1</t>
  </si>
  <si>
    <t>97SL65_BF107L_DiSE1.1</t>
  </si>
  <si>
    <t>97SL65_BF108L_Di1.1</t>
  </si>
  <si>
    <t>97SL65_BF108L_Di9.1</t>
  </si>
  <si>
    <t>97SL65_BF108L_Di2.1</t>
  </si>
  <si>
    <t>97SL65_BF108L_Di8.1</t>
  </si>
  <si>
    <t>97SL65_BF108L_Di3.1</t>
  </si>
  <si>
    <t>97SL65_BF108L_Di7.1</t>
  </si>
  <si>
    <t>97SL65_BF108L_Di4.1</t>
  </si>
  <si>
    <t>06JY34A_Opx1.1</t>
  </si>
  <si>
    <t>06JY34A_Opx2.1</t>
  </si>
  <si>
    <t>06JY34A_Opx3.1</t>
  </si>
  <si>
    <t>06JY34A_Opx4.1</t>
  </si>
  <si>
    <t>06JY34A_Opx5.1</t>
  </si>
  <si>
    <t>06JY34A_Opx6.1</t>
  </si>
  <si>
    <t>NIJ_Jd1.1</t>
  </si>
  <si>
    <t>NIJ_Jd1.2</t>
  </si>
  <si>
    <t>NIJ_Jd2.1</t>
  </si>
  <si>
    <t>NIJ_Jd2.2</t>
  </si>
  <si>
    <t>NIJ_Jd3.1</t>
  </si>
  <si>
    <t>NIJ_Jd3.2</t>
  </si>
  <si>
    <t>NRM-AG1_Cpx1.1</t>
  </si>
  <si>
    <t>NRM-AG1_Cpx2.1</t>
  </si>
  <si>
    <t>NRM-AG1_Cpx3.1</t>
  </si>
  <si>
    <t>NRM-AG1_Cpx4.1</t>
  </si>
  <si>
    <t>NRM-AG1_Cpx5.1</t>
  </si>
  <si>
    <t>NRM-EN-2_Opx1.1</t>
  </si>
  <si>
    <t>NRM-EN-2_Opx1.2</t>
  </si>
  <si>
    <t>NRM-EN-2_Opx2.1</t>
  </si>
  <si>
    <t>NRM-EN-2_Opx2.2</t>
  </si>
  <si>
    <t>NSH6_Cpx1.1</t>
  </si>
  <si>
    <t>NSH6_Cpx1.2</t>
  </si>
  <si>
    <t>NSH6_Cpx1.3</t>
  </si>
  <si>
    <t>NSH6_Cpx2.1</t>
  </si>
  <si>
    <t>NSH6_Cpx2.2</t>
  </si>
  <si>
    <t>NSH6_Cpx2.3</t>
  </si>
  <si>
    <t>QLP08-1_BF117L_OmpW1.1</t>
  </si>
  <si>
    <t>QLP08-1_BF117L_OmpE1.1</t>
  </si>
  <si>
    <t>QLP08-1_BF117L_OmpW7.1</t>
  </si>
  <si>
    <t>QLP08-1_BF117L_OmpE8.1</t>
  </si>
  <si>
    <t>QLP08-1_BF117L_OmpW2.1</t>
  </si>
  <si>
    <t>QLP08-1_BF117L_OmpE2.1</t>
  </si>
  <si>
    <t>QLP08-1_BF118C_OmpSW1.1</t>
  </si>
  <si>
    <t>QLP08-1_BF118C_OmpSE1.1</t>
  </si>
  <si>
    <t>QLP08-1_BF118C_OmpSW6.1</t>
  </si>
  <si>
    <t>QLP08-1_BF118C_OmpSE6.1</t>
  </si>
  <si>
    <t>QLP08-1_BF115L_OmpNES4.1</t>
  </si>
  <si>
    <t>QLP08-1_BF115L_OmpNEN5.1</t>
  </si>
  <si>
    <t>QLP08-1_BF114C_OmpNW1.1</t>
  </si>
  <si>
    <t>QLP08-1_BF114C_OmpNE1.1</t>
  </si>
  <si>
    <t>QLP08-1_BF114C_OmpNW5.1</t>
  </si>
  <si>
    <t>QLP08-1_BF114C_OmpNE5.1</t>
  </si>
  <si>
    <t>QLP08-1_BF107L_OmpW1.1</t>
  </si>
  <si>
    <t>QLP08-1_BF107L_OmpW4.1</t>
  </si>
  <si>
    <t>QLP08-1_BF107L_OmpW3.1</t>
  </si>
  <si>
    <t>QLP08-1_BF107L_OmpW2.1</t>
  </si>
  <si>
    <t>QLP08-1_BF107L_OmpSE1.1</t>
  </si>
  <si>
    <t>QLP08-1_BF108L_Omp1.1</t>
  </si>
  <si>
    <t>QLP08-1_BF108L_Omp7.1</t>
  </si>
  <si>
    <t>QLP08-1_BF108L_Omp2.1</t>
  </si>
  <si>
    <t>QLP08-1_BF108L_Omp6.1</t>
  </si>
  <si>
    <t>QLP08-1_BF108L_Omp3.1</t>
  </si>
  <si>
    <t>QLP08-1_BF108L_Omp5.1</t>
  </si>
  <si>
    <t>QLP08-1_BF108L_Omp4.1</t>
  </si>
  <si>
    <t>UWC3_Di1.1</t>
  </si>
  <si>
    <t>UWC3_Di1.2</t>
  </si>
  <si>
    <t>UWC3_Di2.1</t>
  </si>
  <si>
    <t>UWC3_Di3.1</t>
  </si>
  <si>
    <t>UWC3_Di3.2</t>
  </si>
  <si>
    <t>BF116_MB04-8_7BA_Px12.1</t>
  </si>
  <si>
    <t>BF116_MB04-8_7BA_Px414.1</t>
  </si>
  <si>
    <t>BF116_MB04-8_7BB_Px-ex419.1</t>
  </si>
  <si>
    <t>BF116_MB04-8_7BB_Px-ex419.2</t>
  </si>
  <si>
    <t>BF116_MB04-8_7BB_Px16.1</t>
  </si>
  <si>
    <t>BF116_MB04-8_7BB_Px418.1</t>
  </si>
  <si>
    <t>BF117_MB04-8_7A_Px-ex21.1</t>
  </si>
  <si>
    <t>BF117_MB04-8_7A_Px-ex21.2</t>
  </si>
  <si>
    <t>BF117_MB04-8_7A_Px-ex22.1</t>
  </si>
  <si>
    <t>BF117_MB04-8_7A_Px-ex22.2</t>
  </si>
  <si>
    <t>BF117_MB04-8_7B_Cpx426.1</t>
  </si>
  <si>
    <t>BF117_MB04-8_7B_Cpx431.1</t>
  </si>
  <si>
    <t>BF117_MB04-8_7B_Opx26.1</t>
  </si>
  <si>
    <t>BF117_MB04-8_7B_Px427.1</t>
  </si>
  <si>
    <t>BF117_MB04-8_7B_Px428.1</t>
  </si>
  <si>
    <t>BF117_MB04-8_7C_Cpx-ex28.1</t>
  </si>
  <si>
    <t>BF117_MB04-8_7C_Cpx-ex433.1</t>
  </si>
  <si>
    <t>BF117_MB04-8_7C_Opx27.1</t>
  </si>
  <si>
    <t>BF117_MB04-8_7C_Opx434.1</t>
  </si>
  <si>
    <t>BF117_MB04-8_7C_Opx435.1</t>
  </si>
  <si>
    <t>BF117_MB04-8_7C_Opx436.1</t>
  </si>
  <si>
    <t>BF117_MB04-8_7C_Opx437.1</t>
  </si>
  <si>
    <t>BF117_MB04-8_7C_Opx438.1</t>
  </si>
  <si>
    <t>97M44_BF119R_OpxSEN11.1</t>
  </si>
  <si>
    <t>97M44_BF119R_OpxSEN3.1</t>
  </si>
  <si>
    <t>97M44_BF119R_OpxSEN7.1</t>
  </si>
  <si>
    <t>97M44_BF119R_OpxSEN4.1</t>
  </si>
  <si>
    <t>97M44_BF119R_OpxSEN6.1</t>
  </si>
  <si>
    <t>97M44_BF119R_OpxSEN5.1</t>
  </si>
  <si>
    <t>97M44_BF125L_Opx1.1</t>
  </si>
  <si>
    <t>97M44_BF125L_Opx2.1</t>
  </si>
  <si>
    <t>97M44_BF125L_OpxNW3.1</t>
  </si>
  <si>
    <t>97M44_BF125L_OpxNW10.1</t>
  </si>
  <si>
    <t>97M44_BF125L_OpxNW5.1</t>
  </si>
  <si>
    <t>97M44_BF125L_OpxNW8.1</t>
  </si>
  <si>
    <t>97M44_BF125L_OpxNW7.1</t>
  </si>
  <si>
    <t>97M44_BF125L_OpxNW3.2</t>
  </si>
  <si>
    <t>97M44_BF125L_OpxNW8.2</t>
  </si>
  <si>
    <t>97M44_BF125L_OpxNW5.2</t>
  </si>
  <si>
    <t>97M44_BF109C_OpxSE2.1</t>
  </si>
  <si>
    <t>97M44_BF109C_OpxSE7.1</t>
  </si>
  <si>
    <t>97M44_BF109C_OpxSE3.1</t>
  </si>
  <si>
    <t>97M44_BF109C_OpxSE6.1</t>
  </si>
  <si>
    <t>97SL65_BF119R_DiSEN1.1</t>
  </si>
  <si>
    <t>97SL65_BF119R_DiSEN2.1</t>
  </si>
  <si>
    <t>97SL65_BF119R_DiSEN3.1</t>
  </si>
  <si>
    <t>97SL65_BF125L_DiNW1.1</t>
  </si>
  <si>
    <t>97SL65_BF125L_DiNW4.1</t>
  </si>
  <si>
    <t>97SL65_BF125L_DiNW2.1</t>
  </si>
  <si>
    <t>97SL65_BF109C_DiSE1.1</t>
  </si>
  <si>
    <t>97SL65_BF109C_DiSE4.1</t>
  </si>
  <si>
    <t>97SL65_BF109C_DiSE2.1</t>
  </si>
  <si>
    <t>97SL65_BF109C_DiSE3.1</t>
  </si>
  <si>
    <t>QLP08-1_BF119R_OmpSEN1.1</t>
  </si>
  <si>
    <t>QLP08-1_BF125L_OmpNW1.1</t>
  </si>
  <si>
    <t>QLP08-1_BF125L_OmpNW4.1</t>
  </si>
  <si>
    <t>QLP08-1_BF109C_OmpSE1.1</t>
  </si>
  <si>
    <t>QLP08-1_BF109C_OmpSE7.1</t>
  </si>
  <si>
    <t>QLP08-1_BF109C_OmpSE2.1</t>
  </si>
  <si>
    <t>QLP08-1_BF109C_OmpSE3.1</t>
  </si>
  <si>
    <t>QLP08-1_BF109C_OmpSE6.1</t>
  </si>
  <si>
    <t>large error</t>
  </si>
  <si>
    <t>97SL65_Z7104R_Di1-1.1</t>
  </si>
  <si>
    <t>97SL65_Di1.1</t>
  </si>
  <si>
    <t>97SL65_Di15.1</t>
  </si>
  <si>
    <t>97SL65_Di2.1</t>
  </si>
  <si>
    <t>97SL65_Z7106L_Di1-1.1</t>
  </si>
  <si>
    <t>97SL65_Z7106L_Di1-7.1</t>
  </si>
  <si>
    <t>97SL65_Z7106L_Di1-2.1</t>
  </si>
  <si>
    <t>97SL65_Z7106L_Di1-6.1</t>
  </si>
  <si>
    <t>97SL65_Z7106L_Di1-3.1</t>
  </si>
  <si>
    <t>97SL65_Z7106L_Di1-5.1</t>
  </si>
  <si>
    <t>97SL65_Z7106L_Di1-4.1</t>
  </si>
  <si>
    <t>97SL65_Z7106L_Di1-1.2</t>
  </si>
  <si>
    <t>97SL65_Z7105L_Di1-1.1</t>
  </si>
  <si>
    <t>97SL65_Z7105L_Di1-6.1</t>
  </si>
  <si>
    <t>97SL65_Z7105L_Di1-2.1</t>
  </si>
  <si>
    <t>97SL65_Z7105L_Di1-5.1</t>
  </si>
  <si>
    <t>97SL65_Di14.1</t>
  </si>
  <si>
    <t>97SL65_Di9.1</t>
  </si>
  <si>
    <t>97SL65_Di18.1</t>
  </si>
  <si>
    <t>97SL65_Di17.1</t>
  </si>
  <si>
    <t>97SL65_Di3.1</t>
  </si>
  <si>
    <t>97SL65_Di16.1</t>
  </si>
  <si>
    <t>97SL65_Di4.1</t>
  </si>
  <si>
    <t>97SL65_Di5.1</t>
  </si>
  <si>
    <t>97SL65_Di6.1</t>
  </si>
  <si>
    <t>97SL65_Di13.1</t>
  </si>
  <si>
    <t>97SL65_Di7.1</t>
  </si>
  <si>
    <t>97M44_Opx1.1</t>
  </si>
  <si>
    <t>97M44_Opx2.1</t>
  </si>
  <si>
    <t>97M44_Opx7.1</t>
  </si>
  <si>
    <t>97M44_Opx16.1</t>
  </si>
  <si>
    <t>97M44_Opx20.1</t>
  </si>
  <si>
    <t>97M44_Opx22.1</t>
  </si>
  <si>
    <t>NRM-EN-2_Opx2.3</t>
  </si>
  <si>
    <t>QLP08-1_Omp1.1</t>
  </si>
  <si>
    <t>QLP08-1_Omp2.1</t>
  </si>
  <si>
    <t>QLP08-1_Omp3.1</t>
  </si>
  <si>
    <t>QLP08-1_Omp16.1</t>
  </si>
  <si>
    <t>QLP08-1_Omp17.1</t>
  </si>
  <si>
    <t>QLP08-1_Omp18.1</t>
  </si>
  <si>
    <t>QLP08-1_Z7104R_Omp1-1.1</t>
  </si>
  <si>
    <t>QLP08-1_Z7104R_Omp2-1.1</t>
  </si>
  <si>
    <t>QLP08-1_Z7105L_Omp1-1.1</t>
  </si>
  <si>
    <t>QLP08-1_Z7105L_Omp1-2.1</t>
  </si>
  <si>
    <t>QLP08-1_Z7105L_Omp1-3.1</t>
  </si>
  <si>
    <t>QLP08-1_Z7106L_Omp1-1.1</t>
  </si>
  <si>
    <t>QLP08-1_Z7106L_Omp1-1.2</t>
  </si>
  <si>
    <t>QLP08-1_Z7106L_Omp1-2.1</t>
  </si>
  <si>
    <t>QLP08-1_Z7106L_Omp1-3.1</t>
  </si>
  <si>
    <t>QLP08-1_Z7106L_Omp1-4.1</t>
  </si>
  <si>
    <t>QLP08-1_Z7106L_Omp1-4.2</t>
  </si>
  <si>
    <t>UWC3_Di3.3</t>
  </si>
  <si>
    <t>UWC3_Di4.1</t>
  </si>
  <si>
    <t>UWC3_Di5.1</t>
  </si>
  <si>
    <t>UWC3_Di6.1</t>
  </si>
  <si>
    <t>UWC3_Di7.1</t>
  </si>
  <si>
    <t>UWC3_Di8.1</t>
  </si>
  <si>
    <t>UWC3_Di9.1</t>
  </si>
  <si>
    <t>UWC3_Di10.1</t>
  </si>
  <si>
    <t>UWC3_Di11.1</t>
  </si>
  <si>
    <t>UWC3_Di12.1</t>
  </si>
  <si>
    <t>UWC3_Di13.1</t>
  </si>
  <si>
    <t>UWC3_Di2.2</t>
  </si>
  <si>
    <t>UWC3_Di13.2</t>
  </si>
  <si>
    <t>UWC3_Di13.3</t>
  </si>
  <si>
    <t>UWC3_Di13.4</t>
  </si>
  <si>
    <t>UWC3_Di13.5</t>
  </si>
  <si>
    <t>UWC3_Di13.6</t>
  </si>
  <si>
    <t>UWC3_Di13.7</t>
  </si>
  <si>
    <t>UWC3_Di13.8</t>
  </si>
  <si>
    <t>NRM-EN-2_Opx1.3</t>
  </si>
  <si>
    <t>NRM-EN-2_Opx2.4</t>
  </si>
  <si>
    <t>NRM-EN-2_Opx2.5</t>
  </si>
  <si>
    <t>NRM-EN-2_Opx2.6</t>
  </si>
  <si>
    <t>97M44_Opx10.1</t>
  </si>
  <si>
    <t>97M44_Opx11.1</t>
  </si>
  <si>
    <t>97M44_Opx12.1</t>
  </si>
  <si>
    <t>97M44_Opx13.1</t>
  </si>
  <si>
    <t>97M44_Opx14.1</t>
  </si>
  <si>
    <t>97M44_Opx15.1</t>
  </si>
  <si>
    <t>97M44_Opx3.1</t>
  </si>
  <si>
    <t>97M44_Opx4.1</t>
  </si>
  <si>
    <t>97M44_Opx5.1</t>
  </si>
  <si>
    <t>97M44_Opx6.1</t>
  </si>
  <si>
    <t>97M44_Opx8.1</t>
  </si>
  <si>
    <t>97M44_Opx9.1</t>
  </si>
  <si>
    <t>AG1_Cpx1.1</t>
  </si>
  <si>
    <t>AG1_Cpx1.2</t>
  </si>
  <si>
    <t>AG1_Cpx2.1</t>
  </si>
  <si>
    <t>AG1_Cpx2.2</t>
  </si>
  <si>
    <t>AG1_Cpx3.1</t>
  </si>
  <si>
    <t>AG1_Cpx3.2</t>
  </si>
  <si>
    <t>AG1_Cpx4.1</t>
  </si>
  <si>
    <t>AG1_Cpx4.2</t>
  </si>
  <si>
    <t>AG1_Cpx5.1</t>
  </si>
  <si>
    <t>AG1_Cpx5.2</t>
  </si>
  <si>
    <t>97SL65_Di10.1</t>
  </si>
  <si>
    <t>97SL65_Di11.1</t>
  </si>
  <si>
    <t>97SL65_Di12.1</t>
  </si>
  <si>
    <t>97SL65_Di8.1</t>
  </si>
  <si>
    <t>UWC3_Di4.2</t>
  </si>
  <si>
    <t>UWC3_Di5.2</t>
  </si>
  <si>
    <t>UWC3_Di6.2</t>
  </si>
  <si>
    <t>UWC3_Di7.2</t>
  </si>
  <si>
    <t>UWC3_Di2.3</t>
  </si>
  <si>
    <t>UWC3_Di4.3</t>
  </si>
  <si>
    <t>UWC3_Di5.3</t>
  </si>
  <si>
    <t>UWC3_Di6.3</t>
  </si>
  <si>
    <t>UWC3_Di7.3</t>
  </si>
  <si>
    <t>UWC3_Di2.4</t>
  </si>
  <si>
    <t>UWC3_Di3.4</t>
  </si>
  <si>
    <t>UWC3_Di4.4</t>
  </si>
  <si>
    <t>UWC3_Di5.4</t>
  </si>
  <si>
    <t>UWC3_Di6.4</t>
  </si>
  <si>
    <t>UWC3_Di7.4</t>
  </si>
  <si>
    <t>UWC3_Di2.5</t>
  </si>
  <si>
    <t>UWC3_Di4.5</t>
  </si>
  <si>
    <t>UWC3_Di5.5</t>
  </si>
  <si>
    <t>UWC3_Di6.5</t>
  </si>
  <si>
    <t>UWC3_Di7.5</t>
  </si>
  <si>
    <t>UWC3_Di2.6</t>
  </si>
  <si>
    <t>UWC3_Di4.6</t>
  </si>
  <si>
    <t>UWC3_Di5.6</t>
  </si>
  <si>
    <t>UWC3_Di6.6</t>
  </si>
  <si>
    <t>UWC3_Di7.6</t>
  </si>
  <si>
    <t>UWC3_Di2.7</t>
  </si>
  <si>
    <t>UWC3_Di4.7</t>
  </si>
  <si>
    <t>UWC3_Di5.7</t>
  </si>
  <si>
    <t>UWC3_Di7.7</t>
  </si>
  <si>
    <t>UWC3_Di4.8</t>
  </si>
  <si>
    <t>UWC3_Di5.8</t>
  </si>
  <si>
    <t>UWC3_Di7.8</t>
  </si>
  <si>
    <t>UWC3_Di4.9</t>
  </si>
  <si>
    <t>97M43_Opx1.1</t>
  </si>
  <si>
    <t>97M43_Opx2.1</t>
  </si>
  <si>
    <t>97M43_Opx3.1</t>
  </si>
  <si>
    <t>97M43_Opx4.1</t>
  </si>
  <si>
    <t>97M43_Opx5.1</t>
  </si>
  <si>
    <t>97M43_Opx6.1</t>
  </si>
  <si>
    <t>97M43_Opx7.1</t>
  </si>
  <si>
    <t>97M43_Opx8.1</t>
  </si>
  <si>
    <t>97M43_Opx9.1</t>
  </si>
  <si>
    <t>97M43_Opx10.1</t>
  </si>
  <si>
    <t>97M43_Opx11.1</t>
  </si>
  <si>
    <t>97M43_Opx12.1</t>
  </si>
  <si>
    <t>97SL54_Di1.1</t>
  </si>
  <si>
    <t>97SL54_Di2.1</t>
  </si>
  <si>
    <t>97SL54_Di3.1</t>
  </si>
  <si>
    <t>97SL54_Di4.1</t>
  </si>
  <si>
    <t>97SL54_Di5.1</t>
  </si>
  <si>
    <t>97SL54_Di6.1</t>
  </si>
  <si>
    <t>97SL54_Di7.1</t>
  </si>
  <si>
    <t>97SL54_Di8.1</t>
  </si>
  <si>
    <t>97SL54_Di9.1</t>
  </si>
  <si>
    <t>97SL54_Di10.1</t>
  </si>
  <si>
    <t>97SL54_Di11.1</t>
  </si>
  <si>
    <t>97SL61_Di1.1</t>
  </si>
  <si>
    <t>97SL61_Di2.1</t>
  </si>
  <si>
    <t>97SL61_Di3.1</t>
  </si>
  <si>
    <t>97SL61_Di4.1</t>
  </si>
  <si>
    <t>97SL61_Di5.1</t>
  </si>
  <si>
    <t>97SL61_Di6.1</t>
  </si>
  <si>
    <t>97SL61_Di7.1</t>
  </si>
  <si>
    <t>97SL61_Di8.1</t>
  </si>
  <si>
    <t>97SL61_Di9.1</t>
  </si>
  <si>
    <t>97SL61_Di10.1</t>
  </si>
  <si>
    <t>97SL61_Di11.1</t>
  </si>
  <si>
    <t>97SL62_Di1.1</t>
  </si>
  <si>
    <t>97SL62_Di2.1</t>
  </si>
  <si>
    <t>97SL62_Di3.1</t>
  </si>
  <si>
    <t>97SL62_Di4.1</t>
  </si>
  <si>
    <t>97SL62_Di5.1</t>
  </si>
  <si>
    <t>97SL62_Di6.1</t>
  </si>
  <si>
    <t>97SL62_Di7.1</t>
  </si>
  <si>
    <t>97SL62_Di8.1</t>
  </si>
  <si>
    <t>97SL62_Di9.1</t>
  </si>
  <si>
    <t>97SL62_Di10.1</t>
  </si>
  <si>
    <t>97SL62_Di11.1</t>
  </si>
  <si>
    <t>97SL67_Di1.1</t>
  </si>
  <si>
    <t>97SL67_Di2.1</t>
  </si>
  <si>
    <t>97SL67_Di3.1</t>
  </si>
  <si>
    <t>97SL67_Di4.1</t>
  </si>
  <si>
    <t>97SL67_Di5.1</t>
  </si>
  <si>
    <t>97SL67_Di6.1</t>
  </si>
  <si>
    <t>97SL67_Di7.1</t>
  </si>
  <si>
    <t>97SL67_Di8.1</t>
  </si>
  <si>
    <t>97SL67_Di9.1</t>
  </si>
  <si>
    <t>97SL67_Di10.1</t>
  </si>
  <si>
    <t>assumed</t>
  </si>
  <si>
    <t>UWC3_Di6.3NEW</t>
  </si>
  <si>
    <t>UWC3_Di5.9</t>
  </si>
  <si>
    <t>UWC3_Di4.10</t>
  </si>
  <si>
    <t>UWC3_Di4.11</t>
  </si>
  <si>
    <t>UWC3_Di5.10</t>
  </si>
  <si>
    <t>UWC3_Di4.12</t>
  </si>
  <si>
    <t>UWC3_Di5.11</t>
  </si>
  <si>
    <t>UWC3_Di-L1.1</t>
  </si>
  <si>
    <t>UWC3_Di-L2.1</t>
  </si>
  <si>
    <t>UWC3_Di-L3.1</t>
  </si>
  <si>
    <t>UWC3_Di-L1.2</t>
  </si>
  <si>
    <t>UWC3_Di-L2.2</t>
  </si>
  <si>
    <t>UWC3_Di-L3.2</t>
  </si>
  <si>
    <t>UWC3_Di-L1.3</t>
  </si>
  <si>
    <t>UWC3_Di-L2.3</t>
  </si>
  <si>
    <t>UWC3_Di-L3.3</t>
  </si>
  <si>
    <t>CPX2501_Di1.1</t>
  </si>
  <si>
    <t>CPX2501_Di2.1</t>
  </si>
  <si>
    <t>CPX2501_Di3.1</t>
  </si>
  <si>
    <t>CPX2501_Di4.1</t>
  </si>
  <si>
    <t>CPX2501_Di5.1</t>
  </si>
  <si>
    <t>CPX2501_Di6.1</t>
  </si>
  <si>
    <t>CPX2501_Di7.1</t>
  </si>
  <si>
    <t>CPX2501_Di8.1</t>
  </si>
  <si>
    <t>CPX2501_Di9.1</t>
  </si>
  <si>
    <t>CPX2501_Di10.1</t>
  </si>
  <si>
    <t>NIJ_Jd1.3</t>
  </si>
  <si>
    <t>NIJ_Jd1.4</t>
  </si>
  <si>
    <t>NIJ_Jd2.3</t>
  </si>
  <si>
    <t>NIJ_Jd4.1</t>
  </si>
  <si>
    <t>NIJ_Jd4.2</t>
  </si>
  <si>
    <t>97M44_Z6952_Opx4.1</t>
  </si>
  <si>
    <t>97M44_Z6952_Opx55.1</t>
  </si>
  <si>
    <t>97M44_Z6952_Opx6.1</t>
  </si>
  <si>
    <t>97M44_Z6952_Opx52.1</t>
  </si>
  <si>
    <t>97M44_Z6952_Opx8.1</t>
  </si>
  <si>
    <t>97M44_Z6952_Opx49.1</t>
  </si>
  <si>
    <t>97M44_Z6952_Opx9.1</t>
  </si>
  <si>
    <t>97M44_Z6952_Opx47.1</t>
  </si>
  <si>
    <t>97M44_Z6952_Opx10.1</t>
  </si>
  <si>
    <t>97M44_Z6952_Opx46.1</t>
  </si>
  <si>
    <t>97SL65_Z6952_Di1.1</t>
  </si>
  <si>
    <t>97SL65_Z6952_Di10.1</t>
  </si>
  <si>
    <t>97SL65_Z6952_Di2.1</t>
  </si>
  <si>
    <t>97SL65_Z6952_Di3.1</t>
  </si>
  <si>
    <t>97SL65_Z6952_Di9.1</t>
  </si>
  <si>
    <t>97SL65_Z6970_Di-R1.1</t>
  </si>
  <si>
    <t>97SL65_Z6970_Di-R2.1</t>
  </si>
  <si>
    <t>97SL65_Z6970_Di-R3.1</t>
  </si>
  <si>
    <t>97SL65_Z6970_Di-R4.1</t>
  </si>
  <si>
    <t>NRM-AG1 Cpx (average, n=5)</t>
  </si>
  <si>
    <t>97M44_Z6952_Opx25.1</t>
  </si>
  <si>
    <t>97M44_Z6952_Opx26.1</t>
  </si>
  <si>
    <t>97M44_Z6952_Opx11.1</t>
  </si>
  <si>
    <t>97M44_Z6952_Opx44.1</t>
  </si>
  <si>
    <t>97M44_Z6952_Opx12.1</t>
  </si>
  <si>
    <t>97M44_Z6952_Opx42.1</t>
  </si>
  <si>
    <t>97M44_Z6952_Opx14.1</t>
  </si>
  <si>
    <t>97M44_Z6952_Opx40.1</t>
  </si>
  <si>
    <t>97M44_Z6953_Opx1.1</t>
  </si>
  <si>
    <t>97M44_Z6953_Opx30.1</t>
  </si>
  <si>
    <t>97M44_Z6953_Opx2.1</t>
  </si>
  <si>
    <t>97M44_Z6953_Opx31.1</t>
  </si>
  <si>
    <t>97M44_Z6953_Opx3.1</t>
  </si>
  <si>
    <t>97M44_Z6953_Opx32.1</t>
  </si>
  <si>
    <t>97M44_Z6953_Opx4.1</t>
  </si>
  <si>
    <t>97M44_Z6953_Opx33.1</t>
  </si>
  <si>
    <t>97M44_Z6953_Opx6.1</t>
  </si>
  <si>
    <t>97M44_Z6953_Opx34.1</t>
  </si>
  <si>
    <t>97M44_Z6953_Opx7.1</t>
  </si>
  <si>
    <t>97M44_Z6953_Opx35.1</t>
  </si>
  <si>
    <t>97M44_Z6953_Opx8.1</t>
  </si>
  <si>
    <t>97M44_Z6953_Opx38.1</t>
  </si>
  <si>
    <t>97M44_Z6953_Opx9.1</t>
  </si>
  <si>
    <t>97M44_Z6953_Opx26.1</t>
  </si>
  <si>
    <t>97M44_Z6953_Opx10.1</t>
  </si>
  <si>
    <t>97M44_Z6953_Opx39.1</t>
  </si>
  <si>
    <t>97M44_Z6953_Opx11.1</t>
  </si>
  <si>
    <t>97M44_Z6953_Opx41.2</t>
  </si>
  <si>
    <t>97M44_Z6953_Opx12.1</t>
  </si>
  <si>
    <t>97M44_Z6953_Opx43.2</t>
  </si>
  <si>
    <t>97M44_Z6953_Opx13.1</t>
  </si>
  <si>
    <t>97M44_Z6953_Opx44.1</t>
  </si>
  <si>
    <t>97M44_Z6953_Opx14.1</t>
  </si>
  <si>
    <t>97M44_Z6953_Opx45.1</t>
  </si>
  <si>
    <t>97M44_Z6953_Opx15.1</t>
  </si>
  <si>
    <t>97M44_Z6953_Opx46.1</t>
  </si>
  <si>
    <t>97M44_Z6953_Opx16.1</t>
  </si>
  <si>
    <t>97M44_Z6953_Opx47.1</t>
  </si>
  <si>
    <t>97M44_Z6953_Opx17.1</t>
  </si>
  <si>
    <t>97M44_Z6953_Opx50.1</t>
  </si>
  <si>
    <t>97M44_Z6953_Opx18.1</t>
  </si>
  <si>
    <t>97M44_Z6953_Opx51.1</t>
  </si>
  <si>
    <t>97M44_Z6954_Opx15.1</t>
  </si>
  <si>
    <t>97M44_Z6954_Opx1.1</t>
  </si>
  <si>
    <t>97M44_Z6954_Opx16.1</t>
  </si>
  <si>
    <t>97M44_Z6954_Opx2.1</t>
  </si>
  <si>
    <t>97M44_Z6954_Opx17.1</t>
  </si>
  <si>
    <t>97M44_Z6954_Opx3.1</t>
  </si>
  <si>
    <t>97M44_Z6954_Opx18.1</t>
  </si>
  <si>
    <t>97M44_Z6954_Opx4.1</t>
  </si>
  <si>
    <t>97M44_Z6954_Opx19.1</t>
  </si>
  <si>
    <t>97M44_Z6954_Opx5.1</t>
  </si>
  <si>
    <t>97M44_Z6954_Opx20.1</t>
  </si>
  <si>
    <t>97M44_Z6954_Opx6.1</t>
  </si>
  <si>
    <t>97M44_Z6954_Opx21.1</t>
  </si>
  <si>
    <t>97M44_Z6954_Opx7.1</t>
  </si>
  <si>
    <t>97M44_Z6954_Opx22.1</t>
  </si>
  <si>
    <t>97M44_Z6954_Opx8.1</t>
  </si>
  <si>
    <t>97M44_Z6954_Opx23.1</t>
  </si>
  <si>
    <t>97M44_Z6954_Opx9.1</t>
  </si>
  <si>
    <t>97M44_Z6954_Opx24.1</t>
  </si>
  <si>
    <t>97M44_Z6954_Opx27.1</t>
  </si>
  <si>
    <t>97M44_Z6954_Opx13.1</t>
  </si>
  <si>
    <t>97M44_Z6954_Opx28.1</t>
  </si>
  <si>
    <t>97M44_Z6954_Opx10.1</t>
  </si>
  <si>
    <t>97M44_Z6954_Opx25.1</t>
  </si>
  <si>
    <t>97M44_Z6954_Opx11.1</t>
  </si>
  <si>
    <t>97M44_Z6954_Opx26.1</t>
  </si>
  <si>
    <t>97M44_Z6954_Opx12.1</t>
  </si>
  <si>
    <t>97M44_Opx8.2</t>
  </si>
  <si>
    <t>97M44_Opx9.2</t>
  </si>
  <si>
    <t>97M44_Opx1.2</t>
  </si>
  <si>
    <t>97M44_Opx2.2</t>
  </si>
  <si>
    <t>97M44_Opx3.2</t>
  </si>
  <si>
    <t>97M44_Opx4.2</t>
  </si>
  <si>
    <t>97M44_Opx6.2</t>
  </si>
  <si>
    <t>06JY31_BF084R_Opx1.1</t>
  </si>
  <si>
    <t>06JY31_BF084R_Opx2.1</t>
  </si>
  <si>
    <t>06JY31_BF084R_Opx3.1</t>
  </si>
  <si>
    <t>06JY31_BF084R_Opx3.2</t>
  </si>
  <si>
    <t>06JY31_BF084R_Opx4.1</t>
  </si>
  <si>
    <t>06JY34_BF084R_Opx1.1</t>
  </si>
  <si>
    <t>06JY34_BF084R_Opx2.1</t>
  </si>
  <si>
    <t>06JY34_BF084R_Opx3.1</t>
  </si>
  <si>
    <t>06JY34_BF084R_Opx4.1</t>
  </si>
  <si>
    <t>06JY34_BF084R_Opx5.1</t>
  </si>
  <si>
    <t>06JY34_BF084R_Opx6.1</t>
  </si>
  <si>
    <t>97SL65_Z6952_Di5.1</t>
  </si>
  <si>
    <t>97SL65_Z6952_Di8.1</t>
  </si>
  <si>
    <t>97SL65_Z6952_Di4.1</t>
  </si>
  <si>
    <t>97SL65_Z6952_Di7.1</t>
  </si>
  <si>
    <t>97SL65_Z6953_Di1.1</t>
  </si>
  <si>
    <t>97SL65_Z6953_Di2.1</t>
  </si>
  <si>
    <t>97SL65_Z6953_Di3.1</t>
  </si>
  <si>
    <t>97SL65_Z6953_Di4.1</t>
  </si>
  <si>
    <t>97SL65_Z6953_Di5.1</t>
  </si>
  <si>
    <t>97SL65_Z6953_Di6.1</t>
  </si>
  <si>
    <t>97SL65_Z6953_Di7.1</t>
  </si>
  <si>
    <t>97SL65_Z6953_Di8.1</t>
  </si>
  <si>
    <t>97SL65_Z6953_Di9.1</t>
  </si>
  <si>
    <t>97SL65_Z6953_Di10.1</t>
  </si>
  <si>
    <t>97SL65_Z6953_Di9.2</t>
  </si>
  <si>
    <t>97SL65_Z6954_Di1.1</t>
  </si>
  <si>
    <t>97SL65_Z6954_Di2.1</t>
  </si>
  <si>
    <t>97SL65_Z6954_Di3.1</t>
  </si>
  <si>
    <t>97SL65_Z6954_Di4.1</t>
  </si>
  <si>
    <t>97SL65_Z6954_Di5.1</t>
  </si>
  <si>
    <t>97SL65_Z6954_Di6.1</t>
  </si>
  <si>
    <t>97SL65_Z6954_Di7.1</t>
  </si>
  <si>
    <t>97SL65_Z6954_Di10.1</t>
  </si>
  <si>
    <t>97SL65_Z6954_Di8.1</t>
  </si>
  <si>
    <t>97SL65_Z6954_Di9.1</t>
  </si>
  <si>
    <t>NSH4_BF084R_Cpx1.1</t>
  </si>
  <si>
    <t>NSH4_BF084R_Cpx2.1</t>
  </si>
  <si>
    <t>NSH4_BF084R_Cpx3.1</t>
  </si>
  <si>
    <t>NSH4_BF084R_Cpx4.1</t>
  </si>
  <si>
    <t>NSH4_BF084R_Cpx5.1</t>
  </si>
  <si>
    <t>NSH5_Cpx1.2</t>
  </si>
  <si>
    <t>NSH5_Cpx2.1</t>
  </si>
  <si>
    <t>NSH5_Cpx3.1</t>
  </si>
  <si>
    <t>NSH5_Cpx4.1</t>
  </si>
  <si>
    <t>NSH5_Cpx5.1</t>
  </si>
  <si>
    <t>NSH6_Cpx3.2</t>
  </si>
  <si>
    <t>NSH6_Cpx4.1</t>
  </si>
  <si>
    <t>NSH6_Cpx5.1</t>
  </si>
  <si>
    <t>NSH7_Cpx1.1</t>
  </si>
  <si>
    <t>NSH7_Cpx2.1</t>
  </si>
  <si>
    <t>NSH7_Cpx3.1</t>
  </si>
  <si>
    <t>NSH7_Cpx4.1</t>
  </si>
  <si>
    <t>NSH7_Cpx5.1</t>
  </si>
  <si>
    <t>NSH9_Cpx1.1</t>
  </si>
  <si>
    <t>NSH9_Cpx2.1</t>
  </si>
  <si>
    <t>NSH9_Cpx3.1</t>
  </si>
  <si>
    <t>NSH9_Cpx4.1</t>
  </si>
  <si>
    <t>NSH9_Cpx5.1</t>
  </si>
  <si>
    <t>NSH9_Cpx6.1</t>
  </si>
  <si>
    <t>UWC3_BF084R_Di1.1</t>
  </si>
  <si>
    <t>UWC3_BF084R_Di2.1</t>
  </si>
  <si>
    <t>UWC3_BF084R_Di3.1</t>
  </si>
  <si>
    <t>UWC3_BF084R_Di4.1</t>
  </si>
  <si>
    <t>UWC3_BF084R_Di5.1</t>
  </si>
  <si>
    <t>UWC3_BF084R_Di6.1</t>
  </si>
  <si>
    <t>06JY29_BF084R_Cpx2.1</t>
  </si>
  <si>
    <t>06JY29_BF084R_Cpx3.1</t>
  </si>
  <si>
    <t>06JY29_BF084R_Cpx4.1</t>
  </si>
  <si>
    <t>06JY29_BF084R_Cpx5.1</t>
  </si>
  <si>
    <t>06JY29_BF084R_Cpx6.1</t>
  </si>
  <si>
    <t>06JY29_BF084R_Cpx8.1</t>
  </si>
  <si>
    <t>06JY31_BF084R_Cpx1.1</t>
  </si>
  <si>
    <t>06JY31_BF084R_Cpx2.1</t>
  </si>
  <si>
    <t>06JY31_BF084R_Cpx3.1</t>
  </si>
  <si>
    <t>06JY31_BF084R_Cpx4.1</t>
  </si>
  <si>
    <t>06JY31_BF084R_Cpx4.2</t>
  </si>
  <si>
    <t>06JY31_BF084R_Cpx5.1</t>
  </si>
  <si>
    <t>13NQ124_BF084R_Cpx2.1</t>
  </si>
  <si>
    <t>13NQ124_BF084R_Cpx3.1</t>
  </si>
  <si>
    <t>13NQ124_BF084R_Cpx4.1</t>
  </si>
  <si>
    <t>13NQ124_BF084R_Cpx8.1</t>
  </si>
  <si>
    <t>13NQ124_BF084R_Cpx11.1</t>
  </si>
  <si>
    <t>13NQ124_BF084R_Cpx14.1</t>
  </si>
  <si>
    <t>2C42_BF084R_Cpx1.1</t>
  </si>
  <si>
    <t>2C42_BF084R_Cpx3.1</t>
  </si>
  <si>
    <t>2C42_BF084R_Cpx4.1</t>
  </si>
  <si>
    <t>2C42_BF084R_Cpx5.1</t>
  </si>
  <si>
    <t>2C42_BF084R_Cpx6.1</t>
  </si>
  <si>
    <t>06JY31_BF084_Opx1.2</t>
  </si>
  <si>
    <t>06JY31_BF084_Opx2.1</t>
  </si>
  <si>
    <t>06JY31_BF084_Opx2.2</t>
  </si>
  <si>
    <t>06JY31_BF084_Opx3.1</t>
  </si>
  <si>
    <t>06JY31_BF084_Opx4.1</t>
  </si>
  <si>
    <t>06JY34_BF084_Opx1.1</t>
  </si>
  <si>
    <t>06JY34_BF084_Opx2.1</t>
  </si>
  <si>
    <t>06JY34_BF084_Opx3.1</t>
  </si>
  <si>
    <t>06JY34_BF084_Opx4.1</t>
  </si>
  <si>
    <t>06JY34_BF084_Opx5.1</t>
  </si>
  <si>
    <t>rejected (outlier)</t>
  </si>
  <si>
    <t>UWC3_BF084_Di1.1</t>
  </si>
  <si>
    <t>UWC3_BF084_Di2.1</t>
  </si>
  <si>
    <t>UWC3_BF084_Di3.1</t>
  </si>
  <si>
    <t>UWC3_BF084_Di4.1</t>
  </si>
  <si>
    <t>UWC3_BF084_Di5.1</t>
  </si>
  <si>
    <t>UWC3_BF084_Di6.1</t>
  </si>
  <si>
    <t>UWC3_BF084_Di1.2</t>
  </si>
  <si>
    <t>UWC3_BF084_Di2.2</t>
  </si>
  <si>
    <t>UWC3_BF084_Di3.2</t>
  </si>
  <si>
    <t>UWC3_BF084_Di4.2</t>
  </si>
  <si>
    <t>UWC3_BF084_Di5.2</t>
  </si>
  <si>
    <t>UWC3_BF084_Di6.2</t>
  </si>
  <si>
    <t>UWC3_BF084_Di1.3</t>
  </si>
  <si>
    <t>UWC3_BF084_Di4.4</t>
  </si>
  <si>
    <t>UWC3_BF084_Di5.4</t>
  </si>
  <si>
    <t>UWC3_BF084_Di6.4</t>
  </si>
  <si>
    <t>UWC3_BF084_Di5.5</t>
  </si>
  <si>
    <t>UWC3_BF084_Di6.5</t>
  </si>
  <si>
    <t>UWC3_BF084_Di5.6</t>
  </si>
  <si>
    <t>06JY29_BF084_Cpx10.1</t>
  </si>
  <si>
    <t>06JY29_BF084_Cpx11.1</t>
  </si>
  <si>
    <t>06JY29_BF084_Cpx7.1</t>
  </si>
  <si>
    <t>06JY29_BF084_Cpx8.1</t>
  </si>
  <si>
    <t>06JY29_BF084_Cpx9.1</t>
  </si>
  <si>
    <t>06JY31_BF084_Cpx1.1</t>
  </si>
  <si>
    <t>06JY31_BF084_Cpx2.1</t>
  </si>
  <si>
    <t>06JY31_BF084_Cpx3.1</t>
  </si>
  <si>
    <t>06JY31_BF084_Cpx4.1</t>
  </si>
  <si>
    <t>06JY31_BF084_Cpx5.1</t>
  </si>
  <si>
    <t>13NQ124_BF084_Cpx17.1</t>
  </si>
  <si>
    <t>13NQ124_BF084_Cpx2.1</t>
  </si>
  <si>
    <t>13NQ124_BF084_Cpx24.1</t>
  </si>
  <si>
    <t>13NQ124_BF084_Cpx25.1</t>
  </si>
  <si>
    <t>13NQ124_BF084_Cpx8.1</t>
  </si>
  <si>
    <t>2C42_BF084_Cpx11.1</t>
  </si>
  <si>
    <t>2C42_BF084_Cpx12.1</t>
  </si>
  <si>
    <t>2C42_BF084_Cpx13.1</t>
  </si>
  <si>
    <t>2C42_BF084_Cpx14.1</t>
  </si>
  <si>
    <t>2C42_BF084_Cpx16.1</t>
  </si>
  <si>
    <t>NRM-AG1_Cpx1.2</t>
  </si>
  <si>
    <t>NRM-AG1_Cpx4.2</t>
  </si>
  <si>
    <t>NRM-AG1_Cpx5.2</t>
  </si>
  <si>
    <t>NSH4_BF084_Cpx1.2</t>
  </si>
  <si>
    <t>NSH4_BF084_Cpx2.2</t>
  </si>
  <si>
    <t>NSH4_BF084_Cpx3.1</t>
  </si>
  <si>
    <t>NSH4_BF084_Cpx4.1</t>
  </si>
  <si>
    <t>large error; low CPS</t>
  </si>
  <si>
    <t>NSH4_BF084_Cpx5.1</t>
  </si>
  <si>
    <t>NSH5_BF084_Cpx1.1</t>
  </si>
  <si>
    <t>NSH5_BF084_Cpx2.1</t>
  </si>
  <si>
    <t>NSH5_BF084_Cpx3.1</t>
  </si>
  <si>
    <t>NSH5_BF084_Cpx4.1</t>
  </si>
  <si>
    <t>NSH5_BF084_Cpx5.1</t>
  </si>
  <si>
    <t>NSH6_BF084_Cpx1.1</t>
  </si>
  <si>
    <t>NSH6_BF084_Cpx2.1</t>
  </si>
  <si>
    <t>NSH6_BF084_Cpx3.2</t>
  </si>
  <si>
    <t>NSH6_BF084_Cpx4.1</t>
  </si>
  <si>
    <t>NSH6_BF084_Cpx5.1</t>
  </si>
  <si>
    <t>NSH7_BF084_Cpx1.2</t>
  </si>
  <si>
    <t>NSH7_BF084_Cpx2.2</t>
  </si>
  <si>
    <t>NSH7_BF084_Cpx3.1</t>
  </si>
  <si>
    <t>NSH7_BF084_Cpx4.1</t>
  </si>
  <si>
    <t>NSH7_BF084_Cpx5.2</t>
  </si>
  <si>
    <t>NSH9_BF084_Cpx1.1</t>
  </si>
  <si>
    <t>NSH9_BF084_Cpx2.1</t>
  </si>
  <si>
    <t>NSH9_BF084_Cpx4.1</t>
  </si>
  <si>
    <t>NSH9_BF084_Cpx5.1</t>
  </si>
  <si>
    <t>NSH9_BF084_Cpx6.1</t>
  </si>
  <si>
    <t>97M44_BF084_Opx1.1</t>
  </si>
  <si>
    <t>97M44_BF084_Opx2.1</t>
  </si>
  <si>
    <t>97M44_BF084_Opx3.1</t>
  </si>
  <si>
    <t>97M44_BF084_Opx4.1</t>
  </si>
  <si>
    <t>97M44_BF084_Opx6.1</t>
  </si>
  <si>
    <t>NRM-EN2_Opx1.1</t>
  </si>
  <si>
    <t>NRM-EN2_Opx1.2</t>
  </si>
  <si>
    <t>NRM-EN2_Opx1.3</t>
  </si>
  <si>
    <t>NRM-EN2_Opx2.1</t>
  </si>
  <si>
    <t>NRM-EN2_Opx2.11</t>
  </si>
  <si>
    <t>NRM-EN2_Opx2.12</t>
  </si>
  <si>
    <t>NRM-EN2_Opx2.2</t>
  </si>
  <si>
    <t>NRM-EN2_Opx2.3</t>
  </si>
  <si>
    <t>NRM-EN2_Opx2.4</t>
  </si>
  <si>
    <t>NRM-EN2_Opx2.5</t>
  </si>
  <si>
    <t>06JY34_BF084_Opx6.2</t>
  </si>
  <si>
    <t>97SL65_BF084_Di11.1</t>
  </si>
  <si>
    <t>97SL65_BF084_Di12.1</t>
  </si>
  <si>
    <t>97SL65_BF084_Di13.1</t>
  </si>
  <si>
    <t>97SL65_BF084_Di14.1</t>
  </si>
  <si>
    <t>97SL65_BF084_Di15.1</t>
  </si>
  <si>
    <t>UWC3_Di1.3</t>
  </si>
  <si>
    <t>UWC3_Di1.4</t>
  </si>
  <si>
    <t>UWC3_Di1.5</t>
  </si>
  <si>
    <t>UWC3_Di1.6</t>
  </si>
  <si>
    <t>UWC3_Di1.7</t>
  </si>
  <si>
    <t>UWC3_BF084_Di2.3</t>
  </si>
  <si>
    <t>UWC3_BF084_Di3.3</t>
  </si>
  <si>
    <t>UWC3_BF084_Di4.3</t>
  </si>
  <si>
    <t>UWC3_BF084_Di5.3</t>
  </si>
  <si>
    <t>large error/outlier? Rejected</t>
  </si>
  <si>
    <t>UWC3_BF084_Di6.3</t>
  </si>
  <si>
    <t>UWC3_BF084_Di1.4</t>
  </si>
  <si>
    <t>UWC3_BF084_Di2.4</t>
  </si>
  <si>
    <t>UWC3_BF084_Di5.7</t>
  </si>
  <si>
    <t>UWC3_BF084_Di5.8</t>
  </si>
  <si>
    <t>NRM-AG1_Cpx2.2</t>
  </si>
  <si>
    <t>NRM-AG1_Cpx3.2</t>
  </si>
  <si>
    <t>06JY29_BF084_Cpx2.1</t>
  </si>
  <si>
    <t>06JY29_BF084_Cpx3.1</t>
  </si>
  <si>
    <t>06JY29_BF084_Cpx4.1</t>
  </si>
  <si>
    <t>06JY29_BF084_Cpx5.1</t>
  </si>
  <si>
    <t>06JY29_BF084_Cpx6.1</t>
  </si>
  <si>
    <t>13NQ124_BF084_Cpx11.1</t>
  </si>
  <si>
    <t>13NQ124_BF084_Cpx15.1</t>
  </si>
  <si>
    <t>13NQ124_BF084_Cpx16.1</t>
  </si>
  <si>
    <t>2C42_BF084_Cpx15.1</t>
  </si>
  <si>
    <t>NSH7_BF084_Cpx1.1</t>
  </si>
  <si>
    <t>NSH7_BF084_Cpx2.1</t>
  </si>
  <si>
    <t>NSH9_BF084_Cpx3.1</t>
  </si>
  <si>
    <t>97M44_Z7067L_Opx4.2</t>
  </si>
  <si>
    <t>97M44_Z7067L_Opx5.1</t>
  </si>
  <si>
    <t>97M44_Z7067L_Opx6.1</t>
  </si>
  <si>
    <t>97M44_Z7067L_Opx7.1</t>
  </si>
  <si>
    <t>97M44_Z7067L_Opx8.1</t>
  </si>
  <si>
    <t>97M44_Z7067L_Opx6.2</t>
  </si>
  <si>
    <t>97M44_Z7067L_Opx5.2</t>
  </si>
  <si>
    <t>97M44_Z7067L_Opx7.2</t>
  </si>
  <si>
    <t>97M44_Z7067L_Opx9.1</t>
  </si>
  <si>
    <t>97M44_Z7067L_Opx1.2</t>
  </si>
  <si>
    <t>97M44_Z7067L_Opx3.2</t>
  </si>
  <si>
    <t>97M44_Z7067L_Opx4.3</t>
  </si>
  <si>
    <t>97SL65_Z7067L_Di1.1</t>
  </si>
  <si>
    <t>97SL65_Z7067L_Di2.1</t>
  </si>
  <si>
    <t>97SL65_Z7067L_Di3.1</t>
  </si>
  <si>
    <t>97SL65_Z7067L_Di8.1</t>
  </si>
  <si>
    <t>97SL65_Z7067L_Di9.1</t>
  </si>
  <si>
    <t>97SL65_Z7067L_Di1.2</t>
  </si>
  <si>
    <t>97SL65_Z7067L_Di2.2</t>
  </si>
  <si>
    <t>97SL65_Z7067L_Di4.1</t>
  </si>
  <si>
    <t>97SL65_Z7067L_Di5.1</t>
  </si>
  <si>
    <t>97SL65_Z7067L_Di7.1</t>
  </si>
  <si>
    <t>97SL65_Z7067L_Di3.2</t>
  </si>
  <si>
    <t>97SL65_Z7067L_Di3.3</t>
  </si>
  <si>
    <t>97SL65_Z7067L_Di4.2</t>
  </si>
  <si>
    <t>97SL65_Z7067L_Di5.2</t>
  </si>
  <si>
    <t>97SL65_Z7067L_Di7.2</t>
  </si>
  <si>
    <t>97SL65_Z7067L_Di8.2</t>
  </si>
  <si>
    <t>NRM-AG1 Cpx (average, n=10)</t>
  </si>
  <si>
    <t>BF064_NRM-EN2_Opx2-7</t>
  </si>
  <si>
    <t>BF064_NRM-EN2_Opx2-6</t>
  </si>
  <si>
    <t>BF064_NRM-EN2_Opx2-5</t>
  </si>
  <si>
    <t>BF064_NRM-EN2_Opx1-5</t>
  </si>
  <si>
    <t>BF064_NRM-EN2_Opx1-4</t>
  </si>
  <si>
    <t>BF064_NRM-AG1_Cpx5-3</t>
  </si>
  <si>
    <t>BF064_NRM-AG1_Cpx3B-4B_1</t>
  </si>
  <si>
    <t>BF064_NRM-AG1_Cpx3-3</t>
  </si>
  <si>
    <t>BF064_NRM-AG1_Cpx3-1NEW</t>
  </si>
  <si>
    <t>BF064_NRM-AG1_Cpx2-2E</t>
  </si>
  <si>
    <t>BF064_NRM-AG1_Cpx2-1E</t>
  </si>
  <si>
    <t>BF064_NRM-AG1_Cpx1-3</t>
  </si>
  <si>
    <t>BF064_NRM-AG1_Cpx1-2S</t>
  </si>
  <si>
    <t>BF064_NRM-AG1_Cpx1-1W</t>
  </si>
  <si>
    <t>BF064_NRM-EN2_Opx2-4</t>
  </si>
  <si>
    <t>BF064_NRM-EN2_Opx2-3</t>
  </si>
  <si>
    <t>BF064_NRM-EN2_Opx2-2</t>
  </si>
  <si>
    <t>BF064_NRM-EN2_Opx2-1</t>
  </si>
  <si>
    <t>BF064_NRM-EN2_Opx1-3</t>
  </si>
  <si>
    <t>BF064_NRM-EN2_Opx1-2</t>
  </si>
  <si>
    <t>BF064_NRM-EN2_Opx1-1</t>
  </si>
  <si>
    <t>BF064_NRM-AG1_Cpx5-2</t>
  </si>
  <si>
    <t>BF064_NRM-AG1_Cpx5-1</t>
  </si>
  <si>
    <t>BF064_NRM-AG1_Cpx4-2</t>
  </si>
  <si>
    <t>BF064_NRM-AG1_Cpx4-1</t>
  </si>
  <si>
    <t>BF064_NRM-AG1_Cpx3-2</t>
  </si>
  <si>
    <t>BF064_NRM-AG1_Cpx3-1</t>
  </si>
  <si>
    <t>BF064_NRM-AG1_Cpx2-2</t>
  </si>
  <si>
    <t>BF064_NRM-AG1_Cpx2-1</t>
  </si>
  <si>
    <t>BF064_NRM-AG1_Cpx1-2</t>
  </si>
  <si>
    <t>BF064_NRM-AG1_Cpx1-1</t>
  </si>
  <si>
    <t>BF063_CPX2501_Di6</t>
  </si>
  <si>
    <t>BF063_CPX2501_Di5</t>
  </si>
  <si>
    <t>BF063_CPX2501_Di4</t>
  </si>
  <si>
    <t>BF063_CPX2501_Di3</t>
  </si>
  <si>
    <t>BF063_CPX2501_Di2</t>
  </si>
  <si>
    <t>BF063_CPX2501_Di1</t>
  </si>
  <si>
    <t>BF064_NRM-AG1_Cpx-1.3</t>
  </si>
  <si>
    <t>BF064_NRM-AG1_Cpx-2.1</t>
  </si>
  <si>
    <t>BF064_NRM-AG1_Cpx-1.1</t>
  </si>
  <si>
    <t>MB04-8OPX (average, n=10)</t>
  </si>
  <si>
    <t>MB04-8CPX (average, n=13)</t>
  </si>
  <si>
    <t>NRM-AG1_Cpx (average, n=7 out of 8)</t>
  </si>
  <si>
    <t>CAMECA IMS-1280</t>
  </si>
  <si>
    <t>low CPS / outlier; rejected</t>
  </si>
  <si>
    <t>UWC3_BF106_Di3.2</t>
  </si>
  <si>
    <t>UWC3_BF106_Di3.1</t>
  </si>
  <si>
    <t>UWC3_BF106_Di2.1</t>
  </si>
  <si>
    <t>UWC3_BF106_Di1.3</t>
  </si>
  <si>
    <t>UWC3_BF106_Di1.2</t>
  </si>
  <si>
    <t>UWC3_BF106_Di1.1</t>
  </si>
  <si>
    <t>QLP08-1_BF106_Omp9.1</t>
  </si>
  <si>
    <t>QLP08-1_BF106_Omp7.1</t>
  </si>
  <si>
    <t>QLP08-1_BF106_Omp4.1</t>
  </si>
  <si>
    <t>QLP08-1_BF106_Omp18.1</t>
  </si>
  <si>
    <t>QLP08-1_BF106_Omp14.1</t>
  </si>
  <si>
    <t>QLP08-1_BF106_Omp1.1</t>
  </si>
  <si>
    <t>QJH01-1_BF106_Omp8.1</t>
  </si>
  <si>
    <t>QJH01-1_BF106_Omp7.1</t>
  </si>
  <si>
    <t>QJH01-1_BF106_Omp6.1</t>
  </si>
  <si>
    <t>QJH01-1_BF106_Omp5.1</t>
  </si>
  <si>
    <t>QJH01-1_BF106_Omp4.1</t>
  </si>
  <si>
    <t>QJH01-1_BF106_Omp3.1</t>
  </si>
  <si>
    <t>NSH9_BF106_Cpx2.3</t>
  </si>
  <si>
    <t>NSH9_BF106_Cpx2.2</t>
  </si>
  <si>
    <t>NSH9_BF106_Cpx2.1</t>
  </si>
  <si>
    <t>NSH9_BF106_Cpx1.3</t>
  </si>
  <si>
    <t>NSH9_BF106_Cpx1.2</t>
  </si>
  <si>
    <t>NSH9_BF106_Cpx1.1</t>
  </si>
  <si>
    <t>NSH6_BF106_Cpx2.3</t>
  </si>
  <si>
    <t>NSH6_BF106_Cpx2.2</t>
  </si>
  <si>
    <t>NSH6_BF106_Cpx2.1</t>
  </si>
  <si>
    <t>NSH6_BF106_Cpx1.3</t>
  </si>
  <si>
    <t>NSH6_BF106_Cpx1.2</t>
  </si>
  <si>
    <t>NSH6_BF106_Cpx1.1</t>
  </si>
  <si>
    <t>NRM-AG1_BF064_Cpx5.2</t>
  </si>
  <si>
    <t>NRM-AG1_BF064_Cpx5.1</t>
  </si>
  <si>
    <t>NRM-AG1_BF064_Cpx4.1</t>
  </si>
  <si>
    <t>NRM-AG1_BF064_Cpx3.2</t>
  </si>
  <si>
    <t>NRM-AG1_BF064_Cpx2.2</t>
  </si>
  <si>
    <t>NRM-AG1_BF064_Cpx2.1</t>
  </si>
  <si>
    <t>NRM-AG1_BF064_Cpx1.1</t>
  </si>
  <si>
    <t>NIJ_BF106_Jd3.2</t>
  </si>
  <si>
    <t>NIJ_BF106_Jd3.1</t>
  </si>
  <si>
    <t>NIJ_BF106_Jd2.2</t>
  </si>
  <si>
    <t>NIJ_BF106_Jd2.1</t>
  </si>
  <si>
    <t>NIJ_BF106_Jd1.2</t>
  </si>
  <si>
    <t>NIJ_BF106_Jd1.1</t>
  </si>
  <si>
    <t>97M43_BF106_Opx7.1</t>
  </si>
  <si>
    <t>97M43_BF106_Opx19.1</t>
  </si>
  <si>
    <t>97M43_BF106_Opx18.1</t>
  </si>
  <si>
    <t>97M43_BF106_Opx15.1</t>
  </si>
  <si>
    <t>97M43_BF106_Opx14.1</t>
  </si>
  <si>
    <t>97M43_BF106_Opx1.1</t>
  </si>
  <si>
    <t>06JY31_BF106_Px4.1</t>
  </si>
  <si>
    <t>06JY31_BF106_Px3.2</t>
  </si>
  <si>
    <t>06JY31_BF106_Px3.1</t>
  </si>
  <si>
    <t>06JY31_BF106_Px2.2</t>
  </si>
  <si>
    <t>06JY31_BF106_Px2.1</t>
  </si>
  <si>
    <t>06JY31_BF106_Px1.1</t>
  </si>
  <si>
    <t>97SL65_BF064_Di1.1</t>
  </si>
  <si>
    <t>97SL65_BF064_Di7.1</t>
  </si>
  <si>
    <t>97SL65_BF064_Di15.1</t>
  </si>
  <si>
    <t>97SL65_BF106_Di13.1</t>
  </si>
  <si>
    <t>97SL65_BF106_Di11.1</t>
  </si>
  <si>
    <t>97SL65_BF106_Di14.1</t>
  </si>
  <si>
    <t>97SL65_BF106_Di10.1</t>
  </si>
  <si>
    <t>97SL65_BF106_Di15.1</t>
  </si>
  <si>
    <t>97SL65_BF106_Di9.1</t>
  </si>
  <si>
    <t>97SL65_BF106_Di16.1</t>
  </si>
  <si>
    <t>97SL65_BF106_Di8.1</t>
  </si>
  <si>
    <t>97SL65_BF106_Di17.1</t>
  </si>
  <si>
    <t>97SL65_BF106_Di7.1</t>
  </si>
  <si>
    <t>97SL65_BF106_Di18.1</t>
  </si>
  <si>
    <t>97SL65_BF106_Di6.1</t>
  </si>
  <si>
    <t>97SL65_BF106_Di5.1</t>
  </si>
  <si>
    <t>97SL65_BF106_Di4.1</t>
  </si>
  <si>
    <t>97SL65_BF106_Di3.1</t>
  </si>
  <si>
    <t>97SL65_BF106_Di2.1</t>
  </si>
  <si>
    <t>97SL65_BF106_Di1.1</t>
  </si>
  <si>
    <t>97SL65_Z7158STD2_Cpx1.3</t>
  </si>
  <si>
    <t>97SL65_Z7158STD1_Cpx4.1</t>
  </si>
  <si>
    <t>97SL65_Z7158STD2_Cpx1.2</t>
  </si>
  <si>
    <t>97SL65_Z7158STD1_Cpx3.1</t>
  </si>
  <si>
    <t>97SL65_Z7158STD2_Cpx1.1</t>
  </si>
  <si>
    <t>97SL65_Z7158STD1_Cpx2.1</t>
  </si>
  <si>
    <t>97SL65_Z7158STD1_Cpx1.1</t>
  </si>
  <si>
    <t>97SL65_Z7149_Cpx3.1</t>
  </si>
  <si>
    <t>97SL65_Z7149_Cpx2.1</t>
  </si>
  <si>
    <t>97SL65_Z7149_Cpx1.1</t>
  </si>
  <si>
    <t>06JY34A_BF106_Opx6.1</t>
  </si>
  <si>
    <t>06JY34A_BF106_Opx5.1</t>
  </si>
  <si>
    <t>06JY34A_BF106_Opx4.1</t>
  </si>
  <si>
    <t>06JY34A_BF106_Opx3.1</t>
  </si>
  <si>
    <t>06JY34A_BF106_Opx2.1</t>
  </si>
  <si>
    <t>06JY34A_BF106_Opx1.1</t>
  </si>
  <si>
    <t>06JY34A_Z7158_STD2_Opx1.4</t>
  </si>
  <si>
    <t>06JY34A_Z7158_STD1_Opx1.4</t>
  </si>
  <si>
    <t>06JY34A_Z7158_STD2_Opx1.3</t>
  </si>
  <si>
    <t>06JY34A_Z7158_STD1_Opx1.3</t>
  </si>
  <si>
    <t>06JY34A_Z7158_STD2_Opx1.2</t>
  </si>
  <si>
    <t>06JY34A_Z7158_STD1_Opx1.2</t>
  </si>
  <si>
    <t>06JY34A_Z7158_STD2_Opx1.1</t>
  </si>
  <si>
    <t>06JY34A_Z7158_STD1_Opx1.1</t>
  </si>
  <si>
    <t>06JY34A_Z7149_Opx1.3</t>
  </si>
  <si>
    <t>06JY34A_Z7149_Opx1.2</t>
  </si>
  <si>
    <t>06JY34A_Z7149_Opx1.1</t>
  </si>
  <si>
    <t>97M44_BF064_Opx13.1</t>
  </si>
  <si>
    <t>97M44_BF064_Opx1.1</t>
  </si>
  <si>
    <t>97M44_BF106_Opx13.1</t>
  </si>
  <si>
    <t>97M44_BF106_Opx15.1</t>
  </si>
  <si>
    <t>97M44_BF106_Opx12.1</t>
  </si>
  <si>
    <t>97M44_BF106_Opx16.1</t>
  </si>
  <si>
    <t>97M44_BF106_Opx7.1</t>
  </si>
  <si>
    <t>97M44_BF106_Opx17.1</t>
  </si>
  <si>
    <t>97M44_BF106_Opx22.1</t>
  </si>
  <si>
    <t>97M44_BF106_Opx2.1</t>
  </si>
  <si>
    <t>97M44_BF106_Opx20.1</t>
  </si>
  <si>
    <t>97M44_BF106_Opx1.1</t>
  </si>
  <si>
    <t>97M44_Z7158_STD2_Opx5.1</t>
  </si>
  <si>
    <t>97M44_Z7158_STD1_Opx5.1</t>
  </si>
  <si>
    <t>97M44_Z7158_STD2_Opx4.1</t>
  </si>
  <si>
    <t>97M44_Z7158_STD1_Opx4.1</t>
  </si>
  <si>
    <t>97M44_Z7158_STD2_Opx3.1</t>
  </si>
  <si>
    <t>97M44_Z7158_STD1_Opx3.1</t>
  </si>
  <si>
    <t>97M44_Z7158_STD2_Opx2.1</t>
  </si>
  <si>
    <t>97M44_Z7158_STD1_Opx2.1</t>
  </si>
  <si>
    <t>97M44_Z7149_Opx4.1</t>
  </si>
  <si>
    <t>97M44_Z7149_Opx3.1</t>
  </si>
  <si>
    <t>97M44_Z7149_Opx2.1</t>
  </si>
  <si>
    <t>UWC3_BF106_Di3.3</t>
  </si>
  <si>
    <t>UWC3_BF064_Di6.1</t>
  </si>
  <si>
    <t>UWC3_BF064_Di3.1</t>
  </si>
  <si>
    <t>UWC3_BF064_Di2.1</t>
  </si>
  <si>
    <t>UWC3_BF064_Di10.1</t>
  </si>
  <si>
    <t>UWC3_BF064_Di1.1</t>
  </si>
  <si>
    <t>QLP08-1_BF106_Omp8.1</t>
  </si>
  <si>
    <t>QLP08-1_BF106_Omp15.1</t>
  </si>
  <si>
    <t>NRM-AG1_BF064_Cpx4.2</t>
  </si>
  <si>
    <t>NRM-AG1_BF064_Cpx3.1</t>
  </si>
  <si>
    <t>NRM-AG1_BF064_Cpx1.2</t>
  </si>
  <si>
    <t>06JY31_BF106_Cpx &lt;-- 06JY31_BF106_Opx4.2</t>
  </si>
  <si>
    <t>06JY31_BF106_Cpx &lt;-- 06JY31_BF106_Opx4.1</t>
  </si>
  <si>
    <t>06JY31_BF106_Cpx &lt;-- 06JY31_BF106_Opx3.1</t>
  </si>
  <si>
    <t>06JY31_BF106_Cpx &lt;-- 06JY31_BF106_Opx2.1</t>
  </si>
  <si>
    <t>06JY31_BF106_Cpx &lt;-- 06JY31_BF106_Opx1.2</t>
  </si>
  <si>
    <t>06JY31_BF106_Cpx &lt;-- 06JY31_BF106_Opx1.1</t>
  </si>
  <si>
    <t>97M43_BF106_Opx8.1</t>
  </si>
  <si>
    <t>97M43_BF106_Opx5.1</t>
  </si>
  <si>
    <t>06JY34A_Z7144_Opx2.2</t>
  </si>
  <si>
    <t>06JY34A_Z7144_Opx2.1</t>
  </si>
  <si>
    <t>06JY34A_Z7144_Opx1.2</t>
  </si>
  <si>
    <t>06JY34A_Z7144_Opx1.1</t>
  </si>
  <si>
    <t>06JY34A_BF106_Opx2.2</t>
  </si>
  <si>
    <t>97SL65_BF064_Di12.1</t>
  </si>
  <si>
    <t>97SL65_BF064_Di4.1</t>
  </si>
  <si>
    <t>97SL65_BF064_Di13.1</t>
  </si>
  <si>
    <t>97SL65_BF064_Di3.1</t>
  </si>
  <si>
    <t>97SL65_BF064_Di14.1</t>
  </si>
  <si>
    <t>97SL65_BF064_Di2.1</t>
  </si>
  <si>
    <t>97SL65_BF106_Di10.2</t>
  </si>
  <si>
    <t>97SL65_BF106_Di12.1</t>
  </si>
  <si>
    <t>97SL65_Z7142_Di3.2</t>
  </si>
  <si>
    <t>97SL65_Z7142_Di2.2</t>
  </si>
  <si>
    <t>97SL65_Z7142_Di1.2</t>
  </si>
  <si>
    <t>97SL65_Z7142_Di3.1</t>
  </si>
  <si>
    <t>97SL65_Z7142_Di2.1</t>
  </si>
  <si>
    <t>97SL65_Z7142_Di1.3</t>
  </si>
  <si>
    <t>97SL65_Z7142_Di1.1</t>
  </si>
  <si>
    <t>97SL65_Z7141_Di5.2</t>
  </si>
  <si>
    <t>97SL65_Z7141_Di4.2</t>
  </si>
  <si>
    <t>97SL65_Z7141_Di1.2</t>
  </si>
  <si>
    <t>97SL65_Z7141_Di5.1</t>
  </si>
  <si>
    <t>97SL65_Z7141_Di6.1</t>
  </si>
  <si>
    <t>97SL65_Z7141_Di4.1</t>
  </si>
  <si>
    <t>97SL65_Z7141_Di3.1</t>
  </si>
  <si>
    <t>97SL65_Z7141_Di2.1</t>
  </si>
  <si>
    <t>97SL65_Z7141_Di1.1</t>
  </si>
  <si>
    <t>97M44_BF064_Opx6.1</t>
  </si>
  <si>
    <t>97M44_BF064_Opx12.1</t>
  </si>
  <si>
    <t>97M44_BF064_Opx4.1</t>
  </si>
  <si>
    <t>97M44_BF106_Opx13.2</t>
  </si>
  <si>
    <t>97M44_BF106_Opx22.2</t>
  </si>
  <si>
    <t>97M44_Z7142_Opx21.3</t>
  </si>
  <si>
    <t>97M44_Z7142_Opx5.3</t>
  </si>
  <si>
    <t>97M44_Z7142_Opx14.2</t>
  </si>
  <si>
    <t>97M44_Z7142_Opx15.2</t>
  </si>
  <si>
    <t>97M44_Z7142_Opx11.2</t>
  </si>
  <si>
    <t>97M44_Z7142_Opx16.2</t>
  </si>
  <si>
    <t>97M44_Z7142_Opx10.2</t>
  </si>
  <si>
    <t>97M44_Z7142_Opx19.2</t>
  </si>
  <si>
    <t>97M44_Z7142_Opx7.2</t>
  </si>
  <si>
    <t>97M44_Z7142_Opx20.2</t>
  </si>
  <si>
    <t>97M44_Z7142_Opx5.2</t>
  </si>
  <si>
    <t>97M44_Z7142_Opx21.2</t>
  </si>
  <si>
    <t>97M44_Z7142_Opx2.2</t>
  </si>
  <si>
    <t>97M44_Z7142_Opx11.1</t>
  </si>
  <si>
    <t>97M44_Z7142_Opx14.1</t>
  </si>
  <si>
    <t>97M44_Z7142_Opx10.1</t>
  </si>
  <si>
    <t>97M44_Z7142_Opx15.1</t>
  </si>
  <si>
    <t>97M44_Z7142_Opx9.1</t>
  </si>
  <si>
    <t>97M44_Z7142_Opx16.1</t>
  </si>
  <si>
    <t>97M44_Z7142_Opx7.1</t>
  </si>
  <si>
    <t>97M44_Z7142_Opx17.1</t>
  </si>
  <si>
    <t>97M44_Z7142_Opx5.1</t>
  </si>
  <si>
    <t>97M44_Z7142_Opx19.1</t>
  </si>
  <si>
    <t>97M44_Z7142_Opx3.1</t>
  </si>
  <si>
    <t>97M44_Z7142_Opx7.3</t>
  </si>
  <si>
    <t>97M44_Z7142_Opx20.1</t>
  </si>
  <si>
    <t>97M44_Z7142_Opx2.1</t>
  </si>
  <si>
    <t>97M44_Z7142_Opx21.1</t>
  </si>
  <si>
    <t>97M44_Z7142_Opx1.1</t>
  </si>
  <si>
    <t>97M44_Z7141_Opx18.3</t>
  </si>
  <si>
    <t>97M44_Z7141_Opx15.3</t>
  </si>
  <si>
    <t>97M44_Z7141_Opx2.2</t>
  </si>
  <si>
    <t>97M44_Z7141_Opx21.1</t>
  </si>
  <si>
    <t>97M44_Z7141_Opx9.3</t>
  </si>
  <si>
    <t>97M44_Z7141_Opx18.2</t>
  </si>
  <si>
    <t>97M44_Z7141_Opx16.2</t>
  </si>
  <si>
    <t>97M44_Z7141_Opx15.2</t>
  </si>
  <si>
    <t>97M44_Z7141_Opx9.2</t>
  </si>
  <si>
    <t>97M44_Z7141_Opx6.2</t>
  </si>
  <si>
    <t>97M44_Z7141_Opx3.2</t>
  </si>
  <si>
    <t>97M44_Z7141_Opx11.1</t>
  </si>
  <si>
    <t>97M44_Z7141_Opx14.1</t>
  </si>
  <si>
    <t>97M44_Z7141_Opx10.1</t>
  </si>
  <si>
    <t>97M44_Z7141_Opx15.1</t>
  </si>
  <si>
    <t>97M44_Z7141_Opx9.1</t>
  </si>
  <si>
    <t>97M44_Z7141_Opx16.1</t>
  </si>
  <si>
    <t>97M44_Z7141_Opx8.1</t>
  </si>
  <si>
    <t>97M44_Z7141_Opx17.1</t>
  </si>
  <si>
    <t>97M44_Z7141_Opx7.1</t>
  </si>
  <si>
    <t>97M44_Z7141_Opx18.1</t>
  </si>
  <si>
    <t>97M44_Z7141_Opx6.1</t>
  </si>
  <si>
    <t>97M44_Z7141_Opx19.1</t>
  </si>
  <si>
    <t>97M44_Z7141_Opx5.1</t>
  </si>
  <si>
    <t>97M44_Z7141_Opx20.1</t>
  </si>
  <si>
    <t>97M44_Z7141_Opx3.1</t>
  </si>
  <si>
    <t>97M44_Z7141_Opx2.1</t>
  </si>
  <si>
    <t>97M44_BF106_Opx14.1</t>
  </si>
  <si>
    <t>97M44_Z7143_Opx2.1</t>
  </si>
  <si>
    <t>97M44_Z7143_Opx1.1</t>
  </si>
  <si>
    <t>97M44_Z7144_Opx3.2</t>
  </si>
  <si>
    <t>97M44_Z7144_Opx2.2</t>
  </si>
  <si>
    <t>97M44_Z7144_Opx3.1</t>
  </si>
  <si>
    <t>97M44_Z7144_Opx2.1</t>
  </si>
  <si>
    <t>QLP08-1_BF106_Omp6.1</t>
  </si>
  <si>
    <t>QLP08-1_BF106_Omp5.1</t>
  </si>
  <si>
    <t>QLP08-1_BF106_Omp3.1</t>
  </si>
  <si>
    <t>QLP08-1_BF106_Omp2.1</t>
  </si>
  <si>
    <t>UWC3_BF064_L13.1</t>
  </si>
  <si>
    <t>UWC3_BF064_L12.2</t>
  </si>
  <si>
    <t>UWC3_BF064_L12.1</t>
  </si>
  <si>
    <t>UWC3_BF064_L10.1</t>
  </si>
  <si>
    <t>UWC3_BF064_L9.1</t>
  </si>
  <si>
    <t>97SL65_BF064_L4.1</t>
  </si>
  <si>
    <t>97SL65_BF064_L3.1</t>
  </si>
  <si>
    <t>97SL65_BF064_L2.1</t>
  </si>
  <si>
    <t>97SL65_BF064_L1.1</t>
  </si>
  <si>
    <t>97SL65_Z6911_L2.2</t>
  </si>
  <si>
    <t>97SL65_Z6911_L1.2</t>
  </si>
  <si>
    <t>97SL65_Z6911_L3.2</t>
  </si>
  <si>
    <t>97SL65_Z6911_L2.1</t>
  </si>
  <si>
    <t>97SL65_Z6911_L1.1</t>
  </si>
  <si>
    <t>97SL65_Z6911_L3.1</t>
  </si>
  <si>
    <t>97SL65_Z6910_R5.1</t>
  </si>
  <si>
    <t>97SL65_Z6910_R4.1</t>
  </si>
  <si>
    <t>97SL65_Z6910_R3.1</t>
  </si>
  <si>
    <t>97SL65_Z6910_R2.1</t>
  </si>
  <si>
    <t>97SL65_Z6910_R1.1</t>
  </si>
  <si>
    <t>very low CPS - rejected</t>
  </si>
  <si>
    <t>NRM-AG1 Cpx (average, n=7)</t>
  </si>
  <si>
    <t>97DL65_Di-R3.2 --&gt; 97SL65?</t>
  </si>
  <si>
    <t>97DL65_Di-R1.2 --&gt; 97SL65?</t>
  </si>
  <si>
    <t>97SL65_Di-R9.1</t>
  </si>
  <si>
    <t>97SL65_Di-R8.1</t>
  </si>
  <si>
    <t>97SL65_Di-R7.1</t>
  </si>
  <si>
    <t>97SL65_Di-R6.1</t>
  </si>
  <si>
    <t>97SL65_Di-R5.1</t>
  </si>
  <si>
    <t>97SL65_Di-R4.1</t>
  </si>
  <si>
    <t>97SL65_Di-R3.1</t>
  </si>
  <si>
    <t>97SL65_Di-R2.1</t>
  </si>
  <si>
    <t>97SL65_Di-R1.1</t>
  </si>
  <si>
    <t>97SL65_Di20.1</t>
  </si>
  <si>
    <t>97SL65_Di19.1</t>
  </si>
  <si>
    <t>MB04-8OPX</t>
  </si>
  <si>
    <t>MB04-8CPX</t>
  </si>
  <si>
    <t>1984HD</t>
  </si>
  <si>
    <t>24516HD</t>
  </si>
  <si>
    <t>37087HD</t>
  </si>
  <si>
    <t>1594CPX</t>
  </si>
  <si>
    <t>BF064_97SL65_1-1</t>
  </si>
  <si>
    <t>BF064_97SL65_2-1</t>
  </si>
  <si>
    <t>BF064_97SL65_3-1</t>
  </si>
  <si>
    <t>BF064_97SL65_4-1</t>
  </si>
  <si>
    <t>BF064_97SL65_5-1</t>
  </si>
  <si>
    <t>BF064_97SL65_6-1</t>
  </si>
  <si>
    <t>BF064_97SL65_7-1</t>
  </si>
  <si>
    <t>BF064_97SL65_8-1</t>
  </si>
  <si>
    <t>BF064_97SL65_9-1</t>
  </si>
  <si>
    <t>BF064_97SL65_10-1</t>
  </si>
  <si>
    <t>BF064_97SL65_11-1</t>
  </si>
  <si>
    <t>BF064_97SL65_12-1</t>
  </si>
  <si>
    <t>BF064_97SL65_13-1</t>
  </si>
  <si>
    <t>BF064_97SL65_14-1</t>
  </si>
  <si>
    <t>BF064_97SL65_15-1</t>
  </si>
  <si>
    <t>BF064_97M44_1-1</t>
  </si>
  <si>
    <t>BF064_97M44_2-1</t>
  </si>
  <si>
    <t>BF064_97M44_3-1</t>
  </si>
  <si>
    <t>BF064_97M44_4-1</t>
  </si>
  <si>
    <t>BF064_97M44_5-1</t>
  </si>
  <si>
    <t>BF064_97M44_6-1</t>
  </si>
  <si>
    <t>BF064_97M44_7-1</t>
  </si>
  <si>
    <t>BF064_97M44_8-1</t>
  </si>
  <si>
    <t>BF064_97M44_9-1</t>
  </si>
  <si>
    <t>BF064_97M44_10-1</t>
  </si>
  <si>
    <t>BF064_97M44_11-1</t>
  </si>
  <si>
    <t>BF064_97M44_12-1</t>
  </si>
  <si>
    <t>BF064_97M44_13-1</t>
  </si>
  <si>
    <t>BF064_97M44_14-1</t>
  </si>
  <si>
    <t>BF064_97M44_15-1</t>
  </si>
  <si>
    <t>BF064_AG1_1-1</t>
  </si>
  <si>
    <t>BF064_AG1_1-2</t>
  </si>
  <si>
    <t>BF064_AG1_2-1</t>
  </si>
  <si>
    <t>BF064_AG1_2-2</t>
  </si>
  <si>
    <t>BF064_AG1_3-1</t>
  </si>
  <si>
    <t>BF064_AG1_3-2</t>
  </si>
  <si>
    <t>BF064_AG1_4-1</t>
  </si>
  <si>
    <t>BF064_AG1_4-2</t>
  </si>
  <si>
    <t>BF064_AG1_5-1</t>
  </si>
  <si>
    <t>BF064_AG1_5-2</t>
  </si>
  <si>
    <t>BF064_EN2_1-1</t>
  </si>
  <si>
    <t>BF064_EN2_1-2</t>
  </si>
  <si>
    <t>BF064_EN2_1-3</t>
  </si>
  <si>
    <t>BF064_EN2_2-1</t>
  </si>
  <si>
    <t>BF064_EN2_2-2</t>
  </si>
  <si>
    <t>BF064_EN2_2-3</t>
  </si>
  <si>
    <t>BF064_EN2_2-4</t>
  </si>
  <si>
    <t>BF064_EN2_2-5</t>
  </si>
  <si>
    <t>BF064_EN2_2-6</t>
  </si>
  <si>
    <t>BF064_EN2_2-7</t>
  </si>
  <si>
    <t>BF064_EN2_2-8</t>
  </si>
  <si>
    <t>BF064_QJH01-1_1-1</t>
  </si>
  <si>
    <t>BF064_QJH01-1_2-1</t>
  </si>
  <si>
    <t>BF064_QJH01-1_3-1</t>
  </si>
  <si>
    <t>BF064_QJH01-1_4-1</t>
  </si>
  <si>
    <t>BF064_QJH01-1_5-1</t>
  </si>
  <si>
    <t>BF064_QJH01-1_6-1</t>
  </si>
  <si>
    <t>BF064_QJH01-1_7-1</t>
  </si>
  <si>
    <t>BF064_QJH01-1_8-1</t>
  </si>
  <si>
    <t>BF064_QJH01-1_9-1</t>
  </si>
  <si>
    <t>BF064_QJH01-1_10-1</t>
  </si>
  <si>
    <t>BF064_QJH01-1_11-1</t>
  </si>
  <si>
    <t>BF064_QJH01-1_12-1</t>
  </si>
  <si>
    <t>BF064_QJH01-1_13-1</t>
  </si>
  <si>
    <t>BF064_QJH01-1_14-1</t>
  </si>
  <si>
    <t>BF064_QLP08-1_1-1</t>
  </si>
  <si>
    <t>BF064_QLP08-1_2-1</t>
  </si>
  <si>
    <t>BF064_QLP08-1_3-1</t>
  </si>
  <si>
    <t>BF064_QLP08-1_4-1</t>
  </si>
  <si>
    <t>BF064_QLP08-1_5-1</t>
  </si>
  <si>
    <t>BF064_QLP08-1_6-1</t>
  </si>
  <si>
    <t>BF064_QLP08-1_7-1</t>
  </si>
  <si>
    <t>BF064_QLP08-1_8-1</t>
  </si>
  <si>
    <t>BF064_QLP08-1_9-1</t>
  </si>
  <si>
    <t>BF064_QLP08-1_10-1</t>
  </si>
  <si>
    <t>BF064_QLP08-1_11-1</t>
  </si>
  <si>
    <t>BF064_QLP08-1_12-1</t>
  </si>
  <si>
    <t>BF064_QLP08-1_13-1</t>
  </si>
  <si>
    <t>BF064_UWC3_1-1</t>
  </si>
  <si>
    <t>BF064_UWC3_1-2</t>
  </si>
  <si>
    <t>BF064_UWC3_2-1</t>
  </si>
  <si>
    <t>BF064_UWC3_2-2</t>
  </si>
  <si>
    <t>BF064_UWC3_3-1</t>
  </si>
  <si>
    <t>BF064_UWC3_4-1</t>
  </si>
  <si>
    <t>BF064_UWC3_5-1</t>
  </si>
  <si>
    <t>BF064_UWC3_6-1</t>
  </si>
  <si>
    <t>BF064_UWC3_7-1</t>
  </si>
  <si>
    <t>BF064_UWC3_8-1</t>
  </si>
  <si>
    <t>BF064_UWC3_9-1</t>
  </si>
  <si>
    <t>BF064_UWC3_10-1</t>
  </si>
  <si>
    <t>BF064_UWC3_11-1</t>
  </si>
  <si>
    <t>BF064_UWC3_12-1</t>
  </si>
  <si>
    <t>BF064_UWC3_13-1</t>
  </si>
  <si>
    <t>BF181_97SL65D_3</t>
  </si>
  <si>
    <t>BF181_97SL65D_5</t>
  </si>
  <si>
    <t>BF181_97SL65D_6</t>
  </si>
  <si>
    <t>BF181_97SL65D_7</t>
  </si>
  <si>
    <t>BF181_97SL65D_8</t>
  </si>
  <si>
    <t>BF181_97SL65D_10</t>
  </si>
  <si>
    <t>BF181_K3-20-10SPD_10</t>
  </si>
  <si>
    <t>BF181_K3-20-10SPD_11</t>
  </si>
  <si>
    <t>BF181_K3-20-10SPD_12</t>
  </si>
  <si>
    <t>BF181_K3-20-10SPD_13</t>
  </si>
  <si>
    <t>BF181_K3-20-10SPD_14</t>
  </si>
  <si>
    <t>BF181_K3-20-10SPD_16</t>
  </si>
  <si>
    <t>BF181_K3-20-10SPD_18</t>
  </si>
  <si>
    <t>BF181_K3-20-10SPD_19</t>
  </si>
  <si>
    <t>BF181_K3-20-10SPD_21</t>
  </si>
  <si>
    <t>BF181_K3-20-10SPD_22</t>
  </si>
  <si>
    <t>BF181_K3-20-10SPD_24</t>
  </si>
  <si>
    <t>BF181_K3-20-10SPD_26</t>
  </si>
  <si>
    <t>BF181_K3-20-10SPD_28</t>
  </si>
  <si>
    <t>BF181_K3-20-10SPD_29</t>
  </si>
  <si>
    <t>BF181_K3-20-10SPD_30</t>
  </si>
  <si>
    <t>BF181_K3-20-10SPD_31</t>
  </si>
  <si>
    <t>BF181_K3-20-10SPD_32</t>
  </si>
  <si>
    <t>BF181_K3-20-10SPD_33</t>
  </si>
  <si>
    <t>BF181_K3-20-10SPD_37</t>
  </si>
  <si>
    <t>BF181_K3-20-10SPD_40</t>
  </si>
  <si>
    <t>R1213_Hd8.1</t>
  </si>
  <si>
    <t>R1213_Hd7.1</t>
  </si>
  <si>
    <t>R1213_Hd6.2</t>
  </si>
  <si>
    <t>R1213_Hd6.1</t>
  </si>
  <si>
    <t>R1213_Hd5.1</t>
  </si>
  <si>
    <t>R1213_Hd4.2</t>
  </si>
  <si>
    <t>R1213_Hd4.1</t>
  </si>
  <si>
    <t>R1213_Hd3.1</t>
  </si>
  <si>
    <t>R1213_Hd2.2</t>
  </si>
  <si>
    <t>R1213_Hd2.1</t>
  </si>
  <si>
    <t>R1213_Hd1.2</t>
  </si>
  <si>
    <t>R1213_Hd1.1</t>
  </si>
  <si>
    <t>37087 &lt;-- 24516_Hd10.1</t>
  </si>
  <si>
    <t>37087 &lt;-- 24516_Hd9.1</t>
  </si>
  <si>
    <t>37087 &lt;-- 24516_Hd8.1</t>
  </si>
  <si>
    <t>37087 &lt;-- 24516_Hd7.1</t>
  </si>
  <si>
    <t>37087 &lt;-- 24516_Hd6.1</t>
  </si>
  <si>
    <t>37087 &lt;-- 24516_Hd5.2</t>
  </si>
  <si>
    <t>37087 &lt;-- 24516_Hd5.1</t>
  </si>
  <si>
    <t>37087 &lt;-- 24516_Hd4.2</t>
  </si>
  <si>
    <t>37087 &lt;-- 24516_Hd4.1</t>
  </si>
  <si>
    <t>37087 &lt;-- 24516_Hd3.1</t>
  </si>
  <si>
    <t>37087 &lt;-- 24516_Hd2.1</t>
  </si>
  <si>
    <t>37087_Hd1.1</t>
  </si>
  <si>
    <t>24516_Hd9.1</t>
  </si>
  <si>
    <t>24516_Hd8.2</t>
  </si>
  <si>
    <t>24516_Hd8.1</t>
  </si>
  <si>
    <t>24516_Hd7.1</t>
  </si>
  <si>
    <t>24516_Hd6.1</t>
  </si>
  <si>
    <t>24516_Hd5.2</t>
  </si>
  <si>
    <t>24516_Hd5.1</t>
  </si>
  <si>
    <t>24516_Hd4.1</t>
  </si>
  <si>
    <t>24516_Hd3.2</t>
  </si>
  <si>
    <t>24516_Hd3.1</t>
  </si>
  <si>
    <t>24516_Hd2.1</t>
  </si>
  <si>
    <t>24516_Hd1.1</t>
  </si>
  <si>
    <t>22779_HdC28.1</t>
  </si>
  <si>
    <t>22779_HdC27.1</t>
  </si>
  <si>
    <t>22779_HdC26.1</t>
  </si>
  <si>
    <t>22779_HdC25.1</t>
  </si>
  <si>
    <t>22779_HdC24.1</t>
  </si>
  <si>
    <t>22779_HdC23.1</t>
  </si>
  <si>
    <t>22779_HdC22.1</t>
  </si>
  <si>
    <t>22779_HdC21.1</t>
  </si>
  <si>
    <t>22779_HdB15.1</t>
  </si>
  <si>
    <t>22779_HdB14.1</t>
  </si>
  <si>
    <t>22779_HdB13.1</t>
  </si>
  <si>
    <t>22779_HdB12.1</t>
  </si>
  <si>
    <t>22779_HdB11.1</t>
  </si>
  <si>
    <t>22779_HdA4.1</t>
  </si>
  <si>
    <t>22779_HdA3.1</t>
  </si>
  <si>
    <t>22779_HdA2.1</t>
  </si>
  <si>
    <t>22779_HdA1.1</t>
  </si>
  <si>
    <t>1984_Hd10.1</t>
  </si>
  <si>
    <t>1984_Hd9.1</t>
  </si>
  <si>
    <t>1984_Hd8.1</t>
  </si>
  <si>
    <t>1984_Hd7.1</t>
  </si>
  <si>
    <t>1984_Hd6.1</t>
  </si>
  <si>
    <t>1984_Hd5.1</t>
  </si>
  <si>
    <t>1984_Hd4.2</t>
  </si>
  <si>
    <t>1984_Hd4.1</t>
  </si>
  <si>
    <t>1984_Hd3.1</t>
  </si>
  <si>
    <t>1984_Hd2.1</t>
  </si>
  <si>
    <t>1984_Hd1.2</t>
  </si>
  <si>
    <t>1984_Hd1.1</t>
  </si>
  <si>
    <t>1594_Hd11.1</t>
  </si>
  <si>
    <t>1594_Hd10.1</t>
  </si>
  <si>
    <t>1594_Hd9.1</t>
  </si>
  <si>
    <t>1594_Hd8.1</t>
  </si>
  <si>
    <t>1594_Hd7.1</t>
  </si>
  <si>
    <t>1594_Hd6.1</t>
  </si>
  <si>
    <t>1594_Hd5.1</t>
  </si>
  <si>
    <t>1594_Hd4.1</t>
  </si>
  <si>
    <t>1594_Hd3.1</t>
  </si>
  <si>
    <t>1594_Hd2.1</t>
  </si>
  <si>
    <t>1594_Hd1.1</t>
  </si>
  <si>
    <t>95AK24 (or UWC3) Di (average, n=13)</t>
  </si>
  <si>
    <t>NSH6CPX (average, n=6)</t>
  </si>
  <si>
    <t>06JY31CPX (average, n=6)</t>
  </si>
  <si>
    <t>NRM-AG1 CPX (average, n=10)</t>
  </si>
  <si>
    <t>NRM-AG1 CPX (average, n=7)</t>
  </si>
  <si>
    <t>(Mount_) Sample_Grain.Analysis</t>
  </si>
  <si>
    <t>Session-180616</t>
  </si>
  <si>
    <t>Session-180716</t>
  </si>
  <si>
    <t>Session-180806</t>
  </si>
  <si>
    <t>Session-180927</t>
  </si>
  <si>
    <t>Session-181114</t>
  </si>
  <si>
    <t>Session-181201</t>
  </si>
  <si>
    <t>Session-190307</t>
  </si>
  <si>
    <t>Session-190627</t>
  </si>
  <si>
    <t>Session-190905</t>
  </si>
  <si>
    <t>Session-190922</t>
  </si>
  <si>
    <t>Session-200908</t>
  </si>
  <si>
    <t>Session-211120</t>
  </si>
  <si>
    <t>Session-211129A</t>
  </si>
  <si>
    <t>Session-211129B</t>
  </si>
  <si>
    <t>Session-221011</t>
  </si>
  <si>
    <t>SHRIMP SI</t>
  </si>
  <si>
    <t>Session-240506</t>
  </si>
  <si>
    <t>Session-241021</t>
  </si>
  <si>
    <t>Session-190930</t>
  </si>
  <si>
    <t>Session-210617</t>
  </si>
  <si>
    <t>Session-201117</t>
  </si>
  <si>
    <t>Session-240429</t>
  </si>
  <si>
    <t>Session-221025</t>
  </si>
  <si>
    <t>Session-230523</t>
  </si>
  <si>
    <t>BF132_R1213_Hd1-1</t>
  </si>
  <si>
    <t>BF132_R1213_Hd1-2</t>
  </si>
  <si>
    <t>BF132_R1213_Hd2-1</t>
  </si>
  <si>
    <t>BF132_R1213_Hd2-2</t>
  </si>
  <si>
    <t>BF132_R1213_Hd3-1</t>
  </si>
  <si>
    <t>BF132_R1213_Hd4-1</t>
  </si>
  <si>
    <t>BF132_R1213_Hd4-2</t>
  </si>
  <si>
    <t>BF132_R1213_Hd5-1</t>
  </si>
  <si>
    <t>BF132_R1213_Hd6-1</t>
  </si>
  <si>
    <t>BF132_R1213_Hd6-2</t>
  </si>
  <si>
    <t>BF132_R1213_Hd7-1</t>
  </si>
  <si>
    <t>BF132_R1213_Hd7-2</t>
  </si>
  <si>
    <t>BF132_R1213_Hd8-1</t>
  </si>
  <si>
    <t>BF132_R1213_Hd8-2</t>
  </si>
  <si>
    <t>Session-231018</t>
  </si>
  <si>
    <t xml:space="preserve">BF132_R1213_Hd1-1 </t>
  </si>
  <si>
    <t xml:space="preserve">BF132_R1213_Hd1-2 </t>
  </si>
  <si>
    <t xml:space="preserve">BF132_R1213_Hd2-1 </t>
  </si>
  <si>
    <t xml:space="preserve">BF132_R1213_Hd2-2 </t>
  </si>
  <si>
    <t xml:space="preserve">BF132_R1213_Hd3-1 </t>
  </si>
  <si>
    <t xml:space="preserve">BF132_R1213_Hd3-2 </t>
  </si>
  <si>
    <t xml:space="preserve">BF132_R1213_Hd4-1 </t>
  </si>
  <si>
    <t xml:space="preserve">BF132_R1213_Hd4-2 </t>
  </si>
  <si>
    <t xml:space="preserve">BF132_R1213_Hd5-1 </t>
  </si>
  <si>
    <t xml:space="preserve">BF132_R1213_Hd5-2 </t>
  </si>
  <si>
    <t xml:space="preserve">BF132_R1213_Hd6-1 </t>
  </si>
  <si>
    <t xml:space="preserve">BF132_R1213_Hd6-2 </t>
  </si>
  <si>
    <t xml:space="preserve">BF132_R1213_Hd7-1 </t>
  </si>
  <si>
    <t xml:space="preserve">BF132_R1213_Hd7-2 </t>
  </si>
  <si>
    <t xml:space="preserve">BF132_R1213_Hd8-1 </t>
  </si>
  <si>
    <t xml:space="preserve">BF132_R1213_Hd8-2 </t>
  </si>
  <si>
    <t>Session-240815</t>
  </si>
  <si>
    <t>Session-241010</t>
  </si>
  <si>
    <t xml:space="preserve">BF181_K3-20-10SPD_Px10 </t>
  </si>
  <si>
    <t xml:space="preserve">BF181_K3-20-10SPD_Px11 </t>
  </si>
  <si>
    <t xml:space="preserve">BF181_K3-20-10SPD_Px12 </t>
  </si>
  <si>
    <t xml:space="preserve">BF181_K3-20-10SPD_Px13 </t>
  </si>
  <si>
    <t xml:space="preserve">BF181_K3-20-10SPD_Px14 </t>
  </si>
  <si>
    <t xml:space="preserve">BF181_K3-20-10SPD_Px16 </t>
  </si>
  <si>
    <t xml:space="preserve">BF181_K3-20-10SPD_Px18 </t>
  </si>
  <si>
    <t xml:space="preserve">BF181_K3-20-10SPD_Px19 </t>
  </si>
  <si>
    <t xml:space="preserve">BF181_K3-20-10SPD_Px21 </t>
  </si>
  <si>
    <t xml:space="preserve">BF181_K3-20-10SPD_Px22 </t>
  </si>
  <si>
    <t xml:space="preserve">BF181_K3-20-10SPD_Px24 </t>
  </si>
  <si>
    <t xml:space="preserve">BF181_K3-20-10SPD_Px26 </t>
  </si>
  <si>
    <t xml:space="preserve">BF181_K3-20-10SPD_Px28 </t>
  </si>
  <si>
    <t xml:space="preserve">BF181_K3-20-10SPD_Px29 </t>
  </si>
  <si>
    <t xml:space="preserve">BF181_K3-20-10SPD_Px30 </t>
  </si>
  <si>
    <t xml:space="preserve">BF181_K3-20-10SPD_Px31 </t>
  </si>
  <si>
    <t xml:space="preserve">BF181_K3-20-10SPD_Px32 </t>
  </si>
  <si>
    <t xml:space="preserve">BF181_K3-20-10SPD_Px33 </t>
  </si>
  <si>
    <t xml:space="preserve">BF181_K3-20-10SPD_Px37 </t>
  </si>
  <si>
    <t xml:space="preserve">BF181_K3-20-10SPD_Px40 </t>
  </si>
  <si>
    <t xml:space="preserve">S3407_06JY31CPX_cpx1 </t>
  </si>
  <si>
    <t xml:space="preserve">S3407_06JY31CPX_cpx2 </t>
  </si>
  <si>
    <t xml:space="preserve">S3407_06JY31CPX_cpx3 </t>
  </si>
  <si>
    <t xml:space="preserve">S3407_06JY29CPX_cpx1 </t>
  </si>
  <si>
    <t xml:space="preserve">S3407_06JY29CPX_cpx2 </t>
  </si>
  <si>
    <t xml:space="preserve">S3407_06JY29CPX_cpx3 </t>
  </si>
  <si>
    <t xml:space="preserve">S3407_06JY34OPX_opx1 </t>
  </si>
  <si>
    <t xml:space="preserve">S3407_06JY34OPX_opx2 </t>
  </si>
  <si>
    <t xml:space="preserve">S3407_06JY34OPX_opx3 </t>
  </si>
  <si>
    <t xml:space="preserve">S3407_06JY31OPX_opx1 </t>
  </si>
  <si>
    <t xml:space="preserve">S3407_06JY31OPX_opx2 </t>
  </si>
  <si>
    <t xml:space="preserve">S3407_06JY31OPX_opx3-1 </t>
  </si>
  <si>
    <t xml:space="preserve">S3407_06JY31OPX_opx3-2 </t>
  </si>
  <si>
    <t>NRM-AG1_BF064_Cpx1_1</t>
  </si>
  <si>
    <t>NRM-AG1_BF064_Cpx1_11</t>
  </si>
  <si>
    <t>NRM-AG1_BF064_Cpx1_21</t>
  </si>
  <si>
    <t>NRM-AG1_BF064_Cpx2_1</t>
  </si>
  <si>
    <t>NRM-AG1_BF064_Cpx2_2</t>
  </si>
  <si>
    <t>NRM-AG1_BF064_Cpx3_1</t>
  </si>
  <si>
    <t>NRM-AG1_BF064_Cpx3_11</t>
  </si>
  <si>
    <t>NRM-AG1_BF064_Cpx4_1</t>
  </si>
  <si>
    <t>NRM-AG1_BF064_Cpx4_11</t>
  </si>
  <si>
    <t>NRM-AG1_BF064_Cpx5_1</t>
  </si>
  <si>
    <t>NRM-AG1_BF064_Cpx5_2</t>
  </si>
  <si>
    <t>NRM-EN2_BF064_Opx1_1</t>
  </si>
  <si>
    <t>NRM-EN2_BF064_Opx1_2</t>
  </si>
  <si>
    <t>NRM-EN2_BF064_Opx2_1</t>
  </si>
  <si>
    <t>NRM-EN2_BF064_Opx2_2</t>
  </si>
  <si>
    <t>NRM-EN2_BF064_Opx2_3</t>
  </si>
  <si>
    <t>NRM-EN2_BF106_Opx1_1</t>
  </si>
  <si>
    <t>NRM-EN2_BF106_Opx1_2</t>
  </si>
  <si>
    <t>NRM-EN2_BF106_Opx2 &lt;-- BF106_EN_GRAIN1</t>
  </si>
  <si>
    <t>NRM-EN2_BF106_Opx2_1</t>
  </si>
  <si>
    <t>NRM-EN2_BF106_Opx2_2</t>
  </si>
  <si>
    <t>NRM-EN2_BF106_Opx3_1</t>
  </si>
  <si>
    <t>NRM-EN2_BF106_Opx3_2</t>
  </si>
  <si>
    <t xml:space="preserve">BF064_NRM-AG1_Cpx1-1 </t>
  </si>
  <si>
    <t xml:space="preserve">BF064_NRM-AG1_Cpx1-2 </t>
  </si>
  <si>
    <t xml:space="preserve">BF064_NRM-AG1_Cpx1-3 </t>
  </si>
  <si>
    <t xml:space="preserve">BF064_NRM-AG1_Cpx2-1 </t>
  </si>
  <si>
    <t xml:space="preserve">BF064_NRM-AG1_Cpx2-2 </t>
  </si>
  <si>
    <t xml:space="preserve">BF064_NRM-AG1_Cpx3-1 </t>
  </si>
  <si>
    <t xml:space="preserve">BF064_NRM-AG1_Cpx3-2 </t>
  </si>
  <si>
    <t xml:space="preserve">BF064_NRM-AG1_Cpx3-3 </t>
  </si>
  <si>
    <t xml:space="preserve">BF064_NRM-AG1_Cpx4-1 </t>
  </si>
  <si>
    <t xml:space="preserve">BF064_NRM-AG1_Cpx4-2 </t>
  </si>
  <si>
    <t xml:space="preserve">BF064_NRM-AG1_Cpx5-1 </t>
  </si>
  <si>
    <t xml:space="preserve">BF064_NRM-AG1_Cpx5-2 </t>
  </si>
  <si>
    <t xml:space="preserve">BF064_NRM-AG1_Cpx5-3 </t>
  </si>
  <si>
    <t xml:space="preserve">BF064_NRM-EN2_Opx1-1 </t>
  </si>
  <si>
    <t xml:space="preserve">BF064_NRM-EN2_Opx1-2 </t>
  </si>
  <si>
    <t xml:space="preserve">BF064_NRM-EN2_Opx1-4 </t>
  </si>
  <si>
    <t xml:space="preserve">BF064_NRM-EN2_Opx1-3 </t>
  </si>
  <si>
    <t xml:space="preserve">BF064_NRM-EN2_Opx1-5 </t>
  </si>
  <si>
    <t xml:space="preserve">BF064_NRM-EN2_Opx2-1 </t>
  </si>
  <si>
    <t xml:space="preserve">BF064_NRM-EN2_Opx2-4 </t>
  </si>
  <si>
    <t xml:space="preserve">BF064_NRM-EN2_Opx2-2 </t>
  </si>
  <si>
    <t xml:space="preserve">BF064_NRM-EN2_Opx2-3 </t>
  </si>
  <si>
    <t xml:space="preserve">BF064_NRM-EN2_Opx2-5 </t>
  </si>
  <si>
    <t xml:space="preserve">BF064_NRM-EN2_Opx2-6 </t>
  </si>
  <si>
    <t>%RSD</t>
  </si>
  <si>
    <t>06JY34OPX (average, n=6)</t>
  </si>
  <si>
    <t>06JY29CPX (average, n=6)</t>
  </si>
  <si>
    <t>06JY31OPX (average, n=6)</t>
  </si>
  <si>
    <t>Aeg</t>
  </si>
  <si>
    <t>Jd</t>
  </si>
  <si>
    <t>sum</t>
  </si>
  <si>
    <t>K3-20-10SPD spd (average, n=20)</t>
  </si>
  <si>
    <t>IMF outlier?</t>
  </si>
  <si>
    <t>NRM-AG1 Cpx (average, n=9)</t>
  </si>
  <si>
    <t>NRM-EN2 Opx (average, n=16)</t>
  </si>
  <si>
    <t>95AK24 (or UWC3) Di (average, n=39)</t>
  </si>
  <si>
    <t>95AK24 (or UWC3) Di (average, n=22)</t>
  </si>
  <si>
    <t>95AK24 (or UWC3) Di (average, n=31 out of 32)</t>
  </si>
  <si>
    <t>CPX2501 Di (average, n=10)</t>
  </si>
  <si>
    <t>95AK24 (or UWC3) Di (average, n=5)</t>
  </si>
  <si>
    <t>95AK24 (or UWC3) Di (average, n=10)</t>
  </si>
  <si>
    <t>95AK24 (or UWC3) Di (average, n=28 out of 29)</t>
  </si>
  <si>
    <t>95AK24 (or UWC3) Di (average, n=43 out of 44)</t>
  </si>
  <si>
    <t>95AK24 (or UWC3) Di (average, n=6)</t>
  </si>
  <si>
    <t>95AK24 (or UWC3) Di (average, n=4 out of 5)</t>
  </si>
  <si>
    <t>95AK24 (or UWC3) Di (average, n=12)</t>
  </si>
  <si>
    <t>95AK24 (or UWC3) Di (average, n=11)</t>
  </si>
  <si>
    <t>95AK24 (or UWC3) Di (average, n=15)</t>
  </si>
  <si>
    <t>QLP08-1_Omp1-1</t>
  </si>
  <si>
    <t>QLP08-1_Omp2-1</t>
  </si>
  <si>
    <t>QLP08-1_Omp3-1</t>
  </si>
  <si>
    <t>QLP08-1_Omp4-1</t>
  </si>
  <si>
    <t>QLP08-1_Omp5-1</t>
  </si>
  <si>
    <t>QLP08-1_Omp6-1</t>
  </si>
  <si>
    <t>QLP08-1_Omp7-1</t>
  </si>
  <si>
    <t>QLP08-1_Omp8-1</t>
  </si>
  <si>
    <t>QLP08-1_Omp9-1</t>
  </si>
  <si>
    <t>QLP08-1_Omp10-1</t>
  </si>
  <si>
    <t>QLP08-1_Omp12-1</t>
  </si>
  <si>
    <t>97SL17_Omp1.1</t>
  </si>
  <si>
    <t>97SL17_Omp2.1</t>
  </si>
  <si>
    <t>97SL17_Omp3.1</t>
  </si>
  <si>
    <t>97SL17_Omp4.1</t>
  </si>
  <si>
    <t>97SL17_Omp5.1</t>
  </si>
  <si>
    <t>97SL17_Omp6.1</t>
  </si>
  <si>
    <t>97SL17_Omp7.1</t>
  </si>
  <si>
    <t>97SL17_Omp8.1</t>
  </si>
  <si>
    <t>97SL17_Omp9.1</t>
  </si>
  <si>
    <t>97SL17_Omp10.1</t>
  </si>
  <si>
    <t>97SL17_Omp11.1</t>
  </si>
  <si>
    <t>97SL21_Omp1.1</t>
  </si>
  <si>
    <t>97SL21_Omp2.1</t>
  </si>
  <si>
    <t>97SL21_Omp3.1</t>
  </si>
  <si>
    <t>97SL21_Omp4.1</t>
  </si>
  <si>
    <t>97SL21_Omp5.1</t>
  </si>
  <si>
    <t>97SL21_Omp6.1</t>
  </si>
  <si>
    <t>97SL21_Omp7.1</t>
  </si>
  <si>
    <t>97SL21_Omp8.1</t>
  </si>
  <si>
    <t>97SL21_Omp9.1</t>
  </si>
  <si>
    <t>97SL21_Omp10.1</t>
  </si>
  <si>
    <t>97SL21_Omp11.1</t>
  </si>
  <si>
    <t>GQ01-8_Omp1.1</t>
  </si>
  <si>
    <t>GQ01-8_Omp2.1</t>
  </si>
  <si>
    <t>GQ01-8_Omp3.1</t>
  </si>
  <si>
    <t>GQ01-8_Omp4.1</t>
  </si>
  <si>
    <t>GQ01-8_Omp5.1</t>
  </si>
  <si>
    <t>GQ01-8_Omp6.1</t>
  </si>
  <si>
    <t>GQ01-8_Omp7.1</t>
  </si>
  <si>
    <t>GQ01-8_Omp8.1</t>
  </si>
  <si>
    <t>GQ01-8_Omp9.1</t>
  </si>
  <si>
    <t>GQ01-8_Omp10.1</t>
  </si>
  <si>
    <t>GQ01-8_Omp11.1</t>
  </si>
  <si>
    <t>P260_Omp1.1</t>
  </si>
  <si>
    <t>P260_Omp2.1</t>
  </si>
  <si>
    <t>P260_Omp3.1</t>
  </si>
  <si>
    <t>P260_Omp4.1</t>
  </si>
  <si>
    <t>P260_Omp5.1</t>
  </si>
  <si>
    <t>P260_Omp6.1</t>
  </si>
  <si>
    <t>P260_Omp7.1</t>
  </si>
  <si>
    <t>P260_Omp8.1</t>
  </si>
  <si>
    <t>P260_Omp9.1</t>
  </si>
  <si>
    <t>P260_Omp10.1</t>
  </si>
  <si>
    <t>P260_Omp11.1</t>
  </si>
  <si>
    <t>QJH01-1_Omp1.1</t>
  </si>
  <si>
    <t>QJH01-1_Omp2.1</t>
  </si>
  <si>
    <t>QJH01-1_Omp3.1</t>
  </si>
  <si>
    <t>QJH01-1_Omp4.1</t>
  </si>
  <si>
    <t>QJH01-1_Omp5.1</t>
  </si>
  <si>
    <t>QJH01-1_Omp6.1</t>
  </si>
  <si>
    <t>QJH01-1_Omp7.1</t>
  </si>
  <si>
    <t>QJH01-1_Omp8.1</t>
  </si>
  <si>
    <t>QJH01-1_Omp9.1</t>
  </si>
  <si>
    <t>QJH01-1_Omp10.1</t>
  </si>
  <si>
    <t>QJH01-1_Omp11.1</t>
  </si>
  <si>
    <t>QLP08-1_Omp4.1</t>
  </si>
  <si>
    <t>QLP08-1_Omp5.1</t>
  </si>
  <si>
    <t>QLP08-1_Omp6.1</t>
  </si>
  <si>
    <t>QLP08-1_Omp7.1</t>
  </si>
  <si>
    <t>QLP08-1_Omp8.1</t>
  </si>
  <si>
    <t>QLP08-1_Omp9.1</t>
  </si>
  <si>
    <t>QLP08-1_Omp10.1</t>
  </si>
  <si>
    <t>QLP08-1_Omp11.1</t>
  </si>
  <si>
    <t>TP03-2_Omp1.1</t>
  </si>
  <si>
    <t>TP03-2_Omp2.1</t>
  </si>
  <si>
    <t>TP03-2_Omp3.1</t>
  </si>
  <si>
    <t>TP03-2_Omp4.1</t>
  </si>
  <si>
    <t>TP03-2_Omp5.1</t>
  </si>
  <si>
    <t>TP03-2_Omp6.1</t>
  </si>
  <si>
    <t>TP03-2_Omp7.1</t>
  </si>
  <si>
    <t>TP03-2_Omp8.1</t>
  </si>
  <si>
    <t>TP03-2_Omp9.1</t>
  </si>
  <si>
    <t>TP03-2_Omp10.1</t>
  </si>
  <si>
    <t>XHD07-1_Omp1.1</t>
  </si>
  <si>
    <t>XHD07-1_Omp2.1</t>
  </si>
  <si>
    <t>XHD07-1_Omp3.1</t>
  </si>
  <si>
    <t>XHD07-1_Omp4.1</t>
  </si>
  <si>
    <t>XHD07-1_Omp5.1</t>
  </si>
  <si>
    <t>XHD07-1_Omp6.1</t>
  </si>
  <si>
    <t>XHD07-1_Omp7.1</t>
  </si>
  <si>
    <t>XHD07-1_Omp8.1</t>
  </si>
  <si>
    <t>XHD07-1_Omp9.1</t>
  </si>
  <si>
    <t>XHD07-1_Omp10.1</t>
  </si>
  <si>
    <t>XHD07-1_Omp11.1</t>
  </si>
  <si>
    <t>XHD23-1_Omp1.1</t>
  </si>
  <si>
    <t>XHD23-1_Omp2.1</t>
  </si>
  <si>
    <t>XHD23-1_Omp3.1</t>
  </si>
  <si>
    <t>XHD23-1_Omp4.1</t>
  </si>
  <si>
    <t>XHD23-1_Omp5.1</t>
  </si>
  <si>
    <t>XHD23-1_Omp6.1</t>
  </si>
  <si>
    <t>XHD23-1_Omp7.1</t>
  </si>
  <si>
    <t>XHD23-1_Omp8.1</t>
  </si>
  <si>
    <t>XHD23-1_Omp9.1</t>
  </si>
  <si>
    <t>XHD23-1_Omp10.1</t>
  </si>
  <si>
    <t>XHD23-1_Omp11.1</t>
  </si>
  <si>
    <t>QJH01-1_Omp12.1</t>
  </si>
  <si>
    <t>QJH01-1_Omp13.1</t>
  </si>
  <si>
    <t>QJH01-1_Omp14.1</t>
  </si>
  <si>
    <t>QJH01-1_Omp3.2</t>
  </si>
  <si>
    <t>QLP08-1_Omp12.1</t>
  </si>
  <si>
    <t>QLP08-1_Omp13.1</t>
  </si>
  <si>
    <t>944010-2_Omp1.1</t>
  </si>
  <si>
    <t>944010-2_Omp2.1</t>
  </si>
  <si>
    <t>944010-2_Omp3.1</t>
  </si>
  <si>
    <t>944010-2_Omp4.1</t>
  </si>
  <si>
    <t>944010-2_Omp5.1</t>
  </si>
  <si>
    <t>944010-2_Omp6.1</t>
  </si>
  <si>
    <t>944010-2_Omp6.1NEW</t>
  </si>
  <si>
    <t>944010-2_Omp7.1</t>
  </si>
  <si>
    <t>944010-2_Omp8.1</t>
  </si>
  <si>
    <t>944010-2_Omp9.1</t>
  </si>
  <si>
    <t>944010-2_Omp10.1</t>
  </si>
  <si>
    <t>944010-2_Omp11.1</t>
  </si>
  <si>
    <t>95HN24-2_Omp1.1</t>
  </si>
  <si>
    <t>95HN24-2_Omp2.1</t>
  </si>
  <si>
    <t>95HN24-2_Omp3.1</t>
  </si>
  <si>
    <t>95HN24-2_Omp4.1</t>
  </si>
  <si>
    <t>95HN24-2_Omp5.1</t>
  </si>
  <si>
    <t>95HN24-2_Omp6.1</t>
  </si>
  <si>
    <t>95HN24-2_Omp7.1</t>
  </si>
  <si>
    <t>95HN24-2_Omp8.1</t>
  </si>
  <si>
    <t>95HN24-2_Omp9.1</t>
  </si>
  <si>
    <t>95HN24-2_Omp10.1</t>
  </si>
  <si>
    <t>95HN68_Omp1.1</t>
  </si>
  <si>
    <t>95HN68_Omp2.1</t>
  </si>
  <si>
    <t>95HN68_Omp3.1</t>
  </si>
  <si>
    <t>95HN68_Omp4.1</t>
  </si>
  <si>
    <t>95HN68_Omp5.1</t>
  </si>
  <si>
    <t>95HN68_Omp6.1</t>
  </si>
  <si>
    <t>95HN68_Omp7.1</t>
  </si>
  <si>
    <t>95HN68_Omp8.1</t>
  </si>
  <si>
    <t>95HN68_Omp9.1</t>
  </si>
  <si>
    <t>95HN68_Omp10.1</t>
  </si>
  <si>
    <t>95HN68_Omp10.1NEW</t>
  </si>
  <si>
    <t>QLP09-1_Omp1.1</t>
  </si>
  <si>
    <t>QJH01-1_BF084_Omp1.1</t>
  </si>
  <si>
    <t>QJH01-1_BF084_Omp2.1</t>
  </si>
  <si>
    <t>QJH01-1_BF084_Omp3.1</t>
  </si>
  <si>
    <t>QJH01-1_BF084_Omp4.1</t>
  </si>
  <si>
    <t>QJH01-1_BF084_Omp5.1</t>
  </si>
  <si>
    <t>QLP08-1_BF084_Omp10.1</t>
  </si>
  <si>
    <t>QLP08-1_BF084_Omp11.1</t>
  </si>
  <si>
    <t>QLP08-1_BF084_Omp12.1</t>
  </si>
  <si>
    <t>QLP08-1_BF084_Omp13.1</t>
  </si>
  <si>
    <t>QLP08-1_BF084_Omp14.1</t>
  </si>
  <si>
    <t>QJH01-1_BF064_Omp1.1</t>
  </si>
  <si>
    <t>QJH01-1_BF064_Omp3.1</t>
  </si>
  <si>
    <t>QJH01-1_BF064_Omp5.1</t>
  </si>
  <si>
    <t>QJH01-1_BF064_Omp7.1</t>
  </si>
  <si>
    <t>QJH01-1_BF064_Omp9.1</t>
  </si>
  <si>
    <t>QJH01-1_BF064_Omp11.1</t>
  </si>
  <si>
    <t>QJH01-1_BF064_Omp14.1</t>
  </si>
  <si>
    <t>QLP08-1_BF064_Omp1.1</t>
  </si>
  <si>
    <t>QLP08-1_BF064_Omp4.1</t>
  </si>
  <si>
    <t>QLP08-1_BF064_Omp8.1</t>
  </si>
  <si>
    <t>QLP08-1_BF064_Omp12.1</t>
  </si>
  <si>
    <t>QLP08-1_BF064_Omp13.1</t>
  </si>
  <si>
    <t>QJH01_Omp1</t>
  </si>
  <si>
    <t>QJH01_Omp2</t>
  </si>
  <si>
    <t>QJH01_Omp3</t>
  </si>
  <si>
    <t>QJH01_Omp4</t>
  </si>
  <si>
    <t>QJH01_Omp5</t>
  </si>
  <si>
    <t>QJH01_Omp6</t>
  </si>
  <si>
    <t>QJH01_Omp7</t>
  </si>
  <si>
    <t>QJH01_Omp8</t>
  </si>
  <si>
    <t>QJH01_Omp9</t>
  </si>
  <si>
    <t>QJH01_Omp10</t>
  </si>
  <si>
    <t>QJH01_Omp11</t>
  </si>
  <si>
    <t>BF174_#5_MB05-2_Opx_27-2</t>
  </si>
  <si>
    <t>BF174_#5_MB05-2_Opx_27-1</t>
  </si>
  <si>
    <t>BF174_#5_MB05-2_Opx_25-1</t>
  </si>
  <si>
    <t>BF174_#5_MB05-2_Opx_24-2</t>
  </si>
  <si>
    <t>BF174_#5_MB05-2_Opx_24-1</t>
  </si>
  <si>
    <t>BF174_#5_MB05-2_Opx_20-1</t>
  </si>
  <si>
    <t>BF174_#5_MB05-2_Opx_12-1</t>
  </si>
  <si>
    <t>BF174_#5_MB05-2_Opx_10-2</t>
  </si>
  <si>
    <t>BF174_#5_MB05-2_Opx_10-1</t>
  </si>
  <si>
    <t>BF174_#5_MB05-2_Opx_7-1</t>
  </si>
  <si>
    <t>BF174_#5_MB05-2_Opx_5-1</t>
  </si>
  <si>
    <t>BF174_#5_MB05-2_Opx_2-1</t>
  </si>
  <si>
    <t>BF174_#3_MB04-8_Opx_35-2</t>
  </si>
  <si>
    <t>BF174_#3_MB04-8_Opx_35-1</t>
  </si>
  <si>
    <t>BF174_#3_MB04-8_Opx_25-1</t>
  </si>
  <si>
    <t>BF174_#3_MB04-8_Opx_24-2</t>
  </si>
  <si>
    <t>BF174_#3_MB04-8_Opx_24-1</t>
  </si>
  <si>
    <t>BF174_#3_MB04-8_Opx_22-1</t>
  </si>
  <si>
    <t>BF174_#3_MB04-8_Opx_14-1</t>
  </si>
  <si>
    <t>BF174_#3_MB04-8_Opx_13-1</t>
  </si>
  <si>
    <t>BF174_#3_MB04-8_Opx_12-2</t>
  </si>
  <si>
    <t>BF174_#3_MB04-8_Opx_12-1</t>
  </si>
  <si>
    <t>BF174_#3_MB04-8_Opx_9-1</t>
  </si>
  <si>
    <t>BF174_#3_MB04-8_Opx_1-1</t>
  </si>
  <si>
    <t>BF174_#6_MB05-2_Cpx_22-2A</t>
  </si>
  <si>
    <t>BF174_#6_MB05-2_Cpx_22-2</t>
  </si>
  <si>
    <t>BF174_#6_MB05-2_Cpx_22-1</t>
  </si>
  <si>
    <t>BF174_#6_MB05-2_Cpx_10-1</t>
  </si>
  <si>
    <t>BF174_#6_MB05-2_Cpx_6-2</t>
  </si>
  <si>
    <t>BF174_#6_MB05-2_Cpx_6-1</t>
  </si>
  <si>
    <t>BF174_#6_MB05-2_Cpx_5-1</t>
  </si>
  <si>
    <t>BF174_#6_MB05-2_Cpx_4-1</t>
  </si>
  <si>
    <t>BF174_#6_MB05-2_Cpx_3-2</t>
  </si>
  <si>
    <t>BF174_#6_MB05-2_Cpx_3-1</t>
  </si>
  <si>
    <t>BF174_#6_MB05-2_Cpx_1-1</t>
  </si>
  <si>
    <t>BF174_#4_MB04-8_Opx_33-1</t>
  </si>
  <si>
    <t>BF174_#4_MB04-8_Cpx_26-2</t>
  </si>
  <si>
    <t>BF174_#4_MB04-8_Cpx_26-1</t>
  </si>
  <si>
    <t>BF174_#4_MB04-8_Cpx_21-2</t>
  </si>
  <si>
    <t>BF174_#4_MB04-8_Cpx_21-1</t>
  </si>
  <si>
    <t>BF174_#4_MB04-8_Cpx_13-2</t>
  </si>
  <si>
    <t>BF174_#4_MB04-8_Cpx_13-1</t>
  </si>
  <si>
    <t>BF174_#4_MB04-8_Cpx_10-1</t>
  </si>
  <si>
    <t>BF174_#4_MB04-8_Cpx_6-1</t>
  </si>
  <si>
    <t>BF174_#4_MB04-8_Cpx_3-1</t>
  </si>
  <si>
    <t>BF174_#4_MB04-8_Cpx_1-1</t>
  </si>
  <si>
    <t>BF174_97SL65_19</t>
  </si>
  <si>
    <t>BF174_97SL65_18</t>
  </si>
  <si>
    <t>BF174_97SL65_12</t>
  </si>
  <si>
    <t>BF174_97SL65_11</t>
  </si>
  <si>
    <t>BF174_97SL65_10</t>
  </si>
  <si>
    <t>BF174_97SL65_9</t>
  </si>
  <si>
    <t>BF174_97SL65_8</t>
  </si>
  <si>
    <t>BF174_97SL65_7</t>
  </si>
  <si>
    <t>BF174_97SL65_6</t>
  </si>
  <si>
    <t>BF174_97SL65_5</t>
  </si>
  <si>
    <t>BF174_97SL65_4</t>
  </si>
  <si>
    <t>BF174_97SL65_17</t>
  </si>
  <si>
    <t>BF174_97SL65_16</t>
  </si>
  <si>
    <t>BF174_97SL65_15</t>
  </si>
  <si>
    <t>2C47-2_BF084R_Cpx1.1</t>
  </si>
  <si>
    <t>2C47-2_BF084R_Cpx2.1</t>
  </si>
  <si>
    <t>2C47-2_BF084R_Cpx3.1</t>
  </si>
  <si>
    <t>2C47-2_BF084R_Cpx4.1</t>
  </si>
  <si>
    <t>2C47-2_BF084R_Cpx5.1</t>
  </si>
  <si>
    <t>2C47-2_BF084R_Cpx6.1</t>
  </si>
  <si>
    <t>2C47-2_BF084_Cpx1.1</t>
  </si>
  <si>
    <t>2C47-2_BF084_Cpx2.1</t>
  </si>
  <si>
    <t>2C47-2_BF084_Cpx4.1</t>
  </si>
  <si>
    <t>2C47-2_BF084_Cpx5.1</t>
  </si>
  <si>
    <t>2C47-2_BF084_Cpx6.1</t>
  </si>
  <si>
    <t>2C47-2_BF084_Cpx3.1</t>
  </si>
  <si>
    <t>R1213</t>
  </si>
  <si>
    <t>97M44OPX</t>
  </si>
  <si>
    <t>95AK24 (or UWC3) Di (average, n=16)</t>
  </si>
  <si>
    <t>2C42Cpx (average, n=5)</t>
  </si>
  <si>
    <t>97SL61CPX Di (average, n=11)</t>
  </si>
  <si>
    <t>97SL62CPX Di (average, n=11)</t>
  </si>
  <si>
    <t>97SL67CPX Di (average, n=10)</t>
  </si>
  <si>
    <t>22779HD (average, n=17)</t>
  </si>
  <si>
    <t>24516HD (average, n=11 out of 12)</t>
  </si>
  <si>
    <t>37087HD (average, n=12)</t>
  </si>
  <si>
    <t>R1213 CPX (average, n=12)</t>
  </si>
  <si>
    <t>1984HD (average, n=12)</t>
  </si>
  <si>
    <t>06JY31Opx (average, n=5)</t>
  </si>
  <si>
    <t>13NQ124CPX (average, n=6)</t>
  </si>
  <si>
    <t>06JY31OPX (average, n=5)</t>
  </si>
  <si>
    <t>06JY31CPX (average, n=5)</t>
  </si>
  <si>
    <t>2C47-2CPX (average, n=6)</t>
  </si>
  <si>
    <t>NSH5CPX (average, n=5)</t>
  </si>
  <si>
    <t>NSH6CPX (average, n=5)</t>
  </si>
  <si>
    <t>NSH7CPX (average, n=5)</t>
  </si>
  <si>
    <t>NSH9CPX (average, n=6)</t>
  </si>
  <si>
    <t>NSH4CPX (average, n=5)</t>
  </si>
  <si>
    <t>06JY29CPX (average, n=5)</t>
  </si>
  <si>
    <t>13NQ124CPX (average, n=5)</t>
  </si>
  <si>
    <t>2C42CPX (average, n=6)</t>
  </si>
  <si>
    <t>NSH4CPX (average, n=4)</t>
  </si>
  <si>
    <t>97M44OPX (average, n=11)</t>
  </si>
  <si>
    <t>97M43OPX (average, n=12)</t>
  </si>
  <si>
    <t>97M44OPX (average, n=15)</t>
  </si>
  <si>
    <t>97M44OPX (average, n=5)</t>
  </si>
  <si>
    <t>97M44OPX (average, n=9)</t>
  </si>
  <si>
    <t>97M44OPX (average, n=4 out of 5)</t>
  </si>
  <si>
    <t>97M44OPX (average, n=114 out of 115 or 120)</t>
  </si>
  <si>
    <t>06JY34OPX (average, n=5)</t>
  </si>
  <si>
    <t>97M44OPX (average, n=10)</t>
  </si>
  <si>
    <t>97M44OPX (average, n=25 out of 26)</t>
  </si>
  <si>
    <t>97M44OPX (average, n=5 out of 6)</t>
  </si>
  <si>
    <t>97M44OPX (average, n=41)</t>
  </si>
  <si>
    <t>97M44OPX (average, n=20 out of 21)</t>
  </si>
  <si>
    <t>97M44OPX (average, n=6)</t>
  </si>
  <si>
    <t>97M44OPX (average, n=78)</t>
  </si>
  <si>
    <t>97M43OPX (average, n=5)</t>
  </si>
  <si>
    <t>97M44OPX (average, n=23)</t>
  </si>
  <si>
    <t>06JY34OPX (average, n=17)</t>
  </si>
  <si>
    <t>97M43OPX (average, n=6)</t>
  </si>
  <si>
    <t>97M44OPX (average, n=10 out of 11)</t>
  </si>
  <si>
    <t>NSH9CPX (average, n=5)</t>
  </si>
  <si>
    <t>1594CPX (average, n=11)</t>
  </si>
  <si>
    <t>95HN24-2OMP (average, n=10)</t>
  </si>
  <si>
    <t>QLP08-1OMP (average, n=6)</t>
  </si>
  <si>
    <t>QJH01-1OMP (average, n=5)</t>
  </si>
  <si>
    <t>QLP08-1OMP (average, n=5)</t>
  </si>
  <si>
    <t>QJH01-1OMP (average, n=4 out of 5)</t>
  </si>
  <si>
    <t>QLP08-1OMP (average, n=5 out of 6)</t>
  </si>
  <si>
    <t>QJH01-1OMP (average, n=10)</t>
  </si>
  <si>
    <t>QLP08-1OMP (average, n=10)</t>
  </si>
  <si>
    <t>QLP08-1OMP (average, n=9 out of 10)</t>
  </si>
  <si>
    <t>QLP08-1OMP (average, n=22)</t>
  </si>
  <si>
    <t>QLP08-1OMP (average, n=30 out of 33)</t>
  </si>
  <si>
    <t>QLP08-1OMP (average, n=8)</t>
  </si>
  <si>
    <t>QJH01-1OMP (average, n=7)</t>
  </si>
  <si>
    <t>QJH01-1OMP (average, n=6)</t>
  </si>
  <si>
    <t>QJH01-1OMP (average, n=11)</t>
  </si>
  <si>
    <t>QLP08-1OMP (average, n=11)</t>
  </si>
  <si>
    <t>QJH01-1OMP (average, n=14)</t>
  </si>
  <si>
    <t>QLP08-1OMP (average, n=13)</t>
  </si>
  <si>
    <t>97SL17OMP (average, n=11)</t>
  </si>
  <si>
    <t>97SL21OMP (average, n=11)</t>
  </si>
  <si>
    <t>GQ01-8OMP (average, n=11)</t>
  </si>
  <si>
    <t>P260OMP (average, n=11)</t>
  </si>
  <si>
    <t>TP03-2OMP (average, n=10)</t>
  </si>
  <si>
    <t>XHD07-1OMP (average, n=11)</t>
  </si>
  <si>
    <t>XHD23-1OMP (average, n=11)</t>
  </si>
  <si>
    <t>QJH01-1OMP (average, n=19)</t>
  </si>
  <si>
    <t>QLP08-1OMP (average, n=18)</t>
  </si>
  <si>
    <t>944010-2OMP (average, n=11 or 11 out of 12)</t>
  </si>
  <si>
    <t>95HN68OMP (average, n=10 or 10 out of 11)</t>
  </si>
  <si>
    <t>97SL54CPX Di (average, n=9 out of 11)</t>
  </si>
  <si>
    <t>97SL54CPX Di (average, n=5 out of 6)</t>
  </si>
  <si>
    <t>K2O</t>
  </si>
  <si>
    <t>Na2O</t>
  </si>
  <si>
    <t>MgO</t>
  </si>
  <si>
    <t>MnO</t>
  </si>
  <si>
    <t>Cr2O3</t>
  </si>
  <si>
    <t>TiO2</t>
  </si>
  <si>
    <t>SiO2 (wt.%)</t>
  </si>
  <si>
    <t>06JY31OPX</t>
  </si>
  <si>
    <t>06JY34OPX</t>
  </si>
  <si>
    <t>97M43OPX</t>
  </si>
  <si>
    <t>2C42CPX</t>
  </si>
  <si>
    <t>06JY31CPX</t>
  </si>
  <si>
    <t>NSH6CPX</t>
  </si>
  <si>
    <t>NSH9CPX</t>
  </si>
  <si>
    <t>06JY29CPX</t>
  </si>
  <si>
    <t>NIJ-JD</t>
  </si>
  <si>
    <t>97SL17OMP</t>
  </si>
  <si>
    <t>97SL21OMP</t>
  </si>
  <si>
    <t>GQ01-8OMP</t>
  </si>
  <si>
    <t>QJH01-1OMP</t>
  </si>
  <si>
    <t>QLP08-1OMP</t>
  </si>
  <si>
    <t>97M44OPX_BF064_Opx1</t>
  </si>
  <si>
    <t>97M44OPX_BF106_Opx1</t>
  </si>
  <si>
    <t>97M44OPX_BF125_Opx1</t>
  </si>
  <si>
    <t>Z7143_97M44OPX_Opx1</t>
  </si>
  <si>
    <t>97M44OPX_BF125_Opx10</t>
  </si>
  <si>
    <t>97M44OPX_BF064_Opx12</t>
  </si>
  <si>
    <t>97M44OPX_BF106_Opx12</t>
  </si>
  <si>
    <t>97M44OPX_BF064_Opx13</t>
  </si>
  <si>
    <t>97M44OPX_BF106_Opx13</t>
  </si>
  <si>
    <t>97M44OPX_BF106_Opx14</t>
  </si>
  <si>
    <t>97M44OPX_BF106_Opx15</t>
  </si>
  <si>
    <t>97M44OPX_BF106_Opx16</t>
  </si>
  <si>
    <t>97M44OPX_BF106_Opx17</t>
  </si>
  <si>
    <t>97M44OPX_BF064_Opx2</t>
  </si>
  <si>
    <t>Z7143_97M44OPX_Opx2</t>
  </si>
  <si>
    <t>97M44OPX_BF106_Opx20</t>
  </si>
  <si>
    <t>97M44OPX_BF106_Opx22</t>
  </si>
  <si>
    <t>97M44OPX_BF106_Opx24 &lt;-- BF106_HYP_GRAIN24</t>
  </si>
  <si>
    <t>97M44OPX_BF106_Opx3</t>
  </si>
  <si>
    <t>97M44OPX_BF125_Opx3_2</t>
  </si>
  <si>
    <t>97M44OPX_BF064_Opx4</t>
  </si>
  <si>
    <t>97M44OPX_BF125_Opx5_1</t>
  </si>
  <si>
    <t>97M44OPX_BF106_Opx7</t>
  </si>
  <si>
    <t>97M44OPX_BF125_Opx8_1</t>
  </si>
  <si>
    <t>97M44OPX_Z7141_Opx11</t>
  </si>
  <si>
    <t>97M44OPX_Z7141_Opx15_1</t>
  </si>
  <si>
    <t>97M44OPX_Z7141_Opx16_1</t>
  </si>
  <si>
    <t>97M44OPX_Z7141_Opx18_1</t>
  </si>
  <si>
    <t>97M44OPX_Z7141_Opx6_1</t>
  </si>
  <si>
    <t>97M44OPX_Z7141_Opx6_2</t>
  </si>
  <si>
    <t>97M44OPX_Z7141_Opx9_1</t>
  </si>
  <si>
    <t>97M44OPX_Z7142_Opx2_1</t>
  </si>
  <si>
    <t>97M44OPX_Z7142_Opx5_2</t>
  </si>
  <si>
    <t>97M44OPX_Z7142_Opx7_3</t>
  </si>
  <si>
    <t>97M44OPX_Z7144_Opx2_1</t>
  </si>
  <si>
    <t>97M44OPX_Z7144_Opx3_1</t>
  </si>
  <si>
    <t>BF064_97M44OPX_Opx1</t>
  </si>
  <si>
    <t>BF084_97M44OPX_Opx1-2</t>
  </si>
  <si>
    <t>BF084_97M44OPX_Opx2</t>
  </si>
  <si>
    <t>BF064_97M44OPX_Opx2</t>
  </si>
  <si>
    <t>BF063_97M44OPX_Opx6</t>
  </si>
  <si>
    <t>BF063_97M44OPX_Opx7</t>
  </si>
  <si>
    <t>NRM-EN2</t>
  </si>
  <si>
    <t>BF084_06JY31OPX_Opx1</t>
  </si>
  <si>
    <t>BF084_06JY31OPX_Opx2-1</t>
  </si>
  <si>
    <t>BF084_06JY31OPX_Opx2-2</t>
  </si>
  <si>
    <t>BF084_06JY31OPX_Opx3-1</t>
  </si>
  <si>
    <t>BF084_06JY31OPX_Opx3-2</t>
  </si>
  <si>
    <t>BF084_06JY31OPX_Opx4</t>
  </si>
  <si>
    <t>06JY34OPX (A)_Z7144_Opx1_1</t>
  </si>
  <si>
    <t>06JY34OPX (A)_Z7144_Opx1_2</t>
  </si>
  <si>
    <t>06JY34OPX (A)_Z7144_Opx2_1</t>
  </si>
  <si>
    <t>06JY34OPX (A)_Z7144_Opx2_2</t>
  </si>
  <si>
    <t>BF084_06JY34OPX_Opx1</t>
  </si>
  <si>
    <t>BF084_06JY34OPX_Opx2</t>
  </si>
  <si>
    <t>BF084_06JY34OPX_Opx3</t>
  </si>
  <si>
    <t>BF084_06JY34OPX_Opx4</t>
  </si>
  <si>
    <t>BF084_06JY34OPX_Opx5</t>
  </si>
  <si>
    <t>BF084_06JY34OPX_Opx6</t>
  </si>
  <si>
    <t>BF063_97M43OPX_Opx1</t>
  </si>
  <si>
    <t>BF063_97M43OPX_Opx2</t>
  </si>
  <si>
    <t>BF063_97M43OPX_Opx3</t>
  </si>
  <si>
    <t>BF063_97M43OPX_Opx4</t>
  </si>
  <si>
    <t>BF063_97M43OPX_Opx5</t>
  </si>
  <si>
    <t>BF063_97M43OPX_Opx6</t>
  </si>
  <si>
    <t>97M43OPX_BF106_Opx1</t>
  </si>
  <si>
    <t>97M43OPX_BF106_Opx14</t>
  </si>
  <si>
    <t>97M43OPX_BF106_Opx15</t>
  </si>
  <si>
    <t>97M43OPX_BF106_Opx18</t>
  </si>
  <si>
    <t>97M43OPX_BF106_Opx19</t>
  </si>
  <si>
    <t>97M43OPX_BF106_Opx2</t>
  </si>
  <si>
    <t>97M43OPX_BF106_Opx4</t>
  </si>
  <si>
    <t>97M43OPX_BF106_Opx5</t>
  </si>
  <si>
    <t>97M43OPX_BF106_Opx7</t>
  </si>
  <si>
    <t>97M43OPX_BF106_Opx8</t>
  </si>
  <si>
    <t>BF117_MB04-8OPX_7B_Cpx-431</t>
  </si>
  <si>
    <t>BF117_MB04-8OPX_7B_Opx-26</t>
  </si>
  <si>
    <t>BF117_MB04-8OPX_7B_Px-427</t>
  </si>
  <si>
    <t>BF117_MB04-8OPX_7B_Px-428</t>
  </si>
  <si>
    <t>BF117_MB04-8OPX_7C_Opx-434</t>
  </si>
  <si>
    <t>BF117_MB04-8OPX_7C_Opx-435</t>
  </si>
  <si>
    <t>BF117_MB04-8OPX_7C_Opx-436</t>
  </si>
  <si>
    <t>BF117_MB04-8OPX_7C_Opx-437</t>
  </si>
  <si>
    <t>BF117_MB04-8OPX_7C_Opx-438</t>
  </si>
  <si>
    <t xml:space="preserve">BF174_MB04-8OPX_Opx1 </t>
  </si>
  <si>
    <t xml:space="preserve">BF174_MB04-8OPX_Opx2 </t>
  </si>
  <si>
    <t xml:space="preserve">BF174_MB04-8OPX_Opx3 </t>
  </si>
  <si>
    <t xml:space="preserve">BF174_MB04-8OPX_Opx22 </t>
  </si>
  <si>
    <t xml:space="preserve">BF174_MB04-8OPX_Opx23 </t>
  </si>
  <si>
    <t xml:space="preserve">BF174_MB04-8OPX_Opx24 </t>
  </si>
  <si>
    <t xml:space="preserve">BF174_MB04-8OPX_Opx25 </t>
  </si>
  <si>
    <t xml:space="preserve">BF174_MB04-8OPX_Opx7 </t>
  </si>
  <si>
    <t xml:space="preserve">BF174_MB04-8OPX_Opx8 </t>
  </si>
  <si>
    <t xml:space="preserve">BF174_MB04-8OPX_Opx9 </t>
  </si>
  <si>
    <t xml:space="preserve">BF174_MB04-8OPX_Opx10 </t>
  </si>
  <si>
    <t xml:space="preserve">BF174_MB04-8OPX_Opx11 </t>
  </si>
  <si>
    <t xml:space="preserve">BF174_MB04-8OPX_Opx31 </t>
  </si>
  <si>
    <t xml:space="preserve">BF174_MB04-8OPX_Opx32 </t>
  </si>
  <si>
    <t xml:space="preserve">BF174_MB04-8OPX_Opx14 </t>
  </si>
  <si>
    <t xml:space="preserve">BF174_MB04-8OPX_Opx35 </t>
  </si>
  <si>
    <t xml:space="preserve">BF174_MB04-8OPX_Opx37 </t>
  </si>
  <si>
    <t xml:space="preserve">BF174_MB05-2OPX_Opx19 </t>
  </si>
  <si>
    <t xml:space="preserve">BF174_MB05-2OPX_Opx2 </t>
  </si>
  <si>
    <t xml:space="preserve">BF174_MB05-2OPX_Opx20 </t>
  </si>
  <si>
    <t xml:space="preserve">BF174_MB05-2OPX_Opx4 </t>
  </si>
  <si>
    <t xml:space="preserve">BF174_MB05-2OPX_Opx5 </t>
  </si>
  <si>
    <t xml:space="preserve">BF174_MB05-2OPX_Opx6 </t>
  </si>
  <si>
    <t xml:space="preserve">BF174_MB05-2OPX_Opx7 </t>
  </si>
  <si>
    <t xml:space="preserve">BF174_MB05-2OPX_Opx10 </t>
  </si>
  <si>
    <t xml:space="preserve">BF174_MB05-2OPX_Opx11 </t>
  </si>
  <si>
    <t xml:space="preserve">BF174_MB05-2OPX_Opx12 </t>
  </si>
  <si>
    <t xml:space="preserve">BF174_MB05-2OPX_Opx13 </t>
  </si>
  <si>
    <t xml:space="preserve">BF174_MB05-2OPX_Opx14 </t>
  </si>
  <si>
    <t xml:space="preserve">BF174_MB05-2OPX_Opx15 </t>
  </si>
  <si>
    <t xml:space="preserve">BF174_MB05-2OPX_Cpx16 </t>
  </si>
  <si>
    <t xml:space="preserve">BF174_MB05-2OPX_Opx16-2 </t>
  </si>
  <si>
    <t xml:space="preserve">BF174_MB05-2OPX_Opx17 </t>
  </si>
  <si>
    <t xml:space="preserve">BF174_MB05-2OPX_Opx35 </t>
  </si>
  <si>
    <t xml:space="preserve">BF174_MB05-2OPX_Opx30 </t>
  </si>
  <si>
    <t xml:space="preserve">BF174_MB05-2OPX_Opx28 </t>
  </si>
  <si>
    <t>97SL65CPX_BF064_Di1</t>
  </si>
  <si>
    <t>97SL65CPX_BF106_Di1</t>
  </si>
  <si>
    <t>97SL65CPX_BF125_Di1</t>
  </si>
  <si>
    <t>97SL65CPX_BF106_Di10</t>
  </si>
  <si>
    <t>97SL65CPX_BF106_Di11</t>
  </si>
  <si>
    <t>97SL65CPX_BF106_Di12</t>
  </si>
  <si>
    <t>97SL65CPX_BF106_Di13</t>
  </si>
  <si>
    <t>97SL65CPX_BF106_Di14</t>
  </si>
  <si>
    <t>97SL65CPX_BF106_Di15</t>
  </si>
  <si>
    <t>97SL65CPX_BF106_Di16</t>
  </si>
  <si>
    <t>97SL65CPX_BF106_Di17</t>
  </si>
  <si>
    <t>97SL65CPX_BF106_Di18</t>
  </si>
  <si>
    <t>97SL65CPX_BF106_Di2</t>
  </si>
  <si>
    <t>97SL65CPX_BF125_Di2</t>
  </si>
  <si>
    <t>97SL65CPX_BF064_Di3</t>
  </si>
  <si>
    <t>97SL65CPX_BF106_Di3</t>
  </si>
  <si>
    <t>97SL65CPX_BF064_Di4</t>
  </si>
  <si>
    <t>97SL65CPX_BF106_Di4</t>
  </si>
  <si>
    <t>97SL65CPX_BF125_Di4</t>
  </si>
  <si>
    <t>97SL65CPX_BF106_Di5</t>
  </si>
  <si>
    <t>97SL65CPX_BF064_Di6</t>
  </si>
  <si>
    <t>97SL65CPX_BF106_Di6</t>
  </si>
  <si>
    <t>97SL65CPX_BF106_Di7</t>
  </si>
  <si>
    <t>97SL65CPX_BF106_Di8</t>
  </si>
  <si>
    <t>97SL65CPX_BF106_Di9</t>
  </si>
  <si>
    <t>97SL65CPX_Z7141_Di1_1</t>
  </si>
  <si>
    <t>97SL65CPX_Z7141_Di2</t>
  </si>
  <si>
    <t>97SL65CPX_Z7141_Di3</t>
  </si>
  <si>
    <t>97SL65CPX_Z7141_Di4_1</t>
  </si>
  <si>
    <t>97SL65CPX_Z7141_Di5_1</t>
  </si>
  <si>
    <t>97SL65CPX_Z7141_Di6</t>
  </si>
  <si>
    <t>97SL65CPX_Z7142_Di1_2</t>
  </si>
  <si>
    <t>97SL65CPX_Z7142_Di2_2</t>
  </si>
  <si>
    <t>97SL65CPX_Z7142_Di3_2</t>
  </si>
  <si>
    <t>BF132_97SL65CPX_Di1-1</t>
  </si>
  <si>
    <t>BF132_97SL65CPX_Di2-1</t>
  </si>
  <si>
    <t>BF132_97SL65CPX_Di4-1</t>
  </si>
  <si>
    <t>BF132_97SL65CPX_Di5-1</t>
  </si>
  <si>
    <t>BF132_97SL65CPX_Di6-1</t>
  </si>
  <si>
    <t xml:space="preserve">BF162_97SL65CPX_Cpx1 </t>
  </si>
  <si>
    <t xml:space="preserve">BF160_97SL65CPX_Cpx10 </t>
  </si>
  <si>
    <t xml:space="preserve">BF154_97SL65CPX_Cpx11 </t>
  </si>
  <si>
    <t xml:space="preserve">BF161_97SL65CPX_Cpx12 </t>
  </si>
  <si>
    <t xml:space="preserve">BF154_97SL65CPX_Cpx12 </t>
  </si>
  <si>
    <t xml:space="preserve">BF154_97SL65CPX_Cpx14 </t>
  </si>
  <si>
    <t xml:space="preserve">BF161_97SL65CPX_Cpx15 </t>
  </si>
  <si>
    <t xml:space="preserve">BF162_97SL65CPX_Cpx2 </t>
  </si>
  <si>
    <t xml:space="preserve">BF160_97SL65CPX_Cpx3 </t>
  </si>
  <si>
    <t xml:space="preserve">BF162_97SL65CPX_Cpx3 </t>
  </si>
  <si>
    <t xml:space="preserve">BF154_97SL65CPX_Cpx3 </t>
  </si>
  <si>
    <t xml:space="preserve">BF161_97SL65CPX_Cpx6 </t>
  </si>
  <si>
    <t xml:space="preserve">BF154_97SL65CPX_Cpx6 </t>
  </si>
  <si>
    <t xml:space="preserve">BF154_97SL65CPX_Cpx8 </t>
  </si>
  <si>
    <t xml:space="preserve">BF160_97SL65CPX_Cpx9 </t>
  </si>
  <si>
    <t xml:space="preserve">BF174_97SL65CPX_Cpx2 </t>
  </si>
  <si>
    <t xml:space="preserve">BF174_97SL65CPX_Cpx4 </t>
  </si>
  <si>
    <t xml:space="preserve">BF174_97SL65CPX_Cpx5 </t>
  </si>
  <si>
    <t xml:space="preserve">BF174_97SL65CPX_Cpx17 </t>
  </si>
  <si>
    <t xml:space="preserve">BF174_97SL65CPX_Cpx32 </t>
  </si>
  <si>
    <t xml:space="preserve">BF182_97SL65CPX_Di1 </t>
  </si>
  <si>
    <t xml:space="preserve">BF196_97SL65CPX_Di1.1 </t>
  </si>
  <si>
    <t xml:space="preserve">BF196_97SL65CPX_Di2.1 </t>
  </si>
  <si>
    <t xml:space="preserve">BF182_97SL65CPX_Di3 </t>
  </si>
  <si>
    <t xml:space="preserve">BF181_97SL65CPX_Di3 </t>
  </si>
  <si>
    <t xml:space="preserve">BF182_97SL65CPX_Di4 </t>
  </si>
  <si>
    <t xml:space="preserve">BF181_97SL65CPX_Di5 </t>
  </si>
  <si>
    <t xml:space="preserve">BF181_97SL65CPX_Di6 </t>
  </si>
  <si>
    <t>97SL65CPX Diopside</t>
  </si>
  <si>
    <t>BF063_97SL65CPX_Di1</t>
  </si>
  <si>
    <t>BF084_97SL65CPX_Di1</t>
  </si>
  <si>
    <t>BF064_97SL65CPX_Di1</t>
  </si>
  <si>
    <t>BF063_97SL65CPX_Di2</t>
  </si>
  <si>
    <t>BF084_97SL65CPX_Di2</t>
  </si>
  <si>
    <t>BF064_97SL65CPX_Di3</t>
  </si>
  <si>
    <t>BF079_97SL65CPX_Di4</t>
  </si>
  <si>
    <t>BF079_97SL65CPX_Di5</t>
  </si>
  <si>
    <t>95AK24 (or UWC3CPX) _BF064_Di1</t>
  </si>
  <si>
    <t>95AK24 (or UWC3CPX) _BF106_Di1 &lt;-- BF106_DIOPS_GRAIN1</t>
  </si>
  <si>
    <t>95AK24 (or UWC3CPX) Diopside</t>
  </si>
  <si>
    <t>95AK24 (or UWC3CPX)_BF106_Di1_1</t>
  </si>
  <si>
    <t>95AK24 (or UWC3CPX)_BF106_Di1_2</t>
  </si>
  <si>
    <t>95AK24 (or UWC3CPX)_BF106_Di1_3</t>
  </si>
  <si>
    <t>95AK24 (or UWC3CPX)_BF064_Di2</t>
  </si>
  <si>
    <t>95AK24 (or UWC3CPX)_BF106_Di2</t>
  </si>
  <si>
    <t>95AK24 (or UWC3CPX)_BF064_Di3</t>
  </si>
  <si>
    <t>95AK24 (or UWC3CPX)_BF106_Di3_1</t>
  </si>
  <si>
    <t>95AK24 (or UWC3CPX)_BF106_Di3_2</t>
  </si>
  <si>
    <t>95AK24 (or UWC3CPX)_BF064_Di4</t>
  </si>
  <si>
    <t>95AK24 (or UWC3CPX)_BF064_Di8</t>
  </si>
  <si>
    <t>95AK24 (or UWC3CPX)_BF064_Di9</t>
  </si>
  <si>
    <t>BF084_2C42CPX_Cpx11-6</t>
  </si>
  <si>
    <t>BF084_2C42CPX_Cpx12-5</t>
  </si>
  <si>
    <t>BF084_2C42CPX_Cpx13-4</t>
  </si>
  <si>
    <t>BF084_2C42CPX_Cpx14-3</t>
  </si>
  <si>
    <t>BF084_2C42CPX_Cpx15-2</t>
  </si>
  <si>
    <t>BF084_2C42CPX_Cpx16-1</t>
  </si>
  <si>
    <t>2C42CPX_BF106_Cpx1</t>
  </si>
  <si>
    <t>2C42CPX_BF106_Cpx2</t>
  </si>
  <si>
    <t>2C42CPX_BF106_Cpx3</t>
  </si>
  <si>
    <t>2C42CPX_BF106_Cpx4</t>
  </si>
  <si>
    <t>2C42CPX_BF106_Cpx5</t>
  </si>
  <si>
    <t>2C42CPX_BF106_Cpx6</t>
  </si>
  <si>
    <t>2C42CPX_BF106_Cpx7</t>
  </si>
  <si>
    <t>2C42CPX_BF106_Cpx8</t>
  </si>
  <si>
    <t>2C42CPX_BF106_Cpx9</t>
  </si>
  <si>
    <t>BF063_97SL61CPX_Di1</t>
  </si>
  <si>
    <t>BF063_97SL61CPX_Di4</t>
  </si>
  <si>
    <t>BF063_97SL61CPX_Di5</t>
  </si>
  <si>
    <t>BF063_97SL61CPX_Di6</t>
  </si>
  <si>
    <t>BF063_97SL61CPX_Di7</t>
  </si>
  <si>
    <t>BF063_97SL61CPX_Di8</t>
  </si>
  <si>
    <t>BF063_97SL62CPX_Di2</t>
  </si>
  <si>
    <t>BF063_97SL62CPX_Di3</t>
  </si>
  <si>
    <t>BF063_97SL62CPX_Di4</t>
  </si>
  <si>
    <t>BF063_97SL62CPX_Di5</t>
  </si>
  <si>
    <t>BF063_97SL62CPX_Di6</t>
  </si>
  <si>
    <t>BF063_97SL62CPX_Di8</t>
  </si>
  <si>
    <t>BF063_97SL67CPX_Di1</t>
  </si>
  <si>
    <t>BF063_97SL67CPX_Di2</t>
  </si>
  <si>
    <t>BF063_97SL67CPX_Di3</t>
  </si>
  <si>
    <t>BF063_97SL67CPX_Di4</t>
  </si>
  <si>
    <t>BF063_97SL67CPX_Di5</t>
  </si>
  <si>
    <t>BF063_97SL67CPX_Di6</t>
  </si>
  <si>
    <t>NRM-AG1</t>
  </si>
  <si>
    <t>BF132_22779HD_HdA1-1</t>
  </si>
  <si>
    <t>BF132_22779HD_HdA2-1</t>
  </si>
  <si>
    <t>BF132_22779HD_HdA3-1</t>
  </si>
  <si>
    <t>BF132_22779HD_HdA4-1</t>
  </si>
  <si>
    <t>BF132_22779HD_HdB11-1</t>
  </si>
  <si>
    <t>BF132_22779HD_HdB12-1</t>
  </si>
  <si>
    <t>BF132_22779HD_HdB13-1</t>
  </si>
  <si>
    <t>BF132_22779HD_HdB14-1</t>
  </si>
  <si>
    <t>BF132_22779HD_HdB15-1</t>
  </si>
  <si>
    <t>BF132_22779HD_HdC21-1</t>
  </si>
  <si>
    <t>BF132_22779HD_HdC22-1</t>
  </si>
  <si>
    <t>BF132_22779HD_HdC23-1</t>
  </si>
  <si>
    <t>BF132_22779HD_HdC24-1</t>
  </si>
  <si>
    <t>BF132_22779HD_HdC25-1</t>
  </si>
  <si>
    <t>BF132_22779HD_HdC26-1</t>
  </si>
  <si>
    <t>BF132_22779HD_HdC27-1</t>
  </si>
  <si>
    <t>BF132_22779HD_HdC28-1</t>
  </si>
  <si>
    <t xml:space="preserve">BF132_22779HD_HdA1-1 </t>
  </si>
  <si>
    <t xml:space="preserve">BF132_22779HD_HdA2-1 </t>
  </si>
  <si>
    <t xml:space="preserve">BF132_22779HD_HdA3-1 </t>
  </si>
  <si>
    <t xml:space="preserve">BF132_22779HD_HdA3-2 </t>
  </si>
  <si>
    <t xml:space="preserve">BF132_22779HD_HdA4-1 </t>
  </si>
  <si>
    <t xml:space="preserve">BF132_22779HD_HdB11-1 </t>
  </si>
  <si>
    <t xml:space="preserve">BF132_22779HD_HdB12-1 </t>
  </si>
  <si>
    <t xml:space="preserve">BF132_22779HD_HdB12-2 </t>
  </si>
  <si>
    <t xml:space="preserve">BF132_22779HD_HdB13-1 </t>
  </si>
  <si>
    <t xml:space="preserve">BF132_22779HD_HdB13-2 </t>
  </si>
  <si>
    <t xml:space="preserve">BF132_22779HD_HdB14-1 </t>
  </si>
  <si>
    <t xml:space="preserve">BF132_22779HD_HdB14-2 </t>
  </si>
  <si>
    <t xml:space="preserve">BF132_22779HD_HdB15-1 </t>
  </si>
  <si>
    <t xml:space="preserve">BF132_22779HD_HdB15-2 </t>
  </si>
  <si>
    <t xml:space="preserve">BF132_22779HD_HdC21-1 </t>
  </si>
  <si>
    <t xml:space="preserve">BF132_22779HD_HdC22-1 </t>
  </si>
  <si>
    <t xml:space="preserve">BF132_22779HD_HdC23-1 </t>
  </si>
  <si>
    <t xml:space="preserve">BF132_22779HD_HdC24-1 </t>
  </si>
  <si>
    <t xml:space="preserve">BF132_22779HD_HdC24-2 </t>
  </si>
  <si>
    <t xml:space="preserve">BF132_22779HD_HdC25-1 </t>
  </si>
  <si>
    <t xml:space="preserve">BF132_22779HD_HdC25-2 </t>
  </si>
  <si>
    <t xml:space="preserve">BF132_22779HD_HdC26-1 </t>
  </si>
  <si>
    <t xml:space="preserve">BF132_22779HD_HdC27-1 </t>
  </si>
  <si>
    <t xml:space="preserve">BF132_22779HD_HdC27-2 </t>
  </si>
  <si>
    <t xml:space="preserve">BF132_22779HD_HdC28-1 </t>
  </si>
  <si>
    <t>BF132_24516HD_Hd2-1c</t>
  </si>
  <si>
    <t>BF132_24516HD_Hd2-1r</t>
  </si>
  <si>
    <t>BF132_24516HD_Hd3-1</t>
  </si>
  <si>
    <t>BF132_24516HD_Hd3-2</t>
  </si>
  <si>
    <t>BF132_24516HD_Hd4-1</t>
  </si>
  <si>
    <t>BF132_24516HD_Hd5-1</t>
  </si>
  <si>
    <t>BF132_24516HD_Hd5-2</t>
  </si>
  <si>
    <t>BF132_24516HD_Hd6-1</t>
  </si>
  <si>
    <t>BF132_24516HD_Hd7-1</t>
  </si>
  <si>
    <t>BF132_24516HD_Hd8-1</t>
  </si>
  <si>
    <t>BF132_24516HD_Hd8-2</t>
  </si>
  <si>
    <t>BF132_24516HD_Hd9-1</t>
  </si>
  <si>
    <t xml:space="preserve">BF132_24516HD_Hd1-1 </t>
  </si>
  <si>
    <t xml:space="preserve">BF132_24516HD_Hd1-2 </t>
  </si>
  <si>
    <t xml:space="preserve">BF132_24516HD_Hd2-1 </t>
  </si>
  <si>
    <t xml:space="preserve">BF132_24516HD_Hd2-2 </t>
  </si>
  <si>
    <t xml:space="preserve">BF132_24516HD_Hd3-1 </t>
  </si>
  <si>
    <t xml:space="preserve">BF132_24516HD_Hd3-2 </t>
  </si>
  <si>
    <t xml:space="preserve">BF132_24516HD_Hd4-1 </t>
  </si>
  <si>
    <t xml:space="preserve">BF132_24516HD_Hd4-2 </t>
  </si>
  <si>
    <t xml:space="preserve">BF132_24516HD_Hd5-1 </t>
  </si>
  <si>
    <t xml:space="preserve">BF132_24516HD_Hd5-2 </t>
  </si>
  <si>
    <t xml:space="preserve">BF132_24516HD_Hd6-1 </t>
  </si>
  <si>
    <t xml:space="preserve">BF132_24516HD_Hd6-2 </t>
  </si>
  <si>
    <t xml:space="preserve">BF132_24516HD_Hd7-1 </t>
  </si>
  <si>
    <t xml:space="preserve">BF132_24516HD_Hd7-2 </t>
  </si>
  <si>
    <t xml:space="preserve">BF132_24516HD_Hd8-1 </t>
  </si>
  <si>
    <t xml:space="preserve">BF132_24516HD_Hd8-2 </t>
  </si>
  <si>
    <t xml:space="preserve">BF132_24516HD_Hd9-1 </t>
  </si>
  <si>
    <t xml:space="preserve">BF132_24516HD_Hd9-2 </t>
  </si>
  <si>
    <t>BF132_24516HD_Hd1-1</t>
  </si>
  <si>
    <t>BF132_37087HD_Hd1-1</t>
  </si>
  <si>
    <t>BF132_37087HD_Hd10-1</t>
  </si>
  <si>
    <t>BF132_37087HD_Hd2-1</t>
  </si>
  <si>
    <t>BF132_37087HD_Hd3-1</t>
  </si>
  <si>
    <t>BF132_37087HD_Hd4-1</t>
  </si>
  <si>
    <t>BF132_37087HD_Hd4-2</t>
  </si>
  <si>
    <t>BF132_37087HD_Hd5-1</t>
  </si>
  <si>
    <t>BF132_37087HD_Hd5-2</t>
  </si>
  <si>
    <t>BF132_37087HD_Hd6-1</t>
  </si>
  <si>
    <t>BF132_37087HD_Hd7-1</t>
  </si>
  <si>
    <t>BF132_37087HD_Hd8-1</t>
  </si>
  <si>
    <t>BF132_37087HD_Hd9-1</t>
  </si>
  <si>
    <t xml:space="preserve">BF132_37087HD_Hd1-1 </t>
  </si>
  <si>
    <t xml:space="preserve">BF132_37087HD_Hd1-2 </t>
  </si>
  <si>
    <t xml:space="preserve">BF132_37087HD_Hd10-1 </t>
  </si>
  <si>
    <t xml:space="preserve">BF132_37087HD_Hd10-2 </t>
  </si>
  <si>
    <t xml:space="preserve">BF132_37087HD_Hd2-1 </t>
  </si>
  <si>
    <t xml:space="preserve">BF132_37087HD_Hd2-2 </t>
  </si>
  <si>
    <t xml:space="preserve">BF132_37087HD_Hd3-1 </t>
  </si>
  <si>
    <t xml:space="preserve">BF132_37087HD_Hd3-2 </t>
  </si>
  <si>
    <t xml:space="preserve">BF132_37087HD_Hd4-1 </t>
  </si>
  <si>
    <t xml:space="preserve">BF132_37087HD_Hd4-2 </t>
  </si>
  <si>
    <t xml:space="preserve">BF132_37087HD_Hd5-1 </t>
  </si>
  <si>
    <t xml:space="preserve">BF132_37087HD_Hd5-2 </t>
  </si>
  <si>
    <t xml:space="preserve">BF132_37087HD_Hd6-1 </t>
  </si>
  <si>
    <t xml:space="preserve">BF132_37087HD_Hd6-2 </t>
  </si>
  <si>
    <t xml:space="preserve">BF132_37087HD_Hd7-1 </t>
  </si>
  <si>
    <t xml:space="preserve">BF132_37087HD_Hd7-2 </t>
  </si>
  <si>
    <t xml:space="preserve">BF132_37087HD_Hd8-1 </t>
  </si>
  <si>
    <t xml:space="preserve">BF132_37087HD_Hd8-2 </t>
  </si>
  <si>
    <t xml:space="preserve">BF132_37087HD_Hd9-1 </t>
  </si>
  <si>
    <t xml:space="preserve">BF132_37087HD_Hd9-2 </t>
  </si>
  <si>
    <t>BF132_1984HD_Hd1-1</t>
  </si>
  <si>
    <t>BF132_1984HD_Hd1-2</t>
  </si>
  <si>
    <t>BF132_1984HD_Hd10-1</t>
  </si>
  <si>
    <t>BF132_1984HD_Hd2-1</t>
  </si>
  <si>
    <t>BF132_1984HD_Hd3-1</t>
  </si>
  <si>
    <t>BF132_1984HD_Hd4-1</t>
  </si>
  <si>
    <t>BF132_1984HD_Hd4-2</t>
  </si>
  <si>
    <t>BF132_1984HD_Hd5-1</t>
  </si>
  <si>
    <t>BF132_1984HD_Hd6-1</t>
  </si>
  <si>
    <t>BF132_1984HD_Hd7-1</t>
  </si>
  <si>
    <t>BF132_1984HD_Hd8-1</t>
  </si>
  <si>
    <t>BF132_1984HD_Hd9-1</t>
  </si>
  <si>
    <t xml:space="preserve">BF132_1984HD_Hd1-1 </t>
  </si>
  <si>
    <t xml:space="preserve">BF132_1984HD_Hd1-2 </t>
  </si>
  <si>
    <t xml:space="preserve">BF132_1984HD_Hd10-1 </t>
  </si>
  <si>
    <t xml:space="preserve">BF132_1984HD_Hd10-2 </t>
  </si>
  <si>
    <t xml:space="preserve">BF132_1984HD_Hd2-1 </t>
  </si>
  <si>
    <t xml:space="preserve">BF132_1984HD_Hd2-2 </t>
  </si>
  <si>
    <t xml:space="preserve">BF132_1984HD_Hd3-1 </t>
  </si>
  <si>
    <t xml:space="preserve">BF132_1984HD_Hd3-2 </t>
  </si>
  <si>
    <t xml:space="preserve">BF132_1984HD_Hd4-1 </t>
  </si>
  <si>
    <t xml:space="preserve">BF132_1984HD_Hd4-2 </t>
  </si>
  <si>
    <t xml:space="preserve">BF132_1984HD_Hd5-1 </t>
  </si>
  <si>
    <t xml:space="preserve">BF132_1984HD_Hd5-2 </t>
  </si>
  <si>
    <t xml:space="preserve">BF132_1984HD_Hd6-1 </t>
  </si>
  <si>
    <t xml:space="preserve">BF132_1984HD_Hd6-2 </t>
  </si>
  <si>
    <t xml:space="preserve">BF132_1984HD_Hd7-2 </t>
  </si>
  <si>
    <t xml:space="preserve">BF132_1984HD_Hd8-1 </t>
  </si>
  <si>
    <t xml:space="preserve">BF132_1984HD_Hd8-2 </t>
  </si>
  <si>
    <t xml:space="preserve">BF132_1984HD_Hd9-1 </t>
  </si>
  <si>
    <t xml:space="preserve">BF132_1984HD_Hd9-2 </t>
  </si>
  <si>
    <t>BF084_06JY31CPX_Cpx1</t>
  </si>
  <si>
    <t>BF084_06JY31CPX_Cpx2</t>
  </si>
  <si>
    <t>BF084_06JY31CPX_Cpx3</t>
  </si>
  <si>
    <t>BF084_06JY31CPX_Cpx4-1</t>
  </si>
  <si>
    <t>BF084_06JY31CPX_Cpx4-2</t>
  </si>
  <si>
    <t>BF084_06JY31CPX_Cpx5</t>
  </si>
  <si>
    <t>BF084_2C47-2CPX_Cpx1</t>
  </si>
  <si>
    <t>BF084_2C47-2CPX_Cpx2</t>
  </si>
  <si>
    <t>BF084_2C47-2CPX_Cpx3</t>
  </si>
  <si>
    <t>BF084_2C47-2CPX_Cpx4</t>
  </si>
  <si>
    <t>BF084_2C47-2CPX_Cpx5</t>
  </si>
  <si>
    <t>BF084_2C47-2CPX_Cpx6</t>
  </si>
  <si>
    <t>BF084_NSH5CPX_Cpx1-2</t>
  </si>
  <si>
    <t>BF084_NSH5CPX_Cpx2</t>
  </si>
  <si>
    <t>BF084_NSH5CPX_Cpx3</t>
  </si>
  <si>
    <t>BF084_NSH5CPX_Cpx4</t>
  </si>
  <si>
    <t>BF084_NSH5CPX_Cpx5</t>
  </si>
  <si>
    <t>BF084_NSH5CPX_Cpx5-2</t>
  </si>
  <si>
    <t>BF084_NSH6CPX_Cpx1</t>
  </si>
  <si>
    <t>BF084_NSH6CPX_Cpx2</t>
  </si>
  <si>
    <t>BF084_NSH6CPX_Cpx3</t>
  </si>
  <si>
    <t>BF084_NSH6CPX_Cpx4</t>
  </si>
  <si>
    <t>BF084_NSH6CPX_Cpx4-2</t>
  </si>
  <si>
    <t>BF084_NSH6CPX_Cpx5</t>
  </si>
  <si>
    <t>NSH6CPX_BF106_Cpx1 &lt;-- BF106_CPX_GRAIN1</t>
  </si>
  <si>
    <t>NSH6CPX_BF106_Cpx1_1</t>
  </si>
  <si>
    <t>NSH6CPX_BF106_Cpx1_2</t>
  </si>
  <si>
    <t>NSH6CPX_BF106_Cpx1_3</t>
  </si>
  <si>
    <t>NSH6CPX_BF106_Cpx2_1</t>
  </si>
  <si>
    <t>NSH6CPX_BF106_Cpx2_2</t>
  </si>
  <si>
    <t>NSH6CPX_BF106_Cpx2_3</t>
  </si>
  <si>
    <t>BF084_NSH9CPX_Cpx1</t>
  </si>
  <si>
    <t>BF084_NSH9CPX_Cpx2</t>
  </si>
  <si>
    <t>BF084_NSH9CPX_Cpx3</t>
  </si>
  <si>
    <t>BF084_NSH9CPX_Cpx4</t>
  </si>
  <si>
    <t>BF084_NSH9CPX_Cpx5_4S</t>
  </si>
  <si>
    <t>BF084_NSH9CPX_Cpx6_4E</t>
  </si>
  <si>
    <t>NSH9CPX_BF106_Cpx1_1</t>
  </si>
  <si>
    <t>NSH9CPX_BF106_Cpx1_2</t>
  </si>
  <si>
    <t>NSH9CPX_BF106_Cpx1_2B</t>
  </si>
  <si>
    <t>NSH9CPX_BF106_Cpx1_3</t>
  </si>
  <si>
    <t>NSH9CPX_BF106_Cpx2_1</t>
  </si>
  <si>
    <t>NSH9CPX_BF106_Cpx2_2</t>
  </si>
  <si>
    <t>NSH9CPX_BF106_Cpx2_3</t>
  </si>
  <si>
    <t>BF132_1594CPX_Hd1-1</t>
  </si>
  <si>
    <t>BF132_1594CPX_Hd10-1</t>
  </si>
  <si>
    <t>BF132_1594CPX_Hd11-1</t>
  </si>
  <si>
    <t>BF132_1594CPX_Hd11-2</t>
  </si>
  <si>
    <t>BF132_1594CPX_Hd2-1</t>
  </si>
  <si>
    <t>BF132_1594CPX_Hd3-1</t>
  </si>
  <si>
    <t>BF132_1594CPX_Hd4-1</t>
  </si>
  <si>
    <t>BF132_1594CPX_Hd4-2</t>
  </si>
  <si>
    <t>BF132_1594CPX_Hd6-1</t>
  </si>
  <si>
    <t>BF132_1594CPX_Hd8-1</t>
  </si>
  <si>
    <t>BF132_1594CPX_Hd9-1</t>
  </si>
  <si>
    <t xml:space="preserve">BF132_1594CPX_Hd1-1 </t>
  </si>
  <si>
    <t xml:space="preserve">BF132_1594CPX_Hd1-2 </t>
  </si>
  <si>
    <t xml:space="preserve">BF132_1594CPX_Hd10-1 </t>
  </si>
  <si>
    <t xml:space="preserve">BF132_1594CPX_Hd11-1 </t>
  </si>
  <si>
    <t xml:space="preserve">BF132_1594CPX_Hd11-2 </t>
  </si>
  <si>
    <t xml:space="preserve">BF132_1594CPX_Hd2-1 </t>
  </si>
  <si>
    <t xml:space="preserve">BF132_1594CPX_Hd2-2 </t>
  </si>
  <si>
    <t xml:space="preserve">BF132_1594CPX_Hd2-3 </t>
  </si>
  <si>
    <t xml:space="preserve">BF132_1594CPX_Hd3-1 </t>
  </si>
  <si>
    <t xml:space="preserve">BF132_1594CPX_Hd3-2 </t>
  </si>
  <si>
    <t xml:space="preserve">BF132_1594CPX_Hd4-1 </t>
  </si>
  <si>
    <t xml:space="preserve">BF132_1594CPX_Hd4-2 </t>
  </si>
  <si>
    <t xml:space="preserve">BF132_1594CPX_Hd5-1 </t>
  </si>
  <si>
    <t xml:space="preserve">BF132_1594CPX_Hd5-2 </t>
  </si>
  <si>
    <t xml:space="preserve">BF132_1594CPX_Hd6-1 </t>
  </si>
  <si>
    <t xml:space="preserve">BF132_1594CPX_Hd7-1 </t>
  </si>
  <si>
    <t xml:space="preserve">BF132_1594CPX_Hd8-1 </t>
  </si>
  <si>
    <t xml:space="preserve">BF132_1594CPX_Hd9-1 </t>
  </si>
  <si>
    <t>BF084_06JY29CPX_Cpx2</t>
  </si>
  <si>
    <t>BF084_06JY29CPX_Cpx3</t>
  </si>
  <si>
    <t>BF084_06JY29CPX_Cpx4</t>
  </si>
  <si>
    <t>BF084_06JY29CPX_Cpx5</t>
  </si>
  <si>
    <t>BF084_06JY29CPX_Cpx6</t>
  </si>
  <si>
    <t>BF084_06JY29CPX_Cpx8</t>
  </si>
  <si>
    <t>BF084_13NQ124CPX_Cpx11</t>
  </si>
  <si>
    <t>BF084_13NQ124CPX_Cpx17</t>
  </si>
  <si>
    <t>BF084_13NQ124CPX_Cpx2</t>
  </si>
  <si>
    <t>BF084_13NQ124CPX_Cpx3</t>
  </si>
  <si>
    <t>BF084_13NQ124CPX_Cpx4</t>
  </si>
  <si>
    <t>BF084_13NQ124CPX_Cpx8</t>
  </si>
  <si>
    <t>BF084_NSH4CPX_Cpx1</t>
  </si>
  <si>
    <t>BF084_NSH4CPX_Cpx2</t>
  </si>
  <si>
    <t>BF084_NSH4CPX_Cpx3</t>
  </si>
  <si>
    <t>BF084_NSH4CPX_Cpx4</t>
  </si>
  <si>
    <t>BF084_NSH4CPX_Cpx5</t>
  </si>
  <si>
    <t>BF084_NSH4CPX_Cpx5-2</t>
  </si>
  <si>
    <t>BF084_NSH7CPX_Cpx1</t>
  </si>
  <si>
    <t>BF084_NSH7CPX_Cpx2</t>
  </si>
  <si>
    <t>BF084_NSH7CPX_Cpx3</t>
  </si>
  <si>
    <t>BF084_NSH7CPX_Cpx3-1</t>
  </si>
  <si>
    <t>BF084_NSH7CPX_Cpx4</t>
  </si>
  <si>
    <t>BF084_NSH7CPX_Cpx5</t>
  </si>
  <si>
    <t>BF106_NIJ-JD_Jd-1.1</t>
  </si>
  <si>
    <t>BF106_NIJ-JD_Jd-1.2</t>
  </si>
  <si>
    <t>BF106_NIJ-JD_Jd-2.1</t>
  </si>
  <si>
    <t>BF106_NIJ-JD_Jd-2.2</t>
  </si>
  <si>
    <t>BF106_NIJ-JD_Jd-3.1</t>
  </si>
  <si>
    <t>BF106_NIJ-JD_Jd-3.2</t>
  </si>
  <si>
    <t>NIJ-JD_BF106_Jd1_1</t>
  </si>
  <si>
    <t>NIJ-JD_BF106_Jd1_2</t>
  </si>
  <si>
    <t>NIJ-JD_BF106_Jd1_3</t>
  </si>
  <si>
    <t>NIJ-JD_BF106_Jd1_4</t>
  </si>
  <si>
    <t>NIJ-JD_BF106_Jd2_1</t>
  </si>
  <si>
    <t>NIJ-JD_BF106_Jd2_2</t>
  </si>
  <si>
    <t>NIJ-JD_BF106_Jd2_3</t>
  </si>
  <si>
    <t>NIJ-JD_BF106_Jd3 &lt;-- BF106_JD_01</t>
  </si>
  <si>
    <t>NIJ-JD_BF106_Jd3_1</t>
  </si>
  <si>
    <t>NIJ-JD_BF106_Jd3_2</t>
  </si>
  <si>
    <t>NIJ-JD_BF106_Jd3_3</t>
  </si>
  <si>
    <t>BF062_NIJ-JD_Jd1-1</t>
  </si>
  <si>
    <t>BF062_NIJ-JD_Jd1-1b</t>
  </si>
  <si>
    <t>BF062_NIJ-JD_Jd1-2</t>
  </si>
  <si>
    <t>BF062_NIJ-JD_Jd1-2b</t>
  </si>
  <si>
    <t>BF062_NIJ-JD_Jd1-3</t>
  </si>
  <si>
    <t>BF062_NIJ-JD_Jd1-3b</t>
  </si>
  <si>
    <t>BF062_NIJ-JD_Jd1-4</t>
  </si>
  <si>
    <t>BF062_NIJ-JD_Jd1-4b</t>
  </si>
  <si>
    <t>BF062_NIJ-JD_Jd1-5</t>
  </si>
  <si>
    <t>BF063_944010-2OMP_Omp1</t>
  </si>
  <si>
    <t>BF063_944010-2OMP_Omp2</t>
  </si>
  <si>
    <t>BF063_944010-2OMP_Omp3</t>
  </si>
  <si>
    <t>BF063_944010-2OMP_Omp4</t>
  </si>
  <si>
    <t>BF063_944010-2OMP_Omp5</t>
  </si>
  <si>
    <t>BF063_944010-2OMP_Omp6</t>
  </si>
  <si>
    <t>BF063_95HN24-2OMP_Omp1</t>
  </si>
  <si>
    <t>BF063_95HN24-2OMP_Omp2</t>
  </si>
  <si>
    <t>BF063_95HN24-2OMP_Omp3</t>
  </si>
  <si>
    <t>BF063_95HN24-2OMP_Omp4</t>
  </si>
  <si>
    <t>BF063_95HN24-2OMP_Omp5</t>
  </si>
  <si>
    <t>BF063_95HN24-2OMP_Omp6</t>
  </si>
  <si>
    <t>BF063_95HN68OMP_Omp1</t>
  </si>
  <si>
    <t>BF063_95HN68OMP_Omp2</t>
  </si>
  <si>
    <t>BF063_95HN68OMP_Omp3</t>
  </si>
  <si>
    <t>BF063_95HN68OMP_Omp4</t>
  </si>
  <si>
    <t>BF063_95HN68OMP_Omp5</t>
  </si>
  <si>
    <t>BF063_95HN68OMP_Omp6</t>
  </si>
  <si>
    <t>BF063_97SL17OMP_Omp1</t>
  </si>
  <si>
    <t>BF063_97SL17OMP_Omp2</t>
  </si>
  <si>
    <t>BF063_97SL17OMP_Omp3</t>
  </si>
  <si>
    <t>BF063_97SL17OMP_Omp4</t>
  </si>
  <si>
    <t>BF063_97SL17OMP_Omp6</t>
  </si>
  <si>
    <t>BF063_97SL17OMP_Omp7</t>
  </si>
  <si>
    <t>97SL17OMP_BF106_Omp1</t>
  </si>
  <si>
    <t>97SL17OMP_BF106_Omp10</t>
  </si>
  <si>
    <t>97SL17OMP_BF106_Omp11</t>
  </si>
  <si>
    <t>97SL17OMP_BF106_Omp12</t>
  </si>
  <si>
    <t>97SL17OMP_BF106_Omp13</t>
  </si>
  <si>
    <t>97SL17OMP_BF106_Omp2</t>
  </si>
  <si>
    <t>97SL17OMP_BF106_Omp3</t>
  </si>
  <si>
    <t>97SL17OMP_BF106_Omp4</t>
  </si>
  <si>
    <t>97SL17OMP_BF106_Omp5</t>
  </si>
  <si>
    <t>97SL17OMP_BF106_Omp6</t>
  </si>
  <si>
    <t>97SL17OMP_BF106_Omp7</t>
  </si>
  <si>
    <t>97SL17OMP_BF106_Omp8</t>
  </si>
  <si>
    <t>97SL17OMP_BF106_Omp9</t>
  </si>
  <si>
    <t>BF063_97SL21OMP_Omp1</t>
  </si>
  <si>
    <t>BF063_97SL21OMP_Omp2</t>
  </si>
  <si>
    <t>BF063_97SL21OMP_Omp3</t>
  </si>
  <si>
    <t>BF063_97SL21OMP_Omp4</t>
  </si>
  <si>
    <t>BF063_97SL21OMP_Omp5</t>
  </si>
  <si>
    <t>BF063_97SL21OMP_Omp6</t>
  </si>
  <si>
    <t>97SL21OMP_BF106_Omp1</t>
  </si>
  <si>
    <t>97SL21OMP_BF106_Omp10</t>
  </si>
  <si>
    <t>97SL21OMP_BF106_Omp2</t>
  </si>
  <si>
    <t>97SL21OMP_BF106_Omp3</t>
  </si>
  <si>
    <t>97SL21OMP_BF106_Omp4</t>
  </si>
  <si>
    <t>97SL21OMP_BF106_Omp5</t>
  </si>
  <si>
    <t>97SL21OMP_BF106_Omp6</t>
  </si>
  <si>
    <t>97SL21OMP_BF106_Omp7</t>
  </si>
  <si>
    <t>97SL21OMP_BF106_Omp8</t>
  </si>
  <si>
    <t>97SL21OMP_BF106_Omp9</t>
  </si>
  <si>
    <t>BF063_GQ01-8OMP_Omp2</t>
  </si>
  <si>
    <t>BF063_GQ01-8OMP_Omp3</t>
  </si>
  <si>
    <t>BF063_GQ01-8OMP_Omp4</t>
  </si>
  <si>
    <t>BF063_GQ01-8OMP_Omp5</t>
  </si>
  <si>
    <t>BF063_GQ01-8OMP_Omp6</t>
  </si>
  <si>
    <t>BF063_GQ01-8OMP_Omp7</t>
  </si>
  <si>
    <t>GQ01-8OMP_BF106_Omp1</t>
  </si>
  <si>
    <t>GQ01-8OMP_BF106_Omp10</t>
  </si>
  <si>
    <t>GQ01-8OMP_BF106_Omp11</t>
  </si>
  <si>
    <t>GQ01-8OMP_BF106_Omp2</t>
  </si>
  <si>
    <t>GQ01-8OMP_BF106_Omp3</t>
  </si>
  <si>
    <t>GQ01-8OMP_BF106_Omp4</t>
  </si>
  <si>
    <t>GQ01-8OMP_BF106_Omp5</t>
  </si>
  <si>
    <t>GQ01-8OMP_BF106_Omp6</t>
  </si>
  <si>
    <t>GQ01-8OMP_BF106_Omp7</t>
  </si>
  <si>
    <t>GQ01-8OMP_BF106_Omp8</t>
  </si>
  <si>
    <t>GQ01-8OMP_BF106_Omp9</t>
  </si>
  <si>
    <t>BF063_P260OMP_Omp1</t>
  </si>
  <si>
    <t>BF063_P260OMP_Omp2</t>
  </si>
  <si>
    <t>BF063_P260OMP_Omp3</t>
  </si>
  <si>
    <t>BF063_P260OMP_Omp4</t>
  </si>
  <si>
    <t>BF063_P260OMP_Omp5</t>
  </si>
  <si>
    <t>BF063_P260OMP_Omp6</t>
  </si>
  <si>
    <t>BF063_QJH01-1OMP_Omp1</t>
  </si>
  <si>
    <t>BF084_QJH01-1OMP_Omp1</t>
  </si>
  <si>
    <t>BF065_QJH01-1OMP_Omp2</t>
  </si>
  <si>
    <t>BF063_QJH01-1OMP_Omp2</t>
  </si>
  <si>
    <t>BF084_QJH01-1OMP_Omp2</t>
  </si>
  <si>
    <t>BF065_QJH01-1OMP_Omp3-2</t>
  </si>
  <si>
    <t>BF064_QJH01-1OMP_Omp6</t>
  </si>
  <si>
    <t>BF064_QJH01-1OMP_Omp7</t>
  </si>
  <si>
    <t>QJH01-1OMP_BF106_Omp1</t>
  </si>
  <si>
    <t>QJH01-1OMP_BF064_Omp2</t>
  </si>
  <si>
    <t>QJH01-1OMP_BF106_Omp2</t>
  </si>
  <si>
    <t>QJH01-1OMP_BF064_Omp3</t>
  </si>
  <si>
    <t>QJH01-1OMP_BF106_Omp3</t>
  </si>
  <si>
    <t>QJH01-1OMP_BF064_Omp4</t>
  </si>
  <si>
    <t>QJH01-1OMP_BF106_Omp4</t>
  </si>
  <si>
    <t>QJH01-1OMP_BF106_Omp5</t>
  </si>
  <si>
    <t>QJH01-1OMP_BF106_Omp6</t>
  </si>
  <si>
    <t>QJH01-1OMP_BF106_Omp7</t>
  </si>
  <si>
    <t>QJH01-1OMP_BF106_Omp8</t>
  </si>
  <si>
    <t>QJH01-1OMP_BF106_Omp9</t>
  </si>
  <si>
    <t>QLP08-1OMP_BF106_Omp1</t>
  </si>
  <si>
    <t>QLP08-1OMP_BF125_Omp1</t>
  </si>
  <si>
    <t>QLP08-1OMP_BF106_Omp1 &lt;-- BF106_Omp_GRAIN1</t>
  </si>
  <si>
    <t>QLP08-1OMP_BF106_Omp10</t>
  </si>
  <si>
    <t>QLP08-1OMP_BF106_Omp11</t>
  </si>
  <si>
    <t>QLP08-1OMP_BF106_Omp12</t>
  </si>
  <si>
    <t>QLP08-1OMP_BF106_Omp13</t>
  </si>
  <si>
    <t>QLP08-1OMP_BF106_Omp14</t>
  </si>
  <si>
    <t>QLP08-1OMP_BF106_Omp15</t>
  </si>
  <si>
    <t>QLP08-1OMP_BF106_Omp16</t>
  </si>
  <si>
    <t>QLP08-1OMP_BF106_Omp17</t>
  </si>
  <si>
    <t>QLP08-1OMP_BF106_Omp18</t>
  </si>
  <si>
    <t>QLP08-1OMP_BF106_Omp2</t>
  </si>
  <si>
    <t>QLP08-1OMP_BF106_Omp3</t>
  </si>
  <si>
    <t>QLP08-1OMP_BF064_Omp4</t>
  </si>
  <si>
    <t>QLP08-1OMP_BF106_Omp4</t>
  </si>
  <si>
    <t>QLP08-1OMP_BF125_Omp4</t>
  </si>
  <si>
    <t>QLP08-1OMP_BF064_Omp5</t>
  </si>
  <si>
    <t>QLP08-1OMP_BF106_Omp5</t>
  </si>
  <si>
    <t>QLP08-1OMP_BF106_Omp6</t>
  </si>
  <si>
    <t>QLP08-1OMP_BF106_Omp7</t>
  </si>
  <si>
    <t>QLP08-1OMP_BF106_Omp8</t>
  </si>
  <si>
    <t>QLP08-1OMP_BF106_Omp9</t>
  </si>
  <si>
    <t>BF063_QLP08-1OMP_Omp1</t>
  </si>
  <si>
    <t>BF064_QLP08-1OMP_Omp1</t>
  </si>
  <si>
    <t>BF084_QLP08-1OMP_Omp11</t>
  </si>
  <si>
    <t>BF084_QLP08-1OMP_Omp12</t>
  </si>
  <si>
    <t>BF065_QLP08-1OMP_Omp2</t>
  </si>
  <si>
    <t>BF063_QLP08-1OMP_Omp2</t>
  </si>
  <si>
    <t>BF065_QLP08-1OMP_Omp3</t>
  </si>
  <si>
    <t>BF064_QLP08-1OMP_Omp5</t>
  </si>
  <si>
    <t>BF063_TP03-2OMP_Omp1</t>
  </si>
  <si>
    <t>BF063_TP03-2OMP_Omp2</t>
  </si>
  <si>
    <t>BF063_TP03-2OMP_Omp3</t>
  </si>
  <si>
    <t>BF063_TP03-2OMP_Omp4</t>
  </si>
  <si>
    <t>BF063_TP03-2OMP_Omp5</t>
  </si>
  <si>
    <t>BF063_TP03-2OMP_Omp7</t>
  </si>
  <si>
    <t>BF063_XHD07-1OMP_Omp2</t>
  </si>
  <si>
    <t>BF063_XHD07-1OMP_Omp3</t>
  </si>
  <si>
    <t>BF063_XHD07-1OMP_Omp4</t>
  </si>
  <si>
    <t>BF063_XHD07-1OMP_Omp5</t>
  </si>
  <si>
    <t>BF063_XHD07-1OMP_Omp7</t>
  </si>
  <si>
    <t>BF063_XHD07-1OMP_Omp9</t>
  </si>
  <si>
    <t>BF117_MB04-8CPX_7A_Px-ex-22</t>
  </si>
  <si>
    <t>BF117_MB04-8CPX_7B_Cpx-426</t>
  </si>
  <si>
    <t>BF116_MB04-8CPX_7BA_Px-12</t>
  </si>
  <si>
    <t>BF116_MB04-8CPX_7BA_Px-414</t>
  </si>
  <si>
    <t>BF116_MB04-8CPX_7BB_Px-16</t>
  </si>
  <si>
    <t>BF116_MB04-8CPX_7BB_Px-418</t>
  </si>
  <si>
    <t>BF116_MB04-8CPX_7BB_Px-ex-419</t>
  </si>
  <si>
    <t>BF117_MB04-8CPX_7C_Cpx-ex-28</t>
  </si>
  <si>
    <t>BF117_MB04-8CPX_7C_Cpx-ex-433</t>
  </si>
  <si>
    <t xml:space="preserve">BF174_MB04-8CPX_Cpx1 </t>
  </si>
  <si>
    <t xml:space="preserve">BF174_MB04-8CPX_Cpx2 </t>
  </si>
  <si>
    <t xml:space="preserve">BF174_MB04-8CPX_Cpx3 </t>
  </si>
  <si>
    <t xml:space="preserve">BF174_MB04-8CPX_Cpx4 </t>
  </si>
  <si>
    <t xml:space="preserve">BF174_MB04-8CPX_Cpx5 </t>
  </si>
  <si>
    <t xml:space="preserve">BF174_MB04-8CPX_Cpx6 </t>
  </si>
  <si>
    <t xml:space="preserve">BF174_MB04-8CPX_Cpx7 </t>
  </si>
  <si>
    <t xml:space="preserve">BF174_MB04-8CPX_Cpx8 </t>
  </si>
  <si>
    <t xml:space="preserve">BF174_MB04-8CPX_Cpx9 </t>
  </si>
  <si>
    <t xml:space="preserve">BF174_MB04-8CPX_Cpx10 </t>
  </si>
  <si>
    <t xml:space="preserve">BF174_MB04-8CPX_Cpx11 </t>
  </si>
  <si>
    <t xml:space="preserve">BF174_MB04-8CPX_Cpx12 </t>
  </si>
  <si>
    <t xml:space="preserve">BF174_MB04-8CPX_Cpx13 </t>
  </si>
  <si>
    <t xml:space="preserve">BF174_MB04-8CPX_Cpx14 </t>
  </si>
  <si>
    <t xml:space="preserve">BF174_MB04-8CPX_Cpx15 </t>
  </si>
  <si>
    <t xml:space="preserve">BF174_MB04-8CPX_Cpx16 </t>
  </si>
  <si>
    <t xml:space="preserve">BF174_MB05-2CPX_Cpx1 </t>
  </si>
  <si>
    <t xml:space="preserve">BF174_MB05-2CPX_Cpx2 </t>
  </si>
  <si>
    <t xml:space="preserve">BF174_MB05-2CPX_Cpx3 </t>
  </si>
  <si>
    <t xml:space="preserve">BF174_MB05-2CPX_Cpx4 </t>
  </si>
  <si>
    <t xml:space="preserve">BF174_MB05-2CPX_Cpx5 </t>
  </si>
  <si>
    <t xml:space="preserve">BF174_MB05-2CPX_Cpx6 </t>
  </si>
  <si>
    <t xml:space="preserve">BF174_MB05-2CPX_Cpx7 </t>
  </si>
  <si>
    <t xml:space="preserve">BF174_MB05-2CPX_Cpx8 </t>
  </si>
  <si>
    <t xml:space="preserve">BF174_MB05-2CPX_Cpx9 </t>
  </si>
  <si>
    <t xml:space="preserve">BF174_MB05-2CPX_Cpx10 </t>
  </si>
  <si>
    <t xml:space="preserve">BF174_MB05-2CPX_Cpx11 </t>
  </si>
  <si>
    <t xml:space="preserve">BF174_MB05-2CPX_Cpx12 </t>
  </si>
  <si>
    <t xml:space="preserve">BF174_MB05-2CPX_Cpx13 </t>
  </si>
  <si>
    <t xml:space="preserve">BF174_MB05-2CPX_Cpx15 </t>
  </si>
  <si>
    <t xml:space="preserve">BF174_MB05-2CPX_Cpx16 </t>
  </si>
  <si>
    <t xml:space="preserve">BF174_MB05-2CPX_Cpx35 </t>
  </si>
  <si>
    <t xml:space="preserve">BF174_MB05-2CPX_Cpx20 </t>
  </si>
  <si>
    <t xml:space="preserve">BF174_MB05-2CPX_Cpx22 </t>
  </si>
  <si>
    <t>944010-2OMP (average, n=6)</t>
  </si>
  <si>
    <t>95HN24-2OMP (average, n=6)</t>
  </si>
  <si>
    <t>95HN68OMP (average, n=6)</t>
  </si>
  <si>
    <t>97SL17OMP (average, n=6)</t>
  </si>
  <si>
    <t>97SL21OMP (average, n=6)</t>
  </si>
  <si>
    <t>97SL61CPX (average, n=6)</t>
  </si>
  <si>
    <t>97SL62CPX (average, n=6)</t>
  </si>
  <si>
    <t>97SL65CPX (average, n=8)</t>
  </si>
  <si>
    <t>97SL67CPX (average, n=6)</t>
  </si>
  <si>
    <t>CPX2501 (average, n=6)</t>
  </si>
  <si>
    <t>GQ01-8OMP (average, n=6)</t>
  </si>
  <si>
    <t>NRM-AG1 Cpx (average, n=19)</t>
  </si>
  <si>
    <t>NRM-EN2 Opx (average, n=15)</t>
  </si>
  <si>
    <t>NSH4CPX (average, n=6)</t>
  </si>
  <si>
    <t>NSH5CPX (average, n=6)</t>
  </si>
  <si>
    <t>NSH7CPX (average, n=6)</t>
  </si>
  <si>
    <t>P260OMP (average, n=6)</t>
  </si>
  <si>
    <t>QJH01-1OMP (average, n=8)</t>
  </si>
  <si>
    <t>TP03-2OMP (average, n=6)</t>
  </si>
  <si>
    <t>95AK24 (or UWC3CPX) Cpx (average, n=9)</t>
  </si>
  <si>
    <t>XHD07-1OMP (average, n=6)</t>
  </si>
  <si>
    <t>BF063_XHD23-1OMP_Omp1</t>
  </si>
  <si>
    <t>BF063_XHD23-1OMP_Omp2</t>
  </si>
  <si>
    <t>BF063_XHD23-1OMP_Omp3</t>
  </si>
  <si>
    <t>BF063_XHD23-1OMP_Omp4</t>
  </si>
  <si>
    <t>BF063_XHD23-1OMP_Omp5</t>
  </si>
  <si>
    <t>BF063_XHD23-1OMP_Omp6</t>
  </si>
  <si>
    <t>XHD23-1OMP (average, n=6)</t>
  </si>
  <si>
    <t>NIJ-JD (average, n=6)</t>
  </si>
  <si>
    <t>NRM-AG1 Cpx (average, n=3)</t>
  </si>
  <si>
    <t>MB04-8CPX (average, n=9 out of 10)</t>
  </si>
  <si>
    <t>MB04-8OPX (average, n=9)</t>
  </si>
  <si>
    <t>06JY34OPX (average, n=4)</t>
  </si>
  <si>
    <t>2C42CPX (average, n=9)</t>
  </si>
  <si>
    <t>97M43OPX (average, n=10)</t>
  </si>
  <si>
    <t>97M44OPX (average, n=36)</t>
  </si>
  <si>
    <t>97SL17OMP (average, n=13)</t>
  </si>
  <si>
    <t>97SL21OMP (average, n=10)</t>
  </si>
  <si>
    <t>97SL65CPX (average, n=34)</t>
  </si>
  <si>
    <t>NIJ-JD (average, n=11)</t>
  </si>
  <si>
    <t>NRM-AG1 Cpx (average, n=11)</t>
  </si>
  <si>
    <t>NRM-EN2 OPX (average, n=12)</t>
  </si>
  <si>
    <t>NSH6CPX (average, n=7)</t>
  </si>
  <si>
    <t>NSH9CPX (average, n=7)</t>
  </si>
  <si>
    <t>QJH01-1OMP (average, n=12)</t>
  </si>
  <si>
    <t>QLP08-1OMP (average, n=23)</t>
  </si>
  <si>
    <t>95AK24 (or UWC3CPX) CPX (average, n=13)</t>
  </si>
  <si>
    <t>24516HD (average, n=13)</t>
  </si>
  <si>
    <t>97SL65CPX (average, n=5)</t>
  </si>
  <si>
    <t>R1213 HD (average, n=14)</t>
  </si>
  <si>
    <t>1594CPX (average, n=15 out of 18)</t>
  </si>
  <si>
    <t>22779HD (average, n=25)</t>
  </si>
  <si>
    <t>24516HD (average, n=18)</t>
  </si>
  <si>
    <t>37087HD (average, n=20)</t>
  </si>
  <si>
    <t>NRM-AG1 CPX (average, n=13)</t>
  </si>
  <si>
    <t>NRM-EN2 OPX (average, n=11)</t>
  </si>
  <si>
    <t>R1213 HD (average, n=16)</t>
  </si>
  <si>
    <t xml:space="preserve">BF154_95AK24 (or UWC3CPX)_Cpx1 </t>
  </si>
  <si>
    <t xml:space="preserve">BF154_95AK24 (or UWC3CPX)_Cpx2 </t>
  </si>
  <si>
    <t xml:space="preserve">BF154_95AK24 (or UWC3CPX)_Cpx3 </t>
  </si>
  <si>
    <t xml:space="preserve">BF154_95AK24 (or UWC3CPX)_Cpx4 </t>
  </si>
  <si>
    <t xml:space="preserve">BF154_95AK24 (or UWC3CPX)_Cpx5 </t>
  </si>
  <si>
    <t>95AK24 (or UWC3CPX) CPX (average, n=5)</t>
  </si>
  <si>
    <t>97SL65CPX (average, n=15)</t>
  </si>
  <si>
    <t>MB04-8OPX (average, n=17)</t>
  </si>
  <si>
    <t>MB04-8CPX (average, n=16)</t>
  </si>
  <si>
    <t>MB05-2CPX (average, n=17 out of 18)</t>
  </si>
  <si>
    <t>K3-20-10SPD (average, n=20)</t>
  </si>
  <si>
    <t>06JY31CPX (average, n=3)</t>
  </si>
  <si>
    <t>06JY29CPX (average, n=3)</t>
  </si>
  <si>
    <t>06JY34OPX (average, n=3)</t>
  </si>
  <si>
    <t>06JY31OPX (average, n=4)</t>
  </si>
  <si>
    <t>Mount_Sample_Grain-Analysis</t>
  </si>
  <si>
    <t>22779HD (A &amp; BC)</t>
  </si>
  <si>
    <t>NRM-EN2 Opx (average, n=9)</t>
  </si>
  <si>
    <t>NRM-EN2 Opx (average, n=5)</t>
  </si>
  <si>
    <t>NRM-EN2_BF084R_Opx1.1</t>
  </si>
  <si>
    <t>NRM-EN2_BF084R_Opx1.2</t>
  </si>
  <si>
    <t>NRM-EN2_BF084R_Opx2.1</t>
  </si>
  <si>
    <t>NRM-EN2_BF084R_Opx2.2</t>
  </si>
  <si>
    <t>NRM-EN2_BF084R_Opx3.1</t>
  </si>
  <si>
    <t>NRM-EN2 Opx (average, n=10)</t>
  </si>
  <si>
    <t>NRM-EN2_BF084_En1.1</t>
  </si>
  <si>
    <t>NRM-EN2_BF084_En1.2</t>
  </si>
  <si>
    <t>NRM-EN2_BF084_En2.1</t>
  </si>
  <si>
    <t>NRM-EN2_BF084_En2.2</t>
  </si>
  <si>
    <t>NRM-EN2_BF084_En3.1</t>
  </si>
  <si>
    <t>NRM-EN2_BF084_En1.3</t>
  </si>
  <si>
    <t>NRM-EN2_BF084_En3.2</t>
  </si>
  <si>
    <t>NRM-EN2 Opx (average, n=7 or 7 out of 9)</t>
  </si>
  <si>
    <t>NRM-EN2_Opx2.6</t>
  </si>
  <si>
    <t>NRM-EN2_Opx3.1</t>
  </si>
  <si>
    <t>NRM-EN2_Opx (average, n=5 out of 6)</t>
  </si>
  <si>
    <t>NRM-EN2_Opx3.2</t>
  </si>
  <si>
    <t>NRM-EN2 Opx (average, n=6)</t>
  </si>
  <si>
    <t>NRM-EN2_BF106_Opx1.1</t>
  </si>
  <si>
    <t>NRM-EN2_BF106_Opx1.2</t>
  </si>
  <si>
    <t>NRM-EN2_BF106_Opx2.1</t>
  </si>
  <si>
    <t>NRM-EN2_BF106_Opx2.2</t>
  </si>
  <si>
    <t>NRM-EN2_BF106_Opx3.1</t>
  </si>
  <si>
    <t>NRM-EN2_BF106_Opx3.2</t>
  </si>
  <si>
    <t>NRM-EN2 Opx (average, n=12)</t>
  </si>
  <si>
    <t>NRM-EN2_BF064_Opx1.1</t>
  </si>
  <si>
    <t>NRM-EN2_BF064_Opx1.2</t>
  </si>
  <si>
    <t>NRM-EN2_BF064_Opx1.3</t>
  </si>
  <si>
    <t>NRM-EN2_BF064_Opx2.1</t>
  </si>
  <si>
    <t>NRM-EN2_BF064_Opx2.2</t>
  </si>
  <si>
    <t>NRM-EN2_BF064_Opx2.3</t>
  </si>
  <si>
    <t>NRM-EN2 Opx (average, n=11)</t>
  </si>
  <si>
    <t>NRM-AG1 Cpx (average, n=5 out of 6)</t>
  </si>
  <si>
    <t>97SL65CPX Di (average, n=5)</t>
  </si>
  <si>
    <t>97SL65CPX Di (average, n=11)</t>
  </si>
  <si>
    <t>97SL65CPX Di (average, n=6)</t>
  </si>
  <si>
    <t>97SL65CPX Di (average, n=15)</t>
  </si>
  <si>
    <t>97SL65CPX Di (no data; assumed)</t>
  </si>
  <si>
    <t>97SL65CPX Di (average, n=2)</t>
  </si>
  <si>
    <t>97SL65CPX Di (average, n=13 or 13 out of 16)</t>
  </si>
  <si>
    <t>97SL65CPX Di (average, n=51)</t>
  </si>
  <si>
    <t>97SL65CPX Di (average, n=10)</t>
  </si>
  <si>
    <t>97SL65CPX Di (average, n=29 out of 30)</t>
  </si>
  <si>
    <t>97SL65CPX Di (average, n=33 out of 34)</t>
  </si>
  <si>
    <t>97SL65CPX DI (average, n=37)</t>
  </si>
  <si>
    <t>97SL65CPX DI (average, n=10 out of 11)</t>
  </si>
  <si>
    <t>97SL65CPX Di (average, n=42 out of 43)</t>
  </si>
  <si>
    <t>97SL65CPX Di (average, n=30)</t>
  </si>
  <si>
    <t>97SL65CPX Di (average, n=20)</t>
  </si>
  <si>
    <t>Session-220520</t>
  </si>
  <si>
    <t>Session-220819</t>
  </si>
  <si>
    <t>Session-230411</t>
  </si>
  <si>
    <t xml:space="preserve"> (high-Fe?)</t>
  </si>
  <si>
    <t>06JY34OPX-A (average, n=6)</t>
  </si>
  <si>
    <t>06JY34OPX-A (average, n=11)</t>
  </si>
  <si>
    <t>97SL65CPX diopside (average, n=14)</t>
  </si>
  <si>
    <t>MB04-8CPX (average, n=11)</t>
  </si>
  <si>
    <t>MB05-2CPX (average, n=11)</t>
  </si>
  <si>
    <t>MB04-8OPX (average, n=12)</t>
  </si>
  <si>
    <t>MB05-2OPX (average, n=12)</t>
  </si>
  <si>
    <t>NIJ-JD Jd (average, n=6)</t>
  </si>
  <si>
    <t>NIJ-JD Jadeite (average, n=6)</t>
  </si>
  <si>
    <t>NIJ-JD Jadeite (average, n=9 out of 11)</t>
  </si>
  <si>
    <t>97SL54CPX (average, n=14)</t>
  </si>
  <si>
    <t>PDD_97SL54CPX_scpx2c</t>
  </si>
  <si>
    <t>PDD_97SL54CPX_cpx2r</t>
  </si>
  <si>
    <t>PDD_97SL54CPX_am2cpr</t>
  </si>
  <si>
    <t>PDD_97SL54CPX_cp2gt</t>
  </si>
  <si>
    <t>PDD_97SL54CPX_cpx3c</t>
  </si>
  <si>
    <t>PDD_97SL54CPX_cpx3r</t>
  </si>
  <si>
    <t>PDD_97SL54CPX_am3rcp</t>
  </si>
  <si>
    <t>PDD_97SL54CPX_cpx4</t>
  </si>
  <si>
    <t>PDD_97SL54CPX_cpx4c</t>
  </si>
  <si>
    <t>PDD_97SL54CPX_cpx4r</t>
  </si>
  <si>
    <t>PDD_97SL54CPX_am4rcp</t>
  </si>
  <si>
    <t>PDD_97SL54CPX_cpx1a</t>
  </si>
  <si>
    <t>PDD_97SL54CPX_cpx1b</t>
  </si>
  <si>
    <t>PDD_97SL54CPX_cpx2c</t>
  </si>
  <si>
    <t>Fs</t>
  </si>
  <si>
    <t>large error, rejected</t>
  </si>
  <si>
    <t>97M44OPX Opx (average, n=5)</t>
  </si>
  <si>
    <t>97SL65_17@1</t>
  </si>
  <si>
    <t>97SL65_16@1</t>
  </si>
  <si>
    <t>97SL65_15@1</t>
  </si>
  <si>
    <t>97SL65_14@1</t>
  </si>
  <si>
    <t>97SL65_13@1</t>
  </si>
  <si>
    <t>97SL65_12@1</t>
  </si>
  <si>
    <t>97SL65_11@1</t>
  </si>
  <si>
    <t>97SL65_10@1</t>
  </si>
  <si>
    <t>97SL65_9@1</t>
  </si>
  <si>
    <t>97SL65_8@1</t>
  </si>
  <si>
    <t>97SL65_7@1</t>
  </si>
  <si>
    <t>97SL65_6@1</t>
  </si>
  <si>
    <t>97SL65_5@1</t>
  </si>
  <si>
    <t>97SL65_4@1</t>
  </si>
  <si>
    <t>97SL65_3@1</t>
  </si>
  <si>
    <t>97SL65_2@1</t>
  </si>
  <si>
    <t>97SL65_1@1</t>
  </si>
  <si>
    <t>06JY34-A_6@1</t>
  </si>
  <si>
    <t>06JY34-A_5@1</t>
  </si>
  <si>
    <t>06JY34-A_4@1</t>
  </si>
  <si>
    <t>06JY34-A_3@1</t>
  </si>
  <si>
    <t>06JY34-A_2@2</t>
  </si>
  <si>
    <t>06JY34-A_2@1</t>
  </si>
  <si>
    <t>06JY34-A_1@1</t>
  </si>
  <si>
    <t>06JY34OPX Opx (average, n=7)</t>
  </si>
  <si>
    <t>06JY31_4@1</t>
  </si>
  <si>
    <t>06JY31_3@2</t>
  </si>
  <si>
    <t>06JY31_3@1</t>
  </si>
  <si>
    <t>06JY31_2@2</t>
  </si>
  <si>
    <t>06JY31_2@1</t>
  </si>
  <si>
    <t>06JY31_1@2</t>
  </si>
  <si>
    <t>06JY31_1@1</t>
  </si>
  <si>
    <t>NRM-EN-2_4@1</t>
  </si>
  <si>
    <t>NRM-EN-2_3@1</t>
  </si>
  <si>
    <t>NRM-EN-2_2@2</t>
  </si>
  <si>
    <t>NRM-EN-2_2@1</t>
  </si>
  <si>
    <t>NRM-EN-2_1@3</t>
  </si>
  <si>
    <t>NRM-EN-2_1@2</t>
  </si>
  <si>
    <t>NRM-EN-2_1@1</t>
  </si>
  <si>
    <t>NRM-EN2 Opx (average, n=7)</t>
  </si>
  <si>
    <t>97M43_7@1</t>
  </si>
  <si>
    <t>97M43_5@1</t>
  </si>
  <si>
    <t>97M43_2@1</t>
  </si>
  <si>
    <t>97M43_19@1</t>
  </si>
  <si>
    <t>97M43_15@1</t>
  </si>
  <si>
    <t>97M43_14@1</t>
  </si>
  <si>
    <t>97M43_1@1</t>
  </si>
  <si>
    <t>8.11?</t>
  </si>
  <si>
    <t>97M43OPX Opx (average, n=7)</t>
  </si>
  <si>
    <t>97M44_16@1</t>
  </si>
  <si>
    <t>97M44_15@1</t>
  </si>
  <si>
    <t>97M44_14@1</t>
  </si>
  <si>
    <t>97M44_13@1</t>
  </si>
  <si>
    <t>97M44_7@1</t>
  </si>
  <si>
    <t>97M44_3@1</t>
  </si>
  <si>
    <t>97M44_1@1</t>
  </si>
  <si>
    <t>7.95?</t>
  </si>
  <si>
    <t>97M44OPX Opx (average, n=7)</t>
  </si>
  <si>
    <t>UWC-3_3@3</t>
  </si>
  <si>
    <t>UWC-3_3@2</t>
  </si>
  <si>
    <t>UWC-3_3@1</t>
  </si>
  <si>
    <t>UWC-3_2@2</t>
  </si>
  <si>
    <t>UWC-3_2@1</t>
  </si>
  <si>
    <t>UWC-3_1@3</t>
  </si>
  <si>
    <t>UWC-3_1@2</t>
  </si>
  <si>
    <t>UWC-3_1@1</t>
  </si>
  <si>
    <t>95AK24 (or UWC3CPX) Cpx (average, n=8)</t>
  </si>
  <si>
    <t>QLP08-1_7@1</t>
  </si>
  <si>
    <t>QLP08-1_5@1</t>
  </si>
  <si>
    <t>QLP08-1_4@1</t>
  </si>
  <si>
    <t>QLP08-1_3@2</t>
  </si>
  <si>
    <t>QLP08-1_3@1</t>
  </si>
  <si>
    <t>QLP08-1_2@1</t>
  </si>
  <si>
    <t>QLP08-1_1@1</t>
  </si>
  <si>
    <t>QJH01-1_9@1</t>
  </si>
  <si>
    <t>QJH01-1_8@1</t>
  </si>
  <si>
    <t>QJH01-1_7@1</t>
  </si>
  <si>
    <t>QJH01-1_6@1</t>
  </si>
  <si>
    <t>QJH01-1_5@1</t>
  </si>
  <si>
    <t>QJH01-1_4@1</t>
  </si>
  <si>
    <t>QJH01-1_3@1</t>
  </si>
  <si>
    <t>QJH01-1OMP Cpx (average, n=7)</t>
  </si>
  <si>
    <t>NSH9_2@4</t>
  </si>
  <si>
    <t>NSH9_2@3</t>
  </si>
  <si>
    <t>NSH9_2@2</t>
  </si>
  <si>
    <t>NSH9_2@1</t>
  </si>
  <si>
    <t>NSH9_1@3</t>
  </si>
  <si>
    <t>NSH9_1@2</t>
  </si>
  <si>
    <t>NSH9_1@1</t>
  </si>
  <si>
    <t>NSH9CPX Cpx (average, n=7)</t>
  </si>
  <si>
    <t>NSH6_2@3</t>
  </si>
  <si>
    <t>NSH6_2@2</t>
  </si>
  <si>
    <t>NSH6_2@1</t>
  </si>
  <si>
    <t>NSH6_1@3</t>
  </si>
  <si>
    <t>NSH6_1@2</t>
  </si>
  <si>
    <t>NSH6_1@1</t>
  </si>
  <si>
    <t>NSH6CPX Cpx (average, n=6)</t>
  </si>
  <si>
    <t>NIJ_3@2</t>
  </si>
  <si>
    <t>NIJ_3@1</t>
  </si>
  <si>
    <t>NIJ_2@2</t>
  </si>
  <si>
    <t>NIJ_2@1</t>
  </si>
  <si>
    <t>NIJ_1@3</t>
  </si>
  <si>
    <t>NIJ_1@2</t>
  </si>
  <si>
    <t>NIJ_1@1</t>
  </si>
  <si>
    <t>NIJ-JD Jd (average, n=7)</t>
  </si>
  <si>
    <t>GQ01-8_7@1</t>
  </si>
  <si>
    <t>GQ01-8_6@1</t>
  </si>
  <si>
    <t>GQ01-8_5@1</t>
  </si>
  <si>
    <t>GQ01-8_4@1</t>
  </si>
  <si>
    <t>GQ01-8_3@1</t>
  </si>
  <si>
    <t>GQ01-8_2@1</t>
  </si>
  <si>
    <t>GQ01-8_1@1</t>
  </si>
  <si>
    <t>GQ01-8OMP Cpx (average, n=7)</t>
  </si>
  <si>
    <t>97SL21_7@1</t>
  </si>
  <si>
    <t>97SL21_6@1</t>
  </si>
  <si>
    <t>97SL21_5@1</t>
  </si>
  <si>
    <t>97SL21_4@1</t>
  </si>
  <si>
    <t>97SL21_3@1</t>
  </si>
  <si>
    <t>97SL21_2@1</t>
  </si>
  <si>
    <t>97SL21_1@1</t>
  </si>
  <si>
    <t>97SL21OMP Cpx (average, n=7)</t>
  </si>
  <si>
    <t>97SL17_7@1</t>
  </si>
  <si>
    <t>97SL17_6@1</t>
  </si>
  <si>
    <t>97SL17_5@1</t>
  </si>
  <si>
    <t>97SL17_4@1</t>
  </si>
  <si>
    <t>97SL17_3@1</t>
  </si>
  <si>
    <t>97SL17_2@1</t>
  </si>
  <si>
    <t>97SL17_1@1</t>
  </si>
  <si>
    <t>97SL17OMP Cpx (average, n=7)</t>
  </si>
  <si>
    <t>2C42_7@1</t>
  </si>
  <si>
    <t>2C42_6@1</t>
  </si>
  <si>
    <t>2C42_5@1</t>
  </si>
  <si>
    <t>2C42_4@1</t>
  </si>
  <si>
    <t>2C42_3@1</t>
  </si>
  <si>
    <t>2C42_2@1</t>
  </si>
  <si>
    <t>2C42_1@1</t>
  </si>
  <si>
    <t>2C42CPX Cpx (average, n=7)</t>
  </si>
  <si>
    <t>97SL65_8@2</t>
  </si>
  <si>
    <t>97SL65_9@2</t>
  </si>
  <si>
    <t>97SL65_10@2</t>
  </si>
  <si>
    <t>97SL65_11@2</t>
  </si>
  <si>
    <t>97SL65_12@2</t>
  </si>
  <si>
    <t>97SL65_13@2</t>
  </si>
  <si>
    <t>97SL65_14@2</t>
  </si>
  <si>
    <t>97SL65_15@2</t>
  </si>
  <si>
    <t>97SL65_16@2</t>
  </si>
  <si>
    <t>97SL65_17@2</t>
  </si>
  <si>
    <t>97SL65_18@2</t>
  </si>
  <si>
    <t>97SL65_18@1</t>
  </si>
  <si>
    <t>97SL65_2@2</t>
  </si>
  <si>
    <t>97SL65CPX Cpx (average, n=30)</t>
  </si>
  <si>
    <t>BF106</t>
  </si>
  <si>
    <t>MB04-8-7C-Opx_27@7</t>
  </si>
  <si>
    <t>MB04-8-7C-Opx_27@6</t>
  </si>
  <si>
    <t>MB04-8-7C-Opx_27@5</t>
  </si>
  <si>
    <t>MB04-8-7C-Opx_27@4</t>
  </si>
  <si>
    <t>MB04-8-7C-Opx_27@3</t>
  </si>
  <si>
    <t>MB04-8-7C-Opx_27@2</t>
  </si>
  <si>
    <t>MB04-8-7C-Opx_27@1</t>
  </si>
  <si>
    <t>MB04-8-7B-Opx_26@4</t>
  </si>
  <si>
    <t>MB04-8-7B-Opx_26@3</t>
  </si>
  <si>
    <t>MB04-8-7B-Opx_26@2</t>
  </si>
  <si>
    <t>MB04-8-7B-Opx_26@1b</t>
  </si>
  <si>
    <t>MB04-8-7B-Opx_26@1</t>
  </si>
  <si>
    <t>97M44_6@1</t>
  </si>
  <si>
    <t>97M44_5@1</t>
  </si>
  <si>
    <t>97M44_4@1</t>
  </si>
  <si>
    <t>97M44_2@1</t>
  </si>
  <si>
    <t>QLP08-1OMP Cpx (average, n=5)</t>
  </si>
  <si>
    <t>97SL65CPX Cpx (average, n=5)</t>
  </si>
  <si>
    <t>BF117</t>
  </si>
  <si>
    <t>K3-20-10_6@1</t>
  </si>
  <si>
    <t>K3-20-10_2@1</t>
  </si>
  <si>
    <t>K3-20-10_15@1</t>
  </si>
  <si>
    <t>K3-20-10_13@1</t>
  </si>
  <si>
    <t>K3-20-10_10@1</t>
  </si>
  <si>
    <t>K3-20-10_1@1</t>
  </si>
  <si>
    <t>97M44_3@2</t>
  </si>
  <si>
    <t>97SL65_22@1</t>
  </si>
  <si>
    <t>97SL65_21@1</t>
  </si>
  <si>
    <t>97SL65_20@1</t>
  </si>
  <si>
    <t>97SL65_19@1</t>
  </si>
  <si>
    <t>97SL65CPX Cpx (average, n=20)</t>
  </si>
  <si>
    <t>BF270</t>
  </si>
  <si>
    <t>R1213_5@2</t>
  </si>
  <si>
    <t>R1213_5@1</t>
  </si>
  <si>
    <t>R1213_4@1</t>
  </si>
  <si>
    <t>R1213_3@1</t>
  </si>
  <si>
    <t>R1213_2@1</t>
  </si>
  <si>
    <t>R1213_1@1</t>
  </si>
  <si>
    <t>R1213 Cpx (average, n=6)</t>
  </si>
  <si>
    <t>37087_6@1</t>
  </si>
  <si>
    <t>37087_5@1</t>
  </si>
  <si>
    <t>37087_4@1</t>
  </si>
  <si>
    <t>37087_1@2</t>
  </si>
  <si>
    <t>37087_1@1</t>
  </si>
  <si>
    <t>37087HD Cpx (average, n=5)</t>
  </si>
  <si>
    <t>24516_5@1</t>
  </si>
  <si>
    <t>24516_4@2</t>
  </si>
  <si>
    <t>24516_4@1</t>
  </si>
  <si>
    <t>24516_3@1</t>
  </si>
  <si>
    <t>24516_1@1</t>
  </si>
  <si>
    <t>24516HD Cpx (average, n=5)</t>
  </si>
  <si>
    <t>22779C_2@1</t>
  </si>
  <si>
    <t>22779C_1@1</t>
  </si>
  <si>
    <t>22779B_2@1</t>
  </si>
  <si>
    <t>22779B_1@1</t>
  </si>
  <si>
    <t>22779A_2@1</t>
  </si>
  <si>
    <t>22779A_1@1</t>
  </si>
  <si>
    <t>22779HD Cpx (average, n=6)</t>
  </si>
  <si>
    <t>1984_9@1</t>
  </si>
  <si>
    <t>1984_6@1</t>
  </si>
  <si>
    <t>1984_5@1</t>
  </si>
  <si>
    <t>1984_1@1</t>
  </si>
  <si>
    <t>1984HD Cpx (average, n=3 out of 4)</t>
  </si>
  <si>
    <t>1594_8@1</t>
  </si>
  <si>
    <t>1594_4@2</t>
  </si>
  <si>
    <t>1594_4@1</t>
  </si>
  <si>
    <t>1594_2@1</t>
  </si>
  <si>
    <t>1594_1@1</t>
  </si>
  <si>
    <t>1594CPX Cpx (average, n=5)</t>
  </si>
  <si>
    <t>96SL65_34@1</t>
  </si>
  <si>
    <t>96SL65_29@1</t>
  </si>
  <si>
    <t>96SL65_33@1</t>
  </si>
  <si>
    <t>96SL65_32@1</t>
  </si>
  <si>
    <t>96SL65_31@2</t>
  </si>
  <si>
    <t>96SL65_31@1</t>
  </si>
  <si>
    <t>96SL65_24@1</t>
  </si>
  <si>
    <t>96SL65_25@1</t>
  </si>
  <si>
    <t>96SL65_30@1</t>
  </si>
  <si>
    <t>97SL65_22@2</t>
  </si>
  <si>
    <t>4.87?</t>
  </si>
  <si>
    <t>97SL65 Cpx (average, n=11)</t>
  </si>
  <si>
    <t>BF132</t>
  </si>
  <si>
    <t>NRH-EN-2_2@3</t>
  </si>
  <si>
    <t>NRH-EN-2_2@2</t>
  </si>
  <si>
    <t>NRH-EN-2_2@1</t>
  </si>
  <si>
    <t>NRH-EN-2_1@3</t>
  </si>
  <si>
    <t>NRH-EN-2_1@2</t>
  </si>
  <si>
    <t>NRH-EN-2_1@1</t>
  </si>
  <si>
    <t>97M44_1@2</t>
  </si>
  <si>
    <t>UWC-3-Diop_6@1</t>
  </si>
  <si>
    <t>UWC-3-Diop_4@1</t>
  </si>
  <si>
    <t>UWC-3-Diop_3@2</t>
  </si>
  <si>
    <t>UWC-3-Diop_3@1</t>
  </si>
  <si>
    <t>UWC-3-Diop_1@1</t>
  </si>
  <si>
    <t>95AK24 (or UWC3CPX) Cpx (average, n=5)</t>
  </si>
  <si>
    <t>QJH01-1_3@2</t>
  </si>
  <si>
    <t>QJH01-1_2@1</t>
  </si>
  <si>
    <t>QJH01-1OMP Cpx (average, n=5)</t>
  </si>
  <si>
    <t>LPO8-1_9@1</t>
  </si>
  <si>
    <t>LPO8-1_8@1</t>
  </si>
  <si>
    <t>LPO8-1_7@1</t>
  </si>
  <si>
    <t>LPO8-1_6@1</t>
  </si>
  <si>
    <t>LPO8-1_5@1</t>
  </si>
  <si>
    <t>AG-1_4@1</t>
  </si>
  <si>
    <t>AG-1_3@1</t>
  </si>
  <si>
    <t>AG-1_2@1</t>
  </si>
  <si>
    <t>AG-1_1@2</t>
  </si>
  <si>
    <t>AG-1_1@1</t>
  </si>
  <si>
    <t>97SL65_4@2</t>
  </si>
  <si>
    <t>97SL65_3@2</t>
  </si>
  <si>
    <t>97SL65_1@2</t>
  </si>
  <si>
    <t>97SL65CPX Cpx (average, n=8)</t>
  </si>
  <si>
    <t>BF064</t>
  </si>
  <si>
    <t>Session-250901</t>
  </si>
  <si>
    <t>Table S1. EPMA data for pyroxene.</t>
  </si>
  <si>
    <t>Table S2. SIMS pyroxene data, analysed by SHRIMP SI and CAMECA IMS-1280</t>
  </si>
  <si>
    <t>CPS: counts per second; P-Std: primary standard, 97M44OPX orthopyroxene or 97SL65CPX diopside.</t>
  </si>
  <si>
    <t>K3-20-10SPD Cpx (average, n=6)</t>
  </si>
  <si>
    <t>outlier; albite?</t>
  </si>
  <si>
    <t>MB04-8OPX Opx (average, n=11 out of 12)</t>
  </si>
  <si>
    <t>???</t>
  </si>
  <si>
    <t>not OPX</t>
  </si>
  <si>
    <t>BF063</t>
  </si>
  <si>
    <t>BF064 &amp; BF065</t>
  </si>
  <si>
    <t>BF062 &amp; BF063</t>
  </si>
  <si>
    <t>BF064 &amp; BF084</t>
  </si>
  <si>
    <t>BF106 &amp; BF064</t>
  </si>
  <si>
    <t>BF064 &amp; BF106</t>
  </si>
  <si>
    <t>BF064 &amp; BF132 &amp; BF133</t>
  </si>
  <si>
    <t>BF154</t>
  </si>
  <si>
    <t>BF162</t>
  </si>
  <si>
    <t>BF174</t>
  </si>
  <si>
    <t>BF181</t>
  </si>
  <si>
    <t>06JY31CPX Cpx (average, n=7)</t>
  </si>
  <si>
    <t>QLP08-1OMP Cpx (average, n=6 out of 7)</t>
  </si>
  <si>
    <t>Wo (mol%)</t>
  </si>
  <si>
    <t>En</t>
  </si>
  <si>
    <t>MB05-2OPX</t>
  </si>
  <si>
    <t>97SL67CPX</t>
  </si>
  <si>
    <t>2C47-2CPX</t>
  </si>
  <si>
    <t>13NQ124CPX</t>
  </si>
  <si>
    <t>MB05-2CPX</t>
  </si>
  <si>
    <t>NSH5CPX</t>
  </si>
  <si>
    <t>97SL54CPX</t>
  </si>
  <si>
    <t>CPX2501</t>
  </si>
  <si>
    <t>NSH7CPX</t>
  </si>
  <si>
    <t>97SL61CPX</t>
  </si>
  <si>
    <t>97SL62CPX</t>
  </si>
  <si>
    <t>944010-2OMP</t>
  </si>
  <si>
    <t>95HN24-2OMP</t>
  </si>
  <si>
    <t>95HN68OMP</t>
  </si>
  <si>
    <t>P260OMP</t>
  </si>
  <si>
    <t>TP03-2OMP</t>
  </si>
  <si>
    <t>XHD07-1OMP</t>
  </si>
  <si>
    <t>K3-20-10SPD</t>
  </si>
  <si>
    <t>NIJ-JD (average, n=9)</t>
  </si>
  <si>
    <t>BF084_NRM-EN2_Opx1-2</t>
  </si>
  <si>
    <t>BF084_NRM-EN2_Opx2-2</t>
  </si>
  <si>
    <t>BF084_NRM-EN2_Opx3-1</t>
  </si>
  <si>
    <t xml:space="preserve">BF274_02QL2OMP_10.1 </t>
  </si>
  <si>
    <t xml:space="preserve">BF274_02QL2OMP_11.1 </t>
  </si>
  <si>
    <t xml:space="preserve">BF274_02QL2OMP_12.1 </t>
  </si>
  <si>
    <t xml:space="preserve">BF274_02QL2OMP_12.2 </t>
  </si>
  <si>
    <t xml:space="preserve">BF274_02QL2OMP_12.3 </t>
  </si>
  <si>
    <t xml:space="preserve">BF274_02QL2OMP_13.1 </t>
  </si>
  <si>
    <t xml:space="preserve">BF274_02QL2OMP_14.1 </t>
  </si>
  <si>
    <t xml:space="preserve">BF274_02QL2OMP_14.2 </t>
  </si>
  <si>
    <t xml:space="preserve">BF274_02QL2OMP_15.1 </t>
  </si>
  <si>
    <t xml:space="preserve">BF274_02QL2OMP_15.2 </t>
  </si>
  <si>
    <t xml:space="preserve">BF274_02QL2OMP_17.1 </t>
  </si>
  <si>
    <t xml:space="preserve">BF274_02QL2OMP_17.2 </t>
  </si>
  <si>
    <t xml:space="preserve">BF274_02QL2OMP_2.1 </t>
  </si>
  <si>
    <t xml:space="preserve">BF274_02QL2OMP_21.1 </t>
  </si>
  <si>
    <t xml:space="preserve">BF274_02QL2OMP_24.1 </t>
  </si>
  <si>
    <t xml:space="preserve">BF274_02QL2OMP_25.1 </t>
  </si>
  <si>
    <t xml:space="preserve">BF274_02QL2OMP_26.1 </t>
  </si>
  <si>
    <t xml:space="preserve">BF274_02QL2OMP_28.1 </t>
  </si>
  <si>
    <t xml:space="preserve">BF274_02QL2OMP_28.2 </t>
  </si>
  <si>
    <t xml:space="preserve">BF274_02QL2OMP_29.1 </t>
  </si>
  <si>
    <t xml:space="preserve">BF274_02QL2OMP_3.1 </t>
  </si>
  <si>
    <t xml:space="preserve">BF274_02QL2OMP_30.1 </t>
  </si>
  <si>
    <t xml:space="preserve">BF274_02QL2OMP_31.1 </t>
  </si>
  <si>
    <t xml:space="preserve">BF274_02QL2OMP_32.1 </t>
  </si>
  <si>
    <t xml:space="preserve">BF274_02QL2OMP_34.1 </t>
  </si>
  <si>
    <t xml:space="preserve">BF274_02QL2OMP_4.1 </t>
  </si>
  <si>
    <t xml:space="preserve">BF274_02QL2OMP_5.1 </t>
  </si>
  <si>
    <t xml:space="preserve">BF274_02QL2OMP_6.1 </t>
  </si>
  <si>
    <t xml:space="preserve">BF274_02QL2OMP_7.1 </t>
  </si>
  <si>
    <t xml:space="preserve">BF274_02QL2OMP_9.1 </t>
  </si>
  <si>
    <t xml:space="preserve">BF274_25LZY02_1.1 </t>
  </si>
  <si>
    <t xml:space="preserve">BF274_25LZY02_1.2 </t>
  </si>
  <si>
    <t xml:space="preserve">BF274_25LZY02_1.3 </t>
  </si>
  <si>
    <t xml:space="preserve">BF274_25LZY02_1.4 </t>
  </si>
  <si>
    <t xml:space="preserve">BF274_25LZY02_2.1 </t>
  </si>
  <si>
    <t xml:space="preserve">BF274_25LZY02_2.2 </t>
  </si>
  <si>
    <t xml:space="preserve">BF274_25LZY02_2.3 </t>
  </si>
  <si>
    <t xml:space="preserve">BF274_25LZY02_2.4 </t>
  </si>
  <si>
    <t xml:space="preserve">BF274_25LZY02_2.5 </t>
  </si>
  <si>
    <t xml:space="preserve">BF274_25LZY02_2.6 </t>
  </si>
  <si>
    <t xml:space="preserve">BF274_25LZY02_3.1 </t>
  </si>
  <si>
    <t xml:space="preserve">BF274_25LZY02_3.2 </t>
  </si>
  <si>
    <t xml:space="preserve">BF274_25LZY02_3.3 </t>
  </si>
  <si>
    <t xml:space="preserve">BF274_25LZY02_3.4 </t>
  </si>
  <si>
    <t xml:space="preserve">BF274_25LZY02_3.5 </t>
  </si>
  <si>
    <t xml:space="preserve">BF274_25LZY02_3.6 </t>
  </si>
  <si>
    <t xml:space="preserve">BF274_25LZY02_4.1 </t>
  </si>
  <si>
    <t xml:space="preserve">BF274_25LZY02_4.2 </t>
  </si>
  <si>
    <t xml:space="preserve">BF274_25LZY02_5.1 </t>
  </si>
  <si>
    <t xml:space="preserve">BF274_25LZY02_5.2 </t>
  </si>
  <si>
    <t xml:space="preserve">BF274_25LZY02_5.3 </t>
  </si>
  <si>
    <t xml:space="preserve">BF274_25LZY02_5.4 </t>
  </si>
  <si>
    <t xml:space="preserve">BF274_25LZY02_5.5 </t>
  </si>
  <si>
    <t xml:space="preserve">BF274_25LZY02_5.6 </t>
  </si>
  <si>
    <t xml:space="preserve">BF274_25LZY02_6.1 </t>
  </si>
  <si>
    <t xml:space="preserve">BF274_25LZY02_6.2 </t>
  </si>
  <si>
    <t xml:space="preserve">BF274_25LZY02_6.3 </t>
  </si>
  <si>
    <t xml:space="preserve">BF274_25LZY02_6.4 </t>
  </si>
  <si>
    <t xml:space="preserve">BF274_25LZY02_6.5 </t>
  </si>
  <si>
    <t xml:space="preserve">BF274_25LZY02_6.6 </t>
  </si>
  <si>
    <t xml:space="preserve">BF274_Cu-TRI-1_1.1 </t>
  </si>
  <si>
    <t xml:space="preserve">BF274_Cu-TRI-1_1.10 </t>
  </si>
  <si>
    <t xml:space="preserve">BF274_Cu-TRI-1_1.2 </t>
  </si>
  <si>
    <t xml:space="preserve">BF274_Cu-TRI-1_1.3 </t>
  </si>
  <si>
    <t xml:space="preserve">BF274_Cu-TRI-1_1.4 </t>
  </si>
  <si>
    <t xml:space="preserve">BF274_Cu-TRI-1_1.5 </t>
  </si>
  <si>
    <t xml:space="preserve">BF274_Cu-TRI-1_1.6 </t>
  </si>
  <si>
    <t xml:space="preserve">BF274_Cu-TRI-1_1.7 </t>
  </si>
  <si>
    <t xml:space="preserve">BF274_Cu-TRI-1_1.8 </t>
  </si>
  <si>
    <t xml:space="preserve">BF274_Cu-TRI-1_1.9 </t>
  </si>
  <si>
    <t xml:space="preserve">BF274_Cu-TRI-1_2.1 </t>
  </si>
  <si>
    <t xml:space="preserve">BF274_Cu-TRI-1_2.10 </t>
  </si>
  <si>
    <t xml:space="preserve">BF274_Cu-TRI-1_2.2 </t>
  </si>
  <si>
    <t xml:space="preserve">BF274_Cu-TRI-1_2.3 </t>
  </si>
  <si>
    <t xml:space="preserve">BF274_Cu-TRI-1_2.4 </t>
  </si>
  <si>
    <t xml:space="preserve">BF274_Cu-TRI-1_2.5 </t>
  </si>
  <si>
    <t xml:space="preserve">BF274_Cu-TRI-1_2.6 </t>
  </si>
  <si>
    <t xml:space="preserve">BF274_Cu-TRI-1_2.7 </t>
  </si>
  <si>
    <t xml:space="preserve">BF274_Cu-TRI-1_2.8 </t>
  </si>
  <si>
    <t xml:space="preserve">BF274_Cu-TRI-1_2.9 </t>
  </si>
  <si>
    <t xml:space="preserve">BF274_Cu-TRI-1_3.1 </t>
  </si>
  <si>
    <t xml:space="preserve">BF274_Cu-TRI-1_3.10 </t>
  </si>
  <si>
    <t xml:space="preserve">BF274_Cu-TRI-1_3.2 </t>
  </si>
  <si>
    <t xml:space="preserve">BF274_Cu-TRI-1_3.3 </t>
  </si>
  <si>
    <t xml:space="preserve">BF274_Cu-TRI-1_3.4 </t>
  </si>
  <si>
    <t xml:space="preserve">BF274_Cu-TRI-1_3.5 </t>
  </si>
  <si>
    <t xml:space="preserve">BF274_Cu-TRI-1_3.6 </t>
  </si>
  <si>
    <t xml:space="preserve">BF274_Cu-TRI-1_3.7 </t>
  </si>
  <si>
    <t xml:space="preserve">BF274_Cu-TRI-1_3.8 </t>
  </si>
  <si>
    <t xml:space="preserve">BF274_Cu-TRI-1_3.9 </t>
  </si>
  <si>
    <t xml:space="preserve">BF274_K3-20-10_12.1 </t>
  </si>
  <si>
    <t xml:space="preserve">BF274_K3-20-10_15.1 </t>
  </si>
  <si>
    <t xml:space="preserve">BF274_K3-20-10_15.2 </t>
  </si>
  <si>
    <t xml:space="preserve">BF274_K3-20-10_18.1 </t>
  </si>
  <si>
    <t xml:space="preserve">BF274_K3-20-10_2.1 </t>
  </si>
  <si>
    <t xml:space="preserve">BF274_K3-20-10_21.1 </t>
  </si>
  <si>
    <t xml:space="preserve">BF274_K3-20-10_23.1 </t>
  </si>
  <si>
    <t xml:space="preserve">BF274_K3-20-10_23.2 </t>
  </si>
  <si>
    <t xml:space="preserve">BF274_K3-20-10_27.1 </t>
  </si>
  <si>
    <t xml:space="preserve">BF274_K3-20-10_29.1 </t>
  </si>
  <si>
    <t xml:space="preserve">BF274_K3-20-10_30.1 </t>
  </si>
  <si>
    <t xml:space="preserve">BF274_K3-20-10_31.1 </t>
  </si>
  <si>
    <t xml:space="preserve">BF274_K3-20-10_32.1 </t>
  </si>
  <si>
    <t xml:space="preserve">BF274_K3-20-10_33.1 </t>
  </si>
  <si>
    <t xml:space="preserve">BF274_K3-20-10_34.1 </t>
  </si>
  <si>
    <t xml:space="preserve">BF274_K3-20-10_35.1 </t>
  </si>
  <si>
    <t xml:space="preserve">BF274_K3-20-10_5.1 </t>
  </si>
  <si>
    <t xml:space="preserve">BF274_K3-20-10_7.1 </t>
  </si>
  <si>
    <t xml:space="preserve">BF274_K3-20-10_8.1 </t>
  </si>
  <si>
    <t xml:space="preserve">BF274_NIJ-JD_1.1 </t>
  </si>
  <si>
    <t xml:space="preserve">BF274_NIJ-JD_1.2 </t>
  </si>
  <si>
    <t xml:space="preserve">BF274_NIJ-JD_1.3 </t>
  </si>
  <si>
    <t xml:space="preserve">BF274_NIJ-JD_2.1 </t>
  </si>
  <si>
    <t xml:space="preserve">BF274_NIJ-JD_2.3 </t>
  </si>
  <si>
    <t xml:space="preserve">BF274_NIJ-JD_3.1 </t>
  </si>
  <si>
    <t xml:space="preserve">BF274_NIJ-JD_3.2 </t>
  </si>
  <si>
    <t xml:space="preserve">BF274_NIJ-JD_3.3 </t>
  </si>
  <si>
    <t xml:space="preserve">BF274_NIJ-JD_4.1 </t>
  </si>
  <si>
    <t xml:space="preserve">BF274_QJH01-1_10.1 </t>
  </si>
  <si>
    <t xml:space="preserve">BF274_QJH01-1_11.1 </t>
  </si>
  <si>
    <t xml:space="preserve">BF274_QJH01-1_12.1 </t>
  </si>
  <si>
    <t xml:space="preserve">BF274_QJH01-1_13.1 </t>
  </si>
  <si>
    <t xml:space="preserve">BF274_QJH01-1_14.1 </t>
  </si>
  <si>
    <t xml:space="preserve">BF274_QJH01-1_2.1 </t>
  </si>
  <si>
    <t xml:space="preserve">BF274_QJH01-1_3.1 </t>
  </si>
  <si>
    <t xml:space="preserve">BF274_QJH01-1_4.1 </t>
  </si>
  <si>
    <t xml:space="preserve">BF274_QJH01-1_7.1 </t>
  </si>
  <si>
    <t xml:space="preserve">BF274_QJH01-1_7.2 </t>
  </si>
  <si>
    <t>Session-251224</t>
  </si>
  <si>
    <t>02QL2OMP (average, n=30)</t>
  </si>
  <si>
    <t>25LZY02RDN (average, n=30)</t>
  </si>
  <si>
    <t xml:space="preserve">BF270_#97SL65_21@1 </t>
  </si>
  <si>
    <t xml:space="preserve">BF270_#97SL65_2@1 </t>
  </si>
  <si>
    <t xml:space="preserve">BF270_#97SL65_1@1 </t>
  </si>
  <si>
    <t xml:space="preserve">BF270_#97M44_3@1 </t>
  </si>
  <si>
    <t xml:space="preserve">BF270_#97M44_2@1 </t>
  </si>
  <si>
    <t xml:space="preserve">BF270_#97M44_1@1 </t>
  </si>
  <si>
    <t xml:space="preserve">BF270_#KT4_25@2 </t>
  </si>
  <si>
    <t xml:space="preserve">BF270_#KT4_25@1 </t>
  </si>
  <si>
    <t xml:space="preserve">BF270_#KT4_4@2 </t>
  </si>
  <si>
    <t xml:space="preserve">BF270_#KT4_4@1 </t>
  </si>
  <si>
    <t xml:space="preserve">BF270_#KT4_16@2 </t>
  </si>
  <si>
    <t xml:space="preserve">BF270_#KT4_16@1 </t>
  </si>
  <si>
    <t xml:space="preserve">BF270_#KT4_18@2 </t>
  </si>
  <si>
    <t xml:space="preserve">BF270_#KT4_18@1 </t>
  </si>
  <si>
    <t xml:space="preserve">BF270_#KT4_1@2 </t>
  </si>
  <si>
    <t xml:space="preserve">BF270_#KT4_1@1 </t>
  </si>
  <si>
    <t xml:space="preserve">BF270_#K3-20-10_10@1 </t>
  </si>
  <si>
    <t xml:space="preserve">BF270_#K3-20-10_6@1 </t>
  </si>
  <si>
    <t xml:space="preserve">BF270_#K3-20-10_13@1 </t>
  </si>
  <si>
    <t xml:space="preserve">BF270_#K3-20-10_15@1 </t>
  </si>
  <si>
    <t xml:space="preserve">BF270_#K3-20-10_2@1 </t>
  </si>
  <si>
    <t xml:space="preserve">BF270_#K3-20-10_1@1 </t>
  </si>
  <si>
    <t>Session-251110</t>
  </si>
  <si>
    <t>IG-CAS (Guiyang)</t>
  </si>
  <si>
    <t>CAM-ANU (Canberra)</t>
  </si>
  <si>
    <t>BF117_MB04-8CPX_7A_Px-ex-21</t>
  </si>
  <si>
    <t>BF125_97SL65_Di1</t>
  </si>
  <si>
    <t>BF125_97SL65_Di2</t>
  </si>
  <si>
    <t>BF125_97SL65_Di3</t>
  </si>
  <si>
    <t>BF125_97SL65_Di4</t>
  </si>
  <si>
    <t>BF125_97SL65_Di5</t>
  </si>
  <si>
    <t>BF106_NRM-EN2_Opx1-1</t>
  </si>
  <si>
    <t>BF106_NRM-EN2_Opx2-1</t>
  </si>
  <si>
    <t>BF106_NRM-EN2_Opx3-1</t>
  </si>
  <si>
    <t>BF106_2C42_Cpx1</t>
  </si>
  <si>
    <t>BF106_2C42_Cpx2</t>
  </si>
  <si>
    <t>BF106_2C42_Cpx3</t>
  </si>
  <si>
    <t>BF106_2C42_Cpx4</t>
  </si>
  <si>
    <t>BF106_2C42_Cpx5</t>
  </si>
  <si>
    <t>BF064_95AK24 (or UWC3CPX)_Di1</t>
  </si>
  <si>
    <t>BF064_95AK24 (or UWC3CPX)_Di3</t>
  </si>
  <si>
    <t>BF064_95AK24 (or UWC3CPX)_Di4</t>
  </si>
  <si>
    <t>BF064_95AK24 (or UWC3CPX)_Di8</t>
  </si>
  <si>
    <t>BF064_95AK24 (or UWC3CPX)_Di9</t>
  </si>
  <si>
    <t>BF106_95AK24 (or UWC3CPX)_Di1-1</t>
  </si>
  <si>
    <t>BF106_95AK24 (or UWC3CPX)_Di1-2</t>
  </si>
  <si>
    <t>BF106_95AK24 (or UWC3CPX)_Di1-3</t>
  </si>
  <si>
    <t>BF106_95AK24 (or UWC3CPX)_Di2-1</t>
  </si>
  <si>
    <t>BF106_95AK24 (or UWC3CPX)_Di3-1</t>
  </si>
  <si>
    <t>BF106_95AK24 (or UWC3CPX)_Di3-2</t>
  </si>
  <si>
    <t>BF064_95AK24 (or UWC3CPX)_Di2</t>
  </si>
  <si>
    <t>BF062_95AK24 (or UWC3CPX)_Di2-2</t>
  </si>
  <si>
    <t>BF063_95AK24 (or UWC3CPX)_Di2-3 red</t>
  </si>
  <si>
    <t>BF062_95AK24 (or UWC3CPX)_Di3-3</t>
  </si>
  <si>
    <t>BF084_95AK24 (or UWC3CPX)_Di4</t>
  </si>
  <si>
    <t>BF063_95AK24 (or UWC3CPX)_Di4-10</t>
  </si>
  <si>
    <t>BF062_95AK24 (or UWC3CPX)_Di1-1</t>
  </si>
  <si>
    <t>BF084_95AK24 (or UWC3CPX)_Di1-2</t>
  </si>
  <si>
    <t>95AK24 (or UWC3CPX) Cpx (average, n=12)</t>
  </si>
  <si>
    <t>2C42CPX (average, n=5)</t>
  </si>
  <si>
    <t>NRM-EN2 OPX (average, n=8)</t>
  </si>
  <si>
    <t xml:space="preserve">BF117_MB04-8-7B@1 </t>
  </si>
  <si>
    <t xml:space="preserve">BF117_MB04-8-7B@1B </t>
  </si>
  <si>
    <t xml:space="preserve">BF117_MB04-8-7B@2 </t>
  </si>
  <si>
    <t xml:space="preserve">BF117_MB04-8-7B@3 </t>
  </si>
  <si>
    <t xml:space="preserve">BF117_MB04-8-7B@4 </t>
  </si>
  <si>
    <t xml:space="preserve">BF117_MB04-8-7C@1 </t>
  </si>
  <si>
    <t xml:space="preserve">BF117_MB04-8-7C@2 </t>
  </si>
  <si>
    <t xml:space="preserve">BF117_MB04-8-7C@3 </t>
  </si>
  <si>
    <t xml:space="preserve">BF117_MB04-8-7C@4 </t>
  </si>
  <si>
    <t xml:space="preserve">BF117_MB04-8-7C@5 </t>
  </si>
  <si>
    <t xml:space="preserve">BF117_MB04-8-7C@6 </t>
  </si>
  <si>
    <t xml:space="preserve">BF117_MB04-8-7C@7 </t>
  </si>
  <si>
    <t xml:space="preserve">BF117_QLP08-1-cpx_1@1 </t>
  </si>
  <si>
    <t xml:space="preserve">BF117_QLP08-1-cpx_2@1 </t>
  </si>
  <si>
    <t xml:space="preserve">BF117_QLP08-1-cpx_3@1 </t>
  </si>
  <si>
    <t xml:space="preserve">BF117_QLP08-1-cpx_4@1 </t>
  </si>
  <si>
    <t xml:space="preserve">BF117_QLP08-1-cpx_5@1 </t>
  </si>
  <si>
    <t xml:space="preserve">BF064_97M44_1@1 </t>
  </si>
  <si>
    <t xml:space="preserve">BF064_97M44_1@2 </t>
  </si>
  <si>
    <t xml:space="preserve">BF064_97M44_2@1 </t>
  </si>
  <si>
    <t xml:space="preserve">BF064_97M44_4@1 </t>
  </si>
  <si>
    <t xml:space="preserve">BF064_97M44_5@1 </t>
  </si>
  <si>
    <t xml:space="preserve">BF106_97M44_1@1 </t>
  </si>
  <si>
    <t xml:space="preserve">BF106_97M44_1@3 </t>
  </si>
  <si>
    <t xml:space="preserve">BF106_97M44_13@1 </t>
  </si>
  <si>
    <t xml:space="preserve">BF106_97M44_14@1 </t>
  </si>
  <si>
    <t xml:space="preserve">BF106_97M44_15@1 </t>
  </si>
  <si>
    <t xml:space="preserve">BF106_97M44_16@1 </t>
  </si>
  <si>
    <t xml:space="preserve">BF106_97M44_7@1 </t>
  </si>
  <si>
    <t xml:space="preserve">BF238_97M44-OPX_1@1 </t>
  </si>
  <si>
    <t xml:space="preserve">BF238_97M44-OPX_2@1 </t>
  </si>
  <si>
    <t xml:space="preserve">BF238_97M44-OPX_3@1 </t>
  </si>
  <si>
    <t xml:space="preserve">BF064_97SL65_1@1 </t>
  </si>
  <si>
    <t xml:space="preserve">BF064_97SL65_1@2 </t>
  </si>
  <si>
    <t xml:space="preserve">BF064_97SL65_2@1 </t>
  </si>
  <si>
    <t xml:space="preserve">BF106_97SL65_1@1 </t>
  </si>
  <si>
    <t xml:space="preserve">BF106_97SL65_2@1 </t>
  </si>
  <si>
    <t xml:space="preserve">BF106_97SL65_2@2 </t>
  </si>
  <si>
    <t xml:space="preserve">BF106_97SL65_3@1 </t>
  </si>
  <si>
    <t xml:space="preserve">BF106_97SL65_4@1 </t>
  </si>
  <si>
    <t xml:space="preserve">BF132_97SL65_22@1 </t>
  </si>
  <si>
    <t xml:space="preserve">BF132_97SL65_22@2 </t>
  </si>
  <si>
    <t xml:space="preserve">BF132_97SL65_24@1 </t>
  </si>
  <si>
    <t xml:space="preserve">BF132_97SL65_25@1 </t>
  </si>
  <si>
    <t xml:space="preserve">BF132_97SL65_31@1 </t>
  </si>
  <si>
    <t xml:space="preserve">BF238_97SL65-cpx_1@1 </t>
  </si>
  <si>
    <t xml:space="preserve">BF238_97SL65-cpx_2@1 </t>
  </si>
  <si>
    <t xml:space="preserve">BF238_97SL65-cpx_3@1 </t>
  </si>
  <si>
    <t xml:space="preserve">BF258_97SL65_Px-1 </t>
  </si>
  <si>
    <t xml:space="preserve">BF258_97SL65_Px-2 </t>
  </si>
  <si>
    <t xml:space="preserve">BF258_97SL65_Px-3 </t>
  </si>
  <si>
    <t xml:space="preserve">BF260_97SL65_Px-1 </t>
  </si>
  <si>
    <t xml:space="preserve">BF260_97SL65_Px-2 </t>
  </si>
  <si>
    <t xml:space="preserve">BF260_97SL65_Px-3 </t>
  </si>
  <si>
    <t xml:space="preserve">BF064_AG1_1@1 </t>
  </si>
  <si>
    <t xml:space="preserve">BF064_AG1_1@2 </t>
  </si>
  <si>
    <t xml:space="preserve">BF064_AG1_2@1 </t>
  </si>
  <si>
    <t xml:space="preserve">BF064_AG1_3@1 </t>
  </si>
  <si>
    <t xml:space="preserve">BF064_AG1_4@1 </t>
  </si>
  <si>
    <t xml:space="preserve">BF064_EN2_1@1 </t>
  </si>
  <si>
    <t xml:space="preserve">BF064_EN2_1@2 </t>
  </si>
  <si>
    <t xml:space="preserve">BF064_EN2_1@3 </t>
  </si>
  <si>
    <t xml:space="preserve">BF064_EN2_2@1 </t>
  </si>
  <si>
    <t xml:space="preserve">BF064_EN2_2@2 </t>
  </si>
  <si>
    <t xml:space="preserve">BF064_EN2_2@3 </t>
  </si>
  <si>
    <t xml:space="preserve">BF106_NRM-EN-2_1@1 </t>
  </si>
  <si>
    <t xml:space="preserve">BF106_NRM-EN-2_1@2 </t>
  </si>
  <si>
    <t xml:space="preserve">BF106_NRM-EN-2_1@3 </t>
  </si>
  <si>
    <t xml:space="preserve">BF106_NRM-EN-2_2@1 </t>
  </si>
  <si>
    <t xml:space="preserve">BF106_NRM-EN-2_2@2 </t>
  </si>
  <si>
    <t xml:space="preserve">BF106_NRM-EN-2_3@1 </t>
  </si>
  <si>
    <t xml:space="preserve">BF106_NRM-EN-2_3@2 </t>
  </si>
  <si>
    <t xml:space="preserve">BF064_QJH01-1_2@1 </t>
  </si>
  <si>
    <t xml:space="preserve">BF064_QJH01-1_3@1 </t>
  </si>
  <si>
    <t xml:space="preserve">BF064_QJH01-1_3@2 </t>
  </si>
  <si>
    <t xml:space="preserve">BF064_QJH01-1_4@1 </t>
  </si>
  <si>
    <t xml:space="preserve">BF064_QJH01-1_5@1 </t>
  </si>
  <si>
    <t xml:space="preserve">BF106_QJH01-1_3@1 </t>
  </si>
  <si>
    <t xml:space="preserve">BF106_QJH01-1_4@1 </t>
  </si>
  <si>
    <t xml:space="preserve">BF106_QJH01-1_5@1 </t>
  </si>
  <si>
    <t xml:space="preserve">BF106_QJH01-1_6@1 </t>
  </si>
  <si>
    <t xml:space="preserve">BF106_QJH01-1_7@1 </t>
  </si>
  <si>
    <t xml:space="preserve">BF106_QJH01-1_8@1 </t>
  </si>
  <si>
    <t xml:space="preserve">BF106_QJH01-1_9@1 </t>
  </si>
  <si>
    <t xml:space="preserve">BF064_QLP08-1_5@1 </t>
  </si>
  <si>
    <t xml:space="preserve">BF064_QLP08-1_6@1 </t>
  </si>
  <si>
    <t xml:space="preserve">BF064_QLP08-1_7@1 </t>
  </si>
  <si>
    <t xml:space="preserve">BF064_QLP08-1_8@1 </t>
  </si>
  <si>
    <t xml:space="preserve">BF064_QLP08-1_9@1 </t>
  </si>
  <si>
    <t xml:space="preserve">BF106_QLP08-1_1@1 </t>
  </si>
  <si>
    <t xml:space="preserve">BF106_QLP08-1_2@1 </t>
  </si>
  <si>
    <t xml:space="preserve">BF106_QLP08-1_3@1 </t>
  </si>
  <si>
    <t xml:space="preserve">BF106_QLP08-1_4@1 </t>
  </si>
  <si>
    <t xml:space="preserve">BF106_QLP08-1_5@1 </t>
  </si>
  <si>
    <t xml:space="preserve">BF106_QLP08-1_7@1 </t>
  </si>
  <si>
    <t xml:space="preserve">BF064_UWC3_1@1 </t>
  </si>
  <si>
    <t xml:space="preserve">BF064_UWC3_3@1 </t>
  </si>
  <si>
    <t xml:space="preserve">BF064_UWC3_3@2 </t>
  </si>
  <si>
    <t xml:space="preserve">BF064_UWC3_4@1 </t>
  </si>
  <si>
    <t xml:space="preserve">BF064_UWC3_6@1 </t>
  </si>
  <si>
    <t xml:space="preserve">BF106_UWC3_1@1 </t>
  </si>
  <si>
    <t xml:space="preserve">BF106_UWC3_1@2 </t>
  </si>
  <si>
    <t xml:space="preserve">BF106_UWC3_1@3 </t>
  </si>
  <si>
    <t xml:space="preserve">BF106_UWC3_2@1 </t>
  </si>
  <si>
    <t xml:space="preserve">BF106_UWC3_2@2 </t>
  </si>
  <si>
    <t xml:space="preserve">BF106_UWC3_3@1 </t>
  </si>
  <si>
    <t xml:space="preserve">BF106_UWC3_3@2 </t>
  </si>
  <si>
    <t xml:space="preserve">BF106_UWC3_3@3 </t>
  </si>
  <si>
    <t xml:space="preserve">BF106_06JY31_1@1 </t>
  </si>
  <si>
    <t xml:space="preserve">BF106_06JY31_1@2 </t>
  </si>
  <si>
    <t xml:space="preserve">BF106_06JY31_2@1 </t>
  </si>
  <si>
    <t xml:space="preserve">BF106_06JY31_2@2 </t>
  </si>
  <si>
    <t xml:space="preserve">BF106_06JY31_3@1 </t>
  </si>
  <si>
    <t xml:space="preserve">BF106_06JY31_3@2 </t>
  </si>
  <si>
    <t xml:space="preserve">BF106_06JY31_4@1 </t>
  </si>
  <si>
    <t xml:space="preserve">BF106_06JY34_1@1 </t>
  </si>
  <si>
    <t xml:space="preserve">BF106_06JY34_2@1 </t>
  </si>
  <si>
    <t xml:space="preserve">BF106_06JY34_2@2 </t>
  </si>
  <si>
    <t xml:space="preserve">BF106_06JY34_3@1 </t>
  </si>
  <si>
    <t xml:space="preserve">BF106_06JY34_4@1 </t>
  </si>
  <si>
    <t xml:space="preserve">BF106_06JY34_5@1 </t>
  </si>
  <si>
    <t xml:space="preserve">BF106_06JY34_6@1 </t>
  </si>
  <si>
    <t xml:space="preserve">BF106_2C42_1@1 </t>
  </si>
  <si>
    <t xml:space="preserve">BF106_2C42_2@1 </t>
  </si>
  <si>
    <t xml:space="preserve">BF106_2C42_3@1 </t>
  </si>
  <si>
    <t xml:space="preserve">BF106_2C42_4@1 </t>
  </si>
  <si>
    <t xml:space="preserve">BF106_2C42_5@1 </t>
  </si>
  <si>
    <t xml:space="preserve">BF106_2C42_6@1 </t>
  </si>
  <si>
    <t xml:space="preserve">BF106_2C42_7@1 </t>
  </si>
  <si>
    <t xml:space="preserve">BF106_97M43_1@1 </t>
  </si>
  <si>
    <t xml:space="preserve">BF106_97M43_14@1 </t>
  </si>
  <si>
    <t xml:space="preserve">BF106_97M43_15@1 </t>
  </si>
  <si>
    <t xml:space="preserve">BF106_97M43_19@1 </t>
  </si>
  <si>
    <t xml:space="preserve">BF106_97M43_2@1 </t>
  </si>
  <si>
    <t xml:space="preserve">BF106_97M43_5@1 </t>
  </si>
  <si>
    <t xml:space="preserve">BF106_97M43_7@1 </t>
  </si>
  <si>
    <t xml:space="preserve">BF106_97SL17_1@1 </t>
  </si>
  <si>
    <t xml:space="preserve">BF106_97SL17_2@1 </t>
  </si>
  <si>
    <t xml:space="preserve">BF106_97SL17_3@1 </t>
  </si>
  <si>
    <t xml:space="preserve">BF106_97SL17_4@1 </t>
  </si>
  <si>
    <t xml:space="preserve">BF106_97SL17_5@1 </t>
  </si>
  <si>
    <t xml:space="preserve">BF106_97SL17_6@1 </t>
  </si>
  <si>
    <t xml:space="preserve">BF106_97SL17_7@1 </t>
  </si>
  <si>
    <t xml:space="preserve">BF106_97SL21_1@1 </t>
  </si>
  <si>
    <t xml:space="preserve">BF106_97SL21_2@1 </t>
  </si>
  <si>
    <t xml:space="preserve">BF106_97SL21_3@1 </t>
  </si>
  <si>
    <t xml:space="preserve">BF106_97SL21_4@1 </t>
  </si>
  <si>
    <t xml:space="preserve">BF106_97SL21_5@1 </t>
  </si>
  <si>
    <t xml:space="preserve">BF106_97SL21_6@1 </t>
  </si>
  <si>
    <t xml:space="preserve">BF106_97SL21_7@1 </t>
  </si>
  <si>
    <t xml:space="preserve">BF106_GQ01-8_1@1 </t>
  </si>
  <si>
    <t xml:space="preserve">BF106_GQ01-8_2@1 </t>
  </si>
  <si>
    <t xml:space="preserve">BF106_GQ01-8_3@1 </t>
  </si>
  <si>
    <t xml:space="preserve">BF106_GQ01-8_4@1 </t>
  </si>
  <si>
    <t xml:space="preserve">BF106_GQ01-8_5@1 </t>
  </si>
  <si>
    <t xml:space="preserve">BF106_GQ01-8_6@1 </t>
  </si>
  <si>
    <t xml:space="preserve">BF106_GQ01-8_7@1 </t>
  </si>
  <si>
    <t xml:space="preserve">BF106_NIJ-Jd_1@1 </t>
  </si>
  <si>
    <t xml:space="preserve">BF106_NIJ-Jd_1@2 </t>
  </si>
  <si>
    <t xml:space="preserve">BF106_NIJ-Jd_1@3 </t>
  </si>
  <si>
    <t xml:space="preserve">BF106_NIJ-Jd_2@1 </t>
  </si>
  <si>
    <t xml:space="preserve">BF106_NIJ-Jd_2@2 </t>
  </si>
  <si>
    <t xml:space="preserve">BF106_NIJ-Jd_3@1 </t>
  </si>
  <si>
    <t xml:space="preserve">BF106_NIJ-Jd_3@2 </t>
  </si>
  <si>
    <t xml:space="preserve">BF106_NSH6_1@1 </t>
  </si>
  <si>
    <t xml:space="preserve">BF106_NSH6_1@2 </t>
  </si>
  <si>
    <t xml:space="preserve">BF106_NSH6_1@3 </t>
  </si>
  <si>
    <t xml:space="preserve">BF106_NSH6_2@1 </t>
  </si>
  <si>
    <t xml:space="preserve">BF106_NSH6_2@2 </t>
  </si>
  <si>
    <t xml:space="preserve">BF106_NSH6_2@3 </t>
  </si>
  <si>
    <t xml:space="preserve">BF106_NSH9_1@1 </t>
  </si>
  <si>
    <t xml:space="preserve">BF106_NSH9_1@2 </t>
  </si>
  <si>
    <t xml:space="preserve">BF106_NSH9_1@3 </t>
  </si>
  <si>
    <t xml:space="preserve">BF106_NSH9_2@1 </t>
  </si>
  <si>
    <t xml:space="preserve">BF106_NSH9_2@2 </t>
  </si>
  <si>
    <t xml:space="preserve">BF106_NSH9_2@3 </t>
  </si>
  <si>
    <t xml:space="preserve">BF106_NSH9_2@4 </t>
  </si>
  <si>
    <t xml:space="preserve">BF132_1594_1@1 </t>
  </si>
  <si>
    <t xml:space="preserve">BF132_1594_2@1 </t>
  </si>
  <si>
    <t xml:space="preserve">BF132_1594_4@1 </t>
  </si>
  <si>
    <t xml:space="preserve">BF132_1594_4@2 </t>
  </si>
  <si>
    <t xml:space="preserve">BF132_1594_8@1 </t>
  </si>
  <si>
    <t xml:space="preserve">BF132_1984_1@1 </t>
  </si>
  <si>
    <t xml:space="preserve">BF132_1984_5@1 </t>
  </si>
  <si>
    <t xml:space="preserve">BF132_1984_6@1 </t>
  </si>
  <si>
    <t xml:space="preserve">BF132_1984_9@1 </t>
  </si>
  <si>
    <t xml:space="preserve">BF132_22779A_1@1 </t>
  </si>
  <si>
    <t xml:space="preserve">BF132_22779A_2@1 </t>
  </si>
  <si>
    <t xml:space="preserve">BF132_22779B_1@1 </t>
  </si>
  <si>
    <t xml:space="preserve">BF132_22779B_2@1 </t>
  </si>
  <si>
    <t xml:space="preserve">BF132_22779C_1@1 </t>
  </si>
  <si>
    <t xml:space="preserve">BF132_22779C_2@1 </t>
  </si>
  <si>
    <t xml:space="preserve">BF132_24516_1@1 </t>
  </si>
  <si>
    <t xml:space="preserve">BF132_24516_3@1 </t>
  </si>
  <si>
    <t xml:space="preserve">BF132_24516_4@1 </t>
  </si>
  <si>
    <t xml:space="preserve">BF132_24516_4@2 </t>
  </si>
  <si>
    <t xml:space="preserve">BF132_24516_5@1 </t>
  </si>
  <si>
    <t xml:space="preserve">BF132_37087_1@1 </t>
  </si>
  <si>
    <t xml:space="preserve">BF132_37087_1@2 </t>
  </si>
  <si>
    <t xml:space="preserve">BF132_37087_4@1 </t>
  </si>
  <si>
    <t xml:space="preserve">BF132_37087_5@1 </t>
  </si>
  <si>
    <t xml:space="preserve">BF132_37087_6@1 </t>
  </si>
  <si>
    <t xml:space="preserve">BF132_R1213_1@1 </t>
  </si>
  <si>
    <t xml:space="preserve">BF132_R1213_2@1 </t>
  </si>
  <si>
    <t xml:space="preserve">BF132_R1213_3@1 </t>
  </si>
  <si>
    <t xml:space="preserve">BF132_R1213_4@1 </t>
  </si>
  <si>
    <t xml:space="preserve">BF132_R1213_5@1 </t>
  </si>
  <si>
    <t xml:space="preserve">BF132_R1213_5@2 </t>
  </si>
  <si>
    <t xml:space="preserve">BF259_Cpx#97SL65_Px-1 </t>
  </si>
  <si>
    <t xml:space="preserve">BF259_Cpx#97SL65_Px-2 </t>
  </si>
  <si>
    <t xml:space="preserve">BF259_Cpx#97SL65_Px-3 </t>
  </si>
  <si>
    <t>KT4CPX (average, n=10)</t>
  </si>
  <si>
    <t>K3-20-10SPD (average, n=6)</t>
  </si>
  <si>
    <t>Session-220708 (Grt-std?)</t>
  </si>
  <si>
    <t>06JY31CPX (average, n=8)</t>
  </si>
  <si>
    <t>06JY31CPX_BF106_px1A</t>
  </si>
  <si>
    <t>06JY31CPX_BF106_px1B</t>
  </si>
  <si>
    <t>06JY31CPX_BF106_px2A</t>
  </si>
  <si>
    <t>06JY31CPX_BF106_px2B</t>
  </si>
  <si>
    <t>06JY31CPX_BF106_px3A</t>
  </si>
  <si>
    <t>06JY31CPX_BF106_px3B</t>
  </si>
  <si>
    <t>06JY31CPX_BF106_px4_1</t>
  </si>
  <si>
    <t>06JY31CPX_BF106_px4_2</t>
  </si>
  <si>
    <t>97M44OPX (average, n=22 out of 23)</t>
  </si>
  <si>
    <t>BF117_97SL65-cpx_2@1 --&gt; 97M44OPX</t>
  </si>
  <si>
    <t>BF117_97SL65-cpx_1@1 --&gt; 97M44OPX</t>
  </si>
  <si>
    <t>BF117_97SL65-cpx_3@1 --&gt; 97M44OPX</t>
  </si>
  <si>
    <t>BF117_97SL65-cpx_4@1 --&gt; 97M44OPX</t>
  </si>
  <si>
    <t>BF117_97SL65-cpx_7@1 --&gt; 97M44OPX</t>
  </si>
  <si>
    <t>BF117_97M44_1@1 --&gt; 97SL65CPX</t>
  </si>
  <si>
    <t>BF117_97M44_2@1 --&gt; 97SL65CPX</t>
  </si>
  <si>
    <t>BF117_97M44_3@1 --&gt; 97SL65CPX</t>
  </si>
  <si>
    <t>BF117_97M44_4@1 --&gt; 97SL65CPX</t>
  </si>
  <si>
    <t>BF117_97M44_5@1 --&gt; 97SL65CPX</t>
  </si>
  <si>
    <t>97SL65CPX (average, n=33)</t>
  </si>
  <si>
    <t>Garnet? Rejected</t>
  </si>
  <si>
    <t>NRM-EN2 Opx (average, n=13)</t>
  </si>
  <si>
    <t>95AK24 (or UWC3CPX) Cpx (average, n=13)</t>
  </si>
  <si>
    <t>06JY31CPX (average, n=7)</t>
  </si>
  <si>
    <t>06JY34OPX (average, n=7)</t>
  </si>
  <si>
    <t>2C42CPX (average, n=7)</t>
  </si>
  <si>
    <t>97SL17OMP (average, n=7)</t>
  </si>
  <si>
    <t>97M43OPX (average, n=7)</t>
  </si>
  <si>
    <t>97SL21OMP (average, n=7)</t>
  </si>
  <si>
    <t>GQ01-8OMP (average, n=7)</t>
  </si>
  <si>
    <t>NIJ-JD (average, n=7)</t>
  </si>
  <si>
    <t>1594CPX (average, n=5)</t>
  </si>
  <si>
    <t>22779HD (average, n=6)</t>
  </si>
  <si>
    <t>24516HD (average, n=5)</t>
  </si>
  <si>
    <t>37087HD (average, n=5)</t>
  </si>
  <si>
    <t>R1213 HD (average, n=6)</t>
  </si>
  <si>
    <t xml:space="preserve">NSH4CPX </t>
  </si>
  <si>
    <t xml:space="preserve">XHD23-1OMP </t>
  </si>
  <si>
    <t>KT4CPX</t>
  </si>
  <si>
    <t>02QL2OMP</t>
  </si>
  <si>
    <t>25LZY02RDN</t>
  </si>
  <si>
    <t>Q (Wo,En,Fs,Rdn)</t>
  </si>
  <si>
    <t>Rdn</t>
  </si>
  <si>
    <t>no Li2O data</t>
  </si>
  <si>
    <t>CU-TRI-1SPD</t>
  </si>
  <si>
    <t>CU-TRI-1SPD (average, n=30)</t>
  </si>
  <si>
    <t>TR1_3-3</t>
  </si>
  <si>
    <t>TR1_3-2</t>
  </si>
  <si>
    <t>TR1_3-1</t>
  </si>
  <si>
    <t>TR1_2-6</t>
  </si>
  <si>
    <t>TR1_2-5</t>
  </si>
  <si>
    <t>TR1_2-4</t>
  </si>
  <si>
    <t>TR1_2-3</t>
  </si>
  <si>
    <t>TR1_2-2</t>
  </si>
  <si>
    <t>TR1_2-1</t>
  </si>
  <si>
    <t>TR1_1-3</t>
  </si>
  <si>
    <t>low CPS/nA; rejected</t>
  </si>
  <si>
    <t>TR1_1-2</t>
  </si>
  <si>
    <t>TR1_1-1</t>
  </si>
  <si>
    <t>CU-TRI-1SPD (average, n=10 out of 12)</t>
  </si>
  <si>
    <t>K3-20-10_32-1</t>
  </si>
  <si>
    <t>K3-20-10_27-1</t>
  </si>
  <si>
    <t>K3-20-10_21-1</t>
  </si>
  <si>
    <t>K3-20-10_16-1</t>
  </si>
  <si>
    <t>K3-20-10_18-1</t>
  </si>
  <si>
    <t>K3-20-10_12-1</t>
  </si>
  <si>
    <t>K3-20-10_13-1</t>
  </si>
  <si>
    <t>K3-20-10_14-1</t>
  </si>
  <si>
    <t>K3-20-10_5-1</t>
  </si>
  <si>
    <t>K3-20-10_3-1</t>
  </si>
  <si>
    <t>K3-20-10SPD (average, n=10)</t>
  </si>
  <si>
    <t>QL02_32-1</t>
  </si>
  <si>
    <t>QL02_34-1</t>
  </si>
  <si>
    <t>QL02_33-1</t>
  </si>
  <si>
    <t>QL02_31-1</t>
  </si>
  <si>
    <t>QL02_30-1</t>
  </si>
  <si>
    <t>QL02_29-1</t>
  </si>
  <si>
    <t>QL02_28-1</t>
  </si>
  <si>
    <t>QL02_26-1</t>
  </si>
  <si>
    <t>QL02_25-1</t>
  </si>
  <si>
    <t>QL02_24-1</t>
  </si>
  <si>
    <t>QL02_17-1</t>
  </si>
  <si>
    <t>QL02_14-1</t>
  </si>
  <si>
    <t>QL02_15-1</t>
  </si>
  <si>
    <t>QL02_12-1</t>
  </si>
  <si>
    <t>QL02_10-1</t>
  </si>
  <si>
    <t>QL02_5-1</t>
  </si>
  <si>
    <t>QL02_2-1</t>
  </si>
  <si>
    <t>QL02_1-1</t>
  </si>
  <si>
    <t>02QL2OMP (average, n=18)</t>
  </si>
  <si>
    <t>QJH01_7-1</t>
  </si>
  <si>
    <t>QJH01_8-1</t>
  </si>
  <si>
    <t>QJH01_9-1</t>
  </si>
  <si>
    <t>QJH01_6-1</t>
  </si>
  <si>
    <t>QJH01_4-1</t>
  </si>
  <si>
    <t>QJH01_3-1</t>
  </si>
  <si>
    <t>QJH01_2-1</t>
  </si>
  <si>
    <t>QJH01_13-1</t>
  </si>
  <si>
    <t>QJH01_14-1</t>
  </si>
  <si>
    <t>QJH01-1OMP (average, n=9)</t>
  </si>
  <si>
    <t>NIJ_4-1</t>
  </si>
  <si>
    <t>NIJ_3-3</t>
  </si>
  <si>
    <t>NIJ_3-2</t>
  </si>
  <si>
    <t>NIJ_3-1</t>
  </si>
  <si>
    <t>NIJ_2-2</t>
  </si>
  <si>
    <t>NIJ_2-1</t>
  </si>
  <si>
    <t>NIJ_1-5</t>
  </si>
  <si>
    <t>NIJ_1-4</t>
  </si>
  <si>
    <t>NIJ_1-3</t>
  </si>
  <si>
    <t>NIJ_1-2</t>
  </si>
  <si>
    <t>NIJ_1-1</t>
  </si>
  <si>
    <t>LZY02_6-3</t>
  </si>
  <si>
    <t>LZY02_6-2</t>
  </si>
  <si>
    <t>LZY02_6-1</t>
  </si>
  <si>
    <t>LZY02_5-2</t>
  </si>
  <si>
    <t>LZY02_5-1</t>
  </si>
  <si>
    <t>LZY02_3-4</t>
  </si>
  <si>
    <t>LZY02_3-3</t>
  </si>
  <si>
    <t>LZY02_3-2</t>
  </si>
  <si>
    <t>LZY02_3-1</t>
  </si>
  <si>
    <t>LZY02_2-3</t>
  </si>
  <si>
    <t>LZY02_2-2</t>
  </si>
  <si>
    <t>LZY02_2-1</t>
  </si>
  <si>
    <t>LZY02_1-3</t>
  </si>
  <si>
    <t>LZY02_1-2</t>
  </si>
  <si>
    <t>LZY02_1-1</t>
  </si>
  <si>
    <t>25LZY02RDN Rdn (average, n=15)</t>
  </si>
  <si>
    <t>SL65_16-2</t>
  </si>
  <si>
    <t>SL65_2-2</t>
  </si>
  <si>
    <t>SL65_4-2</t>
  </si>
  <si>
    <t>SL65_7-1</t>
  </si>
  <si>
    <t>SL65_8-1</t>
  </si>
  <si>
    <t>SL65_11-1</t>
  </si>
  <si>
    <t>SL65_45-1</t>
  </si>
  <si>
    <t>SL65_46-1</t>
  </si>
  <si>
    <t>SL65_36-1</t>
  </si>
  <si>
    <t>SL65_37-1</t>
  </si>
  <si>
    <t>SL65_29-1</t>
  </si>
  <si>
    <t>SL65_30-1</t>
  </si>
  <si>
    <t>SL65_28-1</t>
  </si>
  <si>
    <t>SL65_23-1</t>
  </si>
  <si>
    <t>SL65_24-1</t>
  </si>
  <si>
    <t>SL65_18-1</t>
  </si>
  <si>
    <t>SL65_20-1</t>
  </si>
  <si>
    <t>SL65_14-1</t>
  </si>
  <si>
    <t>SL65_16-1</t>
  </si>
  <si>
    <t>SL65_5-1</t>
  </si>
  <si>
    <t>SL65_4-1</t>
  </si>
  <si>
    <t>SL65_2-1</t>
  </si>
  <si>
    <t>97SL65CPX Cpx (average, n=16 out of 22)</t>
  </si>
  <si>
    <t>Session-260107</t>
  </si>
  <si>
    <t>KT4_4@2</t>
  </si>
  <si>
    <t>KT4_4@1</t>
  </si>
  <si>
    <t>KT4_25@2</t>
  </si>
  <si>
    <t>KT4_25@1</t>
  </si>
  <si>
    <t>KT4_18@2</t>
  </si>
  <si>
    <t>KT4_18@1</t>
  </si>
  <si>
    <t>KT4_16@2</t>
  </si>
  <si>
    <t>KT4_16@1</t>
  </si>
  <si>
    <t>KT4_1@2</t>
  </si>
  <si>
    <t>KT4_1@1</t>
  </si>
  <si>
    <t>KT4CPX (average, n=9 out of 10)</t>
  </si>
  <si>
    <t>6.09?</t>
  </si>
  <si>
    <t>5.33?</t>
  </si>
  <si>
    <t>6.48?</t>
  </si>
  <si>
    <t>5.88?</t>
  </si>
  <si>
    <t>BF274</t>
  </si>
  <si>
    <t>Cpx1</t>
  </si>
  <si>
    <t>Average calculated from mutiple sessions</t>
  </si>
  <si>
    <t>Opx</t>
  </si>
  <si>
    <t>CPX2</t>
  </si>
  <si>
    <t>SPD</t>
  </si>
  <si>
    <t>imprecise?</t>
  </si>
  <si>
    <t>sulphide (galena) inclusions</t>
  </si>
  <si>
    <t>outlier (albite?); rejected</t>
  </si>
  <si>
    <t>K3-20-10SPD (average, n=19)</t>
  </si>
  <si>
    <t>1984HD (average, n=19)</t>
  </si>
  <si>
    <t>MB05-2OPX (average, n=18 out of 19)</t>
  </si>
  <si>
    <r>
      <t>Fu et al. (2003)</t>
    </r>
    <r>
      <rPr>
        <vertAlign val="superscript"/>
        <sz val="12"/>
        <rFont val="Calibri (Body)"/>
      </rPr>
      <t>31</t>
    </r>
  </si>
  <si>
    <t>QLP08-1OMP (average, n=16)</t>
  </si>
  <si>
    <r>
      <rPr>
        <vertAlign val="superscript"/>
        <sz val="10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>O (CPS)</t>
    </r>
  </si>
  <si>
    <r>
      <rPr>
        <vertAlign val="superscript"/>
        <sz val="10"/>
        <rFont val="Calibri"/>
        <family val="2"/>
        <scheme val="minor"/>
      </rPr>
      <t>56</t>
    </r>
    <r>
      <rPr>
        <sz val="10"/>
        <rFont val="Calibri"/>
        <family val="2"/>
        <scheme val="minor"/>
      </rPr>
      <t>Fe</t>
    </r>
    <r>
      <rPr>
        <vertAlign val="superscript"/>
        <sz val="10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>O/</t>
    </r>
    <r>
      <rPr>
        <vertAlign val="superscript"/>
        <sz val="10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>O</t>
    </r>
  </si>
  <si>
    <r>
      <t xml:space="preserve">Raw </t>
    </r>
    <r>
      <rPr>
        <vertAlign val="superscript"/>
        <sz val="10"/>
        <rFont val="Calibri"/>
        <family val="2"/>
        <scheme val="minor"/>
      </rPr>
      <t>18</t>
    </r>
    <r>
      <rPr>
        <sz val="10"/>
        <rFont val="Calibri"/>
        <family val="2"/>
        <scheme val="minor"/>
      </rPr>
      <t>O/</t>
    </r>
    <r>
      <rPr>
        <vertAlign val="superscript"/>
        <sz val="10"/>
        <rFont val="Calibri"/>
        <family val="2"/>
        <scheme val="minor"/>
      </rPr>
      <t>16</t>
    </r>
    <r>
      <rPr>
        <sz val="10"/>
        <rFont val="Calibri"/>
        <family val="2"/>
        <scheme val="minor"/>
      </rPr>
      <t>O Ratio</t>
    </r>
  </si>
  <si>
    <r>
      <t>d</t>
    </r>
    <r>
      <rPr>
        <vertAlign val="superscript"/>
        <sz val="10"/>
        <rFont val="Calibri"/>
        <family val="2"/>
        <scheme val="minor"/>
      </rPr>
      <t>18</t>
    </r>
    <r>
      <rPr>
        <sz val="10"/>
        <rFont val="Calibri"/>
        <family val="2"/>
        <scheme val="minor"/>
      </rPr>
      <t>O (‰, VSMOW) (vs. P-Std)</t>
    </r>
  </si>
  <si>
    <r>
      <t>d</t>
    </r>
    <r>
      <rPr>
        <vertAlign val="superscript"/>
        <sz val="10"/>
        <rFont val="Calibri"/>
        <family val="2"/>
        <scheme val="minor"/>
      </rPr>
      <t>18</t>
    </r>
    <r>
      <rPr>
        <sz val="10"/>
        <rFont val="Calibri"/>
        <family val="2"/>
        <scheme val="minor"/>
      </rPr>
      <t>O (‰, VSMOW) LF or ME corr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</si>
</sst>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E+00"/>
  </numFmts>
  <fonts count="1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trike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i/>
      <sz val="10"/>
      <name val="Calibri"/>
      <family val="2"/>
      <scheme val="minor"/>
    </font>
    <font>
      <vertAlign val="superscript"/>
      <sz val="12"/>
      <name val="Calibri (Body)"/>
    </font>
    <font>
      <vertAlign val="superscript"/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 applyFill="1" applyAlignment="1">
      <alignment wrapText="1"/>
    </xf>
    <xf numFmtId="0" fontId="1" fillId="0" borderId="6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2" fontId="2" fillId="0" borderId="7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Fill="1"/>
    <xf numFmtId="2" fontId="2" fillId="0" borderId="0" xfId="0" applyNumberFormat="1" applyFont="1" applyFill="1"/>
    <xf numFmtId="0" fontId="2" fillId="0" borderId="2" xfId="0" applyFont="1" applyFill="1" applyBorder="1"/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2" fontId="5" fillId="0" borderId="0" xfId="0" applyNumberFormat="1" applyFont="1" applyFill="1"/>
    <xf numFmtId="0" fontId="4" fillId="0" borderId="1" xfId="0" applyFont="1" applyFill="1" applyBorder="1" applyAlignment="1">
      <alignment wrapText="1"/>
    </xf>
    <xf numFmtId="0" fontId="5" fillId="0" borderId="2" xfId="0" applyFont="1" applyFill="1" applyBorder="1"/>
    <xf numFmtId="2" fontId="2" fillId="0" borderId="1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2" fontId="2" fillId="0" borderId="4" xfId="0" applyNumberFormat="1" applyFont="1" applyFill="1" applyBorder="1"/>
    <xf numFmtId="0" fontId="2" fillId="0" borderId="5" xfId="0" applyFont="1" applyFill="1" applyBorder="1"/>
    <xf numFmtId="0" fontId="2" fillId="0" borderId="0" xfId="0" applyFont="1" applyFill="1" applyAlignment="1">
      <alignment wrapText="1"/>
    </xf>
    <xf numFmtId="0" fontId="2" fillId="0" borderId="1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0" fontId="12" fillId="0" borderId="1" xfId="0" applyFont="1" applyFill="1" applyBorder="1" applyAlignment="1">
      <alignment wrapText="1"/>
    </xf>
    <xf numFmtId="0" fontId="3" fillId="0" borderId="0" xfId="0" applyFont="1" applyFill="1"/>
    <xf numFmtId="0" fontId="1" fillId="0" borderId="0" xfId="0" applyFont="1" applyFill="1"/>
    <xf numFmtId="0" fontId="7" fillId="0" borderId="6" xfId="0" applyFont="1" applyFill="1" applyBorder="1" applyAlignment="1">
      <alignment wrapText="1"/>
    </xf>
    <xf numFmtId="11" fontId="7" fillId="0" borderId="7" xfId="0" applyNumberFormat="1" applyFont="1" applyFill="1" applyBorder="1" applyAlignment="1">
      <alignment wrapText="1"/>
    </xf>
    <xf numFmtId="2" fontId="7" fillId="0" borderId="7" xfId="0" applyNumberFormat="1" applyFont="1" applyFill="1" applyBorder="1" applyAlignment="1">
      <alignment wrapText="1"/>
    </xf>
    <xf numFmtId="0" fontId="7" fillId="0" borderId="8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0" xfId="0" applyFont="1" applyFill="1"/>
    <xf numFmtId="0" fontId="7" fillId="0" borderId="2" xfId="0" applyFont="1" applyFill="1" applyBorder="1"/>
    <xf numFmtId="164" fontId="7" fillId="0" borderId="0" xfId="0" applyNumberFormat="1" applyFont="1" applyFill="1"/>
    <xf numFmtId="2" fontId="6" fillId="0" borderId="0" xfId="0" applyNumberFormat="1" applyFont="1" applyFill="1" applyAlignment="1">
      <alignment wrapText="1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Alignment="1">
      <alignment wrapText="1"/>
    </xf>
    <xf numFmtId="2" fontId="7" fillId="0" borderId="0" xfId="0" applyNumberFormat="1" applyFont="1" applyFill="1" applyAlignment="1">
      <alignment wrapText="1"/>
    </xf>
    <xf numFmtId="2" fontId="7" fillId="0" borderId="0" xfId="0" applyNumberFormat="1" applyFont="1" applyFill="1"/>
    <xf numFmtId="0" fontId="7" fillId="0" borderId="2" xfId="0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164" fontId="8" fillId="0" borderId="0" xfId="0" applyNumberFormat="1" applyFont="1" applyFill="1" applyAlignment="1">
      <alignment wrapText="1"/>
    </xf>
    <xf numFmtId="0" fontId="9" fillId="0" borderId="2" xfId="0" applyFont="1" applyFill="1" applyBorder="1" applyAlignment="1">
      <alignment wrapText="1"/>
    </xf>
    <xf numFmtId="2" fontId="8" fillId="0" borderId="0" xfId="0" applyNumberFormat="1" applyFont="1" applyFill="1" applyAlignment="1">
      <alignment wrapText="1"/>
    </xf>
    <xf numFmtId="2" fontId="6" fillId="0" borderId="2" xfId="0" applyNumberFormat="1" applyFont="1" applyFill="1" applyBorder="1"/>
    <xf numFmtId="164" fontId="8" fillId="0" borderId="0" xfId="0" applyNumberFormat="1" applyFont="1" applyFill="1"/>
    <xf numFmtId="11" fontId="7" fillId="0" borderId="0" xfId="0" applyNumberFormat="1" applyFont="1" applyFill="1" applyAlignment="1">
      <alignment wrapText="1"/>
    </xf>
    <xf numFmtId="0" fontId="7" fillId="0" borderId="1" xfId="0" applyFont="1" applyFill="1" applyBorder="1"/>
    <xf numFmtId="17" fontId="6" fillId="0" borderId="1" xfId="0" quotePrefix="1" applyNumberFormat="1" applyFont="1" applyFill="1" applyBorder="1" applyAlignment="1">
      <alignment wrapText="1"/>
    </xf>
    <xf numFmtId="0" fontId="6" fillId="0" borderId="1" xfId="0" applyFont="1" applyFill="1" applyBorder="1"/>
    <xf numFmtId="0" fontId="8" fillId="0" borderId="1" xfId="0" applyFont="1" applyFill="1" applyBorder="1"/>
    <xf numFmtId="2" fontId="8" fillId="0" borderId="0" xfId="0" applyNumberFormat="1" applyFont="1" applyFill="1"/>
    <xf numFmtId="0" fontId="8" fillId="0" borderId="0" xfId="0" applyFont="1" applyFill="1"/>
    <xf numFmtId="0" fontId="7" fillId="0" borderId="3" xfId="0" applyFont="1" applyFill="1" applyBorder="1"/>
    <xf numFmtId="164" fontId="7" fillId="0" borderId="4" xfId="0" applyNumberFormat="1" applyFont="1" applyFill="1" applyBorder="1"/>
    <xf numFmtId="2" fontId="7" fillId="0" borderId="4" xfId="0" applyNumberFormat="1" applyFont="1" applyFill="1" applyBorder="1"/>
    <xf numFmtId="0" fontId="7" fillId="0" borderId="4" xfId="0" applyFont="1" applyFill="1" applyBorder="1"/>
    <xf numFmtId="0" fontId="7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20F87-F8F5-B342-8FDC-910A61E94E6E}">
  <sheetPr>
    <pageSetUpPr fitToPage="1"/>
  </sheetPr>
  <dimension ref="A1:X1718"/>
  <sheetViews>
    <sheetView tabSelected="1" zoomScaleNormal="100" workbookViewId="0">
      <pane ySplit="5180" topLeftCell="A1662" activePane="bottomLeft"/>
      <selection sqref="A1:XFD1048576"/>
      <selection pane="bottomLeft" activeCell="B1680" sqref="B1680"/>
    </sheetView>
  </sheetViews>
  <sheetFormatPr baseColWidth="10" defaultRowHeight="16" x14ac:dyDescent="0.2"/>
  <cols>
    <col min="1" max="1" width="2.1640625" style="7" bestFit="1" customWidth="1"/>
    <col min="2" max="2" width="36.33203125" style="19" customWidth="1"/>
    <col min="3" max="3" width="8.33203125" style="7" customWidth="1"/>
    <col min="4" max="4" width="7.5" style="7" bestFit="1" customWidth="1"/>
    <col min="5" max="5" width="7.1640625" style="7" customWidth="1"/>
    <col min="6" max="6" width="7.5" style="7" bestFit="1" customWidth="1"/>
    <col min="7" max="11" width="6.6640625" style="7" bestFit="1" customWidth="1"/>
    <col min="12" max="12" width="7.5" style="7" bestFit="1" customWidth="1"/>
    <col min="13" max="13" width="8" style="8" customWidth="1"/>
    <col min="14" max="14" width="2.33203125" style="7" customWidth="1"/>
    <col min="15" max="15" width="7.33203125" style="7" customWidth="1"/>
    <col min="16" max="17" width="7.5" style="7" bestFit="1" customWidth="1"/>
    <col min="18" max="18" width="5.6640625" style="7" customWidth="1"/>
    <col min="19" max="19" width="7.33203125" style="7" customWidth="1"/>
    <col min="20" max="21" width="7.5" style="8" bestFit="1" customWidth="1"/>
    <col min="22" max="22" width="7.83203125" style="7" bestFit="1" customWidth="1"/>
    <col min="23" max="23" width="7.33203125" style="7" customWidth="1"/>
    <col min="24" max="24" width="15.5" style="7" bestFit="1" customWidth="1"/>
    <col min="25" max="16384" width="10.83203125" style="7"/>
  </cols>
  <sheetData>
    <row r="1" spans="1:24" x14ac:dyDescent="0.2">
      <c r="A1" s="7">
        <v>1</v>
      </c>
    </row>
    <row r="2" spans="1:24" ht="17" x14ac:dyDescent="0.2">
      <c r="B2" s="1" t="s">
        <v>3016</v>
      </c>
    </row>
    <row r="3" spans="1:24" ht="17" thickBot="1" x14ac:dyDescent="0.25"/>
    <row r="4" spans="1:24" ht="51" x14ac:dyDescent="0.2">
      <c r="B4" s="2" t="s">
        <v>2664</v>
      </c>
      <c r="C4" s="3" t="s">
        <v>1892</v>
      </c>
      <c r="D4" s="3" t="s">
        <v>1891</v>
      </c>
      <c r="E4" s="3" t="s">
        <v>0</v>
      </c>
      <c r="F4" s="3" t="s">
        <v>1890</v>
      </c>
      <c r="G4" s="3" t="s">
        <v>1</v>
      </c>
      <c r="H4" s="3" t="s">
        <v>1889</v>
      </c>
      <c r="I4" s="3" t="s">
        <v>1888</v>
      </c>
      <c r="J4" s="3" t="s">
        <v>2</v>
      </c>
      <c r="K4" s="3" t="s">
        <v>1887</v>
      </c>
      <c r="L4" s="3" t="s">
        <v>1886</v>
      </c>
      <c r="M4" s="4" t="s">
        <v>3</v>
      </c>
      <c r="N4" s="3"/>
      <c r="O4" s="3" t="s">
        <v>3037</v>
      </c>
      <c r="P4" s="3" t="s">
        <v>3038</v>
      </c>
      <c r="Q4" s="3" t="s">
        <v>2747</v>
      </c>
      <c r="R4" s="3" t="s">
        <v>3510</v>
      </c>
      <c r="S4" s="3" t="s">
        <v>1538</v>
      </c>
      <c r="T4" s="4" t="s">
        <v>1536</v>
      </c>
      <c r="U4" s="4" t="s">
        <v>1537</v>
      </c>
      <c r="V4" s="3" t="s">
        <v>3509</v>
      </c>
      <c r="W4" s="3" t="s">
        <v>1538</v>
      </c>
      <c r="X4" s="5" t="s">
        <v>8</v>
      </c>
    </row>
    <row r="5" spans="1:24" ht="17" x14ac:dyDescent="0.2">
      <c r="B5" s="6" t="s">
        <v>3216</v>
      </c>
      <c r="C5" s="8"/>
      <c r="D5" s="8"/>
      <c r="E5" s="8"/>
      <c r="F5" s="8"/>
      <c r="G5" s="8"/>
      <c r="H5" s="8"/>
      <c r="I5" s="8"/>
      <c r="J5" s="8"/>
      <c r="K5" s="8"/>
      <c r="L5" s="8"/>
      <c r="X5" s="9"/>
    </row>
    <row r="6" spans="1:24" ht="17" x14ac:dyDescent="0.2">
      <c r="B6" s="6" t="s">
        <v>1415</v>
      </c>
      <c r="X6" s="9"/>
    </row>
    <row r="7" spans="1:24" ht="17" x14ac:dyDescent="0.2">
      <c r="B7" s="10" t="s">
        <v>2360</v>
      </c>
      <c r="C7" s="8">
        <v>53.62</v>
      </c>
      <c r="D7" s="8">
        <v>0.20219999999999999</v>
      </c>
      <c r="E7" s="8">
        <v>4.68</v>
      </c>
      <c r="F7" s="8">
        <v>1.2788999999999999</v>
      </c>
      <c r="G7" s="8">
        <v>2.5099999999999998</v>
      </c>
      <c r="H7" s="8">
        <v>7.3599999999999999E-2</v>
      </c>
      <c r="I7" s="8">
        <v>16.11</v>
      </c>
      <c r="J7" s="8">
        <v>20.52</v>
      </c>
      <c r="K7" s="8">
        <v>1.3248</v>
      </c>
      <c r="L7" s="8">
        <v>0</v>
      </c>
      <c r="M7" s="8">
        <v>100.4011</v>
      </c>
      <c r="N7" s="8"/>
      <c r="O7" s="8">
        <v>45.647929061130689</v>
      </c>
      <c r="P7" s="8">
        <v>49.864349913969193</v>
      </c>
      <c r="Q7" s="8">
        <v>4.3582866504686653</v>
      </c>
      <c r="R7" s="8">
        <v>0.1294343744314482</v>
      </c>
      <c r="S7" s="8">
        <v>100.00000000000001</v>
      </c>
      <c r="T7" s="8">
        <v>0</v>
      </c>
      <c r="U7" s="8">
        <v>5.0631198497645951</v>
      </c>
      <c r="V7" s="8">
        <v>94.93688015023541</v>
      </c>
      <c r="W7" s="8">
        <v>100</v>
      </c>
      <c r="X7" s="9"/>
    </row>
    <row r="8" spans="1:24" ht="17" x14ac:dyDescent="0.2">
      <c r="B8" s="10" t="s">
        <v>2361</v>
      </c>
      <c r="C8" s="8">
        <v>53.9</v>
      </c>
      <c r="D8" s="8">
        <v>0.17949999999999999</v>
      </c>
      <c r="E8" s="8">
        <v>4.54</v>
      </c>
      <c r="F8" s="8">
        <v>1.1632</v>
      </c>
      <c r="G8" s="8">
        <v>2.58</v>
      </c>
      <c r="H8" s="8">
        <v>9.5899999999999999E-2</v>
      </c>
      <c r="I8" s="8">
        <v>16.149999999999999</v>
      </c>
      <c r="J8" s="8">
        <v>20.69</v>
      </c>
      <c r="K8" s="8">
        <v>1.3048999999999999</v>
      </c>
      <c r="L8" s="8">
        <v>0</v>
      </c>
      <c r="M8" s="8">
        <v>100.6546</v>
      </c>
      <c r="N8" s="8"/>
      <c r="O8" s="8">
        <v>45.723075334229279</v>
      </c>
      <c r="P8" s="8">
        <v>49.659045472327733</v>
      </c>
      <c r="Q8" s="8">
        <v>4.4503379857628218</v>
      </c>
      <c r="R8" s="8">
        <v>0.16754120768017106</v>
      </c>
      <c r="S8" s="8">
        <v>100.00000000000001</v>
      </c>
      <c r="T8" s="8">
        <v>0</v>
      </c>
      <c r="U8" s="8">
        <v>4.959632426412278</v>
      </c>
      <c r="V8" s="8">
        <v>95.04036757358773</v>
      </c>
      <c r="W8" s="8">
        <v>100.00000000000001</v>
      </c>
      <c r="X8" s="9"/>
    </row>
    <row r="9" spans="1:24" ht="17" x14ac:dyDescent="0.2">
      <c r="B9" s="10" t="s">
        <v>2362</v>
      </c>
      <c r="C9" s="8">
        <v>53.57</v>
      </c>
      <c r="D9" s="8">
        <v>0.17510000000000001</v>
      </c>
      <c r="E9" s="8">
        <v>4.6100000000000003</v>
      </c>
      <c r="F9" s="8">
        <v>1.2749999999999999</v>
      </c>
      <c r="G9" s="8">
        <v>2.4900000000000002</v>
      </c>
      <c r="H9" s="8">
        <v>8.3099999999999993E-2</v>
      </c>
      <c r="I9" s="8">
        <v>16.100000000000001</v>
      </c>
      <c r="J9" s="8">
        <v>20.56</v>
      </c>
      <c r="K9" s="8">
        <v>1.3445</v>
      </c>
      <c r="L9" s="8">
        <v>0</v>
      </c>
      <c r="M9" s="8">
        <v>100.2441</v>
      </c>
      <c r="N9" s="8"/>
      <c r="O9" s="8">
        <v>45.718619635433569</v>
      </c>
      <c r="P9" s="8">
        <v>49.813467425744726</v>
      </c>
      <c r="Q9" s="8">
        <v>4.3218301286709115</v>
      </c>
      <c r="R9" s="8">
        <v>0.14608281015078942</v>
      </c>
      <c r="S9" s="8">
        <v>99.999999999999986</v>
      </c>
      <c r="T9" s="8">
        <v>0</v>
      </c>
      <c r="U9" s="8">
        <v>5.1325954469863895</v>
      </c>
      <c r="V9" s="8">
        <v>94.867404553013614</v>
      </c>
      <c r="W9" s="8">
        <v>100</v>
      </c>
      <c r="X9" s="9"/>
    </row>
    <row r="10" spans="1:24" ht="17" x14ac:dyDescent="0.2">
      <c r="B10" s="10" t="s">
        <v>2363</v>
      </c>
      <c r="C10" s="8">
        <v>53.38</v>
      </c>
      <c r="D10" s="8">
        <v>0.16969999999999999</v>
      </c>
      <c r="E10" s="8">
        <v>4.55</v>
      </c>
      <c r="F10" s="8">
        <v>1.1517999999999999</v>
      </c>
      <c r="G10" s="8">
        <v>2.4700000000000002</v>
      </c>
      <c r="H10" s="8">
        <v>8.7099999999999997E-2</v>
      </c>
      <c r="I10" s="8">
        <v>16.21</v>
      </c>
      <c r="J10" s="8">
        <v>20.58</v>
      </c>
      <c r="K10" s="8">
        <v>1.3323</v>
      </c>
      <c r="L10" s="8">
        <v>0</v>
      </c>
      <c r="M10" s="8">
        <v>99.998699999999999</v>
      </c>
      <c r="N10" s="8"/>
      <c r="O10" s="8">
        <v>45.60023995434058</v>
      </c>
      <c r="P10" s="8">
        <v>49.975329993597128</v>
      </c>
      <c r="Q10" s="8">
        <v>4.2718604532178599</v>
      </c>
      <c r="R10" s="8">
        <v>0.15256959884442817</v>
      </c>
      <c r="S10" s="8">
        <v>99.999999999999986</v>
      </c>
      <c r="T10" s="8">
        <v>2.5653310900045929E-2</v>
      </c>
      <c r="U10" s="8">
        <v>5.0468503620533838</v>
      </c>
      <c r="V10" s="8">
        <v>94.927496327046569</v>
      </c>
      <c r="W10" s="8">
        <v>100</v>
      </c>
      <c r="X10" s="9"/>
    </row>
    <row r="11" spans="1:24" ht="17" x14ac:dyDescent="0.2">
      <c r="B11" s="10" t="s">
        <v>2364</v>
      </c>
      <c r="C11" s="8">
        <v>53.97</v>
      </c>
      <c r="D11" s="8">
        <v>0.19900000000000001</v>
      </c>
      <c r="E11" s="8">
        <v>4.4800000000000004</v>
      </c>
      <c r="F11" s="8">
        <v>1.1171</v>
      </c>
      <c r="G11" s="8">
        <v>2.5499999999999998</v>
      </c>
      <c r="H11" s="8">
        <v>0.1033</v>
      </c>
      <c r="I11" s="8">
        <v>16.149999999999999</v>
      </c>
      <c r="J11" s="8">
        <v>20.5</v>
      </c>
      <c r="K11" s="8">
        <v>1.4</v>
      </c>
      <c r="L11" s="8">
        <v>0</v>
      </c>
      <c r="M11" s="8">
        <v>100.5171</v>
      </c>
      <c r="N11" s="8"/>
      <c r="O11" s="8">
        <v>45.511956919792887</v>
      </c>
      <c r="P11" s="8">
        <v>49.887882816326901</v>
      </c>
      <c r="Q11" s="8">
        <v>4.4188593213380791</v>
      </c>
      <c r="R11" s="8">
        <v>0.18130094254213502</v>
      </c>
      <c r="S11" s="8">
        <v>100</v>
      </c>
      <c r="T11" s="8">
        <v>0</v>
      </c>
      <c r="U11" s="8">
        <v>5.325053348135703</v>
      </c>
      <c r="V11" s="8">
        <v>94.674946651864303</v>
      </c>
      <c r="W11" s="8">
        <v>100</v>
      </c>
      <c r="X11" s="9"/>
    </row>
    <row r="12" spans="1:24" ht="17" x14ac:dyDescent="0.2">
      <c r="B12" s="10" t="s">
        <v>2365</v>
      </c>
      <c r="C12" s="8">
        <v>53.9</v>
      </c>
      <c r="D12" s="8">
        <v>0.1691</v>
      </c>
      <c r="E12" s="8">
        <v>4.4800000000000004</v>
      </c>
      <c r="F12" s="8">
        <v>1.2924</v>
      </c>
      <c r="G12" s="8">
        <v>2.4500000000000002</v>
      </c>
      <c r="H12" s="8">
        <v>6.9599999999999995E-2</v>
      </c>
      <c r="I12" s="8">
        <v>16.13</v>
      </c>
      <c r="J12" s="8">
        <v>20.74</v>
      </c>
      <c r="K12" s="8">
        <v>1.3068</v>
      </c>
      <c r="L12" s="8">
        <v>0</v>
      </c>
      <c r="M12" s="8">
        <v>100.5753</v>
      </c>
      <c r="N12" s="8"/>
      <c r="O12" s="8">
        <v>45.935175254699139</v>
      </c>
      <c r="P12" s="8">
        <v>49.707496555823475</v>
      </c>
      <c r="Q12" s="8">
        <v>4.2354646025491771</v>
      </c>
      <c r="R12" s="8">
        <v>0.12186358692819882</v>
      </c>
      <c r="S12" s="8">
        <v>99.999999999999986</v>
      </c>
      <c r="T12" s="8">
        <v>0</v>
      </c>
      <c r="U12" s="8">
        <v>4.9769570720704852</v>
      </c>
      <c r="V12" s="8">
        <v>95.023042927929524</v>
      </c>
      <c r="W12" s="8">
        <v>100.00000000000001</v>
      </c>
      <c r="X12" s="9"/>
    </row>
    <row r="13" spans="1:24" ht="17" x14ac:dyDescent="0.2">
      <c r="B13" s="10" t="s">
        <v>1534</v>
      </c>
      <c r="C13" s="8">
        <f>AVERAGE(C7:C12)</f>
        <v>53.723333333333329</v>
      </c>
      <c r="D13" s="8">
        <f t="shared" ref="D13:L13" si="0">AVERAGE(D7:D12)</f>
        <v>0.18243333333333334</v>
      </c>
      <c r="E13" s="8">
        <f t="shared" si="0"/>
        <v>4.5566666666666666</v>
      </c>
      <c r="F13" s="8">
        <f t="shared" si="0"/>
        <v>1.2130666666666665</v>
      </c>
      <c r="G13" s="8">
        <f t="shared" si="0"/>
        <v>2.5083333333333333</v>
      </c>
      <c r="H13" s="8">
        <f t="shared" si="0"/>
        <v>8.5433333333333319E-2</v>
      </c>
      <c r="I13" s="8">
        <f t="shared" si="0"/>
        <v>16.141666666666666</v>
      </c>
      <c r="J13" s="8">
        <f t="shared" si="0"/>
        <v>20.598333333333333</v>
      </c>
      <c r="K13" s="8">
        <f t="shared" si="0"/>
        <v>1.3355500000000002</v>
      </c>
      <c r="L13" s="8">
        <f t="shared" si="0"/>
        <v>0</v>
      </c>
      <c r="M13" s="8">
        <f>SUM(C13:L13)</f>
        <v>100.34481666666666</v>
      </c>
      <c r="N13" s="8"/>
      <c r="O13" s="8">
        <v>45.689599717165294</v>
      </c>
      <c r="P13" s="8">
        <v>49.817799929940442</v>
      </c>
      <c r="Q13" s="8">
        <v>4.342790383728274</v>
      </c>
      <c r="R13" s="8">
        <v>0.14980996916599043</v>
      </c>
      <c r="S13" s="8">
        <v>99.999999999999986</v>
      </c>
      <c r="T13" s="8">
        <v>0</v>
      </c>
      <c r="U13" s="8">
        <v>5.0880962411465838</v>
      </c>
      <c r="V13" s="8">
        <v>94.911903758853413</v>
      </c>
      <c r="W13" s="8">
        <v>100</v>
      </c>
      <c r="X13" s="9"/>
    </row>
    <row r="14" spans="1:24" ht="17" x14ac:dyDescent="0.2">
      <c r="B14" s="10" t="s">
        <v>1532</v>
      </c>
      <c r="C14" s="8">
        <f>(STDEV(C7:C12)/C13)*100</f>
        <v>0.43679880639816226</v>
      </c>
      <c r="D14" s="8">
        <f t="shared" ref="D14:K14" si="1">(STDEV(D7:D12)/D13)*100</f>
        <v>8.0092033759289993</v>
      </c>
      <c r="E14" s="8">
        <f t="shared" si="1"/>
        <v>1.7036929484137056</v>
      </c>
      <c r="F14" s="8">
        <f t="shared" si="1"/>
        <v>6.3762224473391278</v>
      </c>
      <c r="G14" s="8">
        <f t="shared" si="1"/>
        <v>1.95985132275782</v>
      </c>
      <c r="H14" s="8">
        <f t="shared" si="1"/>
        <v>15.060091896795752</v>
      </c>
      <c r="I14" s="8">
        <f t="shared" si="1"/>
        <v>0.24285187486574367</v>
      </c>
      <c r="J14" s="8">
        <f t="shared" si="1"/>
        <v>0.46607398086947721</v>
      </c>
      <c r="K14" s="8">
        <f t="shared" si="1"/>
        <v>2.6208603107234527</v>
      </c>
      <c r="L14" s="8">
        <v>0</v>
      </c>
      <c r="N14" s="8"/>
      <c r="O14" s="8">
        <v>3.2731173682411234</v>
      </c>
      <c r="P14" s="8">
        <v>2.3730073248796777</v>
      </c>
      <c r="Q14" s="8">
        <v>10.743064741374583</v>
      </c>
      <c r="R14" s="8">
        <v>83.610810565504607</v>
      </c>
      <c r="S14" s="8">
        <v>100</v>
      </c>
      <c r="T14" s="8">
        <v>8.7652504808899163</v>
      </c>
      <c r="U14" s="8">
        <v>18.410149320496465</v>
      </c>
      <c r="V14" s="8">
        <v>72.824600198613638</v>
      </c>
      <c r="W14" s="8">
        <v>100.00000000000003</v>
      </c>
      <c r="X14" s="9"/>
    </row>
    <row r="15" spans="1:24" x14ac:dyDescent="0.2">
      <c r="B15" s="10"/>
      <c r="C15" s="8"/>
      <c r="D15" s="8"/>
      <c r="E15" s="8"/>
      <c r="F15" s="8"/>
      <c r="G15" s="8"/>
      <c r="H15" s="8"/>
      <c r="I15" s="8"/>
      <c r="J15" s="8"/>
      <c r="K15" s="8"/>
      <c r="L15" s="8"/>
      <c r="N15" s="8"/>
      <c r="O15" s="8"/>
      <c r="P15" s="8"/>
      <c r="Q15" s="8"/>
      <c r="R15" s="8"/>
      <c r="S15" s="8"/>
      <c r="V15" s="8"/>
      <c r="W15" s="8"/>
      <c r="X15" s="9"/>
    </row>
    <row r="16" spans="1:24" ht="17" x14ac:dyDescent="0.2">
      <c r="B16" s="10" t="s">
        <v>2287</v>
      </c>
      <c r="C16" s="8">
        <v>53.28</v>
      </c>
      <c r="D16" s="8">
        <v>0.33450000000000002</v>
      </c>
      <c r="E16" s="8">
        <v>4.62</v>
      </c>
      <c r="F16" s="8">
        <v>1.2543</v>
      </c>
      <c r="G16" s="8">
        <v>2.86</v>
      </c>
      <c r="H16" s="8">
        <v>7.2900000000000006E-2</v>
      </c>
      <c r="I16" s="8">
        <v>16.079999999999998</v>
      </c>
      <c r="J16" s="8">
        <v>20.61</v>
      </c>
      <c r="K16" s="8">
        <v>1.1039000000000001</v>
      </c>
      <c r="L16" s="8">
        <v>5.7999999999999996E-3</v>
      </c>
      <c r="M16" s="8">
        <v>100.27290000000001</v>
      </c>
      <c r="N16" s="8"/>
      <c r="O16" s="8">
        <v>45.523171599828231</v>
      </c>
      <c r="P16" s="8">
        <v>49.418716583056877</v>
      </c>
      <c r="Q16" s="8">
        <v>4.9308171704142918</v>
      </c>
      <c r="R16" s="8">
        <v>0.12729464670058377</v>
      </c>
      <c r="S16" s="8">
        <v>99.999999999999972</v>
      </c>
      <c r="T16" s="8">
        <v>0</v>
      </c>
      <c r="U16" s="8">
        <v>4.2259216829711423</v>
      </c>
      <c r="V16" s="8">
        <v>95.774078317028867</v>
      </c>
      <c r="W16" s="8">
        <v>100.00000000000001</v>
      </c>
      <c r="X16" s="9"/>
    </row>
    <row r="17" spans="2:24" ht="17" x14ac:dyDescent="0.2">
      <c r="B17" s="10" t="s">
        <v>2288</v>
      </c>
      <c r="C17" s="8">
        <v>53.42</v>
      </c>
      <c r="D17" s="8">
        <v>0.26929999999999998</v>
      </c>
      <c r="E17" s="8">
        <v>4.55</v>
      </c>
      <c r="F17" s="8">
        <v>1.1031</v>
      </c>
      <c r="G17" s="8">
        <v>2.97</v>
      </c>
      <c r="H17" s="8">
        <v>8.14E-2</v>
      </c>
      <c r="I17" s="8">
        <v>16.36</v>
      </c>
      <c r="J17" s="8">
        <v>20.59</v>
      </c>
      <c r="K17" s="8">
        <v>1.0846</v>
      </c>
      <c r="L17" s="8">
        <v>5.7999999999999996E-3</v>
      </c>
      <c r="M17" s="8">
        <v>100.49760000000001</v>
      </c>
      <c r="N17" s="8"/>
      <c r="O17" s="8">
        <v>45.019420335890622</v>
      </c>
      <c r="P17" s="8">
        <v>49.771158484461594</v>
      </c>
      <c r="Q17" s="8">
        <v>5.0687205474493791</v>
      </c>
      <c r="R17" s="8">
        <v>0.14070063219840342</v>
      </c>
      <c r="S17" s="8">
        <v>99.999999999999986</v>
      </c>
      <c r="T17" s="8">
        <v>0</v>
      </c>
      <c r="U17" s="8">
        <v>4.114847325067136</v>
      </c>
      <c r="V17" s="8">
        <v>95.885152674932854</v>
      </c>
      <c r="W17" s="8">
        <v>99.999999999999986</v>
      </c>
      <c r="X17" s="9"/>
    </row>
    <row r="18" spans="2:24" ht="17" x14ac:dyDescent="0.2">
      <c r="B18" s="10" t="s">
        <v>2289</v>
      </c>
      <c r="C18" s="8">
        <v>53.64</v>
      </c>
      <c r="D18" s="8">
        <v>0.28960000000000002</v>
      </c>
      <c r="E18" s="8">
        <v>4.59</v>
      </c>
      <c r="F18" s="8">
        <v>1.2484</v>
      </c>
      <c r="G18" s="8">
        <v>2.77</v>
      </c>
      <c r="H18" s="8">
        <v>7.6899999999999996E-2</v>
      </c>
      <c r="I18" s="8">
        <v>16.100000000000001</v>
      </c>
      <c r="J18" s="8">
        <v>20.76</v>
      </c>
      <c r="K18" s="8">
        <v>1.1516999999999999</v>
      </c>
      <c r="L18" s="8">
        <v>6.6E-3</v>
      </c>
      <c r="M18" s="8">
        <v>100.6823</v>
      </c>
      <c r="N18" s="8"/>
      <c r="O18" s="8">
        <v>45.742602083402929</v>
      </c>
      <c r="P18" s="8">
        <v>49.359447624224373</v>
      </c>
      <c r="Q18" s="8">
        <v>4.7639986791416549</v>
      </c>
      <c r="R18" s="8">
        <v>0.13395161323105084</v>
      </c>
      <c r="S18" s="8">
        <v>100</v>
      </c>
      <c r="T18" s="8">
        <v>0</v>
      </c>
      <c r="U18" s="8">
        <v>4.39058852668001</v>
      </c>
      <c r="V18" s="8">
        <v>95.609411473319994</v>
      </c>
      <c r="W18" s="8">
        <v>100</v>
      </c>
      <c r="X18" s="9"/>
    </row>
    <row r="19" spans="2:24" ht="17" x14ac:dyDescent="0.2">
      <c r="B19" s="10" t="s">
        <v>2290</v>
      </c>
      <c r="C19" s="8">
        <v>52.87</v>
      </c>
      <c r="D19" s="8">
        <v>0.33800000000000002</v>
      </c>
      <c r="E19" s="8">
        <v>4.6500000000000004</v>
      </c>
      <c r="F19" s="8">
        <v>1.0536000000000001</v>
      </c>
      <c r="G19" s="8">
        <v>2.83</v>
      </c>
      <c r="H19" s="8">
        <v>8.3599999999999994E-2</v>
      </c>
      <c r="I19" s="8">
        <v>15.96</v>
      </c>
      <c r="J19" s="8">
        <v>20.78</v>
      </c>
      <c r="K19" s="8">
        <v>1.1758999999999999</v>
      </c>
      <c r="L19" s="8">
        <v>8.2000000000000007E-3</v>
      </c>
      <c r="M19" s="8">
        <v>99.815600000000003</v>
      </c>
      <c r="N19" s="8"/>
      <c r="O19" s="8">
        <v>45.910758882946652</v>
      </c>
      <c r="P19" s="8">
        <v>49.062843353438709</v>
      </c>
      <c r="Q19" s="8">
        <v>4.8803808052676185</v>
      </c>
      <c r="R19" s="8">
        <v>0.14601695834702874</v>
      </c>
      <c r="S19" s="8">
        <v>100.00000000000001</v>
      </c>
      <c r="T19" s="8">
        <v>0</v>
      </c>
      <c r="U19" s="8">
        <v>4.4903064362574252</v>
      </c>
      <c r="V19" s="8">
        <v>95.509693563742573</v>
      </c>
      <c r="W19" s="8">
        <v>100</v>
      </c>
      <c r="X19" s="9"/>
    </row>
    <row r="20" spans="2:24" ht="17" x14ac:dyDescent="0.2">
      <c r="B20" s="10" t="s">
        <v>2291</v>
      </c>
      <c r="C20" s="8">
        <v>53.4</v>
      </c>
      <c r="D20" s="8">
        <v>0.33139999999999997</v>
      </c>
      <c r="E20" s="8">
        <v>4.6500000000000004</v>
      </c>
      <c r="F20" s="8">
        <v>1.0128999999999999</v>
      </c>
      <c r="G20" s="8">
        <v>2.88</v>
      </c>
      <c r="H20" s="8">
        <v>9.5899999999999999E-2</v>
      </c>
      <c r="I20" s="8">
        <v>16.11</v>
      </c>
      <c r="J20" s="8">
        <v>20.67</v>
      </c>
      <c r="K20" s="8">
        <v>1.1348</v>
      </c>
      <c r="L20" s="8">
        <v>0</v>
      </c>
      <c r="M20" s="8">
        <v>100.34099999999999</v>
      </c>
      <c r="N20" s="8"/>
      <c r="O20" s="8">
        <v>45.519427829402268</v>
      </c>
      <c r="P20" s="8">
        <v>49.363137594952086</v>
      </c>
      <c r="Q20" s="8">
        <v>4.9504781967688416</v>
      </c>
      <c r="R20" s="8">
        <v>0.16695637887681566</v>
      </c>
      <c r="S20" s="8">
        <v>100.00000000000001</v>
      </c>
      <c r="T20" s="8">
        <v>0</v>
      </c>
      <c r="U20" s="8">
        <v>4.3266888009813629</v>
      </c>
      <c r="V20" s="8">
        <v>95.673311199018642</v>
      </c>
      <c r="W20" s="8">
        <v>100</v>
      </c>
      <c r="X20" s="9"/>
    </row>
    <row r="21" spans="2:24" ht="17" x14ac:dyDescent="0.2">
      <c r="B21" s="10" t="s">
        <v>2292</v>
      </c>
      <c r="C21" s="8">
        <v>53.43</v>
      </c>
      <c r="D21" s="8">
        <v>0.27739999999999998</v>
      </c>
      <c r="E21" s="8">
        <v>4.4400000000000004</v>
      </c>
      <c r="F21" s="8">
        <v>1.1403000000000001</v>
      </c>
      <c r="G21" s="8">
        <v>2.8</v>
      </c>
      <c r="H21" s="8">
        <v>9.3200000000000005E-2</v>
      </c>
      <c r="I21" s="8">
        <v>16.16</v>
      </c>
      <c r="J21" s="8">
        <v>20.76</v>
      </c>
      <c r="K21" s="8">
        <v>1.143</v>
      </c>
      <c r="L21" s="8">
        <v>3.5000000000000001E-3</v>
      </c>
      <c r="M21" s="8">
        <v>100.29940000000001</v>
      </c>
      <c r="N21" s="8"/>
      <c r="O21" s="8">
        <v>45.622188352931531</v>
      </c>
      <c r="P21" s="8">
        <v>49.412976861012211</v>
      </c>
      <c r="Q21" s="8">
        <v>4.8029176669368745</v>
      </c>
      <c r="R21" s="8">
        <v>0.16191711911938161</v>
      </c>
      <c r="S21" s="8">
        <v>100</v>
      </c>
      <c r="T21" s="8">
        <v>0</v>
      </c>
      <c r="U21" s="8">
        <v>4.3478920169548889</v>
      </c>
      <c r="V21" s="8">
        <v>95.652107983045113</v>
      </c>
      <c r="W21" s="8">
        <v>100</v>
      </c>
      <c r="X21" s="9"/>
    </row>
    <row r="22" spans="2:24" ht="17" x14ac:dyDescent="0.2">
      <c r="B22" s="10" t="s">
        <v>1391</v>
      </c>
      <c r="C22" s="8">
        <f>AVERAGE(C16:C21)</f>
        <v>53.34</v>
      </c>
      <c r="D22" s="8">
        <f t="shared" ref="D22:F22" si="2">AVERAGE(D16:D21)</f>
        <v>0.30669999999999997</v>
      </c>
      <c r="E22" s="8">
        <f t="shared" si="2"/>
        <v>4.5833333333333339</v>
      </c>
      <c r="F22" s="8">
        <f t="shared" si="2"/>
        <v>1.1354333333333335</v>
      </c>
      <c r="G22" s="8">
        <f t="shared" ref="G22:L22" si="3">AVERAGE(G16:G21)</f>
        <v>2.8516666666666666</v>
      </c>
      <c r="H22" s="8">
        <f t="shared" si="3"/>
        <v>8.398333333333334E-2</v>
      </c>
      <c r="I22" s="8">
        <f t="shared" si="3"/>
        <v>16.128333333333334</v>
      </c>
      <c r="J22" s="8">
        <f t="shared" si="3"/>
        <v>20.695000000000004</v>
      </c>
      <c r="K22" s="8">
        <f t="shared" si="3"/>
        <v>1.1323166666666666</v>
      </c>
      <c r="L22" s="8">
        <f t="shared" si="3"/>
        <v>4.9833333333333335E-3</v>
      </c>
      <c r="M22" s="8">
        <f>SUM(C22:L22)</f>
        <v>100.26175000000001</v>
      </c>
      <c r="N22" s="8"/>
      <c r="O22" s="8">
        <v>45.555448881178528</v>
      </c>
      <c r="P22" s="8">
        <v>49.398673654006359</v>
      </c>
      <c r="Q22" s="8">
        <v>4.8997283802794964</v>
      </c>
      <c r="R22" s="8">
        <v>0.14614908453561376</v>
      </c>
      <c r="S22" s="8">
        <v>100</v>
      </c>
      <c r="T22" s="8">
        <v>0</v>
      </c>
      <c r="U22" s="8">
        <v>4.3159039161484953</v>
      </c>
      <c r="V22" s="8">
        <v>95.6840960838515</v>
      </c>
      <c r="W22" s="8">
        <v>100</v>
      </c>
      <c r="X22" s="9"/>
    </row>
    <row r="23" spans="2:24" ht="17" x14ac:dyDescent="0.2">
      <c r="B23" s="10" t="s">
        <v>1532</v>
      </c>
      <c r="C23" s="8">
        <f>(STDEV(C16:C21)/C22)*100</f>
        <v>0.48352964864275211</v>
      </c>
      <c r="D23" s="8">
        <f t="shared" ref="D23:F23" si="4">(STDEV(D16:D21)/D22)*100</f>
        <v>10.219808985949387</v>
      </c>
      <c r="E23" s="8">
        <f t="shared" si="4"/>
        <v>1.7436354156789533</v>
      </c>
      <c r="F23" s="8">
        <f t="shared" si="4"/>
        <v>8.7781860363182922</v>
      </c>
      <c r="G23" s="8">
        <f t="shared" ref="G23:L23" si="5">(STDEV(G16:G21)/G22)*100</f>
        <v>2.4638720033429746</v>
      </c>
      <c r="H23" s="8">
        <f t="shared" si="5"/>
        <v>10.740045822872684</v>
      </c>
      <c r="I23" s="8">
        <f t="shared" si="5"/>
        <v>0.8154394482000713</v>
      </c>
      <c r="J23" s="8">
        <f t="shared" si="5"/>
        <v>0.40167388143262805</v>
      </c>
      <c r="K23" s="8">
        <f t="shared" si="5"/>
        <v>2.9237063092517959</v>
      </c>
      <c r="L23" s="8">
        <f t="shared" si="5"/>
        <v>57.692453104368148</v>
      </c>
      <c r="N23" s="8"/>
      <c r="O23" s="8">
        <v>3.3612998161923771</v>
      </c>
      <c r="P23" s="8">
        <v>9.4945912822436025</v>
      </c>
      <c r="Q23" s="8">
        <v>16.09348679826746</v>
      </c>
      <c r="R23" s="8">
        <v>71.050622103296561</v>
      </c>
      <c r="S23" s="8">
        <v>100</v>
      </c>
      <c r="T23" s="8">
        <v>12.555251875493683</v>
      </c>
      <c r="U23" s="8">
        <v>21.985508591927292</v>
      </c>
      <c r="V23" s="8">
        <v>65.459239532579033</v>
      </c>
      <c r="W23" s="8">
        <v>100</v>
      </c>
      <c r="X23" s="9"/>
    </row>
    <row r="24" spans="2:24" x14ac:dyDescent="0.2"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N24" s="8"/>
      <c r="O24" s="8"/>
      <c r="P24" s="8"/>
      <c r="Q24" s="8"/>
      <c r="R24" s="8"/>
      <c r="S24" s="8"/>
      <c r="V24" s="8"/>
      <c r="W24" s="8"/>
      <c r="X24" s="9"/>
    </row>
    <row r="25" spans="2:24" ht="17" x14ac:dyDescent="0.2">
      <c r="B25" s="10" t="s">
        <v>1950</v>
      </c>
      <c r="C25" s="8">
        <v>56.56</v>
      </c>
      <c r="D25" s="8">
        <v>8.9700000000000002E-2</v>
      </c>
      <c r="E25" s="8">
        <v>3.37</v>
      </c>
      <c r="F25" s="8">
        <v>0.47589999999999999</v>
      </c>
      <c r="G25" s="8">
        <v>6.03</v>
      </c>
      <c r="H25" s="8">
        <v>0.1426</v>
      </c>
      <c r="I25" s="8">
        <v>32.94</v>
      </c>
      <c r="J25" s="8">
        <v>0.72270000000000001</v>
      </c>
      <c r="K25" s="8">
        <v>8.1799999999999998E-2</v>
      </c>
      <c r="L25" s="8">
        <v>0</v>
      </c>
      <c r="M25" s="8">
        <v>100.5592</v>
      </c>
      <c r="N25" s="8"/>
      <c r="O25" s="8">
        <v>1.4067229237920003</v>
      </c>
      <c r="P25" s="8">
        <v>89.212354804642132</v>
      </c>
      <c r="Q25" s="8">
        <v>9.1614911983075533</v>
      </c>
      <c r="R25" s="8">
        <v>0.21943107325831257</v>
      </c>
      <c r="S25" s="8">
        <v>100</v>
      </c>
      <c r="T25" s="8">
        <v>0</v>
      </c>
      <c r="U25" s="8">
        <v>0.28730519366860485</v>
      </c>
      <c r="V25" s="8">
        <v>99.712694806331399</v>
      </c>
      <c r="W25" s="8">
        <v>100</v>
      </c>
      <c r="X25" s="9"/>
    </row>
    <row r="26" spans="2:24" ht="17" x14ac:dyDescent="0.2">
      <c r="B26" s="10" t="s">
        <v>1951</v>
      </c>
      <c r="C26" s="8">
        <v>56.57</v>
      </c>
      <c r="D26" s="8">
        <v>7.6899999999999996E-2</v>
      </c>
      <c r="E26" s="8">
        <v>3.33</v>
      </c>
      <c r="F26" s="8">
        <v>0.50260000000000005</v>
      </c>
      <c r="G26" s="8">
        <v>6.01</v>
      </c>
      <c r="H26" s="8">
        <v>0.15060000000000001</v>
      </c>
      <c r="I26" s="8">
        <v>33.1</v>
      </c>
      <c r="J26" s="8">
        <v>0.74250000000000005</v>
      </c>
      <c r="K26" s="8">
        <v>7.7600000000000002E-2</v>
      </c>
      <c r="L26" s="8">
        <v>0</v>
      </c>
      <c r="M26" s="8">
        <v>100.687</v>
      </c>
      <c r="N26" s="8"/>
      <c r="O26" s="8">
        <v>1.4387343458830981</v>
      </c>
      <c r="P26" s="8">
        <v>89.240715823047879</v>
      </c>
      <c r="Q26" s="8">
        <v>9.0898553436231637</v>
      </c>
      <c r="R26" s="8">
        <v>0.2306944874458601</v>
      </c>
      <c r="S26" s="8">
        <v>99.999999999999986</v>
      </c>
      <c r="T26" s="8">
        <v>0</v>
      </c>
      <c r="U26" s="8">
        <v>0.2713657019225319</v>
      </c>
      <c r="V26" s="8">
        <v>99.728634298077466</v>
      </c>
      <c r="W26" s="8">
        <v>100</v>
      </c>
      <c r="X26" s="9"/>
    </row>
    <row r="27" spans="2:24" ht="17" x14ac:dyDescent="0.2">
      <c r="B27" s="10" t="s">
        <v>1952</v>
      </c>
      <c r="C27" s="8">
        <v>56.48</v>
      </c>
      <c r="D27" s="8">
        <v>7.4099999999999999E-2</v>
      </c>
      <c r="E27" s="8">
        <v>3.34</v>
      </c>
      <c r="F27" s="8">
        <v>0.52769999999999995</v>
      </c>
      <c r="G27" s="8">
        <v>6.13</v>
      </c>
      <c r="H27" s="8">
        <v>0.1333</v>
      </c>
      <c r="I27" s="8">
        <v>33.08</v>
      </c>
      <c r="J27" s="8">
        <v>0.71430000000000005</v>
      </c>
      <c r="K27" s="8">
        <v>5.8299999999999998E-2</v>
      </c>
      <c r="L27" s="8">
        <v>1.2999999999999999E-3</v>
      </c>
      <c r="M27" s="8">
        <v>100.63330000000001</v>
      </c>
      <c r="N27" s="8"/>
      <c r="O27" s="8">
        <v>1.3834491826299908</v>
      </c>
      <c r="P27" s="8">
        <v>89.145404502671937</v>
      </c>
      <c r="Q27" s="8">
        <v>9.267047349804491</v>
      </c>
      <c r="R27" s="8">
        <v>0.20409896489357895</v>
      </c>
      <c r="S27" s="8">
        <v>99.999999999999986</v>
      </c>
      <c r="T27" s="8">
        <v>0</v>
      </c>
      <c r="U27" s="8">
        <v>0.20391718168278378</v>
      </c>
      <c r="V27" s="8">
        <v>99.796082818317217</v>
      </c>
      <c r="W27" s="8">
        <v>100</v>
      </c>
      <c r="X27" s="9"/>
    </row>
    <row r="28" spans="2:24" ht="17" x14ac:dyDescent="0.2">
      <c r="B28" s="10" t="s">
        <v>1953</v>
      </c>
      <c r="C28" s="8">
        <v>56.68</v>
      </c>
      <c r="D28" s="8">
        <v>8.7999999999999995E-2</v>
      </c>
      <c r="E28" s="8">
        <v>3.4</v>
      </c>
      <c r="F28" s="8">
        <v>0.51529999999999998</v>
      </c>
      <c r="G28" s="8">
        <v>6.16</v>
      </c>
      <c r="H28" s="8">
        <v>0.13900000000000001</v>
      </c>
      <c r="I28" s="8">
        <v>32.729999999999997</v>
      </c>
      <c r="J28" s="8">
        <v>0.91300000000000003</v>
      </c>
      <c r="K28" s="8">
        <v>8.9700000000000002E-2</v>
      </c>
      <c r="L28" s="8">
        <v>0</v>
      </c>
      <c r="M28" s="8">
        <v>100.8203</v>
      </c>
      <c r="N28" s="8"/>
      <c r="O28" s="8">
        <v>1.7772516118689372</v>
      </c>
      <c r="P28" s="8">
        <v>88.649245297929554</v>
      </c>
      <c r="Q28" s="8">
        <v>9.3595980434096102</v>
      </c>
      <c r="R28" s="8">
        <v>0.21390504679189021</v>
      </c>
      <c r="S28" s="8">
        <v>99.999999999999986</v>
      </c>
      <c r="T28" s="8">
        <v>0</v>
      </c>
      <c r="U28" s="8">
        <v>0.31498485388858272</v>
      </c>
      <c r="V28" s="8">
        <v>99.685015146111425</v>
      </c>
      <c r="W28" s="8">
        <v>100.00000000000001</v>
      </c>
      <c r="X28" s="9"/>
    </row>
    <row r="29" spans="2:24" ht="17" x14ac:dyDescent="0.2">
      <c r="B29" s="10" t="s">
        <v>1954</v>
      </c>
      <c r="C29" s="8">
        <v>56.44</v>
      </c>
      <c r="D29" s="8">
        <v>7.2999999999999995E-2</v>
      </c>
      <c r="E29" s="8">
        <v>3.38</v>
      </c>
      <c r="F29" s="8">
        <v>0.50349999999999995</v>
      </c>
      <c r="G29" s="8">
        <v>6.01</v>
      </c>
      <c r="H29" s="8">
        <v>0.1176</v>
      </c>
      <c r="I29" s="8">
        <v>33.28</v>
      </c>
      <c r="J29" s="8">
        <v>0.68269999999999997</v>
      </c>
      <c r="K29" s="8">
        <v>8.48E-2</v>
      </c>
      <c r="L29" s="8">
        <v>0</v>
      </c>
      <c r="M29" s="8">
        <v>100.6926</v>
      </c>
      <c r="N29" s="8"/>
      <c r="O29" s="8">
        <v>1.3186556916289596</v>
      </c>
      <c r="P29" s="8">
        <v>89.440810586395841</v>
      </c>
      <c r="Q29" s="8">
        <v>9.0609624229823869</v>
      </c>
      <c r="R29" s="8">
        <v>0.179571298992802</v>
      </c>
      <c r="S29" s="8">
        <v>99.999999999999986</v>
      </c>
      <c r="T29" s="8">
        <v>0</v>
      </c>
      <c r="U29" s="8">
        <v>0.29552974772450258</v>
      </c>
      <c r="V29" s="8">
        <v>99.704470252275499</v>
      </c>
      <c r="W29" s="8">
        <v>100</v>
      </c>
      <c r="X29" s="9"/>
    </row>
    <row r="30" spans="2:24" ht="17" x14ac:dyDescent="0.2">
      <c r="B30" s="10" t="s">
        <v>1955</v>
      </c>
      <c r="C30" s="8">
        <v>56.26</v>
      </c>
      <c r="D30" s="8">
        <v>9.5699999999999993E-2</v>
      </c>
      <c r="E30" s="8">
        <v>3.49</v>
      </c>
      <c r="F30" s="8">
        <v>0.55300000000000005</v>
      </c>
      <c r="G30" s="8">
        <v>6.15</v>
      </c>
      <c r="H30" s="8">
        <v>0.126</v>
      </c>
      <c r="I30" s="8">
        <v>33</v>
      </c>
      <c r="J30" s="8">
        <v>0.92310000000000003</v>
      </c>
      <c r="K30" s="8">
        <v>0.1125</v>
      </c>
      <c r="L30" s="8">
        <v>0</v>
      </c>
      <c r="M30" s="8">
        <v>100.80119999999999</v>
      </c>
      <c r="N30" s="8"/>
      <c r="O30" s="8">
        <v>1.7841422240782925</v>
      </c>
      <c r="P30" s="8">
        <v>88.74534018178359</v>
      </c>
      <c r="Q30" s="8">
        <v>9.2779960406524964</v>
      </c>
      <c r="R30" s="8">
        <v>0.19252155348563726</v>
      </c>
      <c r="S30" s="8">
        <v>100.00000000000001</v>
      </c>
      <c r="T30" s="8">
        <v>0</v>
      </c>
      <c r="U30" s="8">
        <v>0.39193761429048879</v>
      </c>
      <c r="V30" s="8">
        <v>99.608062385709516</v>
      </c>
      <c r="W30" s="8">
        <v>100</v>
      </c>
      <c r="X30" s="9"/>
    </row>
    <row r="31" spans="2:24" ht="17" x14ac:dyDescent="0.2">
      <c r="B31" s="10" t="s">
        <v>1535</v>
      </c>
      <c r="C31" s="8">
        <f>AVERAGE(C25:C30)</f>
        <v>56.498333333333335</v>
      </c>
      <c r="D31" s="8">
        <f t="shared" ref="D31:F31" si="6">AVERAGE(D25:D30)</f>
        <v>8.2900000000000001E-2</v>
      </c>
      <c r="E31" s="8">
        <f t="shared" si="6"/>
        <v>3.3850000000000002</v>
      </c>
      <c r="F31" s="8">
        <f t="shared" si="6"/>
        <v>0.51300000000000001</v>
      </c>
      <c r="G31" s="8">
        <f t="shared" ref="G31:L31" si="7">AVERAGE(G25:G30)</f>
        <v>6.0816666666666661</v>
      </c>
      <c r="H31" s="8">
        <f t="shared" si="7"/>
        <v>0.13485</v>
      </c>
      <c r="I31" s="8">
        <f t="shared" si="7"/>
        <v>33.021666666666668</v>
      </c>
      <c r="J31" s="8">
        <f t="shared" si="7"/>
        <v>0.78305000000000013</v>
      </c>
      <c r="K31" s="8">
        <f t="shared" si="7"/>
        <v>8.4116666666666673E-2</v>
      </c>
      <c r="L31" s="8">
        <f t="shared" si="7"/>
        <v>2.1666666666666666E-4</v>
      </c>
      <c r="M31" s="8">
        <f>SUM(C31:L31)</f>
        <v>100.58480000000002</v>
      </c>
      <c r="N31" s="8"/>
      <c r="O31" s="8">
        <v>1.5180416912158949</v>
      </c>
      <c r="P31" s="8">
        <v>89.072592420329585</v>
      </c>
      <c r="Q31" s="8">
        <v>9.2026978831757358</v>
      </c>
      <c r="R31" s="8">
        <v>0.20666800527877269</v>
      </c>
      <c r="S31" s="8">
        <v>99.999999999999986</v>
      </c>
      <c r="T31" s="8">
        <v>0</v>
      </c>
      <c r="U31" s="8">
        <v>0.29422919564548505</v>
      </c>
      <c r="V31" s="8">
        <v>99.705770804354515</v>
      </c>
      <c r="W31" s="8">
        <v>100</v>
      </c>
      <c r="X31" s="9"/>
    </row>
    <row r="32" spans="2:24" ht="17" x14ac:dyDescent="0.2">
      <c r="B32" s="10" t="s">
        <v>1532</v>
      </c>
      <c r="C32" s="8">
        <f>(STDEV(C25:C30)/C31)*100</f>
        <v>0.2533996335961628</v>
      </c>
      <c r="D32" s="8">
        <f t="shared" ref="D32:F32" si="8">(STDEV(D25:D30)/D31)*100</f>
        <v>11.41238452099199</v>
      </c>
      <c r="E32" s="8">
        <f t="shared" si="8"/>
        <v>1.6996336618779966</v>
      </c>
      <c r="F32" s="8">
        <f t="shared" si="8"/>
        <v>5.0803573512794902</v>
      </c>
      <c r="G32" s="8">
        <f t="shared" ref="G32:L32" si="9">(STDEV(G25:G30)/G31)*100</f>
        <v>1.1876102318454644</v>
      </c>
      <c r="H32" s="8">
        <f t="shared" si="9"/>
        <v>8.7970642518888571</v>
      </c>
      <c r="I32" s="8">
        <f t="shared" si="9"/>
        <v>0.55589719387422487</v>
      </c>
      <c r="J32" s="8">
        <f t="shared" si="9"/>
        <v>13.585410565627612</v>
      </c>
      <c r="K32" s="8">
        <f t="shared" si="9"/>
        <v>20.94214663632107</v>
      </c>
      <c r="L32" s="8">
        <f t="shared" si="9"/>
        <v>244.94897427831782</v>
      </c>
      <c r="N32" s="8"/>
      <c r="O32" s="8">
        <v>61.084470742466593</v>
      </c>
      <c r="P32" s="8">
        <v>3.4777905848093065</v>
      </c>
      <c r="Q32" s="8">
        <v>4.168025091025342</v>
      </c>
      <c r="R32" s="8">
        <v>31.269713581698749</v>
      </c>
      <c r="S32" s="8">
        <v>100</v>
      </c>
      <c r="T32" s="8">
        <v>1.5655640449590436</v>
      </c>
      <c r="U32" s="8">
        <v>62.438708722506462</v>
      </c>
      <c r="V32" s="8">
        <v>35.995727232534485</v>
      </c>
      <c r="W32" s="8">
        <v>100</v>
      </c>
      <c r="X32" s="9"/>
    </row>
    <row r="33" spans="2:24" x14ac:dyDescent="0.2">
      <c r="B33" s="10"/>
      <c r="C33" s="8"/>
      <c r="D33" s="8"/>
      <c r="E33" s="8"/>
      <c r="F33" s="8"/>
      <c r="G33" s="8"/>
      <c r="H33" s="8"/>
      <c r="I33" s="8"/>
      <c r="J33" s="8"/>
      <c r="K33" s="8"/>
      <c r="L33" s="8"/>
      <c r="N33" s="8"/>
      <c r="O33" s="8"/>
      <c r="P33" s="8"/>
      <c r="Q33" s="8"/>
      <c r="R33" s="8"/>
      <c r="S33" s="8"/>
      <c r="V33" s="8"/>
      <c r="W33" s="8"/>
      <c r="X33" s="9"/>
    </row>
    <row r="34" spans="2:24" ht="17" x14ac:dyDescent="0.2">
      <c r="B34" s="10" t="s">
        <v>1960</v>
      </c>
      <c r="C34" s="8">
        <v>57.13</v>
      </c>
      <c r="D34" s="8">
        <v>8.5500000000000007E-2</v>
      </c>
      <c r="E34" s="8">
        <v>2.86</v>
      </c>
      <c r="F34" s="8">
        <v>0.57410000000000005</v>
      </c>
      <c r="G34" s="8">
        <v>5.32</v>
      </c>
      <c r="H34" s="8">
        <v>0.17510000000000001</v>
      </c>
      <c r="I34" s="8">
        <v>33.81</v>
      </c>
      <c r="J34" s="8">
        <v>0.62729999999999997</v>
      </c>
      <c r="K34" s="8">
        <v>0.12570000000000001</v>
      </c>
      <c r="L34" s="8">
        <v>1.8E-3</v>
      </c>
      <c r="M34" s="8">
        <v>100.81189999999999</v>
      </c>
      <c r="N34" s="8"/>
      <c r="O34" s="8">
        <v>1.2072436261388919</v>
      </c>
      <c r="P34" s="8">
        <v>90.534832507200832</v>
      </c>
      <c r="Q34" s="8">
        <v>7.9915240807674373</v>
      </c>
      <c r="R34" s="8">
        <v>0.26639978589284602</v>
      </c>
      <c r="S34" s="8">
        <v>100</v>
      </c>
      <c r="T34" s="8">
        <v>0</v>
      </c>
      <c r="U34" s="8">
        <v>0.4358600532164007</v>
      </c>
      <c r="V34" s="8">
        <v>99.564139946783598</v>
      </c>
      <c r="W34" s="8">
        <v>100</v>
      </c>
      <c r="X34" s="9"/>
    </row>
    <row r="35" spans="2:24" ht="17" x14ac:dyDescent="0.2">
      <c r="B35" s="10" t="s">
        <v>1961</v>
      </c>
      <c r="C35" s="8">
        <v>57.3</v>
      </c>
      <c r="D35" s="8">
        <v>6.6100000000000006E-2</v>
      </c>
      <c r="E35" s="8">
        <v>2.93</v>
      </c>
      <c r="F35" s="8">
        <v>0.52859999999999996</v>
      </c>
      <c r="G35" s="8">
        <v>5.46</v>
      </c>
      <c r="H35" s="8">
        <v>0.13919999999999999</v>
      </c>
      <c r="I35" s="8">
        <v>33.67</v>
      </c>
      <c r="J35" s="8">
        <v>0.72270000000000001</v>
      </c>
      <c r="K35" s="8">
        <v>0.1217</v>
      </c>
      <c r="L35" s="8">
        <v>0</v>
      </c>
      <c r="M35" s="8">
        <v>101.0397</v>
      </c>
      <c r="N35" s="8"/>
      <c r="O35" s="8">
        <v>1.3913370094549995</v>
      </c>
      <c r="P35" s="8">
        <v>90.19205810181343</v>
      </c>
      <c r="Q35" s="8">
        <v>8.2047484781920552</v>
      </c>
      <c r="R35" s="8">
        <v>0.21185641053951088</v>
      </c>
      <c r="S35" s="8">
        <v>100</v>
      </c>
      <c r="T35" s="8">
        <v>0</v>
      </c>
      <c r="U35" s="8">
        <v>0.42219842087740656</v>
      </c>
      <c r="V35" s="8">
        <v>99.577801579122593</v>
      </c>
      <c r="W35" s="8">
        <v>100</v>
      </c>
      <c r="X35" s="9"/>
    </row>
    <row r="36" spans="2:24" ht="17" x14ac:dyDescent="0.2">
      <c r="B36" s="10" t="s">
        <v>1962</v>
      </c>
      <c r="C36" s="8">
        <v>57.2</v>
      </c>
      <c r="D36" s="8">
        <v>7.8100000000000003E-2</v>
      </c>
      <c r="E36" s="8">
        <v>2.92</v>
      </c>
      <c r="F36" s="8">
        <v>0.58030000000000004</v>
      </c>
      <c r="G36" s="8">
        <v>5.37</v>
      </c>
      <c r="H36" s="8">
        <v>0.13750000000000001</v>
      </c>
      <c r="I36" s="8">
        <v>33.6</v>
      </c>
      <c r="J36" s="8">
        <v>0.73860000000000003</v>
      </c>
      <c r="K36" s="8">
        <v>0.1208</v>
      </c>
      <c r="L36" s="8">
        <v>1.6999999999999999E-3</v>
      </c>
      <c r="M36" s="8">
        <v>100.8177</v>
      </c>
      <c r="N36" s="8"/>
      <c r="O36" s="8">
        <v>1.4261508638159408</v>
      </c>
      <c r="P36" s="8">
        <v>90.270602577255914</v>
      </c>
      <c r="Q36" s="8">
        <v>8.0933588746535854</v>
      </c>
      <c r="R36" s="8">
        <v>0.20988768427455332</v>
      </c>
      <c r="S36" s="8">
        <v>99.999999999999986</v>
      </c>
      <c r="T36" s="8">
        <v>0</v>
      </c>
      <c r="U36" s="8">
        <v>0.42032287281535147</v>
      </c>
      <c r="V36" s="8">
        <v>99.579677127184652</v>
      </c>
      <c r="W36" s="8">
        <v>100</v>
      </c>
      <c r="X36" s="9"/>
    </row>
    <row r="37" spans="2:24" ht="17" x14ac:dyDescent="0.2">
      <c r="B37" s="10" t="s">
        <v>1963</v>
      </c>
      <c r="C37" s="8">
        <v>57.1</v>
      </c>
      <c r="D37" s="8">
        <v>8.1299999999999997E-2</v>
      </c>
      <c r="E37" s="8">
        <v>2.88</v>
      </c>
      <c r="F37" s="8">
        <v>0.52510000000000001</v>
      </c>
      <c r="G37" s="8">
        <v>5.41</v>
      </c>
      <c r="H37" s="8">
        <v>0.1358</v>
      </c>
      <c r="I37" s="8">
        <v>33.590000000000003</v>
      </c>
      <c r="J37" s="8">
        <v>0.72250000000000003</v>
      </c>
      <c r="K37" s="8">
        <v>0.13569999999999999</v>
      </c>
      <c r="L37" s="8">
        <v>1.1000000000000001E-3</v>
      </c>
      <c r="M37" s="8">
        <v>100.6982</v>
      </c>
      <c r="N37" s="8"/>
      <c r="O37" s="8">
        <v>1.3950672979492236</v>
      </c>
      <c r="P37" s="8">
        <v>90.243973424218638</v>
      </c>
      <c r="Q37" s="8">
        <v>8.1536660239421952</v>
      </c>
      <c r="R37" s="8">
        <v>0.20729325388994199</v>
      </c>
      <c r="S37" s="8">
        <v>100</v>
      </c>
      <c r="T37" s="8">
        <v>0</v>
      </c>
      <c r="U37" s="8">
        <v>0.47192390139426693</v>
      </c>
      <c r="V37" s="8">
        <v>99.528076098605737</v>
      </c>
      <c r="W37" s="8">
        <v>100</v>
      </c>
      <c r="X37" s="9"/>
    </row>
    <row r="38" spans="2:24" ht="17" x14ac:dyDescent="0.2">
      <c r="B38" s="10" t="s">
        <v>1964</v>
      </c>
      <c r="C38" s="8">
        <v>57.29</v>
      </c>
      <c r="D38" s="8">
        <v>7.5300000000000006E-2</v>
      </c>
      <c r="E38" s="8">
        <v>2.86</v>
      </c>
      <c r="F38" s="8">
        <v>0.54759999999999998</v>
      </c>
      <c r="G38" s="8">
        <v>5.5</v>
      </c>
      <c r="H38" s="8">
        <v>0.1173</v>
      </c>
      <c r="I38" s="8">
        <v>33.770000000000003</v>
      </c>
      <c r="J38" s="8">
        <v>0.6038</v>
      </c>
      <c r="K38" s="8">
        <v>0.1081</v>
      </c>
      <c r="L38" s="8">
        <v>0</v>
      </c>
      <c r="M38" s="8">
        <v>100.9765</v>
      </c>
      <c r="N38" s="8"/>
      <c r="O38" s="8">
        <v>1.1616678485591292</v>
      </c>
      <c r="P38" s="8">
        <v>90.400497309580601</v>
      </c>
      <c r="Q38" s="8">
        <v>8.2594265789190757</v>
      </c>
      <c r="R38" s="8">
        <v>0.17840826294119791</v>
      </c>
      <c r="S38" s="8">
        <v>100.00000000000001</v>
      </c>
      <c r="T38" s="8">
        <v>0</v>
      </c>
      <c r="U38" s="8">
        <v>0.37494910456782765</v>
      </c>
      <c r="V38" s="8">
        <v>99.625050895432182</v>
      </c>
      <c r="W38" s="8">
        <v>100.00000000000001</v>
      </c>
      <c r="X38" s="9"/>
    </row>
    <row r="39" spans="2:24" ht="17" x14ac:dyDescent="0.2">
      <c r="B39" s="10" t="s">
        <v>1965</v>
      </c>
      <c r="C39" s="8">
        <v>57.08</v>
      </c>
      <c r="D39" s="8">
        <v>6.6900000000000001E-2</v>
      </c>
      <c r="E39" s="8">
        <v>2.88</v>
      </c>
      <c r="F39" s="8">
        <v>0.57650000000000001</v>
      </c>
      <c r="G39" s="8">
        <v>5.36</v>
      </c>
      <c r="H39" s="8">
        <v>0.14080000000000001</v>
      </c>
      <c r="I39" s="8">
        <v>33.67</v>
      </c>
      <c r="J39" s="8">
        <v>0.70289999999999997</v>
      </c>
      <c r="K39" s="8">
        <v>0.12189999999999999</v>
      </c>
      <c r="L39" s="8">
        <v>0</v>
      </c>
      <c r="M39" s="8">
        <v>100.7132</v>
      </c>
      <c r="N39" s="8"/>
      <c r="O39" s="8">
        <v>1.3557392360367437</v>
      </c>
      <c r="P39" s="8">
        <v>90.360086124382306</v>
      </c>
      <c r="Q39" s="8">
        <v>8.0694838722249127</v>
      </c>
      <c r="R39" s="8">
        <v>0.21469076735604456</v>
      </c>
      <c r="S39" s="8">
        <v>100</v>
      </c>
      <c r="T39" s="8">
        <v>0</v>
      </c>
      <c r="U39" s="8">
        <v>0.4236738273756529</v>
      </c>
      <c r="V39" s="8">
        <v>99.576326172624334</v>
      </c>
      <c r="W39" s="8">
        <v>99.999999999999986</v>
      </c>
      <c r="X39" s="9"/>
    </row>
    <row r="40" spans="2:24" ht="17" x14ac:dyDescent="0.2">
      <c r="B40" s="10" t="s">
        <v>1533</v>
      </c>
      <c r="C40" s="8">
        <f>AVERAGE(C34:C39)</f>
        <v>57.18333333333333</v>
      </c>
      <c r="D40" s="8">
        <f t="shared" ref="D40:L40" si="10">AVERAGE(D34:D39)</f>
        <v>7.5533333333333327E-2</v>
      </c>
      <c r="E40" s="8">
        <f t="shared" si="10"/>
        <v>2.8883333333333332</v>
      </c>
      <c r="F40" s="8">
        <f t="shared" si="10"/>
        <v>0.55536666666666668</v>
      </c>
      <c r="G40" s="8">
        <f t="shared" si="10"/>
        <v>5.4033333333333333</v>
      </c>
      <c r="H40" s="8">
        <f t="shared" si="10"/>
        <v>0.14094999999999999</v>
      </c>
      <c r="I40" s="8">
        <f t="shared" si="10"/>
        <v>33.685000000000002</v>
      </c>
      <c r="J40" s="8">
        <f t="shared" si="10"/>
        <v>0.68630000000000002</v>
      </c>
      <c r="K40" s="8">
        <f t="shared" si="10"/>
        <v>0.12231666666666667</v>
      </c>
      <c r="L40" s="8">
        <f t="shared" si="10"/>
        <v>7.6666666666666669E-4</v>
      </c>
      <c r="M40" s="8">
        <f>SUM(C40:L40)</f>
        <v>100.74123333333333</v>
      </c>
      <c r="N40" s="8"/>
      <c r="O40" s="8">
        <v>1.322746565669652</v>
      </c>
      <c r="P40" s="8">
        <v>90.333761265424215</v>
      </c>
      <c r="Q40" s="8">
        <v>8.1287309720022964</v>
      </c>
      <c r="R40" s="8">
        <v>0.21476119690382531</v>
      </c>
      <c r="S40" s="8">
        <v>99.999999999999986</v>
      </c>
      <c r="T40" s="8">
        <v>0</v>
      </c>
      <c r="U40" s="8">
        <v>0.42480406154735306</v>
      </c>
      <c r="V40" s="8">
        <v>99.575195938452651</v>
      </c>
      <c r="W40" s="8">
        <v>100</v>
      </c>
      <c r="X40" s="9"/>
    </row>
    <row r="41" spans="2:24" ht="17" x14ac:dyDescent="0.2">
      <c r="B41" s="10" t="s">
        <v>1532</v>
      </c>
      <c r="C41" s="8">
        <f>(STDEV(C34:C39)/C40)*100</f>
        <v>0.16724839489761931</v>
      </c>
      <c r="D41" s="8">
        <f t="shared" ref="D41:L41" si="11">(STDEV(D34:D39)/D40)*100</f>
        <v>10.30198264094226</v>
      </c>
      <c r="E41" s="8">
        <f t="shared" si="11"/>
        <v>1.0367360499238674</v>
      </c>
      <c r="F41" s="8">
        <f t="shared" si="11"/>
        <v>4.4922105067280862</v>
      </c>
      <c r="G41" s="8">
        <f t="shared" si="11"/>
        <v>1.2424129179690642</v>
      </c>
      <c r="H41" s="8">
        <f t="shared" si="11"/>
        <v>13.337515933013714</v>
      </c>
      <c r="I41" s="8">
        <f t="shared" si="11"/>
        <v>0.26402903600248412</v>
      </c>
      <c r="J41" s="8">
        <f t="shared" si="11"/>
        <v>8.2253917513473738</v>
      </c>
      <c r="K41" s="8">
        <f t="shared" si="11"/>
        <v>7.2714020809744691</v>
      </c>
      <c r="L41" s="8">
        <f t="shared" si="11"/>
        <v>113.90972447869783</v>
      </c>
      <c r="N41" s="8"/>
      <c r="O41" s="8">
        <v>40.909191462523573</v>
      </c>
      <c r="P41" s="8">
        <v>1.8271192488694941</v>
      </c>
      <c r="Q41" s="8">
        <v>4.8231260225925183</v>
      </c>
      <c r="R41" s="8">
        <v>52.440563266014429</v>
      </c>
      <c r="S41" s="8">
        <v>100.00000000000001</v>
      </c>
      <c r="T41" s="8">
        <v>3.0027963261260471</v>
      </c>
      <c r="U41" s="8">
        <v>37.741698805705497</v>
      </c>
      <c r="V41" s="8">
        <v>59.255504868168451</v>
      </c>
      <c r="W41" s="8">
        <v>100</v>
      </c>
      <c r="X41" s="9"/>
    </row>
    <row r="42" spans="2:24" x14ac:dyDescent="0.2">
      <c r="B42" s="10"/>
      <c r="C42" s="8"/>
      <c r="D42" s="8"/>
      <c r="E42" s="8"/>
      <c r="F42" s="8"/>
      <c r="G42" s="8"/>
      <c r="H42" s="8"/>
      <c r="I42" s="8"/>
      <c r="J42" s="8"/>
      <c r="K42" s="8"/>
      <c r="L42" s="8"/>
      <c r="N42" s="8"/>
      <c r="O42" s="8"/>
      <c r="P42" s="8"/>
      <c r="Q42" s="8"/>
      <c r="R42" s="8"/>
      <c r="S42" s="8"/>
      <c r="V42" s="8"/>
      <c r="W42" s="8"/>
      <c r="X42" s="9"/>
    </row>
    <row r="43" spans="2:24" ht="17" x14ac:dyDescent="0.2">
      <c r="B43" s="10" t="s">
        <v>2366</v>
      </c>
      <c r="C43" s="8">
        <v>56.08</v>
      </c>
      <c r="D43" s="8">
        <v>3.5000000000000003E-2</v>
      </c>
      <c r="E43" s="8">
        <v>1.6005</v>
      </c>
      <c r="F43" s="8">
        <v>0.30590000000000001</v>
      </c>
      <c r="G43" s="8">
        <v>2.09</v>
      </c>
      <c r="H43" s="8">
        <v>1.8599999999999998E-2</v>
      </c>
      <c r="I43" s="8">
        <v>16.68</v>
      </c>
      <c r="J43" s="8">
        <v>23.06</v>
      </c>
      <c r="K43" s="8">
        <v>1.0237000000000001</v>
      </c>
      <c r="L43" s="8">
        <v>1.1000000000000001E-3</v>
      </c>
      <c r="M43" s="8">
        <v>100.97580000000001</v>
      </c>
      <c r="N43" s="8"/>
      <c r="O43" s="8">
        <v>48.127355509157283</v>
      </c>
      <c r="P43" s="8">
        <v>48.437268060711837</v>
      </c>
      <c r="Q43" s="8">
        <v>3.4046880664784895</v>
      </c>
      <c r="R43" s="8">
        <v>3.0688363652400335E-2</v>
      </c>
      <c r="S43" s="8">
        <v>100.00000000000001</v>
      </c>
      <c r="T43" s="8">
        <v>0</v>
      </c>
      <c r="U43" s="8">
        <v>3.7223737994970834</v>
      </c>
      <c r="V43" s="8">
        <v>96.277626200502922</v>
      </c>
      <c r="W43" s="8">
        <v>100</v>
      </c>
      <c r="X43" s="9"/>
    </row>
    <row r="44" spans="2:24" ht="17" x14ac:dyDescent="0.2">
      <c r="B44" s="10" t="s">
        <v>2367</v>
      </c>
      <c r="C44" s="8">
        <v>55.35</v>
      </c>
      <c r="D44" s="8">
        <v>5.11E-2</v>
      </c>
      <c r="E44" s="8">
        <v>1.5849</v>
      </c>
      <c r="F44" s="8">
        <v>0.3211</v>
      </c>
      <c r="G44" s="8">
        <v>2.17</v>
      </c>
      <c r="H44" s="8">
        <v>4.4999999999999998E-2</v>
      </c>
      <c r="I44" s="8">
        <v>16.32</v>
      </c>
      <c r="J44" s="8">
        <v>23.07</v>
      </c>
      <c r="K44" s="8">
        <v>0.98260000000000003</v>
      </c>
      <c r="L44" s="8">
        <v>0</v>
      </c>
      <c r="M44" s="8">
        <v>99.993300000000005</v>
      </c>
      <c r="N44" s="8"/>
      <c r="O44" s="8">
        <v>48.561316484842088</v>
      </c>
      <c r="P44" s="8">
        <v>47.798460589876868</v>
      </c>
      <c r="Q44" s="8">
        <v>3.565339885992755</v>
      </c>
      <c r="R44" s="8">
        <v>7.4883039288294567E-2</v>
      </c>
      <c r="S44" s="8">
        <v>100</v>
      </c>
      <c r="T44" s="8">
        <v>0</v>
      </c>
      <c r="U44" s="8">
        <v>3.6078661832821624</v>
      </c>
      <c r="V44" s="8">
        <v>96.392133816717831</v>
      </c>
      <c r="W44" s="8">
        <v>100</v>
      </c>
      <c r="X44" s="9"/>
    </row>
    <row r="45" spans="2:24" ht="17" x14ac:dyDescent="0.2">
      <c r="B45" s="10" t="s">
        <v>2368</v>
      </c>
      <c r="C45" s="8">
        <v>55.82</v>
      </c>
      <c r="D45" s="8">
        <v>4.07E-2</v>
      </c>
      <c r="E45" s="8">
        <v>1.4411</v>
      </c>
      <c r="F45" s="8">
        <v>0.31359999999999999</v>
      </c>
      <c r="G45" s="8">
        <v>1.97</v>
      </c>
      <c r="H45" s="8">
        <v>1.7399999999999999E-2</v>
      </c>
      <c r="I45" s="8">
        <v>16.47</v>
      </c>
      <c r="J45" s="8">
        <v>23.1</v>
      </c>
      <c r="K45" s="8">
        <v>1.0406</v>
      </c>
      <c r="L45" s="8">
        <v>0</v>
      </c>
      <c r="M45" s="8">
        <v>100.261</v>
      </c>
      <c r="N45" s="8"/>
      <c r="O45" s="8">
        <v>48.562333654091674</v>
      </c>
      <c r="P45" s="8">
        <v>48.176147282903607</v>
      </c>
      <c r="Q45" s="8">
        <v>3.2326012857159836</v>
      </c>
      <c r="R45" s="8">
        <v>2.8917777288736186E-2</v>
      </c>
      <c r="S45" s="8">
        <v>100</v>
      </c>
      <c r="T45" s="8">
        <v>0</v>
      </c>
      <c r="U45" s="8">
        <v>3.8080220534252494</v>
      </c>
      <c r="V45" s="8">
        <v>96.191977946574752</v>
      </c>
      <c r="W45" s="8">
        <v>100</v>
      </c>
      <c r="X45" s="9"/>
    </row>
    <row r="46" spans="2:24" ht="17" x14ac:dyDescent="0.2">
      <c r="B46" s="10" t="s">
        <v>2369</v>
      </c>
      <c r="C46" s="8">
        <v>55.56</v>
      </c>
      <c r="D46" s="8">
        <v>2.6499999999999999E-2</v>
      </c>
      <c r="E46" s="8">
        <v>1.6856</v>
      </c>
      <c r="F46" s="8">
        <v>0.32790000000000002</v>
      </c>
      <c r="G46" s="8">
        <v>2.15</v>
      </c>
      <c r="H46" s="8">
        <v>2.3599999999999999E-2</v>
      </c>
      <c r="I46" s="8">
        <v>16.57</v>
      </c>
      <c r="J46" s="8">
        <v>23.4</v>
      </c>
      <c r="K46" s="8">
        <v>0.68059999999999998</v>
      </c>
      <c r="L46" s="8">
        <v>4.0000000000000001E-3</v>
      </c>
      <c r="M46" s="8">
        <v>100.5352</v>
      </c>
      <c r="N46" s="8"/>
      <c r="O46" s="8">
        <v>48.595840045622232</v>
      </c>
      <c r="P46" s="8">
        <v>47.880275760497369</v>
      </c>
      <c r="Q46" s="8">
        <v>3.4851385099626979</v>
      </c>
      <c r="R46" s="8">
        <v>3.8745683917681122E-2</v>
      </c>
      <c r="S46" s="8">
        <v>99.999999999999972</v>
      </c>
      <c r="T46" s="8">
        <v>0</v>
      </c>
      <c r="U46" s="8">
        <v>2.4939959822474007</v>
      </c>
      <c r="V46" s="8">
        <v>97.506004017752602</v>
      </c>
      <c r="W46" s="8">
        <v>100</v>
      </c>
      <c r="X46" s="9"/>
    </row>
    <row r="47" spans="2:24" ht="17" x14ac:dyDescent="0.2">
      <c r="B47" s="10" t="s">
        <v>2370</v>
      </c>
      <c r="C47" s="8">
        <v>55.7</v>
      </c>
      <c r="D47" s="8">
        <v>2.7300000000000001E-2</v>
      </c>
      <c r="E47" s="8">
        <v>1.7157</v>
      </c>
      <c r="F47" s="8">
        <v>0.2278</v>
      </c>
      <c r="G47" s="8">
        <v>2.09</v>
      </c>
      <c r="H47" s="8">
        <v>3.5400000000000001E-2</v>
      </c>
      <c r="I47" s="8">
        <v>16.66</v>
      </c>
      <c r="J47" s="8">
        <v>22.9</v>
      </c>
      <c r="K47" s="8">
        <v>0.88070000000000004</v>
      </c>
      <c r="L47" s="8">
        <v>8.8999999999999999E-3</v>
      </c>
      <c r="M47" s="8">
        <v>100.30370000000001</v>
      </c>
      <c r="N47" s="8"/>
      <c r="O47" s="8">
        <v>47.96816973232805</v>
      </c>
      <c r="P47" s="8">
        <v>48.556073564310296</v>
      </c>
      <c r="Q47" s="8">
        <v>3.4171362707242672</v>
      </c>
      <c r="R47" s="8">
        <v>5.8620432637386664E-2</v>
      </c>
      <c r="S47" s="8">
        <v>100</v>
      </c>
      <c r="T47" s="8">
        <v>0</v>
      </c>
      <c r="U47" s="8">
        <v>3.2305260812338017</v>
      </c>
      <c r="V47" s="8">
        <v>96.769473918766195</v>
      </c>
      <c r="W47" s="8">
        <v>100</v>
      </c>
      <c r="X47" s="9"/>
    </row>
    <row r="48" spans="2:24" ht="17" x14ac:dyDescent="0.2">
      <c r="B48" s="10" t="s">
        <v>2371</v>
      </c>
      <c r="C48" s="8">
        <v>55.91</v>
      </c>
      <c r="D48" s="8">
        <v>3.2099999999999997E-2</v>
      </c>
      <c r="E48" s="8">
        <v>1.6887000000000001</v>
      </c>
      <c r="F48" s="8">
        <v>0.34870000000000001</v>
      </c>
      <c r="G48" s="8">
        <v>2.0499999999999998</v>
      </c>
      <c r="H48" s="8">
        <v>4.6100000000000002E-2</v>
      </c>
      <c r="I48" s="8">
        <v>16.41</v>
      </c>
      <c r="J48" s="8">
        <v>22.96</v>
      </c>
      <c r="K48" s="8">
        <v>0.87529999999999997</v>
      </c>
      <c r="L48" s="8">
        <v>0</v>
      </c>
      <c r="M48" s="8">
        <v>100.3862</v>
      </c>
      <c r="N48" s="8"/>
      <c r="O48" s="8">
        <v>48.408814195292486</v>
      </c>
      <c r="P48" s="8">
        <v>48.140659977178416</v>
      </c>
      <c r="Q48" s="8">
        <v>3.3736868498822847</v>
      </c>
      <c r="R48" s="8">
        <v>7.6838977646816603E-2</v>
      </c>
      <c r="S48" s="8">
        <v>100</v>
      </c>
      <c r="T48" s="8">
        <v>0</v>
      </c>
      <c r="U48" s="8">
        <v>3.2317055602110596</v>
      </c>
      <c r="V48" s="8">
        <v>96.768294439788946</v>
      </c>
      <c r="W48" s="8">
        <v>100</v>
      </c>
      <c r="X48" s="9"/>
    </row>
    <row r="49" spans="2:24" ht="17" x14ac:dyDescent="0.2">
      <c r="B49" s="10" t="s">
        <v>1820</v>
      </c>
      <c r="C49" s="8">
        <f>AVERAGE(C43:C48)</f>
        <v>55.736666666666657</v>
      </c>
      <c r="D49" s="8">
        <f t="shared" ref="D49" si="12">AVERAGE(D43:D48)</f>
        <v>3.5450000000000002E-2</v>
      </c>
      <c r="E49" s="8">
        <f t="shared" ref="E49" si="13">AVERAGE(E43:E48)</f>
        <v>1.6194166666666667</v>
      </c>
      <c r="F49" s="8">
        <f t="shared" ref="F49" si="14">AVERAGE(F43:F48)</f>
        <v>0.3075</v>
      </c>
      <c r="G49" s="8">
        <f t="shared" ref="G49" si="15">AVERAGE(G43:G48)</f>
        <v>2.0866666666666664</v>
      </c>
      <c r="H49" s="8">
        <f t="shared" ref="H49" si="16">AVERAGE(H43:H48)</f>
        <v>3.1016666666666665E-2</v>
      </c>
      <c r="I49" s="8">
        <f t="shared" ref="I49" si="17">AVERAGE(I43:I48)</f>
        <v>16.518333333333331</v>
      </c>
      <c r="J49" s="8">
        <f t="shared" ref="J49" si="18">AVERAGE(J43:J48)</f>
        <v>23.081666666666667</v>
      </c>
      <c r="K49" s="8">
        <f t="shared" ref="K49" si="19">AVERAGE(K43:K48)</f>
        <v>0.91391666666666671</v>
      </c>
      <c r="L49" s="8">
        <f t="shared" ref="L49" si="20">AVERAGE(L43:L48)</f>
        <v>2.3333333333333335E-3</v>
      </c>
      <c r="M49" s="8">
        <f>SUM(C49:L49)</f>
        <v>100.33296666666665</v>
      </c>
      <c r="N49" s="8"/>
      <c r="O49" s="8">
        <v>48.370502285759095</v>
      </c>
      <c r="P49" s="8">
        <v>48.164888156677371</v>
      </c>
      <c r="Q49" s="8">
        <v>3.4132245237304355</v>
      </c>
      <c r="R49" s="8">
        <v>5.1385033833105082E-2</v>
      </c>
      <c r="S49" s="8">
        <v>100</v>
      </c>
      <c r="T49" s="8">
        <v>0</v>
      </c>
      <c r="U49" s="8">
        <v>3.3497486979271516</v>
      </c>
      <c r="V49" s="8">
        <v>96.650251302072846</v>
      </c>
      <c r="W49" s="8">
        <v>100</v>
      </c>
      <c r="X49" s="9"/>
    </row>
    <row r="50" spans="2:24" ht="17" x14ac:dyDescent="0.2">
      <c r="B50" s="10" t="s">
        <v>1532</v>
      </c>
      <c r="C50" s="8">
        <f>(STDEV(C43:C48)/C49)*100</f>
        <v>0.46574263394110671</v>
      </c>
      <c r="D50" s="8">
        <f t="shared" ref="D50" si="21">(STDEV(D43:D48)/D49)*100</f>
        <v>26.172942271967504</v>
      </c>
      <c r="E50" s="8">
        <f t="shared" ref="E50" si="22">(STDEV(E43:E48)/E49)*100</f>
        <v>6.2850474942135692</v>
      </c>
      <c r="F50" s="8">
        <f t="shared" ref="F50" si="23">(STDEV(F43:F48)/F49)*100</f>
        <v>13.557832393910349</v>
      </c>
      <c r="G50" s="8">
        <f t="shared" ref="G50" si="24">(STDEV(G43:G48)/G49)*100</f>
        <v>3.4513665880655333</v>
      </c>
      <c r="H50" s="8">
        <f t="shared" ref="H50" si="25">(STDEV(H43:H48)/H49)*100</f>
        <v>41.710294174290368</v>
      </c>
      <c r="I50" s="8">
        <f t="shared" ref="I50" si="26">(STDEV(I43:I48)/I49)*100</f>
        <v>0.86586704075103638</v>
      </c>
      <c r="J50" s="8">
        <f t="shared" ref="J50" si="27">(STDEV(J43:J48)/J49)*100</f>
        <v>0.7506095166389517</v>
      </c>
      <c r="K50" s="8">
        <f t="shared" ref="K50" si="28">(STDEV(K43:K48)/K49)*100</f>
        <v>14.667859328943672</v>
      </c>
      <c r="L50" s="8">
        <f t="shared" ref="L50" si="29">(STDEV(L43:L48)/L49)*100</f>
        <v>153.03460993100447</v>
      </c>
      <c r="N50" s="8"/>
      <c r="O50" s="8">
        <v>1.9950655309961631</v>
      </c>
      <c r="P50" s="8">
        <v>3.2021760546547298</v>
      </c>
      <c r="Q50" s="8">
        <v>7.1603217201742995</v>
      </c>
      <c r="R50" s="8">
        <v>87.642436694174805</v>
      </c>
      <c r="S50" s="8">
        <v>100</v>
      </c>
      <c r="T50" s="8">
        <v>4.3823498317830731</v>
      </c>
      <c r="U50" s="8">
        <v>38.79674680767841</v>
      </c>
      <c r="V50" s="8">
        <v>56.820903360538523</v>
      </c>
      <c r="W50" s="8">
        <v>100</v>
      </c>
      <c r="X50" s="9"/>
    </row>
    <row r="51" spans="2:24" x14ac:dyDescent="0.2">
      <c r="B51" s="10"/>
      <c r="C51" s="8"/>
      <c r="D51" s="8"/>
      <c r="E51" s="8"/>
      <c r="F51" s="8"/>
      <c r="G51" s="8"/>
      <c r="H51" s="8"/>
      <c r="I51" s="8"/>
      <c r="J51" s="8"/>
      <c r="K51" s="8"/>
      <c r="L51" s="8"/>
      <c r="N51" s="8"/>
      <c r="O51" s="8"/>
      <c r="P51" s="8"/>
      <c r="Q51" s="8"/>
      <c r="R51" s="8"/>
      <c r="S51" s="8"/>
      <c r="V51" s="8"/>
      <c r="W51" s="8"/>
      <c r="X51" s="9"/>
    </row>
    <row r="52" spans="2:24" ht="17" x14ac:dyDescent="0.2">
      <c r="B52" s="10" t="s">
        <v>2117</v>
      </c>
      <c r="C52" s="8">
        <v>55.47</v>
      </c>
      <c r="D52" s="8">
        <v>9.9099999999999994E-2</v>
      </c>
      <c r="E52" s="8">
        <v>1.2890999999999999</v>
      </c>
      <c r="F52" s="8">
        <v>0.64070000000000005</v>
      </c>
      <c r="G52" s="8">
        <v>1.99</v>
      </c>
      <c r="H52" s="8">
        <v>5.3999999999999999E-2</v>
      </c>
      <c r="I52" s="8">
        <v>16.96</v>
      </c>
      <c r="J52" s="8">
        <v>23.55</v>
      </c>
      <c r="K52" s="8">
        <v>0.6421</v>
      </c>
      <c r="L52" s="8">
        <v>0</v>
      </c>
      <c r="M52" s="8">
        <v>100.72450000000001</v>
      </c>
      <c r="N52" s="8"/>
      <c r="O52" s="8">
        <v>48.313579390460568</v>
      </c>
      <c r="P52" s="8">
        <v>48.412225624796704</v>
      </c>
      <c r="Q52" s="8">
        <v>3.1866159500128304</v>
      </c>
      <c r="R52" s="8">
        <v>8.757903472989273E-2</v>
      </c>
      <c r="S52" s="8">
        <v>100</v>
      </c>
      <c r="T52" s="8">
        <v>0</v>
      </c>
      <c r="U52" s="8">
        <v>2.3282999520813097</v>
      </c>
      <c r="V52" s="8">
        <v>97.671700047918691</v>
      </c>
      <c r="W52" s="8">
        <v>100</v>
      </c>
      <c r="X52" s="9"/>
    </row>
    <row r="53" spans="2:24" ht="17" x14ac:dyDescent="0.2">
      <c r="B53" s="10" t="s">
        <v>2118</v>
      </c>
      <c r="C53" s="8">
        <v>55.18</v>
      </c>
      <c r="D53" s="8">
        <v>0.10929999999999999</v>
      </c>
      <c r="E53" s="8">
        <v>1.6465000000000001</v>
      </c>
      <c r="F53" s="8">
        <v>0.88790000000000002</v>
      </c>
      <c r="G53" s="8">
        <v>2.04</v>
      </c>
      <c r="H53" s="8">
        <v>5.9499999999999997E-2</v>
      </c>
      <c r="I53" s="8">
        <v>16.59</v>
      </c>
      <c r="J53" s="8">
        <v>23.11</v>
      </c>
      <c r="K53" s="8">
        <v>0.77680000000000005</v>
      </c>
      <c r="L53" s="8">
        <v>0</v>
      </c>
      <c r="M53" s="8">
        <v>100.4221</v>
      </c>
      <c r="N53" s="8"/>
      <c r="O53" s="8">
        <v>48.314311030715949</v>
      </c>
      <c r="P53" s="8">
        <v>48.258423403228463</v>
      </c>
      <c r="Q53" s="8">
        <v>3.328927672144455</v>
      </c>
      <c r="R53" s="8">
        <v>9.8337893911140631E-2</v>
      </c>
      <c r="S53" s="8">
        <v>100.00000000000001</v>
      </c>
      <c r="T53" s="8">
        <v>0</v>
      </c>
      <c r="U53" s="8">
        <v>2.8549272744973373</v>
      </c>
      <c r="V53" s="8">
        <v>97.145072725502672</v>
      </c>
      <c r="W53" s="8">
        <v>100.00000000000001</v>
      </c>
      <c r="X53" s="9"/>
    </row>
    <row r="54" spans="2:24" ht="17" x14ac:dyDescent="0.2">
      <c r="B54" s="10" t="s">
        <v>2119</v>
      </c>
      <c r="C54" s="8">
        <v>55.26</v>
      </c>
      <c r="D54" s="8">
        <v>7.0199999999999999E-2</v>
      </c>
      <c r="E54" s="8">
        <v>2.23</v>
      </c>
      <c r="F54" s="8">
        <v>1.1755</v>
      </c>
      <c r="G54" s="8">
        <v>2.17</v>
      </c>
      <c r="H54" s="8">
        <v>7.46E-2</v>
      </c>
      <c r="I54" s="8">
        <v>16.11</v>
      </c>
      <c r="J54" s="8">
        <v>22.47</v>
      </c>
      <c r="K54" s="8">
        <v>1.0923</v>
      </c>
      <c r="L54" s="8">
        <v>3.0999999999999999E-3</v>
      </c>
      <c r="M54" s="8">
        <v>100.67189999999999</v>
      </c>
      <c r="N54" s="8"/>
      <c r="O54" s="8">
        <v>48.179434623917153</v>
      </c>
      <c r="P54" s="8">
        <v>48.062357048576096</v>
      </c>
      <c r="Q54" s="8">
        <v>3.6317563730759699</v>
      </c>
      <c r="R54" s="8">
        <v>0.12645195443079876</v>
      </c>
      <c r="S54" s="8">
        <v>100.00000000000003</v>
      </c>
      <c r="T54" s="8">
        <v>0</v>
      </c>
      <c r="U54" s="8">
        <v>4.0659546325162106</v>
      </c>
      <c r="V54" s="8">
        <v>95.93404536748379</v>
      </c>
      <c r="W54" s="8">
        <v>100</v>
      </c>
      <c r="X54" s="9"/>
    </row>
    <row r="55" spans="2:24" ht="17" x14ac:dyDescent="0.2">
      <c r="B55" s="10" t="s">
        <v>2120</v>
      </c>
      <c r="C55" s="8">
        <v>54.91</v>
      </c>
      <c r="D55" s="8">
        <v>0.122</v>
      </c>
      <c r="E55" s="8">
        <v>1.2375</v>
      </c>
      <c r="F55" s="8">
        <v>0.79079999999999995</v>
      </c>
      <c r="G55" s="8">
        <v>1.86</v>
      </c>
      <c r="H55" s="8">
        <v>4.8899999999999999E-2</v>
      </c>
      <c r="I55" s="8">
        <v>17.13</v>
      </c>
      <c r="J55" s="8">
        <v>23.57</v>
      </c>
      <c r="K55" s="8">
        <v>0.53090000000000004</v>
      </c>
      <c r="L55" s="8">
        <v>0</v>
      </c>
      <c r="M55" s="8">
        <v>100.2354</v>
      </c>
      <c r="N55" s="8"/>
      <c r="O55" s="8">
        <v>48.205244898685237</v>
      </c>
      <c r="P55" s="8">
        <v>48.746447616490499</v>
      </c>
      <c r="Q55" s="8">
        <v>2.9692447810990985</v>
      </c>
      <c r="R55" s="8">
        <v>7.9062703725155392E-2</v>
      </c>
      <c r="S55" s="8">
        <v>99.999999999999986</v>
      </c>
      <c r="T55" s="8">
        <v>0</v>
      </c>
      <c r="U55" s="8">
        <v>1.9270191110627874</v>
      </c>
      <c r="V55" s="8">
        <v>98.072980888937209</v>
      </c>
      <c r="W55" s="8">
        <v>100</v>
      </c>
      <c r="X55" s="9"/>
    </row>
    <row r="56" spans="2:24" ht="17" x14ac:dyDescent="0.2">
      <c r="B56" s="10" t="s">
        <v>2121</v>
      </c>
      <c r="C56" s="8">
        <v>54.55</v>
      </c>
      <c r="D56" s="8">
        <v>0.1215</v>
      </c>
      <c r="E56" s="8">
        <v>1.4827999999999999</v>
      </c>
      <c r="F56" s="8">
        <v>1.0428999999999999</v>
      </c>
      <c r="G56" s="8">
        <v>2.02</v>
      </c>
      <c r="H56" s="8">
        <v>5.6099999999999997E-2</v>
      </c>
      <c r="I56" s="8">
        <v>16.63</v>
      </c>
      <c r="J56" s="8">
        <v>23.31</v>
      </c>
      <c r="K56" s="8">
        <v>0.73519999999999996</v>
      </c>
      <c r="L56" s="8">
        <v>0</v>
      </c>
      <c r="M56" s="8">
        <v>99.9833</v>
      </c>
      <c r="N56" s="8"/>
      <c r="O56" s="8">
        <v>48.491807607880396</v>
      </c>
      <c r="P56" s="8">
        <v>48.135916731855978</v>
      </c>
      <c r="Q56" s="8">
        <v>3.2800148949259227</v>
      </c>
      <c r="R56" s="8">
        <v>9.2260765337709466E-2</v>
      </c>
      <c r="S56" s="8">
        <v>100.00000000000001</v>
      </c>
      <c r="T56" s="8">
        <v>0</v>
      </c>
      <c r="U56" s="8">
        <v>2.6931721993511992</v>
      </c>
      <c r="V56" s="8">
        <v>97.306827800648804</v>
      </c>
      <c r="W56" s="8">
        <v>100</v>
      </c>
      <c r="X56" s="9"/>
    </row>
    <row r="57" spans="2:24" ht="17" x14ac:dyDescent="0.2">
      <c r="B57" s="10" t="s">
        <v>2122</v>
      </c>
      <c r="C57" s="8">
        <v>55.36</v>
      </c>
      <c r="D57" s="8">
        <v>0.1173</v>
      </c>
      <c r="E57" s="8">
        <v>1.5754999999999999</v>
      </c>
      <c r="F57" s="8">
        <v>1.0223</v>
      </c>
      <c r="G57" s="8">
        <v>1.92</v>
      </c>
      <c r="H57" s="8">
        <v>5.3900000000000003E-2</v>
      </c>
      <c r="I57" s="8">
        <v>16.61</v>
      </c>
      <c r="J57" s="8">
        <v>23.15</v>
      </c>
      <c r="K57" s="8">
        <v>0.72929999999999995</v>
      </c>
      <c r="L57" s="8">
        <v>1.6000000000000001E-3</v>
      </c>
      <c r="M57" s="8">
        <v>100.59050000000001</v>
      </c>
      <c r="N57" s="8"/>
      <c r="O57" s="8">
        <v>48.42857767325566</v>
      </c>
      <c r="P57" s="8">
        <v>48.347191333308409</v>
      </c>
      <c r="Q57" s="8">
        <v>3.1350920307680994</v>
      </c>
      <c r="R57" s="8">
        <v>8.9138962667836011E-2</v>
      </c>
      <c r="S57" s="8">
        <v>100.00000000000001</v>
      </c>
      <c r="T57" s="8">
        <v>0</v>
      </c>
      <c r="U57" s="8">
        <v>2.6866949849469144</v>
      </c>
      <c r="V57" s="8">
        <v>97.313305015053089</v>
      </c>
      <c r="W57" s="8">
        <v>100</v>
      </c>
      <c r="X57" s="9"/>
    </row>
    <row r="58" spans="2:24" ht="17" x14ac:dyDescent="0.2">
      <c r="B58" s="10" t="s">
        <v>1831</v>
      </c>
      <c r="C58" s="8">
        <f>AVERAGE(C52:C57)</f>
        <v>55.12166666666667</v>
      </c>
      <c r="D58" s="8">
        <f t="shared" ref="D58" si="30">AVERAGE(D52:D57)</f>
        <v>0.10656666666666666</v>
      </c>
      <c r="E58" s="8">
        <f t="shared" ref="E58" si="31">AVERAGE(E52:E57)</f>
        <v>1.5769</v>
      </c>
      <c r="F58" s="8">
        <f t="shared" ref="F58" si="32">AVERAGE(F52:F57)</f>
        <v>0.92668333333333341</v>
      </c>
      <c r="G58" s="8">
        <f t="shared" ref="G58" si="33">AVERAGE(G52:G57)</f>
        <v>2</v>
      </c>
      <c r="H58" s="8">
        <f t="shared" ref="H58" si="34">AVERAGE(H52:H57)</f>
        <v>5.7833333333333327E-2</v>
      </c>
      <c r="I58" s="8">
        <f t="shared" ref="I58" si="35">AVERAGE(I52:I57)</f>
        <v>16.671666666666663</v>
      </c>
      <c r="J58" s="8">
        <f t="shared" ref="J58" si="36">AVERAGE(J52:J57)</f>
        <v>23.193333333333332</v>
      </c>
      <c r="K58" s="8">
        <f t="shared" ref="K58" si="37">AVERAGE(K52:K57)</f>
        <v>0.75109999999999999</v>
      </c>
      <c r="L58" s="8">
        <f t="shared" ref="L58" si="38">AVERAGE(L52:L57)</f>
        <v>7.8333333333333336E-4</v>
      </c>
      <c r="M58" s="8">
        <f>SUM(C58:L58)</f>
        <v>100.40653333333333</v>
      </c>
      <c r="N58" s="8"/>
      <c r="O58" s="8">
        <v>48.322421327897594</v>
      </c>
      <c r="P58" s="8">
        <v>48.329848583489834</v>
      </c>
      <c r="Q58" s="8">
        <v>3.252474199696946</v>
      </c>
      <c r="R58" s="8">
        <v>9.525588891563079E-2</v>
      </c>
      <c r="S58" s="8">
        <v>100.00000000000001</v>
      </c>
      <c r="T58" s="8">
        <v>0</v>
      </c>
      <c r="U58" s="8">
        <v>2.753878521087509</v>
      </c>
      <c r="V58" s="8">
        <v>97.246121478912485</v>
      </c>
      <c r="W58" s="8">
        <v>100</v>
      </c>
      <c r="X58" s="9"/>
    </row>
    <row r="59" spans="2:24" ht="17" x14ac:dyDescent="0.2">
      <c r="B59" s="10" t="s">
        <v>1532</v>
      </c>
      <c r="C59" s="8">
        <f>(STDEV(C52:C57)/C58)*100</f>
        <v>0.61375947036718614</v>
      </c>
      <c r="D59" s="8">
        <f t="shared" ref="D59" si="39">(STDEV(D52:D57)/D58)*100</f>
        <v>18.589173784859714</v>
      </c>
      <c r="E59" s="8">
        <f t="shared" ref="E59" si="40">(STDEV(E52:E57)/E58)*100</f>
        <v>22.657409322670787</v>
      </c>
      <c r="F59" s="8">
        <f t="shared" ref="F59" si="41">(STDEV(F52:F57)/F58)*100</f>
        <v>20.830792567182428</v>
      </c>
      <c r="G59" s="8">
        <f t="shared" ref="G59" si="42">(STDEV(G52:G57)/G58)*100</f>
        <v>5.3385391260156538</v>
      </c>
      <c r="H59" s="8">
        <f t="shared" ref="H59" si="43">(STDEV(H52:H57)/H58)*100</f>
        <v>15.405036542014999</v>
      </c>
      <c r="I59" s="8">
        <f t="shared" ref="I59" si="44">(STDEV(I52:I57)/I58)*100</f>
        <v>2.1136884800070677</v>
      </c>
      <c r="J59" s="8">
        <f t="shared" ref="J59" si="45">(STDEV(J52:J57)/J58)*100</f>
        <v>1.740442062543857</v>
      </c>
      <c r="K59" s="8">
        <f t="shared" ref="K59" si="46">(STDEV(K52:K57)/K58)*100</f>
        <v>25.132786614958057</v>
      </c>
      <c r="L59" s="8">
        <f t="shared" ref="L59" si="47">(STDEV(L52:L57)/L58)*100</f>
        <v>166.33345293268226</v>
      </c>
      <c r="N59" s="8"/>
      <c r="O59" s="8">
        <v>8.2772515915049922</v>
      </c>
      <c r="P59" s="8">
        <v>13.98680318869496</v>
      </c>
      <c r="Q59" s="8">
        <v>19.817431326535321</v>
      </c>
      <c r="R59" s="8">
        <v>57.918513893264709</v>
      </c>
      <c r="S59" s="8">
        <v>99.999999999999972</v>
      </c>
      <c r="T59" s="8">
        <v>6.6841818369294064</v>
      </c>
      <c r="U59" s="8">
        <v>66.271199698926878</v>
      </c>
      <c r="V59" s="8">
        <v>27.044618464143717</v>
      </c>
      <c r="W59" s="8">
        <v>100</v>
      </c>
      <c r="X59" s="9"/>
    </row>
    <row r="60" spans="2:24" x14ac:dyDescent="0.2">
      <c r="B60" s="10"/>
      <c r="C60" s="8"/>
      <c r="D60" s="8"/>
      <c r="E60" s="8"/>
      <c r="F60" s="8"/>
      <c r="G60" s="8"/>
      <c r="H60" s="8"/>
      <c r="I60" s="8"/>
      <c r="J60" s="8"/>
      <c r="K60" s="8"/>
      <c r="L60" s="8"/>
      <c r="N60" s="8"/>
      <c r="O60" s="8"/>
      <c r="P60" s="8"/>
      <c r="Q60" s="8"/>
      <c r="R60" s="8"/>
      <c r="S60" s="8"/>
      <c r="V60" s="8"/>
      <c r="W60" s="8"/>
      <c r="X60" s="9"/>
    </row>
    <row r="61" spans="2:24" ht="17" x14ac:dyDescent="0.2">
      <c r="B61" s="10" t="s">
        <v>2293</v>
      </c>
      <c r="C61" s="8">
        <v>55.01</v>
      </c>
      <c r="D61" s="8">
        <v>8.4500000000000006E-2</v>
      </c>
      <c r="E61" s="8">
        <v>1.4488000000000001</v>
      </c>
      <c r="F61" s="8">
        <v>0.97409999999999997</v>
      </c>
      <c r="G61" s="8">
        <v>2.64</v>
      </c>
      <c r="H61" s="8">
        <v>2.9700000000000001E-2</v>
      </c>
      <c r="I61" s="8">
        <v>16.34</v>
      </c>
      <c r="J61" s="8">
        <v>23.1</v>
      </c>
      <c r="K61" s="8">
        <v>0.70809999999999995</v>
      </c>
      <c r="L61" s="8">
        <v>0</v>
      </c>
      <c r="M61" s="8">
        <v>100.3897</v>
      </c>
      <c r="N61" s="8"/>
      <c r="O61" s="8">
        <v>48.205806656805414</v>
      </c>
      <c r="P61" s="8">
        <v>47.444986234814245</v>
      </c>
      <c r="Q61" s="8">
        <v>4.30020983467851</v>
      </c>
      <c r="R61" s="8">
        <v>4.8997273701816932E-2</v>
      </c>
      <c r="S61" s="8">
        <v>99.999999999999986</v>
      </c>
      <c r="T61" s="8">
        <v>0</v>
      </c>
      <c r="U61" s="8">
        <v>2.6044165258959358</v>
      </c>
      <c r="V61" s="8">
        <v>97.395583474104058</v>
      </c>
      <c r="W61" s="8">
        <v>100</v>
      </c>
      <c r="X61" s="9"/>
    </row>
    <row r="62" spans="2:24" ht="17" x14ac:dyDescent="0.2">
      <c r="B62" s="10" t="s">
        <v>2294</v>
      </c>
      <c r="C62" s="8">
        <v>55.43</v>
      </c>
      <c r="D62" s="8">
        <v>9.3799999999999994E-2</v>
      </c>
      <c r="E62" s="8">
        <v>1.7548999999999999</v>
      </c>
      <c r="F62" s="8">
        <v>0.85840000000000005</v>
      </c>
      <c r="G62" s="8">
        <v>2.73</v>
      </c>
      <c r="H62" s="8">
        <v>3.6400000000000002E-2</v>
      </c>
      <c r="I62" s="8">
        <v>15.9</v>
      </c>
      <c r="J62" s="8">
        <v>22.13</v>
      </c>
      <c r="K62" s="8">
        <v>1.2728999999999999</v>
      </c>
      <c r="L62" s="8">
        <v>4.5999999999999999E-3</v>
      </c>
      <c r="M62" s="8">
        <v>100.2944</v>
      </c>
      <c r="N62" s="8"/>
      <c r="O62" s="8">
        <v>47.680740616221172</v>
      </c>
      <c r="P62" s="8">
        <v>47.666097949508988</v>
      </c>
      <c r="Q62" s="8">
        <v>4.5911615249811035</v>
      </c>
      <c r="R62" s="8">
        <v>6.199990928873484E-2</v>
      </c>
      <c r="S62" s="8">
        <v>100</v>
      </c>
      <c r="T62" s="8">
        <v>0</v>
      </c>
      <c r="U62" s="8">
        <v>4.7283411353878018</v>
      </c>
      <c r="V62" s="8">
        <v>95.271658864612192</v>
      </c>
      <c r="W62" s="8">
        <v>100</v>
      </c>
      <c r="X62" s="9"/>
    </row>
    <row r="63" spans="2:24" ht="17" x14ac:dyDescent="0.2">
      <c r="B63" s="10" t="s">
        <v>2295</v>
      </c>
      <c r="C63" s="8">
        <v>54.75</v>
      </c>
      <c r="D63" s="8">
        <v>8.3699999999999997E-2</v>
      </c>
      <c r="E63" s="8">
        <v>1.3185</v>
      </c>
      <c r="F63" s="8">
        <v>0.70169999999999999</v>
      </c>
      <c r="G63" s="8">
        <v>2.63</v>
      </c>
      <c r="H63" s="8">
        <v>5.7200000000000001E-2</v>
      </c>
      <c r="I63" s="8">
        <v>16.5</v>
      </c>
      <c r="J63" s="8">
        <v>23.14</v>
      </c>
      <c r="K63" s="8">
        <v>0.69199999999999995</v>
      </c>
      <c r="L63" s="8">
        <v>1E-4</v>
      </c>
      <c r="M63" s="8">
        <v>99.905100000000004</v>
      </c>
      <c r="N63" s="8"/>
      <c r="O63" s="8">
        <v>48.012187170017043</v>
      </c>
      <c r="P63" s="8">
        <v>47.634649958915496</v>
      </c>
      <c r="Q63" s="8">
        <v>4.2593392357102706</v>
      </c>
      <c r="R63" s="8">
        <v>9.3823635357196539E-2</v>
      </c>
      <c r="S63" s="8">
        <v>100</v>
      </c>
      <c r="T63" s="8">
        <v>0</v>
      </c>
      <c r="U63" s="8">
        <v>2.532464833956555</v>
      </c>
      <c r="V63" s="8">
        <v>97.467535166043447</v>
      </c>
      <c r="W63" s="8">
        <v>100</v>
      </c>
      <c r="X63" s="9"/>
    </row>
    <row r="64" spans="2:24" ht="17" x14ac:dyDescent="0.2">
      <c r="B64" s="10" t="s">
        <v>2296</v>
      </c>
      <c r="C64" s="8">
        <v>54.94</v>
      </c>
      <c r="D64" s="8">
        <v>7.5700000000000003E-2</v>
      </c>
      <c r="E64" s="8">
        <v>1.3809</v>
      </c>
      <c r="F64" s="8">
        <v>1.0247999999999999</v>
      </c>
      <c r="G64" s="8">
        <v>2.66</v>
      </c>
      <c r="H64" s="8">
        <v>6.9000000000000006E-2</v>
      </c>
      <c r="I64" s="8">
        <v>16.5</v>
      </c>
      <c r="J64" s="8">
        <v>22.95</v>
      </c>
      <c r="K64" s="8">
        <v>0.72860000000000003</v>
      </c>
      <c r="L64" s="8">
        <v>0</v>
      </c>
      <c r="M64" s="8">
        <v>100.3746</v>
      </c>
      <c r="N64" s="8"/>
      <c r="O64" s="8">
        <v>47.773841796091858</v>
      </c>
      <c r="P64" s="8">
        <v>47.790582003984476</v>
      </c>
      <c r="Q64" s="8">
        <v>4.3220268480459509</v>
      </c>
      <c r="R64" s="8">
        <v>0.11354935187770426</v>
      </c>
      <c r="S64" s="8">
        <v>99.999999999999986</v>
      </c>
      <c r="T64" s="8">
        <v>0</v>
      </c>
      <c r="U64" s="8">
        <v>2.6713246183628598</v>
      </c>
      <c r="V64" s="8">
        <v>97.32867538163714</v>
      </c>
      <c r="W64" s="8">
        <v>100</v>
      </c>
      <c r="X64" s="9"/>
    </row>
    <row r="65" spans="2:24" ht="17" x14ac:dyDescent="0.2">
      <c r="B65" s="10" t="s">
        <v>2297</v>
      </c>
      <c r="C65" s="8">
        <v>55.44</v>
      </c>
      <c r="D65" s="8">
        <v>6.7000000000000004E-2</v>
      </c>
      <c r="E65" s="8">
        <v>1.4794</v>
      </c>
      <c r="F65" s="8">
        <v>1.0624</v>
      </c>
      <c r="G65" s="8">
        <v>2.65</v>
      </c>
      <c r="H65" s="8">
        <v>5.7200000000000001E-2</v>
      </c>
      <c r="I65" s="8">
        <v>15.85</v>
      </c>
      <c r="J65" s="8">
        <v>22.07</v>
      </c>
      <c r="K65" s="8">
        <v>1.2734000000000001</v>
      </c>
      <c r="L65" s="8">
        <v>0</v>
      </c>
      <c r="M65" s="8">
        <v>99.968500000000006</v>
      </c>
      <c r="N65" s="8"/>
      <c r="O65" s="8">
        <v>47.732026307121131</v>
      </c>
      <c r="P65" s="8">
        <v>47.696630845864654</v>
      </c>
      <c r="Q65" s="8">
        <v>4.4735444675066516</v>
      </c>
      <c r="R65" s="8">
        <v>9.779837950756283E-2</v>
      </c>
      <c r="S65" s="8">
        <v>100</v>
      </c>
      <c r="T65" s="8">
        <v>0</v>
      </c>
      <c r="U65" s="8">
        <v>4.7472188997239773</v>
      </c>
      <c r="V65" s="8">
        <v>95.252781100276025</v>
      </c>
      <c r="W65" s="8">
        <v>100</v>
      </c>
      <c r="X65" s="9"/>
    </row>
    <row r="66" spans="2:24" ht="17" x14ac:dyDescent="0.2">
      <c r="B66" s="10" t="s">
        <v>2298</v>
      </c>
      <c r="C66" s="8">
        <v>55.43</v>
      </c>
      <c r="D66" s="8">
        <v>7.2499999999999995E-2</v>
      </c>
      <c r="E66" s="8">
        <v>1.2672000000000001</v>
      </c>
      <c r="F66" s="8">
        <v>0.80630000000000002</v>
      </c>
      <c r="G66" s="8">
        <v>2.6</v>
      </c>
      <c r="H66" s="8">
        <v>6.9000000000000006E-2</v>
      </c>
      <c r="I66" s="8">
        <v>16.350000000000001</v>
      </c>
      <c r="J66" s="8">
        <v>22.77</v>
      </c>
      <c r="K66" s="8">
        <v>0.95079999999999998</v>
      </c>
      <c r="L66" s="8">
        <v>3.0000000000000001E-3</v>
      </c>
      <c r="M66" s="8">
        <v>100.38549999999999</v>
      </c>
      <c r="N66" s="8"/>
      <c r="O66" s="8">
        <v>47.83281932268676</v>
      </c>
      <c r="P66" s="8">
        <v>47.789402858964976</v>
      </c>
      <c r="Q66" s="8">
        <v>4.2631895566224731</v>
      </c>
      <c r="R66" s="8">
        <v>0.1145882617257965</v>
      </c>
      <c r="S66" s="8">
        <v>100.00000000000001</v>
      </c>
      <c r="T66" s="8">
        <v>0</v>
      </c>
      <c r="U66" s="8">
        <v>3.4883579007265326</v>
      </c>
      <c r="V66" s="8">
        <v>96.511642099273459</v>
      </c>
      <c r="W66" s="8">
        <v>99.999999999999986</v>
      </c>
      <c r="X66" s="9"/>
    </row>
    <row r="67" spans="2:24" ht="17" x14ac:dyDescent="0.2">
      <c r="B67" s="10" t="s">
        <v>1823</v>
      </c>
      <c r="C67" s="8">
        <f>AVERAGE(C61:C66)</f>
        <v>55.166666666666664</v>
      </c>
      <c r="D67" s="8">
        <f t="shared" ref="D67" si="48">AVERAGE(D61:D66)</f>
        <v>7.9533333333333331E-2</v>
      </c>
      <c r="E67" s="8">
        <f t="shared" ref="E67" si="49">AVERAGE(E61:E66)</f>
        <v>1.4416166666666668</v>
      </c>
      <c r="F67" s="8">
        <f t="shared" ref="F67" si="50">AVERAGE(F61:F66)</f>
        <v>0.90461666666666674</v>
      </c>
      <c r="G67" s="8">
        <f t="shared" ref="G67" si="51">AVERAGE(G61:G66)</f>
        <v>2.6516666666666668</v>
      </c>
      <c r="H67" s="8">
        <f t="shared" ref="H67" si="52">AVERAGE(H61:H66)</f>
        <v>5.3083333333333337E-2</v>
      </c>
      <c r="I67" s="8">
        <f t="shared" ref="I67" si="53">AVERAGE(I61:I66)</f>
        <v>16.239999999999998</v>
      </c>
      <c r="J67" s="8">
        <f t="shared" ref="J67" si="54">AVERAGE(J61:J66)</f>
        <v>22.693333333333339</v>
      </c>
      <c r="K67" s="8">
        <f t="shared" ref="K67" si="55">AVERAGE(K61:K66)</f>
        <v>0.93763333333333343</v>
      </c>
      <c r="L67" s="8">
        <f t="shared" ref="L67" si="56">AVERAGE(L61:L66)</f>
        <v>1.2833333333333334E-3</v>
      </c>
      <c r="M67" s="8">
        <f>SUM(C67:L67)</f>
        <v>100.16943333333334</v>
      </c>
      <c r="N67" s="8"/>
      <c r="O67" s="8">
        <v>47.874893368377109</v>
      </c>
      <c r="P67" s="8">
        <v>47.670142517265091</v>
      </c>
      <c r="Q67" s="8">
        <v>4.3664330255689183</v>
      </c>
      <c r="R67" s="8">
        <v>8.8531088788891266E-2</v>
      </c>
      <c r="S67" s="8">
        <v>100.00000000000001</v>
      </c>
      <c r="T67" s="8">
        <v>0</v>
      </c>
      <c r="U67" s="8">
        <v>3.4558719315209991</v>
      </c>
      <c r="V67" s="8">
        <v>96.544128068478997</v>
      </c>
      <c r="W67" s="8">
        <v>100</v>
      </c>
      <c r="X67" s="9"/>
    </row>
    <row r="68" spans="2:24" ht="17" x14ac:dyDescent="0.2">
      <c r="B68" s="10" t="s">
        <v>1532</v>
      </c>
      <c r="C68" s="8">
        <f>(STDEV(C61:C66)/C67)*100</f>
        <v>0.55156599204721357</v>
      </c>
      <c r="D68" s="8">
        <f t="shared" ref="D68" si="57">(STDEV(D61:D66)/D67)*100</f>
        <v>12.148913481675759</v>
      </c>
      <c r="E68" s="8">
        <f t="shared" ref="E68" si="58">(STDEV(E61:E66)/E67)*100</f>
        <v>11.970146563144793</v>
      </c>
      <c r="F68" s="8">
        <f t="shared" ref="F68" si="59">(STDEV(F61:F66)/F67)*100</f>
        <v>15.408499368254372</v>
      </c>
      <c r="G68" s="8">
        <f t="shared" ref="G68" si="60">(STDEV(G61:G66)/G67)*100</f>
        <v>1.6423910758596665</v>
      </c>
      <c r="H68" s="8">
        <f t="shared" ref="H68" si="61">(STDEV(H61:H66)/H67)*100</f>
        <v>31.133834410628321</v>
      </c>
      <c r="I68" s="8">
        <f t="shared" ref="I68" si="62">(STDEV(I61:I66)/I67)*100</f>
        <v>1.7952438099893175</v>
      </c>
      <c r="J68" s="8">
        <f t="shared" ref="J68" si="63">(STDEV(J61:J66)/J67)*100</f>
        <v>2.1064499529129006</v>
      </c>
      <c r="K68" s="8">
        <f t="shared" ref="K68" si="64">(STDEV(K61:K66)/K67)*100</f>
        <v>29.480317493216919</v>
      </c>
      <c r="L68" s="8">
        <f t="shared" ref="L68" si="65">(STDEV(L61:L66)/L67)*100</f>
        <v>156.96351255596923</v>
      </c>
      <c r="N68" s="8"/>
      <c r="O68" s="8">
        <v>6.9065995659391657</v>
      </c>
      <c r="P68" s="8">
        <v>8.1900672504167478</v>
      </c>
      <c r="Q68" s="8">
        <v>4.2032774216253577</v>
      </c>
      <c r="R68" s="8">
        <v>80.700055762018735</v>
      </c>
      <c r="S68" s="8">
        <v>100</v>
      </c>
      <c r="T68" s="8">
        <v>1.5526593505958486</v>
      </c>
      <c r="U68" s="8">
        <v>63.060745345819832</v>
      </c>
      <c r="V68" s="8">
        <v>35.386595303584308</v>
      </c>
      <c r="W68" s="8">
        <v>100</v>
      </c>
      <c r="X68" s="9"/>
    </row>
    <row r="69" spans="2:24" x14ac:dyDescent="0.2">
      <c r="B69" s="10"/>
      <c r="C69" s="8"/>
      <c r="D69" s="8"/>
      <c r="E69" s="8"/>
      <c r="F69" s="8"/>
      <c r="G69" s="8"/>
      <c r="H69" s="8"/>
      <c r="I69" s="8"/>
      <c r="J69" s="8"/>
      <c r="K69" s="8"/>
      <c r="L69" s="8"/>
      <c r="N69" s="8"/>
      <c r="O69" s="8"/>
      <c r="P69" s="8"/>
      <c r="Q69" s="8"/>
      <c r="R69" s="8"/>
      <c r="S69" s="8"/>
      <c r="V69" s="8"/>
      <c r="W69" s="8"/>
      <c r="X69" s="9"/>
    </row>
    <row r="70" spans="2:24" ht="17" x14ac:dyDescent="0.2">
      <c r="B70" s="10" t="s">
        <v>2410</v>
      </c>
      <c r="C70" s="8">
        <v>56.34</v>
      </c>
      <c r="D70" s="8">
        <v>4.8099999999999997E-2</v>
      </c>
      <c r="E70" s="8">
        <v>7.07</v>
      </c>
      <c r="F70" s="8">
        <v>3.3999999999999998E-3</v>
      </c>
      <c r="G70" s="8">
        <v>2.65</v>
      </c>
      <c r="H70" s="8">
        <v>1.1000000000000001E-3</v>
      </c>
      <c r="I70" s="8">
        <v>11.85</v>
      </c>
      <c r="J70" s="8">
        <v>18</v>
      </c>
      <c r="K70" s="8">
        <v>4.18</v>
      </c>
      <c r="L70" s="8">
        <v>2.8E-3</v>
      </c>
      <c r="M70" s="8">
        <v>100.18259999999999</v>
      </c>
      <c r="N70" s="8"/>
      <c r="O70" s="8">
        <v>49.237685786658368</v>
      </c>
      <c r="P70" s="8">
        <v>45.10185203684172</v>
      </c>
      <c r="Q70" s="8">
        <v>5.6580834423672286</v>
      </c>
      <c r="R70" s="8">
        <v>2.3787341326725023E-3</v>
      </c>
      <c r="S70" s="8">
        <v>99.999999999999986</v>
      </c>
      <c r="T70" s="8">
        <v>0</v>
      </c>
      <c r="U70" s="8">
        <v>17.144079286387015</v>
      </c>
      <c r="V70" s="8">
        <v>82.855920713612988</v>
      </c>
      <c r="W70" s="8">
        <v>100</v>
      </c>
      <c r="X70" s="9"/>
    </row>
    <row r="71" spans="2:24" ht="17" x14ac:dyDescent="0.2">
      <c r="B71" s="10" t="s">
        <v>2411</v>
      </c>
      <c r="C71" s="8">
        <v>56.85</v>
      </c>
      <c r="D71" s="8">
        <v>4.7100000000000003E-2</v>
      </c>
      <c r="E71" s="8">
        <v>8.81</v>
      </c>
      <c r="F71" s="8">
        <v>3.3599999999999998E-2</v>
      </c>
      <c r="G71" s="8">
        <v>2.59</v>
      </c>
      <c r="H71" s="8">
        <v>8.9999999999999993E-3</v>
      </c>
      <c r="I71" s="8">
        <v>10.56</v>
      </c>
      <c r="J71" s="8">
        <v>16.14</v>
      </c>
      <c r="K71" s="8">
        <v>5.3</v>
      </c>
      <c r="L71" s="8">
        <v>2.5000000000000001E-3</v>
      </c>
      <c r="M71" s="8">
        <v>100.3476</v>
      </c>
      <c r="N71" s="8"/>
      <c r="O71" s="8">
        <v>49.114665406087902</v>
      </c>
      <c r="P71" s="8">
        <v>44.711833119353273</v>
      </c>
      <c r="Q71" s="8">
        <v>6.151850459574919</v>
      </c>
      <c r="R71" s="8">
        <v>2.1651014983917739E-2</v>
      </c>
      <c r="S71" s="8">
        <v>100</v>
      </c>
      <c r="T71" s="8">
        <v>0</v>
      </c>
      <c r="U71" s="8">
        <v>22.592157284015553</v>
      </c>
      <c r="V71" s="8">
        <v>77.407842715984444</v>
      </c>
      <c r="W71" s="8">
        <v>100</v>
      </c>
      <c r="X71" s="9"/>
    </row>
    <row r="72" spans="2:24" ht="17" x14ac:dyDescent="0.2">
      <c r="B72" s="10" t="s">
        <v>2412</v>
      </c>
      <c r="C72" s="8">
        <v>56.85</v>
      </c>
      <c r="D72" s="8">
        <v>2.7400000000000001E-2</v>
      </c>
      <c r="E72" s="8">
        <v>8.7200000000000006</v>
      </c>
      <c r="F72" s="8">
        <v>3.15E-2</v>
      </c>
      <c r="G72" s="8">
        <v>2.75</v>
      </c>
      <c r="H72" s="8">
        <v>2.9700000000000001E-2</v>
      </c>
      <c r="I72" s="8">
        <v>10.57</v>
      </c>
      <c r="J72" s="8">
        <v>16.350000000000001</v>
      </c>
      <c r="K72" s="8">
        <v>5.19</v>
      </c>
      <c r="L72" s="8">
        <v>7.4000000000000003E-3</v>
      </c>
      <c r="M72" s="8">
        <v>100.5348</v>
      </c>
      <c r="N72" s="8"/>
      <c r="O72" s="8">
        <v>49.206909939481527</v>
      </c>
      <c r="P72" s="8">
        <v>44.262324906543611</v>
      </c>
      <c r="Q72" s="8">
        <v>6.4601020228351231</v>
      </c>
      <c r="R72" s="8">
        <v>7.0663131139750701E-2</v>
      </c>
      <c r="S72" s="8">
        <v>100</v>
      </c>
      <c r="T72" s="8">
        <v>0</v>
      </c>
      <c r="U72" s="8">
        <v>22.037038553815187</v>
      </c>
      <c r="V72" s="8">
        <v>77.962961446184821</v>
      </c>
      <c r="W72" s="8">
        <v>100</v>
      </c>
      <c r="X72" s="9"/>
    </row>
    <row r="73" spans="2:24" ht="17" x14ac:dyDescent="0.2">
      <c r="B73" s="10" t="s">
        <v>2413</v>
      </c>
      <c r="C73" s="8">
        <v>56.64</v>
      </c>
      <c r="D73" s="8">
        <v>5.6300000000000003E-2</v>
      </c>
      <c r="E73" s="8">
        <v>9.0299999999999994</v>
      </c>
      <c r="F73" s="8">
        <v>3.49E-2</v>
      </c>
      <c r="G73" s="8">
        <v>2.68</v>
      </c>
      <c r="H73" s="8">
        <v>3.0200000000000001E-2</v>
      </c>
      <c r="I73" s="8">
        <v>10.28</v>
      </c>
      <c r="J73" s="8">
        <v>15.8</v>
      </c>
      <c r="K73" s="8">
        <v>5.56</v>
      </c>
      <c r="L73" s="8">
        <v>6.4000000000000003E-3</v>
      </c>
      <c r="M73" s="8">
        <v>100.1178</v>
      </c>
      <c r="N73" s="8"/>
      <c r="O73" s="8">
        <v>49.0389410242312</v>
      </c>
      <c r="P73" s="8">
        <v>44.394381418386303</v>
      </c>
      <c r="Q73" s="8">
        <v>6.4925774169626624</v>
      </c>
      <c r="R73" s="8">
        <v>7.410014041983369E-2</v>
      </c>
      <c r="S73" s="8">
        <v>100</v>
      </c>
      <c r="T73" s="8">
        <v>0</v>
      </c>
      <c r="U73" s="8">
        <v>23.796910481544934</v>
      </c>
      <c r="V73" s="8">
        <v>76.203089518455073</v>
      </c>
      <c r="W73" s="8">
        <v>100</v>
      </c>
      <c r="X73" s="9"/>
    </row>
    <row r="74" spans="2:24" ht="17" x14ac:dyDescent="0.2">
      <c r="B74" s="10" t="s">
        <v>2414</v>
      </c>
      <c r="C74" s="8">
        <v>56.57</v>
      </c>
      <c r="D74" s="8">
        <v>2.47E-2</v>
      </c>
      <c r="E74" s="8">
        <v>8.15</v>
      </c>
      <c r="F74" s="8">
        <v>5.4000000000000003E-3</v>
      </c>
      <c r="G74" s="8">
        <v>2.52</v>
      </c>
      <c r="H74" s="8">
        <v>1.4500000000000001E-2</v>
      </c>
      <c r="I74" s="8">
        <v>11</v>
      </c>
      <c r="J74" s="8">
        <v>16.899999999999999</v>
      </c>
      <c r="K74" s="8">
        <v>4.97</v>
      </c>
      <c r="L74" s="8">
        <v>4.7999999999999996E-3</v>
      </c>
      <c r="M74" s="8">
        <v>100.15940000000001</v>
      </c>
      <c r="N74" s="8"/>
      <c r="O74" s="8">
        <v>49.438623903367848</v>
      </c>
      <c r="P74" s="8">
        <v>44.773727581906122</v>
      </c>
      <c r="Q74" s="8">
        <v>5.7541152557267212</v>
      </c>
      <c r="R74" s="8">
        <v>3.3533258999300243E-2</v>
      </c>
      <c r="S74" s="8">
        <v>99.999999999999986</v>
      </c>
      <c r="T74" s="8">
        <v>0</v>
      </c>
      <c r="U74" s="8">
        <v>20.82987251574616</v>
      </c>
      <c r="V74" s="8">
        <v>79.17012748425384</v>
      </c>
      <c r="W74" s="8">
        <v>100</v>
      </c>
      <c r="X74" s="9"/>
    </row>
    <row r="75" spans="2:24" ht="17" x14ac:dyDescent="0.2">
      <c r="B75" s="10" t="s">
        <v>2415</v>
      </c>
      <c r="C75" s="8">
        <v>56.49</v>
      </c>
      <c r="D75" s="8">
        <v>3.9600000000000003E-2</v>
      </c>
      <c r="E75" s="8">
        <v>7.99</v>
      </c>
      <c r="F75" s="8">
        <v>0</v>
      </c>
      <c r="G75" s="8">
        <v>2.88</v>
      </c>
      <c r="H75" s="8">
        <v>0</v>
      </c>
      <c r="I75" s="8">
        <v>10.88</v>
      </c>
      <c r="J75" s="8">
        <v>16.920000000000002</v>
      </c>
      <c r="K75" s="8">
        <v>4.87</v>
      </c>
      <c r="L75" s="8">
        <v>7.6E-3</v>
      </c>
      <c r="M75" s="8">
        <v>100.0772</v>
      </c>
      <c r="N75" s="8"/>
      <c r="O75" s="8">
        <v>49.320293342975205</v>
      </c>
      <c r="P75" s="8">
        <v>44.127069403228411</v>
      </c>
      <c r="Q75" s="8">
        <v>6.5526372537963802</v>
      </c>
      <c r="R75" s="8">
        <v>0</v>
      </c>
      <c r="S75" s="8">
        <v>100</v>
      </c>
      <c r="T75" s="8">
        <v>0</v>
      </c>
      <c r="U75" s="8">
        <v>20.438402882572241</v>
      </c>
      <c r="V75" s="8">
        <v>79.561597117427766</v>
      </c>
      <c r="W75" s="8">
        <v>100</v>
      </c>
      <c r="X75" s="9"/>
    </row>
    <row r="76" spans="2:24" ht="17" x14ac:dyDescent="0.2">
      <c r="B76" s="10" t="s">
        <v>2592</v>
      </c>
      <c r="C76" s="8">
        <f>AVERAGE(C70:C75)</f>
        <v>56.623333333333335</v>
      </c>
      <c r="D76" s="8">
        <f t="shared" ref="D76" si="66">AVERAGE(D70:D75)</f>
        <v>4.0533333333333331E-2</v>
      </c>
      <c r="E76" s="8">
        <f t="shared" ref="E76" si="67">AVERAGE(E70:E75)</f>
        <v>8.2949999999999999</v>
      </c>
      <c r="F76" s="8">
        <f t="shared" ref="F76" si="68">AVERAGE(F70:F75)</f>
        <v>1.8133333333333335E-2</v>
      </c>
      <c r="G76" s="8">
        <f t="shared" ref="G76" si="69">AVERAGE(G70:G75)</f>
        <v>2.6783333333333332</v>
      </c>
      <c r="H76" s="8">
        <f t="shared" ref="H76" si="70">AVERAGE(H70:H75)</f>
        <v>1.4083333333333335E-2</v>
      </c>
      <c r="I76" s="8">
        <f t="shared" ref="I76" si="71">AVERAGE(I70:I75)</f>
        <v>10.856666666666667</v>
      </c>
      <c r="J76" s="8">
        <f t="shared" ref="J76" si="72">AVERAGE(J70:J75)</f>
        <v>16.684999999999999</v>
      </c>
      <c r="K76" s="8">
        <f t="shared" ref="K76" si="73">AVERAGE(K70:K75)</f>
        <v>5.0116666666666667</v>
      </c>
      <c r="L76" s="8">
        <f t="shared" ref="L76" si="74">AVERAGE(L70:L75)</f>
        <v>5.2500000000000003E-3</v>
      </c>
      <c r="M76" s="8">
        <f>SUM(C76:L76)</f>
        <v>100.22800000000001</v>
      </c>
      <c r="N76" s="8"/>
      <c r="O76" s="8">
        <v>49.229002023126547</v>
      </c>
      <c r="P76" s="8">
        <v>44.569957784844831</v>
      </c>
      <c r="Q76" s="8">
        <v>6.1681907217132546</v>
      </c>
      <c r="R76" s="8">
        <v>3.2849470315376383E-2</v>
      </c>
      <c r="S76" s="8">
        <v>100.00000000000001</v>
      </c>
      <c r="T76" s="8">
        <v>0</v>
      </c>
      <c r="U76" s="8">
        <v>21.109997351660382</v>
      </c>
      <c r="V76" s="8">
        <v>78.890002648339618</v>
      </c>
      <c r="W76" s="8">
        <v>100</v>
      </c>
      <c r="X76" s="9"/>
    </row>
    <row r="77" spans="2:24" ht="17" x14ac:dyDescent="0.2">
      <c r="B77" s="10" t="s">
        <v>1532</v>
      </c>
      <c r="C77" s="8">
        <f>(STDEV(C70:C75)/C76)*100</f>
        <v>0.3566676125605831</v>
      </c>
      <c r="D77" s="8">
        <f t="shared" ref="D77" si="75">(STDEV(D70:D75)/D76)*100</f>
        <v>30.675819246217273</v>
      </c>
      <c r="E77" s="8">
        <f t="shared" ref="E77" si="76">(STDEV(E70:E75)/E76)*100</f>
        <v>8.6945660503944318</v>
      </c>
      <c r="F77" s="8">
        <f t="shared" ref="F77" si="77">(STDEV(F70:F75)/F76)*100</f>
        <v>92.510184256526429</v>
      </c>
      <c r="G77" s="8">
        <f t="shared" ref="G77" si="78">(STDEV(G70:G75)/G76)*100</f>
        <v>4.7074791752311569</v>
      </c>
      <c r="H77" s="8">
        <f t="shared" ref="H77" si="79">(STDEV(H70:H75)/H76)*100</f>
        <v>95.081580682325324</v>
      </c>
      <c r="I77" s="8">
        <f t="shared" ref="I77" si="80">(STDEV(I70:I75)/I76)*100</f>
        <v>5.0627169904517517</v>
      </c>
      <c r="J77" s="8">
        <f t="shared" ref="J77" si="81">(STDEV(J70:J75)/J76)*100</f>
        <v>4.6603510813372973</v>
      </c>
      <c r="K77" s="8">
        <f t="shared" ref="K77" si="82">(STDEV(K70:K75)/K76)*100</f>
        <v>9.4819097749975914</v>
      </c>
      <c r="L77" s="8">
        <f t="shared" ref="L77" si="83">(STDEV(L70:L75)/L76)*100</f>
        <v>42.791484095683231</v>
      </c>
      <c r="N77" s="8"/>
      <c r="O77" s="8">
        <v>5.1469699437546117</v>
      </c>
      <c r="P77" s="8">
        <v>7.7797841205516542</v>
      </c>
      <c r="Q77" s="8">
        <v>4.058072028598632</v>
      </c>
      <c r="R77" s="8">
        <v>83.015173907095104</v>
      </c>
      <c r="S77" s="8">
        <v>100</v>
      </c>
      <c r="T77" s="8">
        <v>3.5320657600962346</v>
      </c>
      <c r="U77" s="8">
        <v>12.961974671603887</v>
      </c>
      <c r="V77" s="8">
        <v>83.505959568299872</v>
      </c>
      <c r="W77" s="8">
        <v>100</v>
      </c>
      <c r="X77" s="9"/>
    </row>
    <row r="78" spans="2:24" x14ac:dyDescent="0.2">
      <c r="B78" s="10"/>
      <c r="C78" s="8"/>
      <c r="D78" s="8"/>
      <c r="E78" s="8"/>
      <c r="F78" s="8"/>
      <c r="G78" s="8"/>
      <c r="H78" s="8"/>
      <c r="I78" s="8"/>
      <c r="J78" s="8"/>
      <c r="K78" s="8"/>
      <c r="L78" s="8"/>
      <c r="N78" s="8"/>
      <c r="O78" s="8"/>
      <c r="P78" s="8"/>
      <c r="Q78" s="8"/>
      <c r="R78" s="8"/>
      <c r="S78" s="8"/>
      <c r="V78" s="8"/>
      <c r="W78" s="8"/>
      <c r="X78" s="9"/>
    </row>
    <row r="79" spans="2:24" ht="17" x14ac:dyDescent="0.2">
      <c r="B79" s="10" t="s">
        <v>2416</v>
      </c>
      <c r="C79" s="8">
        <v>55.92</v>
      </c>
      <c r="D79" s="8">
        <v>0.14449999999999999</v>
      </c>
      <c r="E79" s="8">
        <v>10.9</v>
      </c>
      <c r="F79" s="8">
        <v>9.6000000000000002E-2</v>
      </c>
      <c r="G79" s="8">
        <v>4.54</v>
      </c>
      <c r="H79" s="8">
        <v>5.1299999999999998E-2</v>
      </c>
      <c r="I79" s="8">
        <v>8.24</v>
      </c>
      <c r="J79" s="8">
        <v>13.78</v>
      </c>
      <c r="K79" s="8">
        <v>6.27</v>
      </c>
      <c r="L79" s="8">
        <v>5.4999999999999997E-3</v>
      </c>
      <c r="M79" s="8">
        <v>99.953699999999998</v>
      </c>
      <c r="N79" s="8"/>
      <c r="O79" s="8">
        <v>47.798528132116658</v>
      </c>
      <c r="P79" s="8">
        <v>39.768885081888072</v>
      </c>
      <c r="Q79" s="8">
        <v>12.291913781629777</v>
      </c>
      <c r="R79" s="8">
        <v>0.14067300436549482</v>
      </c>
      <c r="S79" s="8">
        <v>100</v>
      </c>
      <c r="T79" s="8">
        <v>0</v>
      </c>
      <c r="U79" s="8">
        <v>28.241856907193757</v>
      </c>
      <c r="V79" s="8">
        <v>71.75814309280625</v>
      </c>
      <c r="W79" s="8">
        <v>100</v>
      </c>
      <c r="X79" s="9"/>
    </row>
    <row r="80" spans="2:24" ht="17" x14ac:dyDescent="0.2">
      <c r="B80" s="10" t="s">
        <v>2417</v>
      </c>
      <c r="C80" s="8">
        <v>56.83</v>
      </c>
      <c r="D80" s="8">
        <v>7.5800000000000006E-2</v>
      </c>
      <c r="E80" s="8">
        <v>11.21</v>
      </c>
      <c r="F80" s="8">
        <v>6.6299999999999998E-2</v>
      </c>
      <c r="G80" s="8">
        <v>3.84</v>
      </c>
      <c r="H80" s="8">
        <v>5.1999999999999998E-2</v>
      </c>
      <c r="I80" s="8">
        <v>8.3699999999999992</v>
      </c>
      <c r="J80" s="8">
        <v>13.46</v>
      </c>
      <c r="K80" s="8">
        <v>6.71</v>
      </c>
      <c r="L80" s="8">
        <v>0</v>
      </c>
      <c r="M80" s="8">
        <v>100.6322</v>
      </c>
      <c r="N80" s="8"/>
      <c r="O80" s="8">
        <v>47.824802006098835</v>
      </c>
      <c r="P80" s="8">
        <v>41.379427422777468</v>
      </c>
      <c r="Q80" s="8">
        <v>10.649707793151665</v>
      </c>
      <c r="R80" s="8">
        <v>0.14606277797203054</v>
      </c>
      <c r="S80" s="8">
        <v>100</v>
      </c>
      <c r="T80" s="8">
        <v>0</v>
      </c>
      <c r="U80" s="8">
        <v>30.140251335637586</v>
      </c>
      <c r="V80" s="8">
        <v>69.859748664362414</v>
      </c>
      <c r="W80" s="8">
        <v>100</v>
      </c>
      <c r="X80" s="9"/>
    </row>
    <row r="81" spans="2:24" ht="17" x14ac:dyDescent="0.2">
      <c r="B81" s="10" t="s">
        <v>2418</v>
      </c>
      <c r="C81" s="8">
        <v>56.47</v>
      </c>
      <c r="D81" s="8">
        <v>0.13980000000000001</v>
      </c>
      <c r="E81" s="8">
        <v>10.96</v>
      </c>
      <c r="F81" s="8">
        <v>6.8199999999999997E-2</v>
      </c>
      <c r="G81" s="8">
        <v>4.3899999999999997</v>
      </c>
      <c r="H81" s="8">
        <v>5.6399999999999999E-2</v>
      </c>
      <c r="I81" s="8">
        <v>8.39</v>
      </c>
      <c r="J81" s="8">
        <v>13.75</v>
      </c>
      <c r="K81" s="8">
        <v>6.4</v>
      </c>
      <c r="L81" s="8">
        <v>5.5999999999999999E-3</v>
      </c>
      <c r="M81" s="8">
        <v>100.6418</v>
      </c>
      <c r="N81" s="8"/>
      <c r="O81" s="8">
        <v>47.586089191398635</v>
      </c>
      <c r="P81" s="8">
        <v>40.400819545764023</v>
      </c>
      <c r="Q81" s="8">
        <v>11.858784659372851</v>
      </c>
      <c r="R81" s="8">
        <v>0.15430660346450076</v>
      </c>
      <c r="S81" s="8">
        <v>100</v>
      </c>
      <c r="T81" s="8">
        <v>0</v>
      </c>
      <c r="U81" s="8">
        <v>28.613105176483856</v>
      </c>
      <c r="V81" s="8">
        <v>71.386894823516144</v>
      </c>
      <c r="W81" s="8">
        <v>100</v>
      </c>
      <c r="X81" s="9"/>
    </row>
    <row r="82" spans="2:24" ht="17" x14ac:dyDescent="0.2">
      <c r="B82" s="10" t="s">
        <v>2419</v>
      </c>
      <c r="C82" s="8">
        <v>56.11</v>
      </c>
      <c r="D82" s="8">
        <v>0.15210000000000001</v>
      </c>
      <c r="E82" s="8">
        <v>10.77</v>
      </c>
      <c r="F82" s="8">
        <v>0.1173</v>
      </c>
      <c r="G82" s="8">
        <v>4.46</v>
      </c>
      <c r="H82" s="8">
        <v>4.6399999999999997E-2</v>
      </c>
      <c r="I82" s="8">
        <v>8.35</v>
      </c>
      <c r="J82" s="8">
        <v>13.82</v>
      </c>
      <c r="K82" s="8">
        <v>6.37</v>
      </c>
      <c r="L82" s="8">
        <v>0</v>
      </c>
      <c r="M82" s="8">
        <v>100.19580000000001</v>
      </c>
      <c r="N82" s="8"/>
      <c r="O82" s="8">
        <v>47.727461624198931</v>
      </c>
      <c r="P82" s="8">
        <v>40.123394479691257</v>
      </c>
      <c r="Q82" s="8">
        <v>12.022464388573228</v>
      </c>
      <c r="R82" s="8">
        <v>0.12667950753658719</v>
      </c>
      <c r="S82" s="8">
        <v>100</v>
      </c>
      <c r="T82" s="8">
        <v>0</v>
      </c>
      <c r="U82" s="8">
        <v>28.4742060456236</v>
      </c>
      <c r="V82" s="8">
        <v>71.525793954376397</v>
      </c>
      <c r="W82" s="8">
        <v>100</v>
      </c>
      <c r="X82" s="9"/>
    </row>
    <row r="83" spans="2:24" ht="17" x14ac:dyDescent="0.2">
      <c r="B83" s="10" t="s">
        <v>2420</v>
      </c>
      <c r="C83" s="8">
        <v>56.15</v>
      </c>
      <c r="D83" s="8">
        <v>0.1258</v>
      </c>
      <c r="E83" s="8">
        <v>10.91</v>
      </c>
      <c r="F83" s="8">
        <v>8.9899999999999994E-2</v>
      </c>
      <c r="G83" s="8">
        <v>4.51</v>
      </c>
      <c r="H83" s="8">
        <v>2.29E-2</v>
      </c>
      <c r="I83" s="8">
        <v>8.34</v>
      </c>
      <c r="J83" s="8">
        <v>13.66</v>
      </c>
      <c r="K83" s="8">
        <v>6.43</v>
      </c>
      <c r="L83" s="8">
        <v>3.7000000000000002E-3</v>
      </c>
      <c r="M83" s="8">
        <v>100.2565</v>
      </c>
      <c r="N83" s="8"/>
      <c r="O83" s="8">
        <v>47.426255373426393</v>
      </c>
      <c r="P83" s="8">
        <v>40.288869830546211</v>
      </c>
      <c r="Q83" s="8">
        <v>12.222020971284476</v>
      </c>
      <c r="R83" s="8">
        <v>6.2853824742928027E-2</v>
      </c>
      <c r="S83" s="8">
        <v>100.00000000000001</v>
      </c>
      <c r="T83" s="8">
        <v>0</v>
      </c>
      <c r="U83" s="8">
        <v>28.77431310248399</v>
      </c>
      <c r="V83" s="8">
        <v>71.225686897515999</v>
      </c>
      <c r="W83" s="8">
        <v>99.999999999999986</v>
      </c>
      <c r="X83" s="9"/>
    </row>
    <row r="84" spans="2:24" ht="17" x14ac:dyDescent="0.2">
      <c r="B84" s="10" t="s">
        <v>2421</v>
      </c>
      <c r="C84" s="8">
        <v>56.35</v>
      </c>
      <c r="D84" s="8">
        <v>0.12139999999999999</v>
      </c>
      <c r="E84" s="8">
        <v>10.92</v>
      </c>
      <c r="F84" s="8">
        <v>7.0900000000000005E-2</v>
      </c>
      <c r="G84" s="8">
        <v>4.49</v>
      </c>
      <c r="H84" s="8">
        <v>1.4E-2</v>
      </c>
      <c r="I84" s="8">
        <v>8.39</v>
      </c>
      <c r="J84" s="8">
        <v>13.7</v>
      </c>
      <c r="K84" s="8">
        <v>6.35</v>
      </c>
      <c r="L84" s="8">
        <v>3.0000000000000001E-3</v>
      </c>
      <c r="M84" s="8">
        <v>100.4093</v>
      </c>
      <c r="N84" s="8"/>
      <c r="O84" s="8">
        <v>47.422017366978508</v>
      </c>
      <c r="P84" s="8">
        <v>40.408461634918986</v>
      </c>
      <c r="Q84" s="8">
        <v>12.131210695221693</v>
      </c>
      <c r="R84" s="8">
        <v>3.8310302880819304E-2</v>
      </c>
      <c r="S84" s="8">
        <v>100</v>
      </c>
      <c r="T84" s="8">
        <v>0</v>
      </c>
      <c r="U84" s="8">
        <v>28.457019996318188</v>
      </c>
      <c r="V84" s="8">
        <v>71.542980003681805</v>
      </c>
      <c r="W84" s="8">
        <v>100</v>
      </c>
      <c r="X84" s="9"/>
    </row>
    <row r="85" spans="2:24" ht="17" x14ac:dyDescent="0.2">
      <c r="B85" s="10" t="s">
        <v>2593</v>
      </c>
      <c r="C85" s="8">
        <f>AVERAGE(C79:C84)</f>
        <v>56.305</v>
      </c>
      <c r="D85" s="8">
        <f t="shared" ref="D85" si="84">AVERAGE(D79:D84)</f>
        <v>0.12656666666666666</v>
      </c>
      <c r="E85" s="8">
        <f t="shared" ref="E85" si="85">AVERAGE(E79:E84)</f>
        <v>10.945</v>
      </c>
      <c r="F85" s="8">
        <f t="shared" ref="F85" si="86">AVERAGE(F79:F84)</f>
        <v>8.4766666666666657E-2</v>
      </c>
      <c r="G85" s="8">
        <f t="shared" ref="G85" si="87">AVERAGE(G79:G84)</f>
        <v>4.371666666666667</v>
      </c>
      <c r="H85" s="8">
        <f t="shared" ref="H85" si="88">AVERAGE(H79:H84)</f>
        <v>4.0500000000000001E-2</v>
      </c>
      <c r="I85" s="8">
        <f t="shared" ref="I85" si="89">AVERAGE(I79:I84)</f>
        <v>8.3466666666666658</v>
      </c>
      <c r="J85" s="8">
        <f t="shared" ref="J85" si="90">AVERAGE(J79:J84)</f>
        <v>13.695</v>
      </c>
      <c r="K85" s="8">
        <f t="shared" ref="K85" si="91">AVERAGE(K79:K84)</f>
        <v>6.4216666666666677</v>
      </c>
      <c r="L85" s="8">
        <f t="shared" ref="L85" si="92">AVERAGE(L79:L84)</f>
        <v>2.9666666666666665E-3</v>
      </c>
      <c r="M85" s="8">
        <f>SUM(C85:L85)</f>
        <v>100.3398</v>
      </c>
      <c r="N85" s="8"/>
      <c r="O85" s="8">
        <v>47.630101691922874</v>
      </c>
      <c r="P85" s="8">
        <v>40.390891605223402</v>
      </c>
      <c r="Q85" s="8">
        <v>11.867653532314581</v>
      </c>
      <c r="R85" s="8">
        <v>0.11135317053912676</v>
      </c>
      <c r="S85" s="8">
        <v>99.999999999999986</v>
      </c>
      <c r="T85" s="8">
        <v>0</v>
      </c>
      <c r="U85" s="8">
        <v>28.783191532073428</v>
      </c>
      <c r="V85" s="8">
        <v>71.216808467926583</v>
      </c>
      <c r="W85" s="8">
        <v>100.00000000000001</v>
      </c>
      <c r="X85" s="9"/>
    </row>
    <row r="86" spans="2:24" ht="17" x14ac:dyDescent="0.2">
      <c r="B86" s="10" t="s">
        <v>1532</v>
      </c>
      <c r="C86" s="8">
        <f>(STDEV(C79:C84)/C85)*100</f>
        <v>0.57007879510933401</v>
      </c>
      <c r="D86" s="8">
        <f t="shared" ref="D86" si="93">(STDEV(D79:D84)/D85)*100</f>
        <v>21.64697824370451</v>
      </c>
      <c r="E86" s="8">
        <f t="shared" ref="E86" si="94">(STDEV(E79:E84)/E85)*100</f>
        <v>1.323702695983703</v>
      </c>
      <c r="F86" s="8">
        <f t="shared" ref="F86" si="95">(STDEV(F79:F84)/F85)*100</f>
        <v>23.704304541833565</v>
      </c>
      <c r="G86" s="8">
        <f t="shared" ref="G86" si="96">(STDEV(G79:G84)/G85)*100</f>
        <v>6.0717517426557661</v>
      </c>
      <c r="H86" s="8">
        <f t="shared" ref="H86" si="97">(STDEV(H79:H84)/H85)*100</f>
        <v>43.452861775307163</v>
      </c>
      <c r="I86" s="8">
        <f t="shared" ref="I86" si="98">(STDEV(I79:I84)/I85)*100</f>
        <v>0.6720665804460908</v>
      </c>
      <c r="J86" s="8">
        <f t="shared" ref="J86" si="99">(STDEV(J79:J84)/J85)*100</f>
        <v>0.93709746489408008</v>
      </c>
      <c r="K86" s="8">
        <f t="shared" ref="K86" si="100">(STDEV(K79:K84)/K85)*100</f>
        <v>2.3563422599541854</v>
      </c>
      <c r="L86" s="8">
        <f t="shared" ref="L86" si="101">(STDEV(L79:L84)/L85)*100</f>
        <v>84.597116601905512</v>
      </c>
      <c r="N86" s="8"/>
      <c r="O86" s="8">
        <v>2.2876653019719626</v>
      </c>
      <c r="P86" s="8">
        <v>2.282816064960119</v>
      </c>
      <c r="Q86" s="8">
        <v>11.569646103110315</v>
      </c>
      <c r="R86" s="8">
        <v>83.859872529957613</v>
      </c>
      <c r="S86" s="8">
        <v>100.00000000000001</v>
      </c>
      <c r="V86" s="8"/>
      <c r="W86" s="8"/>
      <c r="X86" s="9"/>
    </row>
    <row r="87" spans="2:24" x14ac:dyDescent="0.2">
      <c r="B87" s="10"/>
      <c r="C87" s="8"/>
      <c r="D87" s="8"/>
      <c r="E87" s="8"/>
      <c r="F87" s="8"/>
      <c r="G87" s="8"/>
      <c r="H87" s="8"/>
      <c r="I87" s="8"/>
      <c r="J87" s="8"/>
      <c r="K87" s="8"/>
      <c r="L87" s="8"/>
      <c r="N87" s="8"/>
      <c r="O87" s="8"/>
      <c r="P87" s="8"/>
      <c r="Q87" s="8"/>
      <c r="R87" s="8"/>
      <c r="S87" s="8"/>
      <c r="V87" s="8"/>
      <c r="W87" s="8"/>
      <c r="X87" s="9"/>
    </row>
    <row r="88" spans="2:24" ht="17" x14ac:dyDescent="0.2">
      <c r="B88" s="10" t="s">
        <v>2422</v>
      </c>
      <c r="C88" s="8">
        <v>55.98</v>
      </c>
      <c r="D88" s="8">
        <v>0.13489999999999999</v>
      </c>
      <c r="E88" s="8">
        <v>10.89</v>
      </c>
      <c r="F88" s="8">
        <v>9.7900000000000001E-2</v>
      </c>
      <c r="G88" s="8">
        <v>4.93</v>
      </c>
      <c r="H88" s="8">
        <v>4.2299999999999997E-2</v>
      </c>
      <c r="I88" s="8">
        <v>7.96</v>
      </c>
      <c r="J88" s="8">
        <v>13.6</v>
      </c>
      <c r="K88" s="8">
        <v>6.52</v>
      </c>
      <c r="L88" s="8">
        <v>6.0000000000000001E-3</v>
      </c>
      <c r="M88" s="8">
        <v>100.18259999999999</v>
      </c>
      <c r="N88" s="8"/>
      <c r="O88" s="8">
        <v>47.62397261335429</v>
      </c>
      <c r="P88" s="8">
        <v>38.783828458438244</v>
      </c>
      <c r="Q88" s="8">
        <v>13.475099393189302</v>
      </c>
      <c r="R88" s="8">
        <v>0.11709953501817041</v>
      </c>
      <c r="S88" s="8">
        <v>100</v>
      </c>
      <c r="T88" s="8">
        <v>0</v>
      </c>
      <c r="U88" s="8">
        <v>29.236854496561943</v>
      </c>
      <c r="V88" s="8">
        <v>70.763145503438054</v>
      </c>
      <c r="W88" s="8">
        <v>100</v>
      </c>
      <c r="X88" s="9"/>
    </row>
    <row r="89" spans="2:24" ht="17" x14ac:dyDescent="0.2">
      <c r="B89" s="10" t="s">
        <v>2423</v>
      </c>
      <c r="C89" s="8">
        <v>56.48</v>
      </c>
      <c r="D89" s="8">
        <v>8.9300000000000004E-2</v>
      </c>
      <c r="E89" s="8">
        <v>10.64</v>
      </c>
      <c r="F89" s="8">
        <v>1.77E-2</v>
      </c>
      <c r="G89" s="8">
        <v>4.7</v>
      </c>
      <c r="H89" s="8">
        <v>0</v>
      </c>
      <c r="I89" s="8">
        <v>8.31</v>
      </c>
      <c r="J89" s="8">
        <v>13.85</v>
      </c>
      <c r="K89" s="8">
        <v>6.32</v>
      </c>
      <c r="L89" s="8">
        <v>0</v>
      </c>
      <c r="M89" s="8">
        <v>100.407</v>
      </c>
      <c r="N89" s="8"/>
      <c r="O89" s="8">
        <v>47.625483531910859</v>
      </c>
      <c r="P89" s="8">
        <v>39.759557882208028</v>
      </c>
      <c r="Q89" s="8">
        <v>12.614958585881103</v>
      </c>
      <c r="R89" s="8">
        <v>0</v>
      </c>
      <c r="S89" s="8">
        <v>99.999999999999986</v>
      </c>
      <c r="T89" s="8">
        <v>0</v>
      </c>
      <c r="U89" s="8">
        <v>28.226640280359224</v>
      </c>
      <c r="V89" s="8">
        <v>71.77335971964078</v>
      </c>
      <c r="W89" s="8">
        <v>100</v>
      </c>
      <c r="X89" s="9"/>
    </row>
    <row r="90" spans="2:24" ht="17" x14ac:dyDescent="0.2">
      <c r="B90" s="10" t="s">
        <v>2424</v>
      </c>
      <c r="C90" s="8">
        <v>56.6</v>
      </c>
      <c r="D90" s="8">
        <v>8.4400000000000003E-2</v>
      </c>
      <c r="E90" s="8">
        <v>11.24</v>
      </c>
      <c r="F90" s="8">
        <v>0.03</v>
      </c>
      <c r="G90" s="8">
        <v>4.29</v>
      </c>
      <c r="H90" s="8">
        <v>5.0000000000000001E-3</v>
      </c>
      <c r="I90" s="8">
        <v>8.02</v>
      </c>
      <c r="J90" s="8">
        <v>13.24</v>
      </c>
      <c r="K90" s="8">
        <v>6.79</v>
      </c>
      <c r="L90" s="8">
        <v>0</v>
      </c>
      <c r="M90" s="8">
        <v>100.3058</v>
      </c>
      <c r="N90" s="8"/>
      <c r="O90" s="8">
        <v>47.709143861924225</v>
      </c>
      <c r="P90" s="8">
        <v>40.21044732810082</v>
      </c>
      <c r="Q90" s="8">
        <v>12.066165473488654</v>
      </c>
      <c r="R90" s="8">
        <v>1.424333648628982E-2</v>
      </c>
      <c r="S90" s="8">
        <v>99.999999999999986</v>
      </c>
      <c r="T90" s="8">
        <v>0</v>
      </c>
      <c r="U90" s="8">
        <v>30.68861061037466</v>
      </c>
      <c r="V90" s="8">
        <v>69.311389389625347</v>
      </c>
      <c r="W90" s="8">
        <v>100</v>
      </c>
      <c r="X90" s="9"/>
    </row>
    <row r="91" spans="2:24" ht="17" x14ac:dyDescent="0.2">
      <c r="B91" s="10" t="s">
        <v>2425</v>
      </c>
      <c r="C91" s="8">
        <v>56</v>
      </c>
      <c r="D91" s="8">
        <v>0.1033</v>
      </c>
      <c r="E91" s="8">
        <v>11</v>
      </c>
      <c r="F91" s="8">
        <v>0.2777</v>
      </c>
      <c r="G91" s="8">
        <v>4.38</v>
      </c>
      <c r="H91" s="8">
        <v>4.4999999999999997E-3</v>
      </c>
      <c r="I91" s="8">
        <v>7.88</v>
      </c>
      <c r="J91" s="8">
        <v>13.26</v>
      </c>
      <c r="K91" s="8">
        <v>6.66</v>
      </c>
      <c r="L91" s="8">
        <v>7.4000000000000003E-3</v>
      </c>
      <c r="M91" s="8">
        <v>99.574399999999997</v>
      </c>
      <c r="N91" s="8"/>
      <c r="O91" s="8">
        <v>47.962581506713917</v>
      </c>
      <c r="P91" s="8">
        <v>39.658487020072847</v>
      </c>
      <c r="Q91" s="8">
        <v>12.366063811594934</v>
      </c>
      <c r="R91" s="8">
        <v>1.2867661618284064E-2</v>
      </c>
      <c r="S91" s="8">
        <v>99.999999999999972</v>
      </c>
      <c r="T91" s="8">
        <v>0</v>
      </c>
      <c r="U91" s="8">
        <v>30.359000074409142</v>
      </c>
      <c r="V91" s="8">
        <v>69.640999925590862</v>
      </c>
      <c r="W91" s="8">
        <v>100</v>
      </c>
      <c r="X91" s="9"/>
    </row>
    <row r="92" spans="2:24" ht="17" x14ac:dyDescent="0.2">
      <c r="B92" s="10" t="s">
        <v>2426</v>
      </c>
      <c r="C92" s="8">
        <v>56.34</v>
      </c>
      <c r="D92" s="8">
        <v>9.6600000000000005E-2</v>
      </c>
      <c r="E92" s="8">
        <v>10.98</v>
      </c>
      <c r="F92" s="8">
        <v>0.1477</v>
      </c>
      <c r="G92" s="8">
        <v>4.5</v>
      </c>
      <c r="H92" s="8">
        <v>2.4E-2</v>
      </c>
      <c r="I92" s="8">
        <v>8.08</v>
      </c>
      <c r="J92" s="8">
        <v>13.39</v>
      </c>
      <c r="K92" s="8">
        <v>6.56</v>
      </c>
      <c r="L92" s="8">
        <v>4.1999999999999997E-3</v>
      </c>
      <c r="M92" s="8">
        <v>100.1284</v>
      </c>
      <c r="N92" s="8"/>
      <c r="O92" s="8">
        <v>47.543110548885331</v>
      </c>
      <c r="P92" s="8">
        <v>39.918045997847514</v>
      </c>
      <c r="Q92" s="8">
        <v>12.471476586486133</v>
      </c>
      <c r="R92" s="8">
        <v>6.7366866781007284E-2</v>
      </c>
      <c r="S92" s="8">
        <v>99.999999999999972</v>
      </c>
      <c r="T92" s="8">
        <v>0</v>
      </c>
      <c r="U92" s="8">
        <v>29.651895672582658</v>
      </c>
      <c r="V92" s="8">
        <v>70.348104327417332</v>
      </c>
      <c r="W92" s="8">
        <v>99.999999999999986</v>
      </c>
      <c r="X92" s="9"/>
    </row>
    <row r="93" spans="2:24" ht="17" x14ac:dyDescent="0.2">
      <c r="B93" s="10" t="s">
        <v>2427</v>
      </c>
      <c r="C93" s="8">
        <v>56.05</v>
      </c>
      <c r="D93" s="8">
        <v>9.6299999999999997E-2</v>
      </c>
      <c r="E93" s="8">
        <v>10.82</v>
      </c>
      <c r="F93" s="8">
        <v>2.3800000000000002E-2</v>
      </c>
      <c r="G93" s="8">
        <v>4.7699999999999996</v>
      </c>
      <c r="H93" s="8">
        <v>3.5700000000000003E-2</v>
      </c>
      <c r="I93" s="8">
        <v>8.16</v>
      </c>
      <c r="J93" s="8">
        <v>13.53</v>
      </c>
      <c r="K93" s="8">
        <v>6.53</v>
      </c>
      <c r="L93" s="8">
        <v>0</v>
      </c>
      <c r="M93" s="8">
        <v>100.03</v>
      </c>
      <c r="N93" s="8"/>
      <c r="O93" s="8">
        <v>47.249504616571137</v>
      </c>
      <c r="P93" s="8">
        <v>39.649756067023667</v>
      </c>
      <c r="Q93" s="8">
        <v>13.002180433864099</v>
      </c>
      <c r="R93" s="8">
        <v>9.85588825411053E-2</v>
      </c>
      <c r="S93" s="8">
        <v>100</v>
      </c>
      <c r="T93" s="8">
        <v>0</v>
      </c>
      <c r="U93" s="8">
        <v>29.212009720042108</v>
      </c>
      <c r="V93" s="8">
        <v>70.787990279957896</v>
      </c>
      <c r="W93" s="8">
        <v>100</v>
      </c>
      <c r="X93" s="9"/>
    </row>
    <row r="94" spans="2:24" ht="17" x14ac:dyDescent="0.2">
      <c r="B94" s="10" t="s">
        <v>2594</v>
      </c>
      <c r="C94" s="8">
        <f>AVERAGE(C88:C93)</f>
        <v>56.241666666666667</v>
      </c>
      <c r="D94" s="8">
        <f t="shared" ref="D94" si="102">AVERAGE(D88:D93)</f>
        <v>0.1008</v>
      </c>
      <c r="E94" s="8">
        <f t="shared" ref="E94" si="103">AVERAGE(E88:E93)</f>
        <v>10.928333333333333</v>
      </c>
      <c r="F94" s="8">
        <f t="shared" ref="F94" si="104">AVERAGE(F88:F93)</f>
        <v>9.9133333333333337E-2</v>
      </c>
      <c r="G94" s="8">
        <f t="shared" ref="G94" si="105">AVERAGE(G88:G93)</f>
        <v>4.5949999999999998</v>
      </c>
      <c r="H94" s="8">
        <f t="shared" ref="H94" si="106">AVERAGE(H88:H93)</f>
        <v>1.858333333333333E-2</v>
      </c>
      <c r="I94" s="8">
        <f t="shared" ref="I94" si="107">AVERAGE(I88:I93)</f>
        <v>8.0683333333333334</v>
      </c>
      <c r="J94" s="8">
        <f t="shared" ref="J94" si="108">AVERAGE(J88:J93)</f>
        <v>13.478333333333333</v>
      </c>
      <c r="K94" s="8">
        <f t="shared" ref="K94" si="109">AVERAGE(K88:K93)</f>
        <v>6.5633333333333335</v>
      </c>
      <c r="L94" s="8">
        <f t="shared" ref="L94" si="110">AVERAGE(L88:L93)</f>
        <v>2.9333333333333334E-3</v>
      </c>
      <c r="M94" s="8">
        <f>SUM(C94:L94)</f>
        <v>100.09644999999999</v>
      </c>
      <c r="N94" s="8"/>
      <c r="O94" s="8">
        <v>47.616721888154906</v>
      </c>
      <c r="P94" s="8">
        <v>39.660485957071607</v>
      </c>
      <c r="Q94" s="8">
        <v>12.67089124033817</v>
      </c>
      <c r="R94" s="8">
        <v>5.190091443531894E-2</v>
      </c>
      <c r="S94" s="8">
        <v>100</v>
      </c>
      <c r="T94" s="8">
        <v>0</v>
      </c>
      <c r="U94" s="8">
        <v>29.557693419080806</v>
      </c>
      <c r="V94" s="8">
        <v>70.442306580919194</v>
      </c>
      <c r="W94" s="8">
        <v>100</v>
      </c>
      <c r="X94" s="9"/>
    </row>
    <row r="95" spans="2:24" ht="17" x14ac:dyDescent="0.2">
      <c r="B95" s="10" t="s">
        <v>1532</v>
      </c>
      <c r="C95" s="8">
        <f>(STDEV(C88:C93)/C94)*100</f>
        <v>0.47609245653018328</v>
      </c>
      <c r="D95" s="8">
        <f t="shared" ref="D95" si="111">(STDEV(D88:D93)/D94)*100</f>
        <v>17.791767454810035</v>
      </c>
      <c r="E95" s="8">
        <f t="shared" ref="E95" si="112">(STDEV(E88:E93)/E94)*100</f>
        <v>1.8359674297605961</v>
      </c>
      <c r="F95" s="8">
        <f t="shared" ref="F95" si="113">(STDEV(F88:F93)/F94)*100</f>
        <v>102.20926932642327</v>
      </c>
      <c r="G95" s="8">
        <f t="shared" ref="G95" si="114">(STDEV(G88:G93)/G94)*100</f>
        <v>5.3498398499768793</v>
      </c>
      <c r="H95" s="8">
        <f t="shared" ref="H95" si="115">(STDEV(H88:H93)/H94)*100</f>
        <v>96.651142897301483</v>
      </c>
      <c r="I95" s="8">
        <f t="shared" ref="I95" si="116">(STDEV(I88:I93)/I94)*100</f>
        <v>1.8917470291819511</v>
      </c>
      <c r="J95" s="8">
        <f t="shared" ref="J95" si="117">(STDEV(J88:J93)/J94)*100</f>
        <v>1.7173216785869569</v>
      </c>
      <c r="K95" s="8">
        <f t="shared" ref="K95" si="118">(STDEV(K88:K93)/K94)*100</f>
        <v>2.3890506938290756</v>
      </c>
      <c r="L95" s="8">
        <f t="shared" ref="L95" si="119">(STDEV(L88:L93)/L94)*100</f>
        <v>114.87506688457484</v>
      </c>
      <c r="N95" s="8"/>
      <c r="O95" s="8">
        <v>2.0219811080730157</v>
      </c>
      <c r="P95" s="8">
        <v>3.0991271877520776</v>
      </c>
      <c r="Q95" s="8">
        <v>4.916596517803475</v>
      </c>
      <c r="R95" s="8">
        <v>89.962295186371449</v>
      </c>
      <c r="S95" s="8">
        <v>100.00000000000001</v>
      </c>
      <c r="T95" s="8">
        <v>4.9080729583910028</v>
      </c>
      <c r="U95" s="8">
        <v>0.17336300389116596</v>
      </c>
      <c r="V95" s="8">
        <v>94.918564037717829</v>
      </c>
      <c r="W95" s="8">
        <v>100</v>
      </c>
      <c r="X95" s="9"/>
    </row>
    <row r="96" spans="2:24" x14ac:dyDescent="0.2">
      <c r="B96" s="10"/>
      <c r="C96" s="8"/>
      <c r="D96" s="8"/>
      <c r="E96" s="8"/>
      <c r="F96" s="8"/>
      <c r="G96" s="8"/>
      <c r="H96" s="8"/>
      <c r="I96" s="8"/>
      <c r="J96" s="8"/>
      <c r="K96" s="8"/>
      <c r="L96" s="8"/>
      <c r="N96" s="8"/>
      <c r="O96" s="8"/>
      <c r="P96" s="8"/>
      <c r="Q96" s="8"/>
      <c r="R96" s="8"/>
      <c r="S96" s="8"/>
      <c r="V96" s="8"/>
      <c r="W96" s="8"/>
      <c r="X96" s="9"/>
    </row>
    <row r="97" spans="2:24" ht="17" x14ac:dyDescent="0.2">
      <c r="B97" s="10" t="s">
        <v>1966</v>
      </c>
      <c r="C97" s="8">
        <v>50.43</v>
      </c>
      <c r="D97" s="8">
        <v>7.3200000000000001E-2</v>
      </c>
      <c r="E97" s="8">
        <v>5.47</v>
      </c>
      <c r="F97" s="8">
        <v>0.24809999999999999</v>
      </c>
      <c r="G97" s="8">
        <v>21.84</v>
      </c>
      <c r="H97" s="8">
        <v>0.2235</v>
      </c>
      <c r="I97" s="8">
        <v>21.35</v>
      </c>
      <c r="J97" s="8">
        <v>7.7899999999999997E-2</v>
      </c>
      <c r="K97" s="8">
        <v>0</v>
      </c>
      <c r="L97" s="8">
        <v>4.8999999999999998E-3</v>
      </c>
      <c r="M97" s="8">
        <v>99.746700000000004</v>
      </c>
      <c r="N97" s="8"/>
      <c r="O97" s="8">
        <v>0.16571640106294805</v>
      </c>
      <c r="P97" s="8">
        <v>63.194140694825407</v>
      </c>
      <c r="Q97" s="8">
        <v>36.264276374152047</v>
      </c>
      <c r="R97" s="8">
        <v>0.37586652995958891</v>
      </c>
      <c r="S97" s="8">
        <v>100</v>
      </c>
      <c r="T97" s="8">
        <v>0</v>
      </c>
      <c r="U97" s="8">
        <v>0</v>
      </c>
      <c r="V97" s="8">
        <v>100</v>
      </c>
      <c r="W97" s="8">
        <v>100</v>
      </c>
      <c r="X97" s="9"/>
    </row>
    <row r="98" spans="2:24" ht="17" x14ac:dyDescent="0.2">
      <c r="B98" s="10" t="s">
        <v>1967</v>
      </c>
      <c r="C98" s="8">
        <v>49.98</v>
      </c>
      <c r="D98" s="8">
        <v>0.24790000000000001</v>
      </c>
      <c r="E98" s="8">
        <v>5.39</v>
      </c>
      <c r="F98" s="8">
        <v>0.22289999999999999</v>
      </c>
      <c r="G98" s="8">
        <v>22.28</v>
      </c>
      <c r="H98" s="8">
        <v>0.20580000000000001</v>
      </c>
      <c r="I98" s="8">
        <v>20.78</v>
      </c>
      <c r="J98" s="8">
        <v>0.10059999999999999</v>
      </c>
      <c r="K98" s="8">
        <v>2.2200000000000001E-2</v>
      </c>
      <c r="L98" s="8">
        <v>0</v>
      </c>
      <c r="M98" s="8">
        <v>99.245900000000006</v>
      </c>
      <c r="N98" s="8"/>
      <c r="O98" s="8">
        <v>0.21603247862278196</v>
      </c>
      <c r="P98" s="8">
        <v>62.089406579961789</v>
      </c>
      <c r="Q98" s="8">
        <v>37.345183765541513</v>
      </c>
      <c r="R98" s="8">
        <v>0.3493771758739283</v>
      </c>
      <c r="S98" s="8">
        <v>100.00000000000001</v>
      </c>
      <c r="T98" s="8">
        <v>0</v>
      </c>
      <c r="U98" s="8">
        <v>8.6196323931125196E-2</v>
      </c>
      <c r="V98" s="8">
        <v>99.913803676068881</v>
      </c>
      <c r="W98" s="8">
        <v>100</v>
      </c>
      <c r="X98" s="9"/>
    </row>
    <row r="99" spans="2:24" ht="17" x14ac:dyDescent="0.2">
      <c r="B99" s="10" t="s">
        <v>1968</v>
      </c>
      <c r="C99" s="8">
        <v>49.57</v>
      </c>
      <c r="D99" s="8">
        <v>0.1022</v>
      </c>
      <c r="E99" s="8">
        <v>5.32</v>
      </c>
      <c r="F99" s="8">
        <v>9.0899999999999995E-2</v>
      </c>
      <c r="G99" s="8">
        <v>23.82</v>
      </c>
      <c r="H99" s="8">
        <v>0.22819999999999999</v>
      </c>
      <c r="I99" s="8">
        <v>19.8</v>
      </c>
      <c r="J99" s="8">
        <v>7.0199999999999999E-2</v>
      </c>
      <c r="K99" s="8">
        <v>4.7999999999999996E-3</v>
      </c>
      <c r="L99" s="8">
        <v>2.5999999999999999E-3</v>
      </c>
      <c r="M99" s="8">
        <v>99.041799999999995</v>
      </c>
      <c r="N99" s="8"/>
      <c r="O99" s="8">
        <v>0.1513164133597589</v>
      </c>
      <c r="P99" s="8">
        <v>59.383393901282965</v>
      </c>
      <c r="Q99" s="8">
        <v>40.076430234604985</v>
      </c>
      <c r="R99" s="8">
        <v>0.38885945075228306</v>
      </c>
      <c r="S99" s="8">
        <v>99.999999999999986</v>
      </c>
      <c r="V99" s="8"/>
      <c r="W99" s="8"/>
      <c r="X99" s="9"/>
    </row>
    <row r="100" spans="2:24" ht="17" x14ac:dyDescent="0.2">
      <c r="B100" s="10" t="s">
        <v>1969</v>
      </c>
      <c r="C100" s="8">
        <v>49.97</v>
      </c>
      <c r="D100" s="8">
        <v>0.15090000000000001</v>
      </c>
      <c r="E100" s="8">
        <v>5.27</v>
      </c>
      <c r="F100" s="8">
        <v>0.28260000000000002</v>
      </c>
      <c r="G100" s="8">
        <v>22.19</v>
      </c>
      <c r="H100" s="8">
        <v>0.1963</v>
      </c>
      <c r="I100" s="8">
        <v>20.88</v>
      </c>
      <c r="J100" s="8">
        <v>7.1900000000000006E-2</v>
      </c>
      <c r="K100" s="8">
        <v>5.7000000000000002E-3</v>
      </c>
      <c r="L100" s="8">
        <v>5.4999999999999997E-3</v>
      </c>
      <c r="M100" s="8">
        <v>99.052400000000006</v>
      </c>
      <c r="N100" s="8"/>
      <c r="O100" s="8">
        <v>0.15429266532314798</v>
      </c>
      <c r="P100" s="8">
        <v>62.344447902606873</v>
      </c>
      <c r="Q100" s="8">
        <v>37.168243675692999</v>
      </c>
      <c r="R100" s="8">
        <v>0.33301575637699493</v>
      </c>
      <c r="S100" s="8">
        <v>100.00000000000001</v>
      </c>
      <c r="T100" s="8">
        <v>0</v>
      </c>
      <c r="U100" s="8">
        <v>2.2130148878854023E-2</v>
      </c>
      <c r="V100" s="8">
        <v>99.977869851121142</v>
      </c>
      <c r="W100" s="8">
        <v>100</v>
      </c>
      <c r="X100" s="9"/>
    </row>
    <row r="101" spans="2:24" ht="17" x14ac:dyDescent="0.2">
      <c r="B101" s="10" t="s">
        <v>1970</v>
      </c>
      <c r="C101" s="8">
        <v>50.46</v>
      </c>
      <c r="D101" s="8">
        <v>6.3799999999999996E-2</v>
      </c>
      <c r="E101" s="8">
        <v>4.29</v>
      </c>
      <c r="F101" s="8">
        <v>0.23710000000000001</v>
      </c>
      <c r="G101" s="8">
        <v>22.41</v>
      </c>
      <c r="H101" s="8">
        <v>0.22359999999999999</v>
      </c>
      <c r="I101" s="8">
        <v>21.15</v>
      </c>
      <c r="J101" s="8">
        <v>5.1299999999999998E-2</v>
      </c>
      <c r="K101" s="8">
        <v>2.01E-2</v>
      </c>
      <c r="L101" s="8">
        <v>1.89E-2</v>
      </c>
      <c r="M101" s="8">
        <v>98.957700000000003</v>
      </c>
      <c r="N101" s="8"/>
      <c r="O101" s="8">
        <v>0.10880600868184158</v>
      </c>
      <c r="P101" s="8">
        <v>62.416122325290047</v>
      </c>
      <c r="Q101" s="8">
        <v>37.100154431179412</v>
      </c>
      <c r="R101" s="8">
        <v>0.37491723484868683</v>
      </c>
      <c r="S101" s="8">
        <v>99.999999999999972</v>
      </c>
      <c r="V101" s="8"/>
      <c r="W101" s="8"/>
      <c r="X101" s="9"/>
    </row>
    <row r="102" spans="2:24" ht="17" x14ac:dyDescent="0.2">
      <c r="B102" s="10" t="s">
        <v>1971</v>
      </c>
      <c r="C102" s="8">
        <v>49.95</v>
      </c>
      <c r="D102" s="8">
        <v>0.1108</v>
      </c>
      <c r="E102" s="8">
        <v>5.25</v>
      </c>
      <c r="F102" s="8">
        <v>0.21060000000000001</v>
      </c>
      <c r="G102" s="8">
        <v>22.34</v>
      </c>
      <c r="H102" s="8">
        <v>0.2225</v>
      </c>
      <c r="I102" s="8">
        <v>20.78</v>
      </c>
      <c r="J102" s="8">
        <v>5.8200000000000002E-2</v>
      </c>
      <c r="K102" s="8">
        <v>0</v>
      </c>
      <c r="L102" s="8">
        <v>6.3E-3</v>
      </c>
      <c r="M102" s="8">
        <v>98.943899999999999</v>
      </c>
      <c r="N102" s="8"/>
      <c r="O102" s="8">
        <v>0.124933704226994</v>
      </c>
      <c r="P102" s="8">
        <v>62.065902302784671</v>
      </c>
      <c r="Q102" s="8">
        <v>37.431578987675032</v>
      </c>
      <c r="R102" s="8">
        <v>0.37758500531330275</v>
      </c>
      <c r="S102" s="8">
        <v>100</v>
      </c>
      <c r="T102" s="8">
        <v>0</v>
      </c>
      <c r="U102" s="8">
        <v>0</v>
      </c>
      <c r="V102" s="8">
        <v>100</v>
      </c>
      <c r="W102" s="8">
        <v>100</v>
      </c>
      <c r="X102" s="9"/>
    </row>
    <row r="103" spans="2:24" ht="17" x14ac:dyDescent="0.2">
      <c r="B103" s="10" t="s">
        <v>1851</v>
      </c>
      <c r="C103" s="8">
        <f>AVERAGE(C97:C102)</f>
        <v>50.06</v>
      </c>
      <c r="D103" s="8">
        <f t="shared" ref="D103" si="120">AVERAGE(D97:D102)</f>
        <v>0.12480000000000001</v>
      </c>
      <c r="E103" s="8">
        <f t="shared" ref="E103" si="121">AVERAGE(E97:E102)</f>
        <v>5.165</v>
      </c>
      <c r="F103" s="8">
        <f t="shared" ref="F103" si="122">AVERAGE(F97:F102)</f>
        <v>0.21536666666666671</v>
      </c>
      <c r="G103" s="8">
        <f t="shared" ref="G103" si="123">AVERAGE(G97:G102)</f>
        <v>22.48</v>
      </c>
      <c r="H103" s="8">
        <f t="shared" ref="H103" si="124">AVERAGE(H97:H102)</f>
        <v>0.21664999999999998</v>
      </c>
      <c r="I103" s="8">
        <f t="shared" ref="I103" si="125">AVERAGE(I97:I102)</f>
        <v>20.790000000000003</v>
      </c>
      <c r="J103" s="8">
        <f t="shared" ref="J103" si="126">AVERAGE(J97:J102)</f>
        <v>7.1683333333333335E-2</v>
      </c>
      <c r="K103" s="8">
        <f t="shared" ref="K103" si="127">AVERAGE(K97:K102)</f>
        <v>8.8000000000000005E-3</v>
      </c>
      <c r="L103" s="8">
        <f t="shared" ref="L103" si="128">AVERAGE(L97:L102)</f>
        <v>6.3666666666666663E-3</v>
      </c>
      <c r="M103" s="8">
        <f>SUM(C103:L103)</f>
        <v>99.13866666666668</v>
      </c>
      <c r="N103" s="8"/>
      <c r="O103" s="8">
        <v>0.15344244667428453</v>
      </c>
      <c r="P103" s="8">
        <v>61.920251274789514</v>
      </c>
      <c r="Q103" s="8">
        <v>37.559688005127363</v>
      </c>
      <c r="R103" s="8">
        <v>0.36661827340884506</v>
      </c>
      <c r="S103" s="8">
        <v>100</v>
      </c>
      <c r="T103" s="8">
        <v>0</v>
      </c>
      <c r="U103" s="8">
        <v>3.407620232474988E-2</v>
      </c>
      <c r="V103" s="8">
        <v>99.965923797675245</v>
      </c>
      <c r="W103" s="8">
        <v>100</v>
      </c>
      <c r="X103" s="9"/>
    </row>
    <row r="104" spans="2:24" ht="17" x14ac:dyDescent="0.2">
      <c r="B104" s="10" t="s">
        <v>1532</v>
      </c>
      <c r="C104" s="8">
        <f>(STDEV(C97:C102)/C103)*100</f>
        <v>0.67067118075088461</v>
      </c>
      <c r="D104" s="8">
        <f t="shared" ref="D104" si="129">(STDEV(D97:D102)/D103)*100</f>
        <v>54.257079186475451</v>
      </c>
      <c r="E104" s="8">
        <f t="shared" ref="E104" si="130">(STDEV(E97:E102)/E103)*100</f>
        <v>8.4461828424916412</v>
      </c>
      <c r="F104" s="8">
        <f t="shared" ref="F104" si="131">(STDEV(F97:F102)/F103)*100</f>
        <v>30.543620492498206</v>
      </c>
      <c r="G104" s="8">
        <f t="shared" ref="G104" si="132">(STDEV(G97:G102)/G103)*100</f>
        <v>3.0521331099436129</v>
      </c>
      <c r="H104" s="8">
        <f t="shared" ref="H104" si="133">(STDEV(H97:H102)/H103)*100</f>
        <v>5.8191097039210735</v>
      </c>
      <c r="I104" s="8">
        <f t="shared" ref="I104" si="134">(STDEV(I97:I102)/I103)*100</f>
        <v>2.5737795944245443</v>
      </c>
      <c r="J104" s="8">
        <f t="shared" ref="J104" si="135">(STDEV(J97:J102)/J103)*100</f>
        <v>23.955037621202337</v>
      </c>
      <c r="K104" s="8">
        <f t="shared" ref="K104" si="136">(STDEV(K97:K102)/K103)*100</f>
        <v>112.23453527809927</v>
      </c>
      <c r="L104" s="8">
        <f t="shared" ref="L104" si="137">(STDEV(L97:L102)/L103)*100</f>
        <v>102.9277294309679</v>
      </c>
      <c r="N104" s="8"/>
      <c r="O104" s="8">
        <v>69.397077633726255</v>
      </c>
      <c r="P104" s="8">
        <v>10.374485703725234</v>
      </c>
      <c r="Q104" s="8">
        <v>6.9015421044560172</v>
      </c>
      <c r="R104" s="8">
        <v>13.326894558092492</v>
      </c>
      <c r="S104" s="8">
        <v>99.999999999999986</v>
      </c>
      <c r="T104" s="8">
        <v>1.0127264607413966</v>
      </c>
      <c r="U104" s="8">
        <v>85.326084440062672</v>
      </c>
      <c r="V104" s="8">
        <v>13.661189099195918</v>
      </c>
      <c r="W104" s="8">
        <v>99.999999999999986</v>
      </c>
      <c r="X104" s="9"/>
    </row>
    <row r="105" spans="2:24" x14ac:dyDescent="0.2">
      <c r="B105" s="10"/>
      <c r="C105" s="8"/>
      <c r="D105" s="8"/>
      <c r="E105" s="8"/>
      <c r="F105" s="8"/>
      <c r="G105" s="8"/>
      <c r="H105" s="8"/>
      <c r="I105" s="8"/>
      <c r="J105" s="8"/>
      <c r="K105" s="8"/>
      <c r="L105" s="8"/>
      <c r="N105" s="8"/>
      <c r="O105" s="8"/>
      <c r="P105" s="8"/>
      <c r="Q105" s="8"/>
      <c r="R105" s="8"/>
      <c r="S105" s="8"/>
      <c r="V105" s="8"/>
      <c r="W105" s="8"/>
      <c r="X105" s="9"/>
    </row>
    <row r="106" spans="2:24" ht="17" x14ac:dyDescent="0.2">
      <c r="B106" s="10" t="s">
        <v>1943</v>
      </c>
      <c r="C106" s="8">
        <v>50.18</v>
      </c>
      <c r="D106" s="8">
        <v>0.1009</v>
      </c>
      <c r="E106" s="8">
        <v>6.02</v>
      </c>
      <c r="F106" s="8">
        <v>0.18590000000000001</v>
      </c>
      <c r="G106" s="8">
        <v>20.66</v>
      </c>
      <c r="H106" s="8">
        <v>0.1159</v>
      </c>
      <c r="I106" s="8">
        <v>21.9</v>
      </c>
      <c r="J106" s="8">
        <v>7.2599999999999998E-2</v>
      </c>
      <c r="K106" s="8">
        <v>1.8100000000000002E-2</v>
      </c>
      <c r="L106" s="8">
        <v>0</v>
      </c>
      <c r="M106" s="8">
        <v>99.285399999999996</v>
      </c>
      <c r="N106" s="8"/>
      <c r="O106" s="8">
        <v>0.15525465869936167</v>
      </c>
      <c r="P106" s="8">
        <v>65.163294499903628</v>
      </c>
      <c r="Q106" s="8">
        <v>34.485512445674303</v>
      </c>
      <c r="R106" s="8">
        <v>0.19593839572268965</v>
      </c>
      <c r="S106" s="8">
        <v>99.999999999999986</v>
      </c>
      <c r="T106" s="8">
        <v>0</v>
      </c>
      <c r="U106" s="8">
        <v>6.9995756318290386E-2</v>
      </c>
      <c r="V106" s="8">
        <v>99.930004243681708</v>
      </c>
      <c r="W106" s="8">
        <v>100</v>
      </c>
      <c r="X106" s="9"/>
    </row>
    <row r="107" spans="2:24" ht="17" x14ac:dyDescent="0.2">
      <c r="B107" s="10" t="s">
        <v>1944</v>
      </c>
      <c r="C107" s="8">
        <v>50.5</v>
      </c>
      <c r="D107" s="8">
        <v>9.7000000000000003E-2</v>
      </c>
      <c r="E107" s="8">
        <v>6.11</v>
      </c>
      <c r="F107" s="8">
        <v>0.23899999999999999</v>
      </c>
      <c r="G107" s="8">
        <v>21.18</v>
      </c>
      <c r="H107" s="8">
        <v>0.16880000000000001</v>
      </c>
      <c r="I107" s="8">
        <v>21.24</v>
      </c>
      <c r="J107" s="8">
        <v>6.2700000000000006E-2</v>
      </c>
      <c r="K107" s="8">
        <v>8.9999999999999998E-4</v>
      </c>
      <c r="L107" s="8">
        <v>0</v>
      </c>
      <c r="M107" s="8">
        <v>99.653300000000002</v>
      </c>
      <c r="N107" s="8"/>
      <c r="O107" s="8">
        <v>0.13547569634786613</v>
      </c>
      <c r="P107" s="8">
        <v>63.855639945630138</v>
      </c>
      <c r="Q107" s="8">
        <v>35.7205513350996</v>
      </c>
      <c r="R107" s="8">
        <v>0.28833302292241059</v>
      </c>
      <c r="S107" s="8">
        <v>100.00000000000003</v>
      </c>
      <c r="T107" s="8">
        <v>0</v>
      </c>
      <c r="U107" s="8">
        <v>3.5189272428355818E-3</v>
      </c>
      <c r="V107" s="8">
        <v>99.996481072757163</v>
      </c>
      <c r="W107" s="8">
        <v>100</v>
      </c>
      <c r="X107" s="9"/>
    </row>
    <row r="108" spans="2:24" ht="17" x14ac:dyDescent="0.2">
      <c r="B108" s="10" t="s">
        <v>1945</v>
      </c>
      <c r="C108" s="8">
        <v>50.3</v>
      </c>
      <c r="D108" s="8">
        <v>0.107</v>
      </c>
      <c r="E108" s="8">
        <v>6.27</v>
      </c>
      <c r="F108" s="8">
        <v>0.26240000000000002</v>
      </c>
      <c r="G108" s="8">
        <v>21.06</v>
      </c>
      <c r="H108" s="8">
        <v>0.1704</v>
      </c>
      <c r="I108" s="8">
        <v>21.32</v>
      </c>
      <c r="J108" s="8">
        <v>5.8400000000000001E-2</v>
      </c>
      <c r="K108" s="8">
        <v>0</v>
      </c>
      <c r="L108" s="8">
        <v>0</v>
      </c>
      <c r="M108" s="8">
        <v>99.593800000000002</v>
      </c>
      <c r="N108" s="8"/>
      <c r="O108" s="8">
        <v>0.12614487547003575</v>
      </c>
      <c r="P108" s="8">
        <v>64.075921949520549</v>
      </c>
      <c r="Q108" s="8">
        <v>35.506958998709912</v>
      </c>
      <c r="R108" s="8">
        <v>0.29097417629951078</v>
      </c>
      <c r="S108" s="8">
        <v>100.00000000000001</v>
      </c>
      <c r="T108" s="8">
        <v>0</v>
      </c>
      <c r="U108" s="8">
        <v>0</v>
      </c>
      <c r="V108" s="8">
        <v>100</v>
      </c>
      <c r="W108" s="8">
        <v>100</v>
      </c>
      <c r="X108" s="9"/>
    </row>
    <row r="109" spans="2:24" ht="17" x14ac:dyDescent="0.2">
      <c r="B109" s="10" t="s">
        <v>1946</v>
      </c>
      <c r="C109" s="8">
        <v>50.79</v>
      </c>
      <c r="D109" s="8">
        <v>7.4800000000000005E-2</v>
      </c>
      <c r="E109" s="8">
        <v>4.97</v>
      </c>
      <c r="F109" s="8">
        <v>0.15770000000000001</v>
      </c>
      <c r="G109" s="8">
        <v>20.07</v>
      </c>
      <c r="H109" s="8">
        <v>0.109</v>
      </c>
      <c r="I109" s="8">
        <v>22.76</v>
      </c>
      <c r="J109" s="8">
        <v>7.0199999999999999E-2</v>
      </c>
      <c r="K109" s="8">
        <v>0</v>
      </c>
      <c r="L109" s="8">
        <v>0</v>
      </c>
      <c r="M109" s="8">
        <v>99.025499999999994</v>
      </c>
      <c r="N109" s="8"/>
      <c r="O109" s="8">
        <v>0.14782026380756319</v>
      </c>
      <c r="P109" s="8">
        <v>66.683750314446812</v>
      </c>
      <c r="Q109" s="8">
        <v>32.986981728825604</v>
      </c>
      <c r="R109" s="8">
        <v>0.18144769292002844</v>
      </c>
      <c r="S109" s="8">
        <v>100.00000000000001</v>
      </c>
      <c r="V109" s="8"/>
      <c r="W109" s="8"/>
      <c r="X109" s="9"/>
    </row>
    <row r="110" spans="2:24" ht="17" x14ac:dyDescent="0.2">
      <c r="B110" s="10" t="s">
        <v>1947</v>
      </c>
      <c r="C110" s="8">
        <v>50.31</v>
      </c>
      <c r="D110" s="8">
        <v>0.10100000000000001</v>
      </c>
      <c r="E110" s="8">
        <v>5.48</v>
      </c>
      <c r="F110" s="8">
        <v>0.23169999999999999</v>
      </c>
      <c r="G110" s="8">
        <v>21.33</v>
      </c>
      <c r="H110" s="8">
        <v>0.16719999999999999</v>
      </c>
      <c r="I110" s="8">
        <v>21.92</v>
      </c>
      <c r="J110" s="8">
        <v>5.8400000000000001E-2</v>
      </c>
      <c r="K110" s="8">
        <v>1.38E-2</v>
      </c>
      <c r="L110" s="8">
        <v>0</v>
      </c>
      <c r="M110" s="8">
        <v>99.612099999999998</v>
      </c>
      <c r="N110" s="8"/>
      <c r="O110" s="8">
        <v>0.12336543318430364</v>
      </c>
      <c r="P110" s="8">
        <v>64.427620051073632</v>
      </c>
      <c r="Q110" s="8">
        <v>35.169795491025546</v>
      </c>
      <c r="R110" s="8">
        <v>0.27921902471652704</v>
      </c>
      <c r="S110" s="8">
        <v>100</v>
      </c>
      <c r="V110" s="8"/>
      <c r="W110" s="8"/>
      <c r="X110" s="9"/>
    </row>
    <row r="111" spans="2:24" ht="17" x14ac:dyDescent="0.2">
      <c r="B111" s="10" t="s">
        <v>1948</v>
      </c>
      <c r="C111" s="8">
        <v>50.12</v>
      </c>
      <c r="D111" s="8">
        <v>9.1300000000000006E-2</v>
      </c>
      <c r="E111" s="8">
        <v>5.5</v>
      </c>
      <c r="F111" s="8">
        <v>0.23860000000000001</v>
      </c>
      <c r="G111" s="8">
        <v>21.5</v>
      </c>
      <c r="H111" s="8">
        <v>0.1618</v>
      </c>
      <c r="I111" s="8">
        <v>21.46</v>
      </c>
      <c r="J111" s="8">
        <v>6.2100000000000002E-2</v>
      </c>
      <c r="K111" s="8">
        <v>0</v>
      </c>
      <c r="L111" s="8">
        <v>0</v>
      </c>
      <c r="M111" s="8">
        <v>99.145399999999995</v>
      </c>
      <c r="N111" s="8"/>
      <c r="O111" s="8">
        <v>0.13260415453732682</v>
      </c>
      <c r="P111" s="8">
        <v>63.759682598914104</v>
      </c>
      <c r="Q111" s="8">
        <v>35.83458152646206</v>
      </c>
      <c r="R111" s="8">
        <v>0.27313172008649994</v>
      </c>
      <c r="S111" s="8">
        <v>99.999999999999986</v>
      </c>
      <c r="T111" s="8">
        <v>0</v>
      </c>
      <c r="U111" s="8">
        <v>0</v>
      </c>
      <c r="V111" s="8">
        <v>100</v>
      </c>
      <c r="W111" s="8">
        <v>100</v>
      </c>
      <c r="X111" s="9"/>
    </row>
    <row r="112" spans="2:24" ht="17" x14ac:dyDescent="0.2">
      <c r="B112" s="10" t="s">
        <v>1846</v>
      </c>
      <c r="C112" s="8">
        <f>AVERAGE(C106:C111)</f>
        <v>50.366666666666667</v>
      </c>
      <c r="D112" s="8">
        <f t="shared" ref="D112" si="138">AVERAGE(D106:D111)</f>
        <v>9.5333333333333339E-2</v>
      </c>
      <c r="E112" s="8">
        <f t="shared" ref="E112" si="139">AVERAGE(E106:E111)</f>
        <v>5.7249999999999988</v>
      </c>
      <c r="F112" s="8">
        <f t="shared" ref="F112" si="140">AVERAGE(F106:F111)</f>
        <v>0.21921666666666664</v>
      </c>
      <c r="G112" s="8">
        <f t="shared" ref="G112" si="141">AVERAGE(G106:G111)</f>
        <v>20.966666666666665</v>
      </c>
      <c r="H112" s="8">
        <f t="shared" ref="H112" si="142">AVERAGE(H106:H111)</f>
        <v>0.14885000000000001</v>
      </c>
      <c r="I112" s="8">
        <f t="shared" ref="I112" si="143">AVERAGE(I106:I111)</f>
        <v>21.766666666666669</v>
      </c>
      <c r="J112" s="8">
        <f t="shared" ref="J112" si="144">AVERAGE(J106:J111)</f>
        <v>6.4066666666666675E-2</v>
      </c>
      <c r="K112" s="8">
        <f t="shared" ref="K112" si="145">AVERAGE(K106:K111)</f>
        <v>5.4666666666666674E-3</v>
      </c>
      <c r="L112" s="8">
        <f t="shared" ref="L112" si="146">AVERAGE(L106:L111)</f>
        <v>0</v>
      </c>
      <c r="M112" s="8">
        <f>SUM(C112:L112)</f>
        <v>99.357933333333321</v>
      </c>
      <c r="N112" s="8"/>
      <c r="O112" s="8">
        <v>0.13679741149438016</v>
      </c>
      <c r="P112" s="8">
        <v>64.667872845052059</v>
      </c>
      <c r="Q112" s="8">
        <v>34.944070133185974</v>
      </c>
      <c r="R112" s="8">
        <v>0.25125961026758203</v>
      </c>
      <c r="S112" s="8">
        <v>100</v>
      </c>
      <c r="T112" s="8">
        <v>0</v>
      </c>
      <c r="U112" s="8">
        <v>2.1118634177886692E-2</v>
      </c>
      <c r="V112" s="8">
        <v>99.978881365822119</v>
      </c>
      <c r="W112" s="8">
        <v>100</v>
      </c>
      <c r="X112" s="9"/>
    </row>
    <row r="113" spans="2:24" ht="17" x14ac:dyDescent="0.2">
      <c r="B113" s="10" t="s">
        <v>1532</v>
      </c>
      <c r="C113" s="8">
        <f>(STDEV(C106:C111)/C112)*100</f>
        <v>0.48660162659568024</v>
      </c>
      <c r="D113" s="8">
        <f t="shared" ref="D113" si="147">(STDEV(D106:D111)/D112)*100</f>
        <v>11.866351948789676</v>
      </c>
      <c r="E113" s="8">
        <f t="shared" ref="E113" si="148">(STDEV(E106:E111)/E112)*100</f>
        <v>8.6032185636257896</v>
      </c>
      <c r="F113" s="8">
        <f t="shared" ref="F113" si="149">(STDEV(F106:F111)/F112)*100</f>
        <v>17.880488530583911</v>
      </c>
      <c r="G113" s="8">
        <f t="shared" ref="G113" si="150">(STDEV(G106:G111)/G112)*100</f>
        <v>2.4954279154777148</v>
      </c>
      <c r="H113" s="8">
        <f t="shared" ref="H113" si="151">(STDEV(H106:H111)/H112)*100</f>
        <v>19.097946404594442</v>
      </c>
      <c r="I113" s="8">
        <f t="shared" ref="I113" si="152">(STDEV(I106:I111)/I112)*100</f>
        <v>2.5979946326346441</v>
      </c>
      <c r="J113" s="8">
        <f t="shared" ref="J113" si="153">(STDEV(J106:J111)/J112)*100</f>
        <v>9.3754713499282616</v>
      </c>
      <c r="K113" s="8">
        <f t="shared" ref="K113" si="154">(STDEV(K106:K111)/K112)*100</f>
        <v>150.74621052650815</v>
      </c>
      <c r="L113" s="8"/>
      <c r="N113" s="8"/>
      <c r="O113" s="8">
        <v>31.214170837517468</v>
      </c>
      <c r="P113" s="8">
        <v>12.035048355244902</v>
      </c>
      <c r="Q113" s="8">
        <v>6.484881844462417</v>
      </c>
      <c r="R113" s="8">
        <v>50.265898962775211</v>
      </c>
      <c r="S113" s="8">
        <v>100</v>
      </c>
      <c r="T113" s="8">
        <v>0.64736054578104374</v>
      </c>
      <c r="U113" s="8">
        <v>90.017388731086299</v>
      </c>
      <c r="V113" s="8">
        <v>9.3352507231326545</v>
      </c>
      <c r="W113" s="8">
        <v>100</v>
      </c>
      <c r="X113" s="9"/>
    </row>
    <row r="114" spans="2:24" x14ac:dyDescent="0.2">
      <c r="B114" s="10"/>
      <c r="C114" s="8"/>
      <c r="D114" s="8"/>
      <c r="E114" s="8"/>
      <c r="F114" s="8"/>
      <c r="G114" s="8"/>
      <c r="H114" s="8"/>
      <c r="I114" s="8"/>
      <c r="J114" s="8"/>
      <c r="K114" s="8"/>
      <c r="L114" s="8"/>
      <c r="N114" s="8"/>
      <c r="O114" s="8"/>
      <c r="P114" s="8"/>
      <c r="Q114" s="8"/>
      <c r="R114" s="8"/>
      <c r="S114" s="8"/>
      <c r="V114" s="8"/>
      <c r="W114" s="8"/>
      <c r="X114" s="9"/>
    </row>
    <row r="115" spans="2:24" ht="17" x14ac:dyDescent="0.2">
      <c r="B115" s="10" t="s">
        <v>2428</v>
      </c>
      <c r="C115" s="8">
        <v>56.75</v>
      </c>
      <c r="D115" s="8">
        <v>4.8899999999999999E-2</v>
      </c>
      <c r="E115" s="8">
        <v>12.74</v>
      </c>
      <c r="F115" s="8">
        <v>0</v>
      </c>
      <c r="G115" s="8">
        <v>5.05</v>
      </c>
      <c r="H115" s="8">
        <v>3.2800000000000003E-2</v>
      </c>
      <c r="I115" s="8">
        <v>6.57</v>
      </c>
      <c r="J115" s="8">
        <v>10.92</v>
      </c>
      <c r="K115" s="8">
        <v>7.98</v>
      </c>
      <c r="L115" s="8">
        <v>3.2000000000000002E-3</v>
      </c>
      <c r="M115" s="8">
        <v>100.0988</v>
      </c>
      <c r="N115" s="8"/>
      <c r="O115" s="8">
        <v>45.444783307042854</v>
      </c>
      <c r="P115" s="8">
        <v>38.043254816872881</v>
      </c>
      <c r="Q115" s="8">
        <v>16.404051468216572</v>
      </c>
      <c r="R115" s="8">
        <v>0.10791040786768509</v>
      </c>
      <c r="S115" s="8">
        <v>100.00000000000001</v>
      </c>
      <c r="T115" s="8">
        <v>0</v>
      </c>
      <c r="U115" s="8">
        <v>37.537905822334231</v>
      </c>
      <c r="V115" s="8">
        <v>62.462094177665762</v>
      </c>
      <c r="W115" s="8">
        <v>100</v>
      </c>
      <c r="X115" s="9"/>
    </row>
    <row r="116" spans="2:24" ht="17" x14ac:dyDescent="0.2">
      <c r="B116" s="10" t="s">
        <v>2429</v>
      </c>
      <c r="C116" s="8">
        <v>56.3</v>
      </c>
      <c r="D116" s="8">
        <v>8.7400000000000005E-2</v>
      </c>
      <c r="E116" s="8">
        <v>12.25</v>
      </c>
      <c r="F116" s="8">
        <v>8.8999999999999999E-3</v>
      </c>
      <c r="G116" s="8">
        <v>4.26</v>
      </c>
      <c r="H116" s="8">
        <v>0</v>
      </c>
      <c r="I116" s="8">
        <v>7.39</v>
      </c>
      <c r="J116" s="8">
        <v>12.08</v>
      </c>
      <c r="K116" s="8">
        <v>7.33</v>
      </c>
      <c r="L116" s="8">
        <v>3.7000000000000002E-3</v>
      </c>
      <c r="M116" s="8">
        <v>99.716399999999993</v>
      </c>
      <c r="N116" s="8"/>
      <c r="O116" s="8">
        <v>47.026682156119072</v>
      </c>
      <c r="P116" s="8">
        <v>40.028815732290369</v>
      </c>
      <c r="Q116" s="8">
        <v>12.944502111590564</v>
      </c>
      <c r="R116" s="8">
        <v>0</v>
      </c>
      <c r="S116" s="8">
        <v>100</v>
      </c>
      <c r="T116" s="8">
        <v>0</v>
      </c>
      <c r="U116" s="8">
        <v>34.053530265521701</v>
      </c>
      <c r="V116" s="8">
        <v>65.946469734478299</v>
      </c>
      <c r="W116" s="8">
        <v>100</v>
      </c>
      <c r="X116" s="9"/>
    </row>
    <row r="117" spans="2:24" ht="17" x14ac:dyDescent="0.2">
      <c r="B117" s="10" t="s">
        <v>2430</v>
      </c>
      <c r="C117" s="8">
        <v>56.48</v>
      </c>
      <c r="D117" s="8">
        <v>7.7299999999999994E-2</v>
      </c>
      <c r="E117" s="8">
        <v>12.29</v>
      </c>
      <c r="F117" s="8">
        <v>3.1300000000000001E-2</v>
      </c>
      <c r="G117" s="8">
        <v>4.1100000000000003</v>
      </c>
      <c r="H117" s="8">
        <v>7.3000000000000001E-3</v>
      </c>
      <c r="I117" s="8">
        <v>7.33</v>
      </c>
      <c r="J117" s="8">
        <v>11.83</v>
      </c>
      <c r="K117" s="8">
        <v>7.52</v>
      </c>
      <c r="L117" s="8">
        <v>0</v>
      </c>
      <c r="M117" s="8">
        <v>99.680800000000005</v>
      </c>
      <c r="N117" s="8"/>
      <c r="O117" s="8">
        <v>46.864941321340545</v>
      </c>
      <c r="P117" s="8">
        <v>40.403427220548096</v>
      </c>
      <c r="Q117" s="8">
        <v>12.708769454719448</v>
      </c>
      <c r="R117" s="8">
        <v>2.2862003391902412E-2</v>
      </c>
      <c r="S117" s="8">
        <v>99.999999999999986</v>
      </c>
      <c r="T117" s="8">
        <v>0</v>
      </c>
      <c r="U117" s="8">
        <v>35.027018905815517</v>
      </c>
      <c r="V117" s="8">
        <v>64.972981094184476</v>
      </c>
      <c r="W117" s="8">
        <v>100</v>
      </c>
      <c r="X117" s="9"/>
    </row>
    <row r="118" spans="2:24" ht="17" x14ac:dyDescent="0.2">
      <c r="B118" s="10" t="s">
        <v>2431</v>
      </c>
      <c r="C118" s="8">
        <v>56.29</v>
      </c>
      <c r="D118" s="8">
        <v>0.1195</v>
      </c>
      <c r="E118" s="8">
        <v>11.91</v>
      </c>
      <c r="F118" s="8">
        <v>0</v>
      </c>
      <c r="G118" s="8">
        <v>4.41</v>
      </c>
      <c r="H118" s="8">
        <v>3.85E-2</v>
      </c>
      <c r="I118" s="8">
        <v>7.71</v>
      </c>
      <c r="J118" s="8">
        <v>12.86</v>
      </c>
      <c r="K118" s="8">
        <v>6.85</v>
      </c>
      <c r="L118" s="8">
        <v>0</v>
      </c>
      <c r="M118" s="8">
        <v>100.1953</v>
      </c>
      <c r="N118" s="8"/>
      <c r="O118" s="8">
        <v>47.523477112841221</v>
      </c>
      <c r="P118" s="8">
        <v>39.643548049032709</v>
      </c>
      <c r="Q118" s="8">
        <v>12.720499822673629</v>
      </c>
      <c r="R118" s="8">
        <v>0.11247501545244747</v>
      </c>
      <c r="S118" s="8">
        <v>100.00000000000001</v>
      </c>
      <c r="T118" s="8">
        <v>0</v>
      </c>
      <c r="U118" s="8">
        <v>31.416939855646003</v>
      </c>
      <c r="V118" s="8">
        <v>68.583060144354008</v>
      </c>
      <c r="W118" s="8">
        <v>100.00000000000001</v>
      </c>
      <c r="X118" s="9"/>
    </row>
    <row r="119" spans="2:24" ht="17" x14ac:dyDescent="0.2">
      <c r="B119" s="10" t="s">
        <v>2432</v>
      </c>
      <c r="C119" s="8">
        <v>56.44</v>
      </c>
      <c r="D119" s="8">
        <v>9.0399999999999994E-2</v>
      </c>
      <c r="E119" s="8">
        <v>11.99</v>
      </c>
      <c r="F119" s="8">
        <v>9.4999999999999998E-3</v>
      </c>
      <c r="G119" s="8">
        <v>4.18</v>
      </c>
      <c r="H119" s="8">
        <v>0</v>
      </c>
      <c r="I119" s="8">
        <v>7.54</v>
      </c>
      <c r="J119" s="8">
        <v>12.19</v>
      </c>
      <c r="K119" s="8">
        <v>7.37</v>
      </c>
      <c r="L119" s="8">
        <v>0</v>
      </c>
      <c r="M119" s="8">
        <v>99.815299999999993</v>
      </c>
      <c r="N119" s="8"/>
      <c r="O119" s="8">
        <v>46.986158773822361</v>
      </c>
      <c r="P119" s="8">
        <v>40.437889413509119</v>
      </c>
      <c r="Q119" s="8">
        <v>12.575951812668526</v>
      </c>
      <c r="R119" s="8">
        <v>0</v>
      </c>
      <c r="S119" s="8">
        <v>100</v>
      </c>
      <c r="T119" s="8">
        <v>0</v>
      </c>
      <c r="U119" s="8">
        <v>33.952890334206998</v>
      </c>
      <c r="V119" s="8">
        <v>66.047109665793002</v>
      </c>
      <c r="W119" s="8">
        <v>100</v>
      </c>
      <c r="X119" s="9"/>
    </row>
    <row r="120" spans="2:24" ht="17" x14ac:dyDescent="0.2">
      <c r="B120" s="10" t="s">
        <v>2433</v>
      </c>
      <c r="C120" s="8">
        <v>56.5</v>
      </c>
      <c r="D120" s="8">
        <v>6.4500000000000002E-2</v>
      </c>
      <c r="E120" s="8">
        <v>11.99</v>
      </c>
      <c r="F120" s="8">
        <v>2.52E-2</v>
      </c>
      <c r="G120" s="8">
        <v>4.2699999999999996</v>
      </c>
      <c r="H120" s="8">
        <v>2.12E-2</v>
      </c>
      <c r="I120" s="8">
        <v>7.35</v>
      </c>
      <c r="J120" s="8">
        <v>12.17</v>
      </c>
      <c r="K120" s="8">
        <v>7.41</v>
      </c>
      <c r="L120" s="8">
        <v>0</v>
      </c>
      <c r="M120" s="8">
        <v>99.831699999999998</v>
      </c>
      <c r="N120" s="8"/>
      <c r="O120" s="8">
        <v>47.268645392183515</v>
      </c>
      <c r="P120" s="8">
        <v>39.721058717252014</v>
      </c>
      <c r="Q120" s="8">
        <v>12.945201055476597</v>
      </c>
      <c r="R120" s="8">
        <v>6.5094835087862138E-2</v>
      </c>
      <c r="S120" s="8">
        <v>100</v>
      </c>
      <c r="T120" s="8">
        <v>0</v>
      </c>
      <c r="U120" s="8">
        <v>34.246120344658372</v>
      </c>
      <c r="V120" s="8">
        <v>65.75387965534162</v>
      </c>
      <c r="W120" s="8">
        <v>100</v>
      </c>
      <c r="X120" s="9"/>
    </row>
    <row r="121" spans="2:24" ht="17" x14ac:dyDescent="0.2">
      <c r="B121" s="10" t="s">
        <v>2595</v>
      </c>
      <c r="C121" s="8">
        <f>AVERAGE(C115:C120)</f>
        <v>56.46</v>
      </c>
      <c r="D121" s="8">
        <f t="shared" ref="D121" si="155">AVERAGE(D115:D120)</f>
        <v>8.1333333333333327E-2</v>
      </c>
      <c r="E121" s="8">
        <f t="shared" ref="E121" si="156">AVERAGE(E115:E120)</f>
        <v>12.195</v>
      </c>
      <c r="F121" s="8">
        <f t="shared" ref="F121" si="157">AVERAGE(F115:F120)</f>
        <v>1.2483333333333332E-2</v>
      </c>
      <c r="G121" s="8">
        <f t="shared" ref="G121" si="158">AVERAGE(G115:G120)</f>
        <v>4.38</v>
      </c>
      <c r="H121" s="8">
        <f t="shared" ref="H121" si="159">AVERAGE(H115:H120)</f>
        <v>1.6633333333333333E-2</v>
      </c>
      <c r="I121" s="8">
        <f t="shared" ref="I121" si="160">AVERAGE(I115:I120)</f>
        <v>7.3150000000000004</v>
      </c>
      <c r="J121" s="8">
        <f t="shared" ref="J121" si="161">AVERAGE(J115:J120)</f>
        <v>12.008333333333333</v>
      </c>
      <c r="K121" s="8">
        <f t="shared" ref="K121" si="162">AVERAGE(K115:K120)</f>
        <v>7.4099999999999993</v>
      </c>
      <c r="L121" s="8">
        <f t="shared" ref="L121" si="163">AVERAGE(L115:L120)</f>
        <v>1.15E-3</v>
      </c>
      <c r="M121" s="8">
        <f>SUM(C121:L121)</f>
        <v>99.879933333333327</v>
      </c>
      <c r="N121" s="8"/>
      <c r="O121" s="8">
        <v>46.873974518685031</v>
      </c>
      <c r="P121" s="8">
        <v>39.729607393181965</v>
      </c>
      <c r="Q121" s="8">
        <v>13.345089841684668</v>
      </c>
      <c r="R121" s="8">
        <v>5.1328246448337556E-2</v>
      </c>
      <c r="S121" s="8">
        <v>100</v>
      </c>
      <c r="T121" s="8">
        <v>0</v>
      </c>
      <c r="U121" s="8">
        <v>34.358539663717146</v>
      </c>
      <c r="V121" s="8">
        <v>65.641460336282847</v>
      </c>
      <c r="W121" s="8">
        <v>100</v>
      </c>
      <c r="X121" s="9"/>
    </row>
    <row r="122" spans="2:24" ht="17" x14ac:dyDescent="0.2">
      <c r="B122" s="10" t="s">
        <v>1532</v>
      </c>
      <c r="C122" s="8">
        <f>(STDEV(C115:C120)/C121)*100</f>
        <v>0.29742925298878387</v>
      </c>
      <c r="D122" s="8">
        <f t="shared" ref="D122" si="164">(STDEV(D115:D120)/D121)*100</f>
        <v>29.749288325472207</v>
      </c>
      <c r="E122" s="8">
        <f t="shared" ref="E122" si="165">(STDEV(E115:E120)/E121)*100</f>
        <v>2.5257051259182535</v>
      </c>
      <c r="F122" s="8">
        <f t="shared" ref="F122" si="166">(STDEV(F115:F120)/F121)*100</f>
        <v>104.39662048936287</v>
      </c>
      <c r="G122" s="8">
        <f t="shared" ref="G122" si="167">(STDEV(G115:G120)/G121)*100</f>
        <v>7.8374044005357248</v>
      </c>
      <c r="H122" s="8">
        <f t="shared" ref="H122" si="168">(STDEV(H115:H120)/H121)*100</f>
        <v>100.62962177126677</v>
      </c>
      <c r="I122" s="8">
        <f t="shared" ref="I122" si="169">(STDEV(I115:I120)/I121)*100</f>
        <v>5.3603510394251934</v>
      </c>
      <c r="J122" s="8">
        <f t="shared" ref="J122" si="170">(STDEV(J115:J120)/J121)*100</f>
        <v>5.2745461674241723</v>
      </c>
      <c r="K122" s="8">
        <f t="shared" ref="K122" si="171">(STDEV(K115:K120)/K121)*100</f>
        <v>4.8978745021773245</v>
      </c>
      <c r="L122" s="8">
        <f t="shared" ref="L122" si="172">(STDEV(L115:L120)/L121)*100</f>
        <v>155.52824797066353</v>
      </c>
      <c r="N122" s="8"/>
      <c r="O122" s="8">
        <v>5.360153694033464</v>
      </c>
      <c r="P122" s="8">
        <v>7.5794252541129996</v>
      </c>
      <c r="Q122" s="8">
        <v>6.2167406170194557</v>
      </c>
      <c r="R122" s="8">
        <v>80.843680434834084</v>
      </c>
      <c r="S122" s="8">
        <v>100</v>
      </c>
      <c r="T122" s="8">
        <v>6.0479753241126044</v>
      </c>
      <c r="U122" s="8">
        <v>2.7146909176944969</v>
      </c>
      <c r="V122" s="8">
        <v>91.237333758192904</v>
      </c>
      <c r="W122" s="8">
        <v>100</v>
      </c>
      <c r="X122" s="9"/>
    </row>
    <row r="123" spans="2:24" x14ac:dyDescent="0.2">
      <c r="B123" s="10"/>
      <c r="C123" s="8"/>
      <c r="D123" s="8"/>
      <c r="E123" s="8"/>
      <c r="F123" s="8"/>
      <c r="G123" s="8"/>
      <c r="H123" s="8"/>
      <c r="I123" s="8"/>
      <c r="J123" s="8"/>
      <c r="K123" s="8"/>
      <c r="L123" s="8"/>
      <c r="N123" s="8"/>
      <c r="O123" s="8"/>
      <c r="P123" s="8"/>
      <c r="Q123" s="8"/>
      <c r="R123" s="8"/>
      <c r="S123" s="8"/>
      <c r="V123" s="8"/>
      <c r="W123" s="8"/>
      <c r="X123" s="9"/>
    </row>
    <row r="124" spans="2:24" ht="17" x14ac:dyDescent="0.2">
      <c r="B124" s="10" t="s">
        <v>2447</v>
      </c>
      <c r="C124" s="8">
        <v>56.23</v>
      </c>
      <c r="D124" s="8">
        <v>9.6299999999999997E-2</v>
      </c>
      <c r="E124" s="8">
        <v>11.81</v>
      </c>
      <c r="F124" s="8">
        <v>4.0000000000000001E-3</v>
      </c>
      <c r="G124" s="8">
        <v>4.71</v>
      </c>
      <c r="H124" s="8">
        <v>0</v>
      </c>
      <c r="I124" s="8">
        <v>7.56</v>
      </c>
      <c r="J124" s="8">
        <v>12.62</v>
      </c>
      <c r="K124" s="8">
        <v>7.04</v>
      </c>
      <c r="L124" s="8">
        <v>3.0999999999999999E-3</v>
      </c>
      <c r="M124" s="8">
        <v>100.0793</v>
      </c>
      <c r="N124" s="8"/>
      <c r="O124" s="8">
        <v>47.062635792018128</v>
      </c>
      <c r="P124" s="8">
        <v>39.227405543103529</v>
      </c>
      <c r="Q124" s="8">
        <v>13.709958664878346</v>
      </c>
      <c r="R124" s="8">
        <v>0</v>
      </c>
      <c r="S124" s="8">
        <v>100</v>
      </c>
      <c r="T124" s="8">
        <v>0</v>
      </c>
      <c r="U124" s="8">
        <v>32.207670677848839</v>
      </c>
      <c r="V124" s="8">
        <v>67.792329322151161</v>
      </c>
      <c r="W124" s="8">
        <v>100</v>
      </c>
      <c r="X124" s="9"/>
    </row>
    <row r="125" spans="2:24" ht="17" x14ac:dyDescent="0.2">
      <c r="B125" s="10" t="s">
        <v>2448</v>
      </c>
      <c r="C125" s="8">
        <v>56.11</v>
      </c>
      <c r="D125" s="8">
        <v>0.10290000000000001</v>
      </c>
      <c r="E125" s="8">
        <v>11.64</v>
      </c>
      <c r="F125" s="8">
        <v>3.4000000000000002E-2</v>
      </c>
      <c r="G125" s="8">
        <v>4.84</v>
      </c>
      <c r="H125" s="8">
        <v>3.1800000000000002E-2</v>
      </c>
      <c r="I125" s="8">
        <v>7.52</v>
      </c>
      <c r="J125" s="8">
        <v>12.88</v>
      </c>
      <c r="K125" s="8">
        <v>6.88</v>
      </c>
      <c r="L125" s="8">
        <v>2.5999999999999999E-3</v>
      </c>
      <c r="M125" s="8">
        <v>100.0609</v>
      </c>
      <c r="N125" s="8"/>
      <c r="O125" s="8">
        <v>47.446644501942394</v>
      </c>
      <c r="P125" s="8">
        <v>38.5441417265124</v>
      </c>
      <c r="Q125" s="8">
        <v>13.916606550390215</v>
      </c>
      <c r="R125" s="8">
        <v>9.2607221155001196E-2</v>
      </c>
      <c r="S125" s="8">
        <v>100.00000000000001</v>
      </c>
      <c r="T125" s="8">
        <v>0</v>
      </c>
      <c r="U125" s="8">
        <v>31.44275768142894</v>
      </c>
      <c r="V125" s="8">
        <v>68.55724231857107</v>
      </c>
      <c r="W125" s="8">
        <v>100.00000000000001</v>
      </c>
      <c r="X125" s="9"/>
    </row>
    <row r="126" spans="2:24" ht="17" x14ac:dyDescent="0.2">
      <c r="B126" s="10" t="s">
        <v>2449</v>
      </c>
      <c r="C126" s="8">
        <v>55.49</v>
      </c>
      <c r="D126" s="8">
        <v>0.13200000000000001</v>
      </c>
      <c r="E126" s="8">
        <v>11.53</v>
      </c>
      <c r="F126" s="8">
        <v>7.4999999999999997E-3</v>
      </c>
      <c r="G126" s="8">
        <v>5.19</v>
      </c>
      <c r="H126" s="8">
        <v>3.2300000000000002E-2</v>
      </c>
      <c r="I126" s="8">
        <v>7.61</v>
      </c>
      <c r="J126" s="8">
        <v>13.25</v>
      </c>
      <c r="K126" s="8">
        <v>6.73</v>
      </c>
      <c r="L126" s="8">
        <v>2.2000000000000001E-3</v>
      </c>
      <c r="M126" s="8">
        <v>99.974000000000004</v>
      </c>
      <c r="N126" s="8"/>
      <c r="O126" s="8">
        <v>47.46536026631135</v>
      </c>
      <c r="P126" s="8">
        <v>37.931189151662267</v>
      </c>
      <c r="Q126" s="8">
        <v>14.511977878017589</v>
      </c>
      <c r="R126" s="8">
        <v>9.1472704008812411E-2</v>
      </c>
      <c r="S126" s="8">
        <v>100.00000000000001</v>
      </c>
      <c r="T126" s="8">
        <v>0.99229546711876726</v>
      </c>
      <c r="U126" s="8">
        <v>29.68480765719541</v>
      </c>
      <c r="V126" s="8">
        <v>69.322896875685828</v>
      </c>
      <c r="W126" s="8">
        <v>100</v>
      </c>
      <c r="X126" s="9"/>
    </row>
    <row r="127" spans="2:24" ht="17" x14ac:dyDescent="0.2">
      <c r="B127" s="10" t="s">
        <v>2450</v>
      </c>
      <c r="C127" s="8">
        <v>56.94</v>
      </c>
      <c r="D127" s="8">
        <v>4.3799999999999999E-2</v>
      </c>
      <c r="E127" s="8">
        <v>12.03</v>
      </c>
      <c r="F127" s="8">
        <v>0</v>
      </c>
      <c r="G127" s="8">
        <v>4.17</v>
      </c>
      <c r="H127" s="8">
        <v>4.41E-2</v>
      </c>
      <c r="I127" s="8">
        <v>7.43</v>
      </c>
      <c r="J127" s="8">
        <v>11.94</v>
      </c>
      <c r="K127" s="8">
        <v>7.43</v>
      </c>
      <c r="L127" s="8">
        <v>7.4999999999999997E-3</v>
      </c>
      <c r="M127" s="8">
        <v>100.0702</v>
      </c>
      <c r="N127" s="8"/>
      <c r="O127" s="8">
        <v>46.699337378614359</v>
      </c>
      <c r="P127" s="8">
        <v>40.43394382855697</v>
      </c>
      <c r="Q127" s="8">
        <v>12.730363163289912</v>
      </c>
      <c r="R127" s="8">
        <v>0.13635562953876862</v>
      </c>
      <c r="S127" s="8">
        <v>100.00000000000001</v>
      </c>
      <c r="T127" s="8">
        <v>0</v>
      </c>
      <c r="U127" s="8">
        <v>34.463930519180622</v>
      </c>
      <c r="V127" s="8">
        <v>65.536069480819378</v>
      </c>
      <c r="W127" s="8">
        <v>100</v>
      </c>
      <c r="X127" s="9"/>
    </row>
    <row r="128" spans="2:24" ht="17" x14ac:dyDescent="0.2">
      <c r="B128" s="10" t="s">
        <v>2451</v>
      </c>
      <c r="C128" s="8">
        <v>56.55</v>
      </c>
      <c r="D128" s="8">
        <v>6.5000000000000002E-2</v>
      </c>
      <c r="E128" s="8">
        <v>12.15</v>
      </c>
      <c r="F128" s="8">
        <v>0</v>
      </c>
      <c r="G128" s="8">
        <v>4.58</v>
      </c>
      <c r="H128" s="8">
        <v>0</v>
      </c>
      <c r="I128" s="8">
        <v>7.39</v>
      </c>
      <c r="J128" s="8">
        <v>12.26</v>
      </c>
      <c r="K128" s="8">
        <v>7.2</v>
      </c>
      <c r="L128" s="8">
        <v>0</v>
      </c>
      <c r="M128" s="8">
        <v>100.215</v>
      </c>
      <c r="N128" s="8"/>
      <c r="O128" s="8">
        <v>46.942030476866066</v>
      </c>
      <c r="P128" s="8">
        <v>39.370119896561548</v>
      </c>
      <c r="Q128" s="8">
        <v>13.687849626572374</v>
      </c>
      <c r="R128" s="8">
        <v>0</v>
      </c>
      <c r="S128" s="8">
        <v>99.999999999999986</v>
      </c>
      <c r="T128" s="8">
        <v>0</v>
      </c>
      <c r="U128" s="8">
        <v>33.283365659091814</v>
      </c>
      <c r="V128" s="8">
        <v>66.716634340908172</v>
      </c>
      <c r="W128" s="8">
        <v>99.999999999999986</v>
      </c>
      <c r="X128" s="9"/>
    </row>
    <row r="129" spans="2:24" ht="17" x14ac:dyDescent="0.2">
      <c r="B129" s="10" t="s">
        <v>2452</v>
      </c>
      <c r="C129" s="8">
        <v>56.59</v>
      </c>
      <c r="D129" s="8">
        <v>8.6699999999999999E-2</v>
      </c>
      <c r="E129" s="8">
        <v>12.04</v>
      </c>
      <c r="F129" s="8">
        <v>0</v>
      </c>
      <c r="G129" s="8">
        <v>4.43</v>
      </c>
      <c r="H129" s="8">
        <v>2.8400000000000002E-2</v>
      </c>
      <c r="I129" s="8">
        <v>7.5</v>
      </c>
      <c r="J129" s="8">
        <v>12.18</v>
      </c>
      <c r="K129" s="8">
        <v>7.32</v>
      </c>
      <c r="L129" s="8">
        <v>0</v>
      </c>
      <c r="M129" s="8">
        <v>100.182</v>
      </c>
      <c r="N129" s="8"/>
      <c r="O129" s="8">
        <v>46.674280046195484</v>
      </c>
      <c r="P129" s="8">
        <v>39.989180190086792</v>
      </c>
      <c r="Q129" s="8">
        <v>13.250504445142731</v>
      </c>
      <c r="R129" s="8">
        <v>8.603531857499655E-2</v>
      </c>
      <c r="S129" s="8">
        <v>100</v>
      </c>
      <c r="T129" s="8">
        <v>0</v>
      </c>
      <c r="U129" s="8">
        <v>33.669872004674197</v>
      </c>
      <c r="V129" s="8">
        <v>66.33012799532581</v>
      </c>
      <c r="W129" s="8">
        <v>100</v>
      </c>
      <c r="X129" s="9"/>
    </row>
    <row r="130" spans="2:24" ht="17" x14ac:dyDescent="0.2">
      <c r="B130" s="10" t="s">
        <v>2596</v>
      </c>
      <c r="C130" s="8">
        <f>AVERAGE(C124:C129)</f>
        <v>56.318333333333328</v>
      </c>
      <c r="D130" s="8">
        <f t="shared" ref="D130" si="173">AVERAGE(D124:D129)</f>
        <v>8.7783333333333324E-2</v>
      </c>
      <c r="E130" s="8">
        <f t="shared" ref="E130" si="174">AVERAGE(E124:E129)</f>
        <v>11.866666666666667</v>
      </c>
      <c r="F130" s="8">
        <f t="shared" ref="F130" si="175">AVERAGE(F124:F129)</f>
        <v>7.5833333333333343E-3</v>
      </c>
      <c r="G130" s="8">
        <f t="shared" ref="G130" si="176">AVERAGE(G124:G129)</f>
        <v>4.6533333333333333</v>
      </c>
      <c r="H130" s="8">
        <f t="shared" ref="H130" si="177">AVERAGE(H124:H129)</f>
        <v>2.2766666666666668E-2</v>
      </c>
      <c r="I130" s="8">
        <f t="shared" ref="I130" si="178">AVERAGE(I124:I129)</f>
        <v>7.501666666666666</v>
      </c>
      <c r="J130" s="8">
        <f t="shared" ref="J130" si="179">AVERAGE(J124:J129)</f>
        <v>12.521666666666667</v>
      </c>
      <c r="K130" s="8">
        <f t="shared" ref="K130" si="180">AVERAGE(K124:K129)</f>
        <v>7.1000000000000005</v>
      </c>
      <c r="L130" s="8">
        <f t="shared" ref="L130" si="181">AVERAGE(L124:L129)</f>
        <v>2.5666666666666667E-3</v>
      </c>
      <c r="M130" s="8">
        <f>SUM(C130:L130)</f>
        <v>100.08236666666666</v>
      </c>
      <c r="N130" s="8"/>
      <c r="O130" s="8">
        <v>47.056957607549585</v>
      </c>
      <c r="P130" s="8">
        <v>39.225669726468645</v>
      </c>
      <c r="Q130" s="8">
        <v>13.649734901149499</v>
      </c>
      <c r="R130" s="8">
        <v>6.7637764832266106E-2</v>
      </c>
      <c r="S130" s="8">
        <v>100</v>
      </c>
      <c r="T130" s="8">
        <v>0</v>
      </c>
      <c r="U130" s="8">
        <v>32.562145373144865</v>
      </c>
      <c r="V130" s="8">
        <v>67.437854626855128</v>
      </c>
      <c r="W130" s="8">
        <v>100</v>
      </c>
      <c r="X130" s="9"/>
    </row>
    <row r="131" spans="2:24" ht="17" x14ac:dyDescent="0.2">
      <c r="B131" s="10" t="s">
        <v>1532</v>
      </c>
      <c r="C131" s="8">
        <f>(STDEV(C124:C129)/C130)*100</f>
        <v>0.88826598944574053</v>
      </c>
      <c r="D131" s="8">
        <f t="shared" ref="D131" si="182">(STDEV(D124:D129)/D130)*100</f>
        <v>34.966897499027674</v>
      </c>
      <c r="E131" s="8">
        <f t="shared" ref="E131" si="183">(STDEV(E124:E129)/E130)*100</f>
        <v>2.0810796630764021</v>
      </c>
      <c r="F131" s="8">
        <f t="shared" ref="F131" si="184">(STDEV(F124:F129)/F130)*100</f>
        <v>175.26146217344396</v>
      </c>
      <c r="G131" s="8">
        <f t="shared" ref="G131" si="185">(STDEV(G124:G129)/G130)*100</f>
        <v>7.5364158084859607</v>
      </c>
      <c r="H131" s="8">
        <f t="shared" ref="H131" si="186">(STDEV(H124:H129)/H130)*100</f>
        <v>80.89562943706035</v>
      </c>
      <c r="I131" s="8">
        <f t="shared" ref="I131" si="187">(STDEV(I124:I129)/I130)*100</f>
        <v>1.0843309790635369</v>
      </c>
      <c r="J131" s="8">
        <f t="shared" ref="J131" si="188">(STDEV(J124:J129)/J130)*100</f>
        <v>3.8994752428809245</v>
      </c>
      <c r="K131" s="8">
        <f t="shared" ref="K131" si="189">(STDEV(K124:K129)/K130)*100</f>
        <v>3.7592707595387562</v>
      </c>
      <c r="L131" s="8">
        <f t="shared" ref="L131" si="190">(STDEV(L124:L129)/L130)*100</f>
        <v>107.31391303955115</v>
      </c>
      <c r="N131" s="8"/>
      <c r="O131" s="8">
        <v>5.1825377685962453</v>
      </c>
      <c r="P131" s="8">
        <v>2.0051601827834724</v>
      </c>
      <c r="Q131" s="8">
        <v>7.8180691387278252</v>
      </c>
      <c r="R131" s="8">
        <v>84.99423290989246</v>
      </c>
      <c r="S131" s="8">
        <v>100</v>
      </c>
      <c r="T131" s="8">
        <v>7.723594568500042</v>
      </c>
      <c r="U131" s="8">
        <v>1.2084130819436159</v>
      </c>
      <c r="V131" s="8">
        <v>91.067992349556334</v>
      </c>
      <c r="W131" s="8">
        <v>100</v>
      </c>
      <c r="X131" s="9"/>
    </row>
    <row r="132" spans="2:24" x14ac:dyDescent="0.2">
      <c r="B132" s="10"/>
      <c r="C132" s="8"/>
      <c r="D132" s="8"/>
      <c r="E132" s="8"/>
      <c r="F132" s="8"/>
      <c r="G132" s="8"/>
      <c r="H132" s="8"/>
      <c r="I132" s="8"/>
      <c r="J132" s="8"/>
      <c r="K132" s="8"/>
      <c r="L132" s="8"/>
      <c r="N132" s="8"/>
      <c r="O132" s="8"/>
      <c r="P132" s="8"/>
      <c r="Q132" s="8"/>
      <c r="R132" s="8"/>
      <c r="S132" s="8"/>
      <c r="V132" s="8"/>
      <c r="W132" s="8"/>
      <c r="X132" s="9"/>
    </row>
    <row r="133" spans="2:24" ht="17" x14ac:dyDescent="0.2">
      <c r="B133" s="10" t="s">
        <v>2132</v>
      </c>
      <c r="C133" s="8">
        <v>55.13</v>
      </c>
      <c r="D133" s="8">
        <v>4.3999999999999997E-2</v>
      </c>
      <c r="E133" s="8">
        <v>1.1054999999999999</v>
      </c>
      <c r="F133" s="8">
        <v>2.6200000000000001E-2</v>
      </c>
      <c r="G133" s="8">
        <v>1.63</v>
      </c>
      <c r="H133" s="8">
        <v>5.0000000000000001E-3</v>
      </c>
      <c r="I133" s="8">
        <v>16.89</v>
      </c>
      <c r="J133" s="8">
        <v>24.72</v>
      </c>
      <c r="K133" s="8">
        <v>0.59730000000000005</v>
      </c>
      <c r="L133" s="8">
        <v>0.01</v>
      </c>
      <c r="M133" s="8">
        <v>100.21080000000001</v>
      </c>
      <c r="N133" s="8"/>
      <c r="O133" s="8">
        <v>49.942492706495528</v>
      </c>
      <c r="P133" s="8">
        <v>47.479080115004898</v>
      </c>
      <c r="Q133" s="8">
        <v>2.5704413524765117</v>
      </c>
      <c r="R133" s="8">
        <v>7.9858260230586987E-3</v>
      </c>
      <c r="S133" s="8">
        <v>100</v>
      </c>
      <c r="T133" s="8">
        <v>0.38965428514142914</v>
      </c>
      <c r="U133" s="8">
        <v>1.7557571100268781</v>
      </c>
      <c r="V133" s="8">
        <v>97.85458860483169</v>
      </c>
      <c r="W133" s="8">
        <v>100</v>
      </c>
      <c r="X133" s="9"/>
    </row>
    <row r="134" spans="2:24" ht="17" x14ac:dyDescent="0.2">
      <c r="B134" s="10" t="s">
        <v>2133</v>
      </c>
      <c r="C134" s="8">
        <v>55.23</v>
      </c>
      <c r="D134" s="8">
        <v>2.4199999999999999E-2</v>
      </c>
      <c r="E134" s="8">
        <v>0.96179999999999999</v>
      </c>
      <c r="F134" s="8">
        <v>0</v>
      </c>
      <c r="G134" s="8">
        <v>1.4</v>
      </c>
      <c r="H134" s="8">
        <v>1.6999999999999999E-3</v>
      </c>
      <c r="I134" s="8">
        <v>17</v>
      </c>
      <c r="J134" s="8">
        <v>25.01</v>
      </c>
      <c r="K134" s="8">
        <v>0.56110000000000004</v>
      </c>
      <c r="L134" s="8">
        <v>0</v>
      </c>
      <c r="M134" s="8">
        <v>100.2011</v>
      </c>
      <c r="N134" s="8"/>
      <c r="O134" s="8">
        <v>50.263427814465963</v>
      </c>
      <c r="P134" s="8">
        <v>47.537707115460272</v>
      </c>
      <c r="Q134" s="8">
        <v>2.1961641270413645</v>
      </c>
      <c r="R134" s="8">
        <v>2.7009430323980815E-3</v>
      </c>
      <c r="S134" s="8">
        <v>100</v>
      </c>
      <c r="T134" s="8">
        <v>0.44107528460239898</v>
      </c>
      <c r="U134" s="8">
        <v>1.5675829023875654</v>
      </c>
      <c r="V134" s="8">
        <v>97.991341813010038</v>
      </c>
      <c r="W134" s="8">
        <v>100</v>
      </c>
      <c r="X134" s="9"/>
    </row>
    <row r="135" spans="2:24" ht="17" x14ac:dyDescent="0.2">
      <c r="B135" s="10" t="s">
        <v>2134</v>
      </c>
      <c r="C135" s="8">
        <v>54.68</v>
      </c>
      <c r="D135" s="8">
        <v>4.9099999999999998E-2</v>
      </c>
      <c r="E135" s="8">
        <v>1.1625000000000001</v>
      </c>
      <c r="F135" s="8">
        <v>3.5999999999999997E-2</v>
      </c>
      <c r="G135" s="8">
        <v>1.7</v>
      </c>
      <c r="H135" s="8">
        <v>2.24E-2</v>
      </c>
      <c r="I135" s="8">
        <v>16.82</v>
      </c>
      <c r="J135" s="8">
        <v>24.94</v>
      </c>
      <c r="K135" s="8">
        <v>0.43280000000000002</v>
      </c>
      <c r="L135" s="8">
        <v>0</v>
      </c>
      <c r="M135" s="8">
        <v>99.851100000000002</v>
      </c>
      <c r="N135" s="8"/>
      <c r="O135" s="8">
        <v>50.193281703277137</v>
      </c>
      <c r="P135" s="8">
        <v>47.100555780147985</v>
      </c>
      <c r="Q135" s="8">
        <v>2.6705235376882803</v>
      </c>
      <c r="R135" s="8">
        <v>3.5638978886595354E-2</v>
      </c>
      <c r="S135" s="8">
        <v>100</v>
      </c>
      <c r="T135" s="8">
        <v>0.36700465014289224</v>
      </c>
      <c r="U135" s="8">
        <v>1.1904821833622972</v>
      </c>
      <c r="V135" s="8">
        <v>98.44251316649482</v>
      </c>
      <c r="W135" s="8">
        <v>100.00000000000001</v>
      </c>
      <c r="X135" s="9"/>
    </row>
    <row r="136" spans="2:24" ht="17" x14ac:dyDescent="0.2">
      <c r="B136" s="10" t="s">
        <v>2135</v>
      </c>
      <c r="C136" s="8">
        <v>54.98</v>
      </c>
      <c r="D136" s="8">
        <v>3.32E-2</v>
      </c>
      <c r="E136" s="8">
        <v>1.1621999999999999</v>
      </c>
      <c r="F136" s="8">
        <v>3.6499999999999998E-2</v>
      </c>
      <c r="G136" s="8">
        <v>1.75</v>
      </c>
      <c r="H136" s="8">
        <v>3.8999999999999998E-3</v>
      </c>
      <c r="I136" s="8">
        <v>16.88</v>
      </c>
      <c r="J136" s="8">
        <v>24.78</v>
      </c>
      <c r="K136" s="8">
        <v>0.63690000000000002</v>
      </c>
      <c r="L136" s="8">
        <v>0</v>
      </c>
      <c r="M136" s="8">
        <v>100.28570000000001</v>
      </c>
      <c r="N136" s="8"/>
      <c r="O136" s="8">
        <v>49.923633152825388</v>
      </c>
      <c r="P136" s="8">
        <v>47.318200658400968</v>
      </c>
      <c r="Q136" s="8">
        <v>2.7519546731773818</v>
      </c>
      <c r="R136" s="8">
        <v>6.211515596252379E-3</v>
      </c>
      <c r="S136" s="8">
        <v>99.999999999999986</v>
      </c>
      <c r="T136" s="8">
        <v>1.200106388226865</v>
      </c>
      <c r="U136" s="8">
        <v>1.0964505516572791</v>
      </c>
      <c r="V136" s="8">
        <v>97.703443060115859</v>
      </c>
      <c r="W136" s="8">
        <v>100</v>
      </c>
      <c r="X136" s="9"/>
    </row>
    <row r="137" spans="2:24" ht="17" x14ac:dyDescent="0.2">
      <c r="B137" s="10" t="s">
        <v>2136</v>
      </c>
      <c r="C137" s="8">
        <v>54.91</v>
      </c>
      <c r="D137" s="8">
        <v>5.2499999999999998E-2</v>
      </c>
      <c r="E137" s="8">
        <v>1.0769</v>
      </c>
      <c r="F137" s="8">
        <v>5.1799999999999999E-2</v>
      </c>
      <c r="G137" s="8">
        <v>1.61</v>
      </c>
      <c r="H137" s="8">
        <v>1.18E-2</v>
      </c>
      <c r="I137" s="8">
        <v>16.8</v>
      </c>
      <c r="J137" s="8">
        <v>24.94</v>
      </c>
      <c r="K137" s="8">
        <v>0.50309999999999999</v>
      </c>
      <c r="L137" s="8">
        <v>0</v>
      </c>
      <c r="M137" s="8">
        <v>99.967799999999997</v>
      </c>
      <c r="N137" s="8"/>
      <c r="O137" s="8">
        <v>50.301052184896953</v>
      </c>
      <c r="P137" s="8">
        <v>47.145560173090729</v>
      </c>
      <c r="Q137" s="8">
        <v>2.5345732270004317</v>
      </c>
      <c r="R137" s="8">
        <v>1.8814415011884182E-2</v>
      </c>
      <c r="S137" s="8">
        <v>100</v>
      </c>
      <c r="T137" s="8">
        <v>0.22922442506311722</v>
      </c>
      <c r="U137" s="8">
        <v>1.5780173497684105</v>
      </c>
      <c r="V137" s="8">
        <v>98.192758225168475</v>
      </c>
      <c r="W137" s="8">
        <v>100</v>
      </c>
      <c r="X137" s="9"/>
    </row>
    <row r="138" spans="2:24" ht="17" x14ac:dyDescent="0.2">
      <c r="B138" s="10" t="s">
        <v>2137</v>
      </c>
      <c r="C138" s="8">
        <v>54.82</v>
      </c>
      <c r="D138" s="8">
        <v>3.1099999999999999E-2</v>
      </c>
      <c r="E138" s="8">
        <v>1.1734</v>
      </c>
      <c r="F138" s="8">
        <v>8.9999999999999993E-3</v>
      </c>
      <c r="G138" s="8">
        <v>1.64</v>
      </c>
      <c r="H138" s="8">
        <v>0</v>
      </c>
      <c r="I138" s="8">
        <v>16.850000000000001</v>
      </c>
      <c r="J138" s="8">
        <v>24.75</v>
      </c>
      <c r="K138" s="8">
        <v>0.61140000000000005</v>
      </c>
      <c r="L138" s="8">
        <v>8.0000000000000004E-4</v>
      </c>
      <c r="M138" s="8">
        <v>99.8857</v>
      </c>
      <c r="N138" s="8"/>
      <c r="O138" s="8">
        <v>50.025138341681533</v>
      </c>
      <c r="P138" s="8">
        <v>47.387511012454468</v>
      </c>
      <c r="Q138" s="8">
        <v>2.5873506458640008</v>
      </c>
      <c r="R138" s="8">
        <v>0</v>
      </c>
      <c r="S138" s="8">
        <v>100</v>
      </c>
      <c r="T138" s="8">
        <v>1.0024550535425625</v>
      </c>
      <c r="U138" s="8">
        <v>1.2068444579440967</v>
      </c>
      <c r="V138" s="8">
        <v>97.790700488513352</v>
      </c>
      <c r="W138" s="8">
        <v>100.00000000000001</v>
      </c>
      <c r="X138" s="9"/>
    </row>
    <row r="139" spans="2:24" ht="17" x14ac:dyDescent="0.2">
      <c r="B139" s="10" t="s">
        <v>2597</v>
      </c>
      <c r="C139" s="8">
        <f>AVERAGE(C133:C138)</f>
        <v>54.958333333333321</v>
      </c>
      <c r="D139" s="8">
        <f t="shared" ref="D139" si="191">AVERAGE(D133:D138)</f>
        <v>3.9016666666666665E-2</v>
      </c>
      <c r="E139" s="8">
        <f t="shared" ref="E139" si="192">AVERAGE(E133:E138)</f>
        <v>1.1070499999999999</v>
      </c>
      <c r="F139" s="8">
        <f t="shared" ref="F139" si="193">AVERAGE(F133:F138)</f>
        <v>2.6583333333333334E-2</v>
      </c>
      <c r="G139" s="8">
        <f t="shared" ref="G139" si="194">AVERAGE(G133:G138)</f>
        <v>1.6216666666666668</v>
      </c>
      <c r="H139" s="8">
        <f t="shared" ref="H139" si="195">AVERAGE(H133:H138)</f>
        <v>7.4666666666666666E-3</v>
      </c>
      <c r="I139" s="8">
        <f t="shared" ref="I139" si="196">AVERAGE(I133:I138)</f>
        <v>16.873333333333335</v>
      </c>
      <c r="J139" s="8">
        <f t="shared" ref="J139" si="197">AVERAGE(J133:J138)</f>
        <v>24.856666666666666</v>
      </c>
      <c r="K139" s="8">
        <f t="shared" ref="K139" si="198">AVERAGE(K133:K138)</f>
        <v>0.55710000000000004</v>
      </c>
      <c r="L139" s="8">
        <f t="shared" ref="L139" si="199">AVERAGE(L133:L138)</f>
        <v>1.8000000000000002E-3</v>
      </c>
      <c r="M139" s="8">
        <f>SUM(C139:L139)</f>
        <v>100.04901666666667</v>
      </c>
      <c r="N139" s="8"/>
      <c r="O139" s="8">
        <v>50.108336464149794</v>
      </c>
      <c r="P139" s="8">
        <v>47.328079383547383</v>
      </c>
      <c r="Q139" s="8">
        <v>2.5516848375611341</v>
      </c>
      <c r="R139" s="8">
        <v>1.1899314741700161E-2</v>
      </c>
      <c r="S139" s="8">
        <v>100.00000000000001</v>
      </c>
      <c r="T139" s="8">
        <v>0.60412651711156673</v>
      </c>
      <c r="U139" s="8">
        <v>1.3997342848232641</v>
      </c>
      <c r="V139" s="8">
        <v>97.996139198065165</v>
      </c>
      <c r="W139" s="8">
        <v>100</v>
      </c>
      <c r="X139" s="9"/>
    </row>
    <row r="140" spans="2:24" ht="17" x14ac:dyDescent="0.2">
      <c r="B140" s="10" t="s">
        <v>1532</v>
      </c>
      <c r="C140" s="8">
        <f>(STDEV(C133:C138)/C139)*100</f>
        <v>0.36634516408963613</v>
      </c>
      <c r="D140" s="8">
        <f t="shared" ref="D140" si="200">(STDEV(D133:D138)/D139)*100</f>
        <v>28.640349466470926</v>
      </c>
      <c r="E140" s="8">
        <f t="shared" ref="E140" si="201">(STDEV(E133:E138)/E139)*100</f>
        <v>7.2857344488827858</v>
      </c>
      <c r="F140" s="8">
        <f t="shared" ref="F140" si="202">(STDEV(F133:F138)/F139)*100</f>
        <v>72.141179641184252</v>
      </c>
      <c r="G140" s="8">
        <f t="shared" ref="G140" si="203">(STDEV(G133:G138)/G139)*100</f>
        <v>7.4143399351570123</v>
      </c>
      <c r="H140" s="8">
        <f t="shared" ref="H140" si="204">(STDEV(H133:H138)/H139)*100</f>
        <v>111.9875659324257</v>
      </c>
      <c r="I140" s="8">
        <f t="shared" ref="I140" si="205">(STDEV(I133:I138)/I139)*100</f>
        <v>0.42018365772091237</v>
      </c>
      <c r="J140" s="8">
        <f t="shared" ref="J140" si="206">(STDEV(J133:J138)/J139)*100</f>
        <v>0.48721743662558886</v>
      </c>
      <c r="K140" s="8">
        <f t="shared" ref="K140" si="207">(STDEV(K133:K138)/K139)*100</f>
        <v>13.74444580166757</v>
      </c>
      <c r="L140" s="8">
        <f t="shared" ref="L140" si="208">(STDEV(L133:L138)/L139)*100</f>
        <v>223.88268532899866</v>
      </c>
      <c r="N140" s="8"/>
      <c r="O140" s="8">
        <v>0.5107603957782052</v>
      </c>
      <c r="P140" s="8">
        <v>0.61289269871802043</v>
      </c>
      <c r="Q140" s="8">
        <v>6.0668775944082567</v>
      </c>
      <c r="R140" s="8">
        <v>92.809469311095512</v>
      </c>
      <c r="S140" s="8">
        <v>100</v>
      </c>
      <c r="T140" s="8">
        <v>5.0554232445439347</v>
      </c>
      <c r="U140" s="8">
        <v>16.671744799937322</v>
      </c>
      <c r="V140" s="8">
        <v>78.27283195551874</v>
      </c>
      <c r="W140" s="8">
        <v>100</v>
      </c>
      <c r="X140" s="9"/>
    </row>
    <row r="141" spans="2:24" x14ac:dyDescent="0.2">
      <c r="B141" s="10"/>
      <c r="C141" s="8"/>
      <c r="D141" s="8"/>
      <c r="E141" s="8"/>
      <c r="F141" s="8"/>
      <c r="G141" s="8"/>
      <c r="H141" s="8"/>
      <c r="I141" s="8"/>
      <c r="J141" s="8"/>
      <c r="K141" s="8"/>
      <c r="L141" s="8"/>
      <c r="N141" s="8"/>
      <c r="O141" s="8"/>
      <c r="P141" s="8"/>
      <c r="Q141" s="8"/>
      <c r="R141" s="8"/>
      <c r="S141" s="8"/>
      <c r="V141" s="8"/>
      <c r="W141" s="8"/>
      <c r="X141" s="9"/>
    </row>
    <row r="142" spans="2:24" ht="17" x14ac:dyDescent="0.2">
      <c r="B142" s="10" t="s">
        <v>2138</v>
      </c>
      <c r="C142" s="8">
        <v>54.86</v>
      </c>
      <c r="D142" s="8">
        <v>2.1700000000000001E-2</v>
      </c>
      <c r="E142" s="8">
        <v>0.89219999999999999</v>
      </c>
      <c r="F142" s="8">
        <v>0</v>
      </c>
      <c r="G142" s="8">
        <v>1.83</v>
      </c>
      <c r="H142" s="8">
        <v>3.3999999999999998E-3</v>
      </c>
      <c r="I142" s="8">
        <v>16.850000000000001</v>
      </c>
      <c r="J142" s="8">
        <v>24.56</v>
      </c>
      <c r="K142" s="8">
        <v>0.64439999999999997</v>
      </c>
      <c r="L142" s="8">
        <v>0</v>
      </c>
      <c r="M142" s="8">
        <v>99.694500000000005</v>
      </c>
      <c r="N142" s="8"/>
      <c r="O142" s="8">
        <v>49.680277178549545</v>
      </c>
      <c r="P142" s="8">
        <v>47.424902974231095</v>
      </c>
      <c r="Q142" s="8">
        <v>2.8893828056111834</v>
      </c>
      <c r="R142" s="8">
        <v>5.4370416081718177E-3</v>
      </c>
      <c r="S142" s="8">
        <v>99.999999999999986</v>
      </c>
      <c r="T142" s="8">
        <v>1.0984686696104244</v>
      </c>
      <c r="U142" s="8">
        <v>1.2313362991336709</v>
      </c>
      <c r="V142" s="8">
        <v>97.670195031255901</v>
      </c>
      <c r="W142" s="8">
        <v>100</v>
      </c>
      <c r="X142" s="9"/>
    </row>
    <row r="143" spans="2:24" ht="17" x14ac:dyDescent="0.2">
      <c r="B143" s="10" t="s">
        <v>2139</v>
      </c>
      <c r="C143" s="8">
        <v>55.01</v>
      </c>
      <c r="D143" s="8">
        <v>2.8299999999999999E-2</v>
      </c>
      <c r="E143" s="8">
        <v>0.95140000000000002</v>
      </c>
      <c r="F143" s="8">
        <v>1.5100000000000001E-2</v>
      </c>
      <c r="G143" s="8">
        <v>1.91</v>
      </c>
      <c r="H143" s="8">
        <v>2.47E-2</v>
      </c>
      <c r="I143" s="8">
        <v>16.760000000000002</v>
      </c>
      <c r="J143" s="8">
        <v>24.67</v>
      </c>
      <c r="K143" s="8">
        <v>0.61980000000000002</v>
      </c>
      <c r="L143" s="8">
        <v>0</v>
      </c>
      <c r="M143" s="8">
        <v>99.997200000000007</v>
      </c>
      <c r="N143" s="8"/>
      <c r="O143" s="8">
        <v>49.838208913010369</v>
      </c>
      <c r="P143" s="8">
        <v>47.110551587378232</v>
      </c>
      <c r="Q143" s="8">
        <v>3.0117921052538086</v>
      </c>
      <c r="R143" s="8">
        <v>3.9447394357592869E-2</v>
      </c>
      <c r="S143" s="8">
        <v>100</v>
      </c>
      <c r="T143" s="8">
        <v>0.75674175228683316</v>
      </c>
      <c r="U143" s="8">
        <v>1.4756863277794616</v>
      </c>
      <c r="V143" s="8">
        <v>97.767571919933701</v>
      </c>
      <c r="W143" s="8">
        <v>100</v>
      </c>
      <c r="X143" s="9"/>
    </row>
    <row r="144" spans="2:24" ht="17" x14ac:dyDescent="0.2">
      <c r="B144" s="10" t="s">
        <v>2140</v>
      </c>
      <c r="C144" s="8">
        <v>54.87</v>
      </c>
      <c r="D144" s="8">
        <v>2.5700000000000001E-2</v>
      </c>
      <c r="E144" s="8">
        <v>0.85389999999999999</v>
      </c>
      <c r="F144" s="8">
        <v>2.69E-2</v>
      </c>
      <c r="G144" s="8">
        <v>1.98</v>
      </c>
      <c r="H144" s="8">
        <v>2.52E-2</v>
      </c>
      <c r="I144" s="8">
        <v>16.77</v>
      </c>
      <c r="J144" s="8">
        <v>24.87</v>
      </c>
      <c r="K144" s="8">
        <v>0.42630000000000001</v>
      </c>
      <c r="L144" s="8">
        <v>0</v>
      </c>
      <c r="M144" s="8">
        <v>99.870999999999995</v>
      </c>
      <c r="N144" s="8"/>
      <c r="O144" s="8">
        <v>49.970743729656355</v>
      </c>
      <c r="P144" s="8">
        <v>46.883927820303938</v>
      </c>
      <c r="Q144" s="8">
        <v>3.1053000104527171</v>
      </c>
      <c r="R144" s="8">
        <v>4.0028439586988748E-2</v>
      </c>
      <c r="S144" s="8">
        <v>100.00000000000001</v>
      </c>
      <c r="T144" s="8">
        <v>0.16114749713754711</v>
      </c>
      <c r="U144" s="8">
        <v>1.367698489251798</v>
      </c>
      <c r="V144" s="8">
        <v>98.471154013610658</v>
      </c>
      <c r="W144" s="8">
        <v>100</v>
      </c>
      <c r="X144" s="9"/>
    </row>
    <row r="145" spans="2:24" ht="17" x14ac:dyDescent="0.2">
      <c r="B145" s="10" t="s">
        <v>2141</v>
      </c>
      <c r="C145" s="8">
        <v>54.94</v>
      </c>
      <c r="D145" s="8">
        <v>3.0099999999999998E-2</v>
      </c>
      <c r="E145" s="8">
        <v>1.0714999999999999</v>
      </c>
      <c r="F145" s="8">
        <v>6.4799999999999996E-2</v>
      </c>
      <c r="G145" s="8">
        <v>2</v>
      </c>
      <c r="H145" s="8">
        <v>1.9599999999999999E-2</v>
      </c>
      <c r="I145" s="8">
        <v>16.55</v>
      </c>
      <c r="J145" s="8">
        <v>24.36</v>
      </c>
      <c r="K145" s="8">
        <v>0.76859999999999995</v>
      </c>
      <c r="L145" s="8">
        <v>1.6000000000000001E-3</v>
      </c>
      <c r="M145" s="8">
        <v>99.831199999999995</v>
      </c>
      <c r="N145" s="8"/>
      <c r="O145" s="8">
        <v>49.750636371702861</v>
      </c>
      <c r="P145" s="8">
        <v>47.029488197476454</v>
      </c>
      <c r="Q145" s="8">
        <v>3.1882304002590054</v>
      </c>
      <c r="R145" s="8">
        <v>3.1645030561676245E-2</v>
      </c>
      <c r="S145" s="8">
        <v>100</v>
      </c>
      <c r="T145" s="8">
        <v>0.90302462327082478</v>
      </c>
      <c r="U145" s="8">
        <v>1.8840622454777478</v>
      </c>
      <c r="V145" s="8">
        <v>97.212913131251426</v>
      </c>
      <c r="W145" s="8">
        <v>100</v>
      </c>
      <c r="X145" s="9"/>
    </row>
    <row r="146" spans="2:24" ht="17" x14ac:dyDescent="0.2">
      <c r="B146" s="10" t="s">
        <v>2142</v>
      </c>
      <c r="C146" s="8">
        <v>54.77</v>
      </c>
      <c r="D146" s="8">
        <v>3.6900000000000002E-2</v>
      </c>
      <c r="E146" s="8">
        <v>1.1020000000000001</v>
      </c>
      <c r="F146" s="8">
        <v>3.6600000000000001E-2</v>
      </c>
      <c r="G146" s="8">
        <v>2.2400000000000002</v>
      </c>
      <c r="H146" s="8">
        <v>3.5299999999999998E-2</v>
      </c>
      <c r="I146" s="8">
        <v>16.57</v>
      </c>
      <c r="J146" s="8">
        <v>24.55</v>
      </c>
      <c r="K146" s="8">
        <v>0.61709999999999998</v>
      </c>
      <c r="L146" s="8">
        <v>0</v>
      </c>
      <c r="M146" s="8">
        <v>99.957899999999995</v>
      </c>
      <c r="N146" s="8"/>
      <c r="O146" s="8">
        <v>49.714704119017412</v>
      </c>
      <c r="P146" s="8">
        <v>46.688161132792132</v>
      </c>
      <c r="Q146" s="8">
        <v>3.5406233360663277</v>
      </c>
      <c r="R146" s="8">
        <v>5.651141212413139E-2</v>
      </c>
      <c r="S146" s="8">
        <v>100.00000000000001</v>
      </c>
      <c r="T146" s="8">
        <v>0.93944110920800261</v>
      </c>
      <c r="U146" s="8">
        <v>1.2927288761924407</v>
      </c>
      <c r="V146" s="8">
        <v>97.767830014599554</v>
      </c>
      <c r="W146" s="8">
        <v>100</v>
      </c>
      <c r="X146" s="9"/>
    </row>
    <row r="147" spans="2:24" ht="17" x14ac:dyDescent="0.2">
      <c r="B147" s="10" t="s">
        <v>2143</v>
      </c>
      <c r="C147" s="8">
        <v>54.71</v>
      </c>
      <c r="D147" s="8">
        <v>3.2099999999999997E-2</v>
      </c>
      <c r="E147" s="8">
        <v>1.0384</v>
      </c>
      <c r="F147" s="8">
        <v>8.7499999999999994E-2</v>
      </c>
      <c r="G147" s="8">
        <v>2.2200000000000002</v>
      </c>
      <c r="H147" s="8">
        <v>2.69E-2</v>
      </c>
      <c r="I147" s="8">
        <v>16.399999999999999</v>
      </c>
      <c r="J147" s="8">
        <v>24.72</v>
      </c>
      <c r="K147" s="8">
        <v>0.64900000000000002</v>
      </c>
      <c r="L147" s="8">
        <v>1.2999999999999999E-3</v>
      </c>
      <c r="M147" s="8">
        <v>99.886700000000005</v>
      </c>
      <c r="N147" s="8"/>
      <c r="O147" s="8">
        <v>50.149129364499487</v>
      </c>
      <c r="P147" s="8">
        <v>46.292397900771249</v>
      </c>
      <c r="Q147" s="8">
        <v>3.5153312285832885</v>
      </c>
      <c r="R147" s="8">
        <v>4.3141506145975901E-2</v>
      </c>
      <c r="S147" s="8">
        <v>100</v>
      </c>
      <c r="T147" s="8">
        <v>1.1202927975688977</v>
      </c>
      <c r="U147" s="8">
        <v>1.2329192083385427</v>
      </c>
      <c r="V147" s="8">
        <v>97.646787994092549</v>
      </c>
      <c r="W147" s="8">
        <v>99.999999999999986</v>
      </c>
      <c r="X147" s="9"/>
    </row>
    <row r="148" spans="2:24" ht="17" x14ac:dyDescent="0.2">
      <c r="B148" s="10" t="s">
        <v>2598</v>
      </c>
      <c r="C148" s="8">
        <f>AVERAGE(C142:C147)</f>
        <v>54.859999999999992</v>
      </c>
      <c r="D148" s="8">
        <f t="shared" ref="D148" si="209">AVERAGE(D142:D147)</f>
        <v>2.9133333333333331E-2</v>
      </c>
      <c r="E148" s="8">
        <f t="shared" ref="E148" si="210">AVERAGE(E142:E147)</f>
        <v>0.9849</v>
      </c>
      <c r="F148" s="8">
        <f t="shared" ref="F148" si="211">AVERAGE(F142:F147)</f>
        <v>3.8483333333333335E-2</v>
      </c>
      <c r="G148" s="8">
        <f t="shared" ref="G148" si="212">AVERAGE(G142:G147)</f>
        <v>2.0300000000000002</v>
      </c>
      <c r="H148" s="8">
        <f t="shared" ref="H148" si="213">AVERAGE(H142:H147)</f>
        <v>2.2516666666666667E-2</v>
      </c>
      <c r="I148" s="8">
        <f t="shared" ref="I148" si="214">AVERAGE(I142:I147)</f>
        <v>16.650000000000002</v>
      </c>
      <c r="J148" s="8">
        <f t="shared" ref="J148" si="215">AVERAGE(J142:J147)</f>
        <v>24.62166666666667</v>
      </c>
      <c r="K148" s="8">
        <f t="shared" ref="K148" si="216">AVERAGE(K142:K147)</f>
        <v>0.62086666666666668</v>
      </c>
      <c r="L148" s="8">
        <f t="shared" ref="L148" si="217">AVERAGE(L142:L147)</f>
        <v>4.8333333333333328E-4</v>
      </c>
      <c r="M148" s="8">
        <f>SUM(C148:L148)</f>
        <v>99.858050000000006</v>
      </c>
      <c r="N148" s="8"/>
      <c r="O148" s="8">
        <v>49.850788874760291</v>
      </c>
      <c r="P148" s="8">
        <v>46.905063018281837</v>
      </c>
      <c r="Q148" s="8">
        <v>3.2081079413237878</v>
      </c>
      <c r="R148" s="8">
        <v>3.6040165634087483E-2</v>
      </c>
      <c r="S148" s="8">
        <v>100</v>
      </c>
      <c r="T148" s="8">
        <v>0.82871771367263158</v>
      </c>
      <c r="U148" s="8">
        <v>1.4139130253530476</v>
      </c>
      <c r="V148" s="8">
        <v>97.757369260974329</v>
      </c>
      <c r="W148" s="8">
        <v>100.00000000000001</v>
      </c>
      <c r="X148" s="9"/>
    </row>
    <row r="149" spans="2:24" ht="17" x14ac:dyDescent="0.2">
      <c r="B149" s="10" t="s">
        <v>1532</v>
      </c>
      <c r="C149" s="8">
        <f>(STDEV(C142:C147)/C148)*100</f>
        <v>0.19901340231798723</v>
      </c>
      <c r="D149" s="8">
        <f t="shared" ref="D149" si="218">(STDEV(D142:D147)/D148)*100</f>
        <v>18.019341789269195</v>
      </c>
      <c r="E149" s="8">
        <f t="shared" ref="E149" si="219">(STDEV(E142:E147)/E148)*100</f>
        <v>10.249394125782734</v>
      </c>
      <c r="F149" s="8">
        <f t="shared" ref="F149" si="220">(STDEV(F142:F147)/F148)*100</f>
        <v>84.287423061787237</v>
      </c>
      <c r="G149" s="8">
        <f t="shared" ref="G149" si="221">(STDEV(G142:G147)/G148)*100</f>
        <v>8.183865874796135</v>
      </c>
      <c r="H149" s="8">
        <f t="shared" ref="H149" si="222">(STDEV(H142:H147)/H148)*100</f>
        <v>47.35813536806188</v>
      </c>
      <c r="I149" s="8">
        <f t="shared" ref="I149" si="223">(STDEV(I142:I147)/I148)*100</f>
        <v>1.0241957356056361</v>
      </c>
      <c r="J149" s="8">
        <f t="shared" ref="J149" si="224">(STDEV(J142:J147)/J148)*100</f>
        <v>0.7060018342940475</v>
      </c>
      <c r="K149" s="8">
        <f t="shared" ref="K149" si="225">(STDEV(K142:K147)/K148)*100</f>
        <v>17.796346999896066</v>
      </c>
      <c r="L149" s="8">
        <f t="shared" ref="L149" si="226">(STDEV(L142:L147)/L148)*100</f>
        <v>156.15779086564351</v>
      </c>
      <c r="N149" s="8"/>
      <c r="O149" s="8">
        <v>1.536195498011758</v>
      </c>
      <c r="P149" s="8">
        <v>3.1008054590941194</v>
      </c>
      <c r="Q149" s="8">
        <v>13.89944656542292</v>
      </c>
      <c r="R149" s="8">
        <v>81.463552477471197</v>
      </c>
      <c r="S149" s="8">
        <v>100</v>
      </c>
      <c r="T149" s="8">
        <v>8.8999080431985576</v>
      </c>
      <c r="U149" s="8">
        <v>35.96933517239102</v>
      </c>
      <c r="V149" s="8">
        <v>55.130756784410416</v>
      </c>
      <c r="W149" s="8">
        <v>100</v>
      </c>
      <c r="X149" s="9"/>
    </row>
    <row r="150" spans="2:24" x14ac:dyDescent="0.2">
      <c r="B150" s="10"/>
      <c r="C150" s="8"/>
      <c r="D150" s="8"/>
      <c r="E150" s="8"/>
      <c r="F150" s="8"/>
      <c r="G150" s="8"/>
      <c r="H150" s="8"/>
      <c r="I150" s="8"/>
      <c r="J150" s="8"/>
      <c r="K150" s="8"/>
      <c r="L150" s="8"/>
      <c r="N150" s="8"/>
      <c r="O150" s="8"/>
      <c r="P150" s="8"/>
      <c r="Q150" s="8"/>
      <c r="R150" s="8"/>
      <c r="S150" s="8"/>
      <c r="V150" s="8"/>
      <c r="W150" s="8"/>
      <c r="X150" s="9"/>
    </row>
    <row r="151" spans="2:24" ht="17" x14ac:dyDescent="0.2">
      <c r="B151" s="10" t="s">
        <v>2095</v>
      </c>
      <c r="C151" s="8">
        <v>55.18</v>
      </c>
      <c r="D151" s="8">
        <v>2.7300000000000001E-2</v>
      </c>
      <c r="E151" s="8">
        <v>1.1311</v>
      </c>
      <c r="F151" s="8">
        <v>5.6500000000000002E-2</v>
      </c>
      <c r="G151" s="8">
        <v>1.59</v>
      </c>
      <c r="H151" s="8">
        <v>0</v>
      </c>
      <c r="I151" s="8">
        <v>16.739999999999998</v>
      </c>
      <c r="J151" s="8">
        <v>24.7</v>
      </c>
      <c r="K151" s="8">
        <v>0.63390000000000002</v>
      </c>
      <c r="L151" s="8">
        <v>0</v>
      </c>
      <c r="M151" s="8">
        <v>100.0847</v>
      </c>
      <c r="N151" s="8"/>
      <c r="O151" s="8">
        <v>50.169556190769072</v>
      </c>
      <c r="P151" s="8">
        <v>47.309641565041098</v>
      </c>
      <c r="Q151" s="8">
        <v>2.5208022441898419</v>
      </c>
      <c r="R151" s="8">
        <v>0</v>
      </c>
      <c r="S151" s="8">
        <v>100</v>
      </c>
      <c r="T151" s="8">
        <v>1.2178126317790956E-2</v>
      </c>
      <c r="U151" s="8">
        <v>2.2650326974635249</v>
      </c>
      <c r="V151" s="8">
        <v>97.722789176218683</v>
      </c>
      <c r="W151" s="8">
        <v>100</v>
      </c>
      <c r="X151" s="9"/>
    </row>
    <row r="152" spans="2:24" ht="17" x14ac:dyDescent="0.2">
      <c r="B152" s="10" t="s">
        <v>2096</v>
      </c>
      <c r="C152" s="8">
        <v>55.77</v>
      </c>
      <c r="D152" s="8">
        <v>2.0199999999999999E-2</v>
      </c>
      <c r="E152" s="8">
        <v>0.94820000000000004</v>
      </c>
      <c r="F152" s="8">
        <v>7.1300000000000002E-2</v>
      </c>
      <c r="G152" s="8">
        <v>1.62</v>
      </c>
      <c r="H152" s="8">
        <v>1.35E-2</v>
      </c>
      <c r="I152" s="8">
        <v>16.98</v>
      </c>
      <c r="J152" s="8">
        <v>24.96</v>
      </c>
      <c r="K152" s="8">
        <v>0.41670000000000001</v>
      </c>
      <c r="L152" s="8">
        <v>1.6000000000000001E-3</v>
      </c>
      <c r="M152" s="8">
        <v>100.83150000000001</v>
      </c>
      <c r="N152" s="8"/>
      <c r="O152" s="8">
        <v>50.059095635713625</v>
      </c>
      <c r="P152" s="8">
        <v>47.383485326040415</v>
      </c>
      <c r="Q152" s="8">
        <v>2.536014775244575</v>
      </c>
      <c r="R152" s="8">
        <v>2.1404263001384771E-2</v>
      </c>
      <c r="S152" s="8">
        <v>100</v>
      </c>
      <c r="T152" s="8">
        <v>0</v>
      </c>
      <c r="U152" s="8">
        <v>1.4898147316730312</v>
      </c>
      <c r="V152" s="8">
        <v>98.510185268326964</v>
      </c>
      <c r="W152" s="8">
        <v>100</v>
      </c>
      <c r="X152" s="9"/>
    </row>
    <row r="153" spans="2:24" ht="17" x14ac:dyDescent="0.2">
      <c r="B153" s="10" t="s">
        <v>2097</v>
      </c>
      <c r="C153" s="8">
        <v>54.64</v>
      </c>
      <c r="D153" s="8">
        <v>7.5999999999999998E-2</v>
      </c>
      <c r="E153" s="8">
        <v>1.1808000000000001</v>
      </c>
      <c r="F153" s="8">
        <v>4.4900000000000002E-2</v>
      </c>
      <c r="G153" s="8">
        <v>1.77</v>
      </c>
      <c r="H153" s="8">
        <v>3.8999999999999998E-3</v>
      </c>
      <c r="I153" s="8">
        <v>16.68</v>
      </c>
      <c r="J153" s="8">
        <v>24.9</v>
      </c>
      <c r="K153" s="8">
        <v>0.43919999999999998</v>
      </c>
      <c r="L153" s="8">
        <v>0</v>
      </c>
      <c r="M153" s="8">
        <v>99.770099999999999</v>
      </c>
      <c r="N153" s="8"/>
      <c r="O153" s="8">
        <v>50.310000294085789</v>
      </c>
      <c r="P153" s="8">
        <v>46.892341287430298</v>
      </c>
      <c r="Q153" s="8">
        <v>2.7914289976420434</v>
      </c>
      <c r="R153" s="8">
        <v>6.2294208418815977E-3</v>
      </c>
      <c r="S153" s="8">
        <v>100.00000000000001</v>
      </c>
      <c r="T153" s="8">
        <v>6.2455753771707853E-2</v>
      </c>
      <c r="U153" s="8">
        <v>1.5190068742633667</v>
      </c>
      <c r="V153" s="8">
        <v>98.418537371964916</v>
      </c>
      <c r="W153" s="8">
        <v>99.999999999999986</v>
      </c>
      <c r="X153" s="9"/>
    </row>
    <row r="154" spans="2:24" ht="17" x14ac:dyDescent="0.2">
      <c r="B154" s="10" t="s">
        <v>2098</v>
      </c>
      <c r="C154" s="8">
        <v>55.35</v>
      </c>
      <c r="D154" s="8">
        <v>3.7400000000000003E-2</v>
      </c>
      <c r="E154" s="8">
        <v>0.99780000000000002</v>
      </c>
      <c r="F154" s="8">
        <v>4.1399999999999999E-2</v>
      </c>
      <c r="G154" s="8">
        <v>1.55</v>
      </c>
      <c r="H154" s="8">
        <v>0</v>
      </c>
      <c r="I154" s="8">
        <v>16.850000000000001</v>
      </c>
      <c r="J154" s="8">
        <v>24.95</v>
      </c>
      <c r="K154" s="8">
        <v>0.59399999999999997</v>
      </c>
      <c r="L154" s="8">
        <v>0</v>
      </c>
      <c r="M154" s="8">
        <v>100.4034</v>
      </c>
      <c r="N154" s="8"/>
      <c r="O154" s="8">
        <v>50.297474349514715</v>
      </c>
      <c r="P154" s="8">
        <v>47.263560063587015</v>
      </c>
      <c r="Q154" s="8">
        <v>2.4389655868982714</v>
      </c>
      <c r="R154" s="8">
        <v>0</v>
      </c>
      <c r="S154" s="8">
        <v>100.00000000000001</v>
      </c>
      <c r="T154" s="8">
        <v>0.13396116733150595</v>
      </c>
      <c r="U154" s="8">
        <v>1.9898808079099217</v>
      </c>
      <c r="V154" s="8">
        <v>97.876158024758581</v>
      </c>
      <c r="W154" s="8">
        <v>100.00000000000001</v>
      </c>
      <c r="X154" s="9"/>
    </row>
    <row r="155" spans="2:24" ht="17" x14ac:dyDescent="0.2">
      <c r="B155" s="10" t="s">
        <v>2099</v>
      </c>
      <c r="C155" s="8">
        <v>55.57</v>
      </c>
      <c r="D155" s="8">
        <v>4.2900000000000001E-2</v>
      </c>
      <c r="E155" s="8">
        <v>1.1464000000000001</v>
      </c>
      <c r="F155" s="8">
        <v>2.8299999999999999E-2</v>
      </c>
      <c r="G155" s="8">
        <v>1.75</v>
      </c>
      <c r="H155" s="8">
        <v>1.52E-2</v>
      </c>
      <c r="I155" s="8">
        <v>16.7</v>
      </c>
      <c r="J155" s="8">
        <v>24.57</v>
      </c>
      <c r="K155" s="8">
        <v>0.59060000000000001</v>
      </c>
      <c r="L155" s="8">
        <v>8.6999999999999994E-3</v>
      </c>
      <c r="M155" s="8">
        <v>100.4786</v>
      </c>
      <c r="N155" s="8"/>
      <c r="O155" s="8">
        <v>49.954972991150001</v>
      </c>
      <c r="P155" s="8">
        <v>47.243377809814689</v>
      </c>
      <c r="Q155" s="8">
        <v>2.7772179735650928</v>
      </c>
      <c r="R155" s="8">
        <v>2.4431225470202468E-2</v>
      </c>
      <c r="S155" s="8">
        <v>99.999999999999986</v>
      </c>
      <c r="T155" s="8">
        <v>0</v>
      </c>
      <c r="U155" s="8">
        <v>2.1267681779041201</v>
      </c>
      <c r="V155" s="8">
        <v>97.873231822095889</v>
      </c>
      <c r="W155" s="8">
        <v>100.00000000000001</v>
      </c>
      <c r="X155" s="9"/>
    </row>
    <row r="156" spans="2:24" ht="17" x14ac:dyDescent="0.2">
      <c r="B156" s="10" t="s">
        <v>2100</v>
      </c>
      <c r="C156" s="8">
        <v>54.81</v>
      </c>
      <c r="D156" s="8">
        <v>4.5499999999999999E-2</v>
      </c>
      <c r="E156" s="8">
        <v>1.2131000000000001</v>
      </c>
      <c r="F156" s="8">
        <v>4.07E-2</v>
      </c>
      <c r="G156" s="8">
        <v>1.81</v>
      </c>
      <c r="H156" s="8">
        <v>1.5699999999999999E-2</v>
      </c>
      <c r="I156" s="8">
        <v>16.690000000000001</v>
      </c>
      <c r="J156" s="8">
        <v>24.48</v>
      </c>
      <c r="K156" s="8">
        <v>0.63100000000000001</v>
      </c>
      <c r="L156" s="8">
        <v>0</v>
      </c>
      <c r="M156" s="8">
        <v>99.760999999999996</v>
      </c>
      <c r="N156" s="8"/>
      <c r="O156" s="8">
        <v>49.829417209867998</v>
      </c>
      <c r="P156" s="8">
        <v>47.269567548376898</v>
      </c>
      <c r="Q156" s="8">
        <v>2.8757512402508971</v>
      </c>
      <c r="R156" s="8">
        <v>2.5264001504187675E-2</v>
      </c>
      <c r="S156" s="8">
        <v>99.999999999999972</v>
      </c>
      <c r="T156" s="8">
        <v>0.44511241358120535</v>
      </c>
      <c r="U156" s="8">
        <v>1.8365057857880536</v>
      </c>
      <c r="V156" s="8">
        <v>97.718381800630752</v>
      </c>
      <c r="W156" s="8">
        <v>100.00000000000001</v>
      </c>
      <c r="X156" s="9"/>
    </row>
    <row r="157" spans="2:24" ht="17" x14ac:dyDescent="0.2">
      <c r="B157" s="10" t="s">
        <v>2101</v>
      </c>
      <c r="C157" s="8">
        <v>55.3</v>
      </c>
      <c r="D157" s="8">
        <v>7.6600000000000001E-2</v>
      </c>
      <c r="E157" s="8">
        <v>1.0915999999999999</v>
      </c>
      <c r="F157" s="8">
        <v>3.5799999999999998E-2</v>
      </c>
      <c r="G157" s="8">
        <v>1.71</v>
      </c>
      <c r="H157" s="8">
        <v>0</v>
      </c>
      <c r="I157" s="8">
        <v>17.07</v>
      </c>
      <c r="J157" s="8">
        <v>24.89</v>
      </c>
      <c r="K157" s="8">
        <v>0.41210000000000002</v>
      </c>
      <c r="L157" s="8">
        <v>0</v>
      </c>
      <c r="M157" s="8">
        <v>100.6193</v>
      </c>
      <c r="N157" s="8"/>
      <c r="O157" s="8">
        <v>49.804034458647003</v>
      </c>
      <c r="P157" s="8">
        <v>47.525210325244146</v>
      </c>
      <c r="Q157" s="8">
        <v>2.6707552161088524</v>
      </c>
      <c r="R157" s="8">
        <v>0</v>
      </c>
      <c r="S157" s="8">
        <v>100</v>
      </c>
      <c r="T157" s="8">
        <v>0</v>
      </c>
      <c r="U157" s="8">
        <v>1.4702755018927403</v>
      </c>
      <c r="V157" s="8">
        <v>98.529724498107257</v>
      </c>
      <c r="W157" s="8">
        <v>100</v>
      </c>
      <c r="X157" s="9"/>
    </row>
    <row r="158" spans="2:24" ht="17" x14ac:dyDescent="0.2">
      <c r="B158" s="10" t="s">
        <v>2102</v>
      </c>
      <c r="C158" s="8">
        <v>55.47</v>
      </c>
      <c r="D158" s="8">
        <v>1.9599999999999999E-2</v>
      </c>
      <c r="E158" s="8">
        <v>1.1637999999999999</v>
      </c>
      <c r="F158" s="8">
        <v>1.8499999999999999E-2</v>
      </c>
      <c r="G158" s="8">
        <v>1.72</v>
      </c>
      <c r="H158" s="8">
        <v>3.2000000000000001E-2</v>
      </c>
      <c r="I158" s="8">
        <v>16.940000000000001</v>
      </c>
      <c r="J158" s="8">
        <v>24.59</v>
      </c>
      <c r="K158" s="8">
        <v>0.61319999999999997</v>
      </c>
      <c r="L158" s="8">
        <v>5.0000000000000001E-4</v>
      </c>
      <c r="M158" s="8">
        <v>100.58750000000001</v>
      </c>
      <c r="N158" s="8"/>
      <c r="O158" s="8">
        <v>49.64859093287933</v>
      </c>
      <c r="P158" s="8">
        <v>47.589671034416952</v>
      </c>
      <c r="Q158" s="8">
        <v>2.7106609047911965</v>
      </c>
      <c r="R158" s="8">
        <v>5.1077127912514599E-2</v>
      </c>
      <c r="S158" s="8">
        <v>100</v>
      </c>
      <c r="T158" s="8">
        <v>0</v>
      </c>
      <c r="U158" s="8">
        <v>2.1913760134530711</v>
      </c>
      <c r="V158" s="8">
        <v>97.808623986546934</v>
      </c>
      <c r="W158" s="8">
        <v>100</v>
      </c>
      <c r="X158" s="9"/>
    </row>
    <row r="159" spans="2:24" ht="17" x14ac:dyDescent="0.2">
      <c r="B159" s="10" t="s">
        <v>2599</v>
      </c>
      <c r="C159" s="8">
        <f>AVERAGE(C151:C158)</f>
        <v>55.261250000000004</v>
      </c>
      <c r="D159" s="8">
        <f t="shared" ref="D159:L159" si="227">AVERAGE(D151:D158)</f>
        <v>4.3187499999999997E-2</v>
      </c>
      <c r="E159" s="8">
        <f t="shared" si="227"/>
        <v>1.1091</v>
      </c>
      <c r="F159" s="8">
        <f t="shared" si="227"/>
        <v>4.2174999999999997E-2</v>
      </c>
      <c r="G159" s="8">
        <f t="shared" si="227"/>
        <v>1.6900000000000002</v>
      </c>
      <c r="H159" s="8">
        <f t="shared" si="227"/>
        <v>1.00375E-2</v>
      </c>
      <c r="I159" s="8">
        <f t="shared" si="227"/>
        <v>16.831250000000001</v>
      </c>
      <c r="J159" s="8">
        <f t="shared" si="227"/>
        <v>24.754999999999999</v>
      </c>
      <c r="K159" s="8">
        <f t="shared" si="227"/>
        <v>0.54133750000000003</v>
      </c>
      <c r="L159" s="8">
        <f t="shared" si="227"/>
        <v>1.3500000000000001E-3</v>
      </c>
      <c r="M159" s="8">
        <f>SUM(C159:L159)</f>
        <v>100.2846875</v>
      </c>
      <c r="N159" s="8"/>
      <c r="O159" s="8">
        <v>50.009091460235268</v>
      </c>
      <c r="P159" s="8">
        <v>47.310038640868839</v>
      </c>
      <c r="Q159" s="8">
        <v>2.6648396714666314</v>
      </c>
      <c r="R159" s="8">
        <v>1.6030227429266651E-2</v>
      </c>
      <c r="S159" s="8">
        <v>100.00000000000001</v>
      </c>
      <c r="T159" s="8">
        <v>0</v>
      </c>
      <c r="U159" s="8">
        <v>1.9405849317855641</v>
      </c>
      <c r="V159" s="8">
        <v>98.059415068214435</v>
      </c>
      <c r="W159" s="8">
        <v>100</v>
      </c>
      <c r="X159" s="9"/>
    </row>
    <row r="160" spans="2:24" ht="17" x14ac:dyDescent="0.2">
      <c r="B160" s="10" t="s">
        <v>1532</v>
      </c>
      <c r="C160" s="8">
        <f>(STDEV(C151:C158)/C159)*100</f>
        <v>0.68508266160388087</v>
      </c>
      <c r="D160" s="8">
        <f t="shared" ref="D160:L160" si="228">(STDEV(D151:D158)/D159)*100</f>
        <v>52.285067495225611</v>
      </c>
      <c r="E160" s="8">
        <f t="shared" si="228"/>
        <v>8.3061383104556139</v>
      </c>
      <c r="F160" s="8">
        <f t="shared" si="228"/>
        <v>38.622555871806924</v>
      </c>
      <c r="G160" s="8">
        <f t="shared" si="228"/>
        <v>5.4873482221868048</v>
      </c>
      <c r="H160" s="8">
        <f t="shared" si="228"/>
        <v>112.52421291388832</v>
      </c>
      <c r="I160" s="8">
        <f t="shared" si="228"/>
        <v>0.89736694939432626</v>
      </c>
      <c r="J160" s="8">
        <f t="shared" si="228"/>
        <v>0.77763005088059978</v>
      </c>
      <c r="K160" s="8">
        <f t="shared" si="228"/>
        <v>18.425259635453912</v>
      </c>
      <c r="L160" s="8">
        <f t="shared" si="228"/>
        <v>223.83891635332503</v>
      </c>
      <c r="N160" s="8"/>
      <c r="O160" s="8">
        <v>0.8162800144658372</v>
      </c>
      <c r="P160" s="8">
        <v>1.3106511006401704</v>
      </c>
      <c r="Q160" s="8">
        <v>4.4960071773557413</v>
      </c>
      <c r="R160" s="8">
        <v>93.377061707538246</v>
      </c>
      <c r="S160" s="8">
        <v>100</v>
      </c>
      <c r="T160" s="8">
        <v>3.4451088841468844</v>
      </c>
      <c r="U160" s="8">
        <v>23.374035043843651</v>
      </c>
      <c r="V160" s="8">
        <v>73.180856072009476</v>
      </c>
      <c r="W160" s="8">
        <v>100.00000000000001</v>
      </c>
      <c r="X160" s="9"/>
    </row>
    <row r="161" spans="2:24" x14ac:dyDescent="0.2">
      <c r="B161" s="10"/>
      <c r="C161" s="8"/>
      <c r="D161" s="8"/>
      <c r="E161" s="8"/>
      <c r="F161" s="8"/>
      <c r="G161" s="8"/>
      <c r="H161" s="8"/>
      <c r="I161" s="8"/>
      <c r="J161" s="8"/>
      <c r="K161" s="8"/>
      <c r="L161" s="8"/>
      <c r="N161" s="8"/>
      <c r="O161" s="8"/>
      <c r="P161" s="8"/>
      <c r="Q161" s="8"/>
      <c r="R161" s="8"/>
      <c r="S161" s="8"/>
      <c r="V161" s="8"/>
      <c r="W161" s="8"/>
      <c r="X161" s="9"/>
    </row>
    <row r="162" spans="2:24" ht="17" x14ac:dyDescent="0.2">
      <c r="B162" s="10" t="s">
        <v>2144</v>
      </c>
      <c r="C162" s="8">
        <v>55.04</v>
      </c>
      <c r="D162" s="8">
        <v>8.1900000000000001E-2</v>
      </c>
      <c r="E162" s="8">
        <v>1.3781000000000001</v>
      </c>
      <c r="F162" s="8">
        <v>9.5000000000000001E-2</v>
      </c>
      <c r="G162" s="8">
        <v>1.87</v>
      </c>
      <c r="H162" s="8">
        <v>4.4999999999999997E-3</v>
      </c>
      <c r="I162" s="8">
        <v>16.66</v>
      </c>
      <c r="J162" s="8">
        <v>24.74</v>
      </c>
      <c r="K162" s="8">
        <v>0.49480000000000002</v>
      </c>
      <c r="L162" s="8">
        <v>6.9999999999999999E-4</v>
      </c>
      <c r="M162" s="8">
        <v>100.3798</v>
      </c>
      <c r="N162" s="8"/>
      <c r="O162" s="8">
        <v>50.097356539642092</v>
      </c>
      <c r="P162" s="8">
        <v>46.939775716703487</v>
      </c>
      <c r="Q162" s="8">
        <v>2.955664041957216</v>
      </c>
      <c r="R162" s="8">
        <v>7.2037016971937488E-3</v>
      </c>
      <c r="S162" s="8">
        <v>100</v>
      </c>
      <c r="T162" s="8">
        <v>0</v>
      </c>
      <c r="U162" s="8">
        <v>1.7808614639175324</v>
      </c>
      <c r="V162" s="8">
        <v>98.219138536082468</v>
      </c>
      <c r="W162" s="8">
        <v>100</v>
      </c>
      <c r="X162" s="9"/>
    </row>
    <row r="163" spans="2:24" ht="17" x14ac:dyDescent="0.2">
      <c r="B163" s="10" t="s">
        <v>2145</v>
      </c>
      <c r="C163" s="8">
        <v>55.4</v>
      </c>
      <c r="D163" s="8">
        <v>3.0599999999999999E-2</v>
      </c>
      <c r="E163" s="8">
        <v>0.85199999999999998</v>
      </c>
      <c r="F163" s="8">
        <v>0.11559999999999999</v>
      </c>
      <c r="G163" s="8">
        <v>1.72</v>
      </c>
      <c r="H163" s="8">
        <v>0</v>
      </c>
      <c r="I163" s="8">
        <v>16.829999999999998</v>
      </c>
      <c r="J163" s="8">
        <v>24.93</v>
      </c>
      <c r="K163" s="8">
        <v>0.43990000000000001</v>
      </c>
      <c r="L163" s="8">
        <v>0</v>
      </c>
      <c r="M163" s="8">
        <v>100.3471</v>
      </c>
      <c r="N163" s="8"/>
      <c r="O163" s="8">
        <v>50.171321805788828</v>
      </c>
      <c r="P163" s="8">
        <v>47.12683551298521</v>
      </c>
      <c r="Q163" s="8">
        <v>2.7018426812259611</v>
      </c>
      <c r="R163" s="8">
        <v>0</v>
      </c>
      <c r="S163" s="8">
        <v>99.999999999999986</v>
      </c>
      <c r="T163" s="8">
        <v>0</v>
      </c>
      <c r="U163" s="8">
        <v>1.5767903727592329</v>
      </c>
      <c r="V163" s="8">
        <v>98.423209627240766</v>
      </c>
      <c r="W163" s="8">
        <v>100</v>
      </c>
      <c r="X163" s="9"/>
    </row>
    <row r="164" spans="2:24" ht="17" x14ac:dyDescent="0.2">
      <c r="B164" s="10" t="s">
        <v>2146</v>
      </c>
      <c r="C164" s="8">
        <v>54.1</v>
      </c>
      <c r="D164" s="8">
        <v>8.3000000000000004E-2</v>
      </c>
      <c r="E164" s="8">
        <v>2.65</v>
      </c>
      <c r="F164" s="8">
        <v>0.1168</v>
      </c>
      <c r="G164" s="8">
        <v>2.1</v>
      </c>
      <c r="H164" s="8">
        <v>2.98E-2</v>
      </c>
      <c r="I164" s="8">
        <v>16.559999999999999</v>
      </c>
      <c r="J164" s="8">
        <v>23.46</v>
      </c>
      <c r="K164" s="8">
        <v>0.75090000000000001</v>
      </c>
      <c r="L164" s="8">
        <v>3.9399999999999998E-2</v>
      </c>
      <c r="M164" s="8">
        <v>99.924199999999999</v>
      </c>
      <c r="N164" s="8"/>
      <c r="O164" s="8">
        <v>48.708346499215175</v>
      </c>
      <c r="P164" s="8">
        <v>47.839497541382201</v>
      </c>
      <c r="Q164" s="8">
        <v>3.4032434735941592</v>
      </c>
      <c r="R164" s="8">
        <v>4.8912485808458729E-2</v>
      </c>
      <c r="S164" s="8">
        <v>99.999999999999986</v>
      </c>
      <c r="T164" s="8">
        <v>0.86256940084583567</v>
      </c>
      <c r="U164" s="8">
        <v>1.9049692863439136</v>
      </c>
      <c r="V164" s="8">
        <v>97.232461312810258</v>
      </c>
      <c r="W164" s="8">
        <v>100.00000000000001</v>
      </c>
      <c r="X164" s="9"/>
    </row>
    <row r="165" spans="2:24" ht="17" x14ac:dyDescent="0.2">
      <c r="B165" s="10" t="s">
        <v>2147</v>
      </c>
      <c r="C165" s="8">
        <v>55.61</v>
      </c>
      <c r="D165" s="8">
        <v>6.1800000000000001E-2</v>
      </c>
      <c r="E165" s="8">
        <v>1.0557000000000001</v>
      </c>
      <c r="F165" s="8">
        <v>7.1300000000000002E-2</v>
      </c>
      <c r="G165" s="8">
        <v>1.79</v>
      </c>
      <c r="H165" s="8">
        <v>3.1E-2</v>
      </c>
      <c r="I165" s="8">
        <v>16.77</v>
      </c>
      <c r="J165" s="8">
        <v>25.11</v>
      </c>
      <c r="K165" s="8">
        <v>0.43559999999999999</v>
      </c>
      <c r="L165" s="8">
        <v>1.1000000000000001E-3</v>
      </c>
      <c r="M165" s="8">
        <v>100.9631</v>
      </c>
      <c r="N165" s="8"/>
      <c r="O165" s="8">
        <v>50.355554466341601</v>
      </c>
      <c r="P165" s="8">
        <v>46.793403043849572</v>
      </c>
      <c r="Q165" s="8">
        <v>2.8018962319181524</v>
      </c>
      <c r="R165" s="8">
        <v>4.9146257890668781E-2</v>
      </c>
      <c r="S165" s="8">
        <v>99.999999999999986</v>
      </c>
      <c r="T165" s="8">
        <v>0</v>
      </c>
      <c r="U165" s="8">
        <v>1.5562025004775148</v>
      </c>
      <c r="V165" s="8">
        <v>98.443797499522489</v>
      </c>
      <c r="W165" s="8">
        <v>100</v>
      </c>
      <c r="X165" s="9"/>
    </row>
    <row r="166" spans="2:24" ht="17" x14ac:dyDescent="0.2">
      <c r="B166" s="10" t="s">
        <v>2148</v>
      </c>
      <c r="C166" s="8">
        <v>55.85</v>
      </c>
      <c r="D166" s="8">
        <v>2.0899999999999998E-2</v>
      </c>
      <c r="E166" s="8">
        <v>0.91249999999999998</v>
      </c>
      <c r="F166" s="8">
        <v>3.1899999999999998E-2</v>
      </c>
      <c r="G166" s="8">
        <v>1.75</v>
      </c>
      <c r="H166" s="8">
        <v>0</v>
      </c>
      <c r="I166" s="8">
        <v>16.93</v>
      </c>
      <c r="J166" s="8">
        <v>24.64</v>
      </c>
      <c r="K166" s="8">
        <v>0.53400000000000003</v>
      </c>
      <c r="L166" s="8">
        <v>0</v>
      </c>
      <c r="M166" s="8">
        <v>100.7179</v>
      </c>
      <c r="N166" s="8"/>
      <c r="O166" s="8">
        <v>49.715209634950433</v>
      </c>
      <c r="P166" s="8">
        <v>47.52875385315911</v>
      </c>
      <c r="Q166" s="8">
        <v>2.756036511890454</v>
      </c>
      <c r="R166" s="8">
        <v>0</v>
      </c>
      <c r="S166" s="8">
        <v>100</v>
      </c>
      <c r="T166" s="8">
        <v>0</v>
      </c>
      <c r="U166" s="8">
        <v>1.912462248386422</v>
      </c>
      <c r="V166" s="8">
        <v>98.087537751613567</v>
      </c>
      <c r="W166" s="8">
        <v>99.999999999999986</v>
      </c>
      <c r="X166" s="9"/>
    </row>
    <row r="167" spans="2:24" ht="17" x14ac:dyDescent="0.2">
      <c r="B167" s="10" t="s">
        <v>2149</v>
      </c>
      <c r="C167" s="8">
        <v>55.52</v>
      </c>
      <c r="D167" s="8">
        <v>3.4799999999999998E-2</v>
      </c>
      <c r="E167" s="8">
        <v>0.99770000000000003</v>
      </c>
      <c r="F167" s="8">
        <v>8.4400000000000003E-2</v>
      </c>
      <c r="G167" s="8">
        <v>1.87</v>
      </c>
      <c r="H167" s="8">
        <v>2.1399999999999999E-2</v>
      </c>
      <c r="I167" s="8">
        <v>16.79</v>
      </c>
      <c r="J167" s="8">
        <v>24.78</v>
      </c>
      <c r="K167" s="8">
        <v>0.46100000000000002</v>
      </c>
      <c r="L167" s="8">
        <v>0</v>
      </c>
      <c r="M167" s="8">
        <v>100.6045</v>
      </c>
      <c r="N167" s="8"/>
      <c r="O167" s="8">
        <v>49.941467918177914</v>
      </c>
      <c r="P167" s="8">
        <v>47.082725544109202</v>
      </c>
      <c r="Q167" s="8">
        <v>2.9417106606556689</v>
      </c>
      <c r="R167" s="8">
        <v>3.4095877057229239E-2</v>
      </c>
      <c r="S167" s="8">
        <v>100.00000000000001</v>
      </c>
      <c r="T167" s="8">
        <v>0</v>
      </c>
      <c r="U167" s="8">
        <v>1.6535181443936378</v>
      </c>
      <c r="V167" s="8">
        <v>98.346481855606356</v>
      </c>
      <c r="W167" s="8">
        <v>100</v>
      </c>
      <c r="X167" s="9"/>
    </row>
    <row r="168" spans="2:24" ht="17" x14ac:dyDescent="0.2">
      <c r="B168" s="10" t="s">
        <v>2600</v>
      </c>
      <c r="C168" s="8">
        <f>AVERAGE(C162:C167)</f>
        <v>55.25333333333333</v>
      </c>
      <c r="D168" s="8">
        <f t="shared" ref="D168" si="229">AVERAGE(D162:D167)</f>
        <v>5.2166666666666667E-2</v>
      </c>
      <c r="E168" s="8">
        <f t="shared" ref="E168" si="230">AVERAGE(E162:E167)</f>
        <v>1.3076666666666668</v>
      </c>
      <c r="F168" s="8">
        <f t="shared" ref="F168" si="231">AVERAGE(F162:F167)</f>
        <v>8.5833333333333331E-2</v>
      </c>
      <c r="G168" s="8">
        <f t="shared" ref="G168" si="232">AVERAGE(G162:G167)</f>
        <v>1.8500000000000003</v>
      </c>
      <c r="H168" s="8">
        <f t="shared" ref="H168" si="233">AVERAGE(H162:H167)</f>
        <v>1.4449999999999999E-2</v>
      </c>
      <c r="I168" s="8">
        <f t="shared" ref="I168" si="234">AVERAGE(I162:I167)</f>
        <v>16.756666666666664</v>
      </c>
      <c r="J168" s="8">
        <f t="shared" ref="J168" si="235">AVERAGE(J162:J167)</f>
        <v>24.61</v>
      </c>
      <c r="K168" s="8">
        <f t="shared" ref="K168" si="236">AVERAGE(K162:K167)</f>
        <v>0.51936666666666664</v>
      </c>
      <c r="L168" s="8">
        <f t="shared" ref="L168" si="237">AVERAGE(L162:L167)</f>
        <v>6.8666666666666659E-3</v>
      </c>
      <c r="M168" s="8">
        <f>SUM(C168:L168)</f>
        <v>100.45635</v>
      </c>
      <c r="N168" s="8"/>
      <c r="O168" s="8">
        <v>49.837385640238899</v>
      </c>
      <c r="P168" s="8">
        <v>47.215236241022829</v>
      </c>
      <c r="Q168" s="8">
        <v>2.9242447128807325</v>
      </c>
      <c r="R168" s="8">
        <v>2.3133405857543528E-2</v>
      </c>
      <c r="S168" s="8">
        <v>100.00000000000001</v>
      </c>
      <c r="T168" s="8">
        <v>0</v>
      </c>
      <c r="U168" s="8">
        <v>1.8677497147861539</v>
      </c>
      <c r="V168" s="8">
        <v>98.132250285213843</v>
      </c>
      <c r="W168" s="8">
        <v>100</v>
      </c>
      <c r="X168" s="9"/>
    </row>
    <row r="169" spans="2:24" ht="17" x14ac:dyDescent="0.2">
      <c r="B169" s="10" t="s">
        <v>1532</v>
      </c>
      <c r="C169" s="8">
        <f>(STDEV(C162:C167)/C168)*100</f>
        <v>1.130692473627098</v>
      </c>
      <c r="D169" s="8">
        <f t="shared" ref="D169" si="238">(STDEV(D162:D167)/D168)*100</f>
        <v>51.947773587321358</v>
      </c>
      <c r="E169" s="8">
        <f t="shared" ref="E169" si="239">(STDEV(E162:E167)/E168)*100</f>
        <v>52.205013352698934</v>
      </c>
      <c r="F169" s="8">
        <f t="shared" ref="F169" si="240">(STDEV(F162:F167)/F168)*100</f>
        <v>37.029829797664505</v>
      </c>
      <c r="G169" s="8">
        <f t="shared" ref="G169" si="241">(STDEV(G162:G167)/G168)*100</f>
        <v>7.4036296943844047</v>
      </c>
      <c r="H169" s="8">
        <f t="shared" ref="H169" si="242">(STDEV(H162:H167)/H168)*100</f>
        <v>101.44653649939504</v>
      </c>
      <c r="I169" s="8">
        <f t="shared" ref="I169" si="243">(STDEV(I162:I167)/I168)*100</f>
        <v>0.77688102313862817</v>
      </c>
      <c r="J169" s="8">
        <f t="shared" ref="J169" si="244">(STDEV(J162:J167)/J168)*100</f>
        <v>2.3843472826840779</v>
      </c>
      <c r="K169" s="8">
        <f t="shared" ref="K169" si="245">(STDEV(K162:K167)/K168)*100</f>
        <v>22.970504352449563</v>
      </c>
      <c r="L169" s="8">
        <f t="shared" ref="L169" si="246">(STDEV(L162:L167)/L168)*100</f>
        <v>232.20309415397139</v>
      </c>
      <c r="N169" s="8"/>
      <c r="O169" s="8">
        <v>2.6657879333909054</v>
      </c>
      <c r="P169" s="8">
        <v>1.2085413042466502</v>
      </c>
      <c r="Q169" s="8">
        <v>6.460990788359414</v>
      </c>
      <c r="R169" s="8">
        <v>89.664679974003036</v>
      </c>
      <c r="S169" s="8">
        <v>100</v>
      </c>
      <c r="T169" s="8">
        <v>4.6145442586216312</v>
      </c>
      <c r="U169" s="8">
        <v>28.57838047168358</v>
      </c>
      <c r="V169" s="8">
        <v>66.807075269694778</v>
      </c>
      <c r="W169" s="8">
        <v>99.999999999999986</v>
      </c>
      <c r="X169" s="9"/>
    </row>
    <row r="170" spans="2:24" x14ac:dyDescent="0.2">
      <c r="B170" s="10"/>
      <c r="C170" s="8"/>
      <c r="D170" s="8"/>
      <c r="E170" s="8"/>
      <c r="F170" s="8"/>
      <c r="G170" s="8"/>
      <c r="H170" s="8"/>
      <c r="I170" s="8"/>
      <c r="J170" s="8"/>
      <c r="K170" s="8"/>
      <c r="L170" s="8"/>
      <c r="N170" s="8"/>
      <c r="O170" s="8"/>
      <c r="P170" s="8"/>
      <c r="Q170" s="8"/>
      <c r="R170" s="8"/>
      <c r="S170" s="8"/>
      <c r="V170" s="8"/>
      <c r="W170" s="8"/>
      <c r="X170" s="9"/>
    </row>
    <row r="171" spans="2:24" ht="17" x14ac:dyDescent="0.2">
      <c r="B171" s="10" t="s">
        <v>899</v>
      </c>
      <c r="C171" s="8">
        <v>54.9</v>
      </c>
      <c r="D171" s="8">
        <v>0.1263</v>
      </c>
      <c r="E171" s="8">
        <v>2.76</v>
      </c>
      <c r="F171" s="8">
        <v>1.51</v>
      </c>
      <c r="G171" s="8">
        <v>1.41</v>
      </c>
      <c r="H171" s="8">
        <v>5.4300000000000001E-2</v>
      </c>
      <c r="I171" s="8">
        <v>15.33</v>
      </c>
      <c r="J171" s="8">
        <v>21.54</v>
      </c>
      <c r="K171" s="8">
        <v>1.86</v>
      </c>
      <c r="L171" s="8">
        <v>5.4999999999999997E-3</v>
      </c>
      <c r="M171" s="8">
        <v>99.545500000000004</v>
      </c>
      <c r="N171" s="8"/>
      <c r="O171" s="8">
        <v>48.939414127521822</v>
      </c>
      <c r="P171" s="8">
        <v>48.462534136748801</v>
      </c>
      <c r="Q171" s="8">
        <v>2.5005211149864701</v>
      </c>
      <c r="R171" s="8">
        <v>9.7530620742907567E-2</v>
      </c>
      <c r="S171" s="8">
        <v>100</v>
      </c>
      <c r="T171" s="8">
        <v>0</v>
      </c>
      <c r="U171" s="8">
        <v>7.1041410499309912</v>
      </c>
      <c r="V171" s="8">
        <v>92.895858950069012</v>
      </c>
      <c r="W171" s="8">
        <v>100</v>
      </c>
      <c r="X171" s="9"/>
    </row>
    <row r="172" spans="2:24" ht="17" x14ac:dyDescent="0.2">
      <c r="B172" s="10" t="s">
        <v>898</v>
      </c>
      <c r="C172" s="8">
        <v>54.88</v>
      </c>
      <c r="D172" s="8">
        <v>0.13669999999999999</v>
      </c>
      <c r="E172" s="8">
        <v>2.72</v>
      </c>
      <c r="F172" s="8">
        <v>1.3089999999999999</v>
      </c>
      <c r="G172" s="8">
        <v>1.44</v>
      </c>
      <c r="H172" s="8">
        <v>5.7700000000000001E-2</v>
      </c>
      <c r="I172" s="8">
        <v>15.53</v>
      </c>
      <c r="J172" s="8">
        <v>21.66</v>
      </c>
      <c r="K172" s="8">
        <v>1.79</v>
      </c>
      <c r="L172" s="8">
        <v>0</v>
      </c>
      <c r="M172" s="8">
        <v>99.597800000000007</v>
      </c>
      <c r="N172" s="8"/>
      <c r="O172" s="8">
        <v>48.742081131425067</v>
      </c>
      <c r="P172" s="8">
        <v>48.625935510340916</v>
      </c>
      <c r="Q172" s="8">
        <v>2.5293355877595554</v>
      </c>
      <c r="R172" s="8">
        <v>0.10264777047446791</v>
      </c>
      <c r="S172" s="8">
        <v>100.00000000000001</v>
      </c>
      <c r="T172" s="8">
        <v>0</v>
      </c>
      <c r="U172" s="8">
        <v>6.7940901746603259</v>
      </c>
      <c r="V172" s="8">
        <v>93.205909825339674</v>
      </c>
      <c r="W172" s="8">
        <v>100</v>
      </c>
      <c r="X172" s="9"/>
    </row>
    <row r="173" spans="2:24" ht="17" x14ac:dyDescent="0.2">
      <c r="B173" s="10" t="s">
        <v>897</v>
      </c>
      <c r="C173" s="8">
        <v>55.08</v>
      </c>
      <c r="D173" s="8">
        <v>9.5899999999999999E-2</v>
      </c>
      <c r="E173" s="8">
        <v>2.48</v>
      </c>
      <c r="F173" s="8">
        <v>1.47</v>
      </c>
      <c r="G173" s="8">
        <v>1.66</v>
      </c>
      <c r="H173" s="8">
        <v>2.46E-2</v>
      </c>
      <c r="I173" s="8">
        <v>16.16</v>
      </c>
      <c r="J173" s="8">
        <v>20.97</v>
      </c>
      <c r="K173" s="8">
        <v>1.68</v>
      </c>
      <c r="L173" s="8">
        <v>0</v>
      </c>
      <c r="M173" s="8">
        <v>99.663499999999999</v>
      </c>
      <c r="N173" s="8"/>
      <c r="O173" s="8">
        <v>46.839275451454114</v>
      </c>
      <c r="P173" s="8">
        <v>50.223155120762264</v>
      </c>
      <c r="Q173" s="8">
        <v>2.8941309160947331</v>
      </c>
      <c r="R173" s="8">
        <v>4.343851168889646E-2</v>
      </c>
      <c r="S173" s="8">
        <v>100.00000000000001</v>
      </c>
      <c r="T173" s="8">
        <v>0</v>
      </c>
      <c r="U173" s="8">
        <v>6.3588278914181213</v>
      </c>
      <c r="V173" s="8">
        <v>93.641172108581884</v>
      </c>
      <c r="W173" s="8">
        <v>100</v>
      </c>
      <c r="X173" s="9"/>
    </row>
    <row r="174" spans="2:24" ht="17" x14ac:dyDescent="0.2">
      <c r="B174" s="10" t="s">
        <v>896</v>
      </c>
      <c r="C174" s="8">
        <v>55.18</v>
      </c>
      <c r="D174" s="8">
        <v>8.8599999999999998E-2</v>
      </c>
      <c r="E174" s="8">
        <v>2.7</v>
      </c>
      <c r="F174" s="8">
        <v>1.4354</v>
      </c>
      <c r="G174" s="8">
        <v>1.5</v>
      </c>
      <c r="H174" s="8">
        <v>3.7499999999999999E-2</v>
      </c>
      <c r="I174" s="8">
        <v>15.38</v>
      </c>
      <c r="J174" s="8">
        <v>21.77</v>
      </c>
      <c r="K174" s="8">
        <v>1.9</v>
      </c>
      <c r="L174" s="8">
        <v>3.5999999999999999E-3</v>
      </c>
      <c r="M174" s="8">
        <v>100.0431</v>
      </c>
      <c r="N174" s="8"/>
      <c r="O174" s="8">
        <v>49.064526462487379</v>
      </c>
      <c r="P174" s="8">
        <v>48.229906080232851</v>
      </c>
      <c r="Q174" s="8">
        <v>2.6387532927583734</v>
      </c>
      <c r="R174" s="8">
        <v>6.6814164521407329E-2</v>
      </c>
      <c r="S174" s="8">
        <v>100.00000000000001</v>
      </c>
      <c r="T174" s="8">
        <v>0</v>
      </c>
      <c r="U174" s="8">
        <v>7.1918113967064823</v>
      </c>
      <c r="V174" s="8">
        <v>92.808188603293516</v>
      </c>
      <c r="W174" s="8">
        <v>100</v>
      </c>
      <c r="X174" s="9"/>
    </row>
    <row r="175" spans="2:24" ht="17" x14ac:dyDescent="0.2">
      <c r="B175" s="10" t="s">
        <v>895</v>
      </c>
      <c r="C175" s="8">
        <v>54.92</v>
      </c>
      <c r="D175" s="8">
        <v>0.1089</v>
      </c>
      <c r="E175" s="8">
        <v>2.68</v>
      </c>
      <c r="F175" s="8">
        <v>1.48</v>
      </c>
      <c r="G175" s="8">
        <v>1.51</v>
      </c>
      <c r="H175" s="8">
        <v>5.8799999999999998E-2</v>
      </c>
      <c r="I175" s="8">
        <v>15.58</v>
      </c>
      <c r="J175" s="8">
        <v>21.58</v>
      </c>
      <c r="K175" s="8">
        <v>1.82</v>
      </c>
      <c r="L175" s="8">
        <v>3.0999999999999999E-3</v>
      </c>
      <c r="M175" s="8">
        <v>99.782399999999996</v>
      </c>
      <c r="N175" s="8"/>
      <c r="O175" s="8">
        <v>48.512843841624829</v>
      </c>
      <c r="P175" s="8">
        <v>48.733055839685576</v>
      </c>
      <c r="Q175" s="8">
        <v>2.6496016611176954</v>
      </c>
      <c r="R175" s="8">
        <v>0.10449865757189472</v>
      </c>
      <c r="S175" s="8">
        <v>100</v>
      </c>
      <c r="T175" s="8">
        <v>0</v>
      </c>
      <c r="U175" s="8">
        <v>6.8935903352109014</v>
      </c>
      <c r="V175" s="8">
        <v>93.106409664789098</v>
      </c>
      <c r="W175" s="8">
        <v>100</v>
      </c>
      <c r="X175" s="9"/>
    </row>
    <row r="176" spans="2:24" ht="17" x14ac:dyDescent="0.2">
      <c r="B176" s="10" t="s">
        <v>894</v>
      </c>
      <c r="C176" s="8">
        <v>54.96</v>
      </c>
      <c r="D176" s="8">
        <v>7.8799999999999995E-2</v>
      </c>
      <c r="E176" s="8">
        <v>2.61</v>
      </c>
      <c r="F176" s="8">
        <v>1.54</v>
      </c>
      <c r="G176" s="8">
        <v>1.53</v>
      </c>
      <c r="H176" s="8">
        <v>4.36E-2</v>
      </c>
      <c r="I176" s="8">
        <v>15.64</v>
      </c>
      <c r="J176" s="8">
        <v>21.85</v>
      </c>
      <c r="K176" s="8">
        <v>1.78</v>
      </c>
      <c r="L176" s="8">
        <v>0</v>
      </c>
      <c r="M176" s="8">
        <v>100.0324</v>
      </c>
      <c r="N176" s="8"/>
      <c r="O176" s="8">
        <v>48.728657432912385</v>
      </c>
      <c r="P176" s="8">
        <v>48.531157698269368</v>
      </c>
      <c r="Q176" s="8">
        <v>2.6633165140898338</v>
      </c>
      <c r="R176" s="8">
        <v>7.6868354728415592E-2</v>
      </c>
      <c r="S176" s="8">
        <v>100</v>
      </c>
      <c r="T176" s="8">
        <v>0</v>
      </c>
      <c r="U176" s="8">
        <v>6.7021458081090088</v>
      </c>
      <c r="V176" s="8">
        <v>93.297854191890991</v>
      </c>
      <c r="W176" s="8">
        <v>100</v>
      </c>
      <c r="X176" s="9"/>
    </row>
    <row r="177" spans="2:24" ht="17" x14ac:dyDescent="0.2">
      <c r="B177" s="10" t="s">
        <v>2601</v>
      </c>
      <c r="C177" s="8">
        <f>AVERAGE(C171:C176)</f>
        <v>54.986666666666672</v>
      </c>
      <c r="D177" s="8">
        <f t="shared" ref="D177" si="247">AVERAGE(D171:D176)</f>
        <v>0.10586666666666666</v>
      </c>
      <c r="E177" s="8">
        <f t="shared" ref="E177" si="248">AVERAGE(E171:E176)</f>
        <v>2.6583333333333332</v>
      </c>
      <c r="F177" s="8">
        <f t="shared" ref="F177" si="249">AVERAGE(F171:F176)</f>
        <v>1.4573999999999998</v>
      </c>
      <c r="G177" s="8">
        <f t="shared" ref="G177" si="250">AVERAGE(G171:G176)</f>
        <v>1.5083333333333331</v>
      </c>
      <c r="H177" s="8">
        <f t="shared" ref="H177" si="251">AVERAGE(H171:H176)</f>
        <v>4.608333333333333E-2</v>
      </c>
      <c r="I177" s="8">
        <f t="shared" ref="I177" si="252">AVERAGE(I171:I176)</f>
        <v>15.603333333333333</v>
      </c>
      <c r="J177" s="8">
        <f t="shared" ref="J177" si="253">AVERAGE(J171:J176)</f>
        <v>21.561666666666667</v>
      </c>
      <c r="K177" s="8">
        <f t="shared" ref="K177" si="254">AVERAGE(K171:K176)</f>
        <v>1.8049999999999999</v>
      </c>
      <c r="L177" s="8">
        <f t="shared" ref="L177" si="255">AVERAGE(L171:L176)</f>
        <v>2.0333333333333336E-3</v>
      </c>
      <c r="M177" s="8">
        <f>SUM(C177:L177)</f>
        <v>99.734716666666671</v>
      </c>
      <c r="N177" s="8"/>
      <c r="O177" s="8">
        <v>48.46860216416772</v>
      </c>
      <c r="P177" s="8">
        <v>48.802992354596711</v>
      </c>
      <c r="Q177" s="8">
        <v>2.6465118470666726</v>
      </c>
      <c r="R177" s="8">
        <v>8.1893634168888604E-2</v>
      </c>
      <c r="S177" s="8">
        <v>100</v>
      </c>
      <c r="T177" s="8">
        <v>0</v>
      </c>
      <c r="U177" s="8">
        <v>6.8402635376379362</v>
      </c>
      <c r="V177" s="8">
        <v>93.159736462362062</v>
      </c>
      <c r="W177" s="8">
        <v>100</v>
      </c>
      <c r="X177" s="9"/>
    </row>
    <row r="178" spans="2:24" ht="17" x14ac:dyDescent="0.2">
      <c r="B178" s="10" t="s">
        <v>1532</v>
      </c>
      <c r="C178" s="8">
        <f>(STDEV(C171:C176)/C177)*100</f>
        <v>0.21538717741224336</v>
      </c>
      <c r="D178" s="8">
        <f t="shared" ref="D178" si="256">(STDEV(D171:D176)/D177)*100</f>
        <v>21.153179383110952</v>
      </c>
      <c r="E178" s="8">
        <f t="shared" ref="E178" si="257">(STDEV(E171:E176)/E177)*100</f>
        <v>3.7798935757805623</v>
      </c>
      <c r="F178" s="8">
        <f t="shared" ref="F178" si="258">(STDEV(F171:F176)/F177)*100</f>
        <v>5.5545041451021033</v>
      </c>
      <c r="G178" s="8">
        <f t="shared" ref="G178" si="259">(STDEV(G171:G176)/G177)*100</f>
        <v>5.7708762530961621</v>
      </c>
      <c r="H178" s="8">
        <f t="shared" ref="H178" si="260">(STDEV(H171:H176)/H177)*100</f>
        <v>29.202963818007436</v>
      </c>
      <c r="I178" s="8">
        <f t="shared" ref="I178" si="261">(STDEV(I171:I176)/I177)*100</f>
        <v>1.9049241938168926</v>
      </c>
      <c r="J178" s="8">
        <f t="shared" ref="J178" si="262">(STDEV(J171:J176)/J177)*100</f>
        <v>1.4475524368866521</v>
      </c>
      <c r="K178" s="8">
        <f t="shared" ref="K178" si="263">(STDEV(K171:K176)/K177)*100</f>
        <v>4.2010390271753746</v>
      </c>
      <c r="L178" s="8">
        <f t="shared" ref="L178" si="264">(STDEV(L171:L176)/L177)*100</f>
        <v>116.40960404999487</v>
      </c>
      <c r="N178" s="8"/>
      <c r="O178" s="8">
        <v>4.5680215877177011</v>
      </c>
      <c r="P178" s="8">
        <v>8.3641620544448951</v>
      </c>
      <c r="Q178" s="8">
        <v>14.214577349604049</v>
      </c>
      <c r="R178" s="8">
        <v>72.853239008233345</v>
      </c>
      <c r="S178" s="8">
        <v>99.999999999999986</v>
      </c>
      <c r="T178" s="8">
        <v>12.948717396671514</v>
      </c>
      <c r="U178" s="8">
        <v>8.9053646956854173</v>
      </c>
      <c r="V178" s="8">
        <v>78.145917907643053</v>
      </c>
      <c r="W178" s="8">
        <v>99.999999999999986</v>
      </c>
      <c r="X178" s="9"/>
    </row>
    <row r="179" spans="2:24" x14ac:dyDescent="0.2">
      <c r="B179" s="10"/>
      <c r="C179" s="8"/>
      <c r="D179" s="8"/>
      <c r="E179" s="8"/>
      <c r="F179" s="8"/>
      <c r="G179" s="8"/>
      <c r="H179" s="8"/>
      <c r="I179" s="8"/>
      <c r="J179" s="8"/>
      <c r="K179" s="8"/>
      <c r="L179" s="8"/>
      <c r="N179" s="8"/>
      <c r="O179" s="8"/>
      <c r="P179" s="8"/>
      <c r="Q179" s="8"/>
      <c r="R179" s="8"/>
      <c r="S179" s="8"/>
      <c r="V179" s="8"/>
      <c r="W179" s="8"/>
      <c r="X179" s="9"/>
    </row>
    <row r="180" spans="2:24" ht="17" x14ac:dyDescent="0.2">
      <c r="B180" s="10" t="s">
        <v>2463</v>
      </c>
      <c r="C180" s="8">
        <v>55.68</v>
      </c>
      <c r="D180" s="8">
        <v>3.8399999999999997E-2</v>
      </c>
      <c r="E180" s="8">
        <v>7.08</v>
      </c>
      <c r="F180" s="8">
        <v>2.5600000000000001E-2</v>
      </c>
      <c r="G180" s="8">
        <v>8.1</v>
      </c>
      <c r="H180" s="8">
        <v>1.83E-2</v>
      </c>
      <c r="I180" s="8">
        <v>8.25</v>
      </c>
      <c r="J180" s="8">
        <v>13.86</v>
      </c>
      <c r="K180" s="8">
        <v>6.21</v>
      </c>
      <c r="L180" s="8">
        <v>5.7000000000000002E-3</v>
      </c>
      <c r="M180" s="8">
        <v>99.287499999999994</v>
      </c>
      <c r="N180" s="8"/>
      <c r="O180" s="8">
        <v>43.755651420408249</v>
      </c>
      <c r="P180" s="8">
        <v>36.238963722170148</v>
      </c>
      <c r="Q180" s="8">
        <v>19.959712849525214</v>
      </c>
      <c r="R180" s="8">
        <v>4.5672007896372609E-2</v>
      </c>
      <c r="S180" s="8">
        <v>99.999999999999986</v>
      </c>
      <c r="T180" s="8">
        <v>5.324523164012505</v>
      </c>
      <c r="U180" s="8">
        <v>22.256755435217297</v>
      </c>
      <c r="V180" s="8">
        <v>72.41872140077021</v>
      </c>
      <c r="W180" s="8">
        <v>100.00000000000001</v>
      </c>
      <c r="X180" s="9"/>
    </row>
    <row r="181" spans="2:24" ht="17" x14ac:dyDescent="0.2">
      <c r="B181" s="10" t="s">
        <v>2464</v>
      </c>
      <c r="C181" s="8">
        <v>54.48</v>
      </c>
      <c r="D181" s="8">
        <v>3.3399999999999999E-2</v>
      </c>
      <c r="E181" s="8">
        <v>5.04</v>
      </c>
      <c r="F181" s="8">
        <v>0</v>
      </c>
      <c r="G181" s="8">
        <v>9.73</v>
      </c>
      <c r="H181" s="8">
        <v>5.4999999999999997E-3</v>
      </c>
      <c r="I181" s="8">
        <v>8.82</v>
      </c>
      <c r="J181" s="8">
        <v>15.33</v>
      </c>
      <c r="K181" s="8">
        <v>5.29</v>
      </c>
      <c r="L181" s="8">
        <v>8.9999999999999998E-4</v>
      </c>
      <c r="M181" s="8">
        <v>98.729799999999997</v>
      </c>
      <c r="N181" s="8"/>
      <c r="O181" s="8">
        <v>43.549682947183612</v>
      </c>
      <c r="P181" s="8">
        <v>34.862804936103423</v>
      </c>
      <c r="Q181" s="8">
        <v>21.575160220780248</v>
      </c>
      <c r="R181" s="8">
        <v>1.2351895932694401E-2</v>
      </c>
      <c r="S181" s="8">
        <v>99.999999999999986</v>
      </c>
      <c r="T181" s="8">
        <v>8.4196924851370536</v>
      </c>
      <c r="U181" s="8">
        <v>14.760985934979812</v>
      </c>
      <c r="V181" s="8">
        <v>76.819321579883123</v>
      </c>
      <c r="W181" s="8">
        <v>99.999999999999986</v>
      </c>
      <c r="X181" s="9"/>
    </row>
    <row r="182" spans="2:24" ht="17" x14ac:dyDescent="0.2">
      <c r="B182" s="10" t="s">
        <v>2465</v>
      </c>
      <c r="C182" s="8">
        <v>55.69</v>
      </c>
      <c r="D182" s="8">
        <v>2.1499999999999998E-2</v>
      </c>
      <c r="E182" s="8">
        <v>7.12</v>
      </c>
      <c r="F182" s="8">
        <v>3.5700000000000003E-2</v>
      </c>
      <c r="G182" s="8">
        <v>8.2899999999999991</v>
      </c>
      <c r="H182" s="8">
        <v>0</v>
      </c>
      <c r="I182" s="8">
        <v>8.27</v>
      </c>
      <c r="J182" s="8">
        <v>13.77</v>
      </c>
      <c r="K182" s="8">
        <v>6.31</v>
      </c>
      <c r="L182" s="8">
        <v>8.0000000000000004E-4</v>
      </c>
      <c r="M182" s="8">
        <v>99.507999999999996</v>
      </c>
      <c r="N182" s="8"/>
      <c r="O182" s="8">
        <v>43.373394452161762</v>
      </c>
      <c r="P182" s="8">
        <v>36.244814322611738</v>
      </c>
      <c r="Q182" s="8">
        <v>20.381791225226504</v>
      </c>
      <c r="R182" s="8">
        <v>0</v>
      </c>
      <c r="S182" s="8">
        <v>100.00000000000001</v>
      </c>
      <c r="T182" s="8">
        <v>6.3932249138049926</v>
      </c>
      <c r="U182" s="8">
        <v>21.750882935383846</v>
      </c>
      <c r="V182" s="8">
        <v>71.855892150811158</v>
      </c>
      <c r="W182" s="8">
        <v>100</v>
      </c>
      <c r="X182" s="9"/>
    </row>
    <row r="183" spans="2:24" ht="17" x14ac:dyDescent="0.2">
      <c r="B183" s="10" t="s">
        <v>2466</v>
      </c>
      <c r="C183" s="8">
        <v>55.33</v>
      </c>
      <c r="D183" s="8">
        <v>3.0599999999999999E-2</v>
      </c>
      <c r="E183" s="8">
        <v>6.31</v>
      </c>
      <c r="F183" s="8">
        <v>0</v>
      </c>
      <c r="G183" s="8">
        <v>8.81</v>
      </c>
      <c r="H183" s="8">
        <v>0</v>
      </c>
      <c r="I183" s="8">
        <v>8.42</v>
      </c>
      <c r="J183" s="8">
        <v>14.3</v>
      </c>
      <c r="K183" s="8">
        <v>6.09</v>
      </c>
      <c r="L183" s="8">
        <v>0</v>
      </c>
      <c r="M183" s="8">
        <v>99.293999999999997</v>
      </c>
      <c r="N183" s="8"/>
      <c r="O183" s="8">
        <v>43.475397636726292</v>
      </c>
      <c r="P183" s="8">
        <v>35.618080817233327</v>
      </c>
      <c r="Q183" s="8">
        <v>20.906521546040384</v>
      </c>
      <c r="R183" s="8">
        <v>0</v>
      </c>
      <c r="S183" s="8">
        <v>100</v>
      </c>
      <c r="T183" s="8">
        <v>8.0455896347329361</v>
      </c>
      <c r="U183" s="8">
        <v>19.070211170296052</v>
      </c>
      <c r="V183" s="8">
        <v>72.884199194971018</v>
      </c>
      <c r="W183" s="8">
        <v>100</v>
      </c>
      <c r="X183" s="9"/>
    </row>
    <row r="184" spans="2:24" ht="17" x14ac:dyDescent="0.2">
      <c r="B184" s="10" t="s">
        <v>2467</v>
      </c>
      <c r="C184" s="8">
        <v>55.28</v>
      </c>
      <c r="D184" s="8">
        <v>2.6800000000000001E-2</v>
      </c>
      <c r="E184" s="8">
        <v>6.4</v>
      </c>
      <c r="F184" s="8">
        <v>0</v>
      </c>
      <c r="G184" s="8">
        <v>8.57</v>
      </c>
      <c r="H184" s="8">
        <v>3.2199999999999999E-2</v>
      </c>
      <c r="I184" s="8">
        <v>8.68</v>
      </c>
      <c r="J184" s="8">
        <v>14.4</v>
      </c>
      <c r="K184" s="8">
        <v>6.03</v>
      </c>
      <c r="L184" s="8">
        <v>0</v>
      </c>
      <c r="M184" s="8">
        <v>99.436999999999998</v>
      </c>
      <c r="N184" s="8"/>
      <c r="O184" s="8">
        <v>43.383877568227433</v>
      </c>
      <c r="P184" s="8">
        <v>36.386182797716643</v>
      </c>
      <c r="Q184" s="8">
        <v>20.153247674036809</v>
      </c>
      <c r="R184" s="8">
        <v>7.6691960019139749E-2</v>
      </c>
      <c r="S184" s="8">
        <v>100.00000000000001</v>
      </c>
      <c r="T184" s="8">
        <v>8.3583509547628232</v>
      </c>
      <c r="U184" s="8">
        <v>18.451219996522326</v>
      </c>
      <c r="V184" s="8">
        <v>73.190429048714847</v>
      </c>
      <c r="W184" s="8">
        <v>100</v>
      </c>
      <c r="X184" s="9"/>
    </row>
    <row r="185" spans="2:24" ht="17" x14ac:dyDescent="0.2">
      <c r="B185" s="10" t="s">
        <v>2468</v>
      </c>
      <c r="C185" s="8">
        <v>54.59</v>
      </c>
      <c r="D185" s="8">
        <v>1.9599999999999999E-2</v>
      </c>
      <c r="E185" s="8">
        <v>4.1900000000000004</v>
      </c>
      <c r="F185" s="8">
        <v>1.41E-2</v>
      </c>
      <c r="G185" s="8">
        <v>10.67</v>
      </c>
      <c r="H185" s="8">
        <v>1.1599999999999999E-2</v>
      </c>
      <c r="I185" s="8">
        <v>9.07</v>
      </c>
      <c r="J185" s="8">
        <v>15.7</v>
      </c>
      <c r="K185" s="8">
        <v>5.09</v>
      </c>
      <c r="L185" s="8">
        <v>3.0999999999999999E-3</v>
      </c>
      <c r="M185" s="8">
        <v>99.358400000000003</v>
      </c>
      <c r="N185" s="8"/>
      <c r="O185" s="8">
        <v>42.828819883341154</v>
      </c>
      <c r="P185" s="8">
        <v>34.426640198687018</v>
      </c>
      <c r="Q185" s="8">
        <v>22.719523649072677</v>
      </c>
      <c r="R185" s="8">
        <v>2.5016268899150658E-2</v>
      </c>
      <c r="S185" s="8">
        <v>100</v>
      </c>
      <c r="T185" s="8">
        <v>9.8735315989680235</v>
      </c>
      <c r="U185" s="8">
        <v>12.190503285260842</v>
      </c>
      <c r="V185" s="8">
        <v>77.93596511577114</v>
      </c>
      <c r="W185" s="8">
        <v>100</v>
      </c>
      <c r="X185" s="9"/>
    </row>
    <row r="186" spans="2:24" ht="17" x14ac:dyDescent="0.2">
      <c r="B186" s="10" t="s">
        <v>2602</v>
      </c>
      <c r="C186" s="8">
        <f>AVERAGE(C180:C185)</f>
        <v>55.175000000000011</v>
      </c>
      <c r="D186" s="8">
        <f t="shared" ref="D186" si="265">AVERAGE(D180:D185)</f>
        <v>2.8383333333333333E-2</v>
      </c>
      <c r="E186" s="8">
        <f t="shared" ref="E186" si="266">AVERAGE(E180:E185)</f>
        <v>6.0233333333333334</v>
      </c>
      <c r="F186" s="8">
        <f t="shared" ref="F186" si="267">AVERAGE(F180:F185)</f>
        <v>1.2566666666666669E-2</v>
      </c>
      <c r="G186" s="8">
        <f t="shared" ref="G186" si="268">AVERAGE(G180:G185)</f>
        <v>9.0283333333333342</v>
      </c>
      <c r="H186" s="8">
        <f t="shared" ref="H186" si="269">AVERAGE(H180:H185)</f>
        <v>1.1266666666666666E-2</v>
      </c>
      <c r="I186" s="8">
        <f t="shared" ref="I186" si="270">AVERAGE(I180:I185)</f>
        <v>8.5849999999999991</v>
      </c>
      <c r="J186" s="8">
        <f t="shared" ref="J186" si="271">AVERAGE(J180:J185)</f>
        <v>14.56</v>
      </c>
      <c r="K186" s="8">
        <f t="shared" ref="K186" si="272">AVERAGE(K180:K185)</f>
        <v>5.836666666666666</v>
      </c>
      <c r="L186" s="8">
        <f t="shared" ref="L186" si="273">AVERAGE(L180:L185)</f>
        <v>1.75E-3</v>
      </c>
      <c r="M186" s="8">
        <f>SUM(C186:L186)</f>
        <v>99.262299999999996</v>
      </c>
      <c r="N186" s="8"/>
      <c r="O186" s="8">
        <v>43.383595686181572</v>
      </c>
      <c r="P186" s="8">
        <v>35.592243723588588</v>
      </c>
      <c r="Q186" s="8">
        <v>20.997621397619945</v>
      </c>
      <c r="R186" s="8">
        <v>2.6539192609902278E-2</v>
      </c>
      <c r="S186" s="8">
        <v>100</v>
      </c>
      <c r="T186" s="8">
        <v>7.7467829493806537</v>
      </c>
      <c r="U186" s="8">
        <v>18.045558300686313</v>
      </c>
      <c r="V186" s="8">
        <v>74.207658749933032</v>
      </c>
      <c r="W186" s="8">
        <v>100</v>
      </c>
      <c r="X186" s="9"/>
    </row>
    <row r="187" spans="2:24" ht="17" x14ac:dyDescent="0.2">
      <c r="B187" s="10" t="s">
        <v>1532</v>
      </c>
      <c r="C187" s="8">
        <f>(STDEV(C180:C185)/C186)*100</f>
        <v>0.95235469278529117</v>
      </c>
      <c r="D187" s="8">
        <f t="shared" ref="D187" si="274">(STDEV(D180:D185)/D186)*100</f>
        <v>25.281139355152877</v>
      </c>
      <c r="E187" s="8">
        <f t="shared" ref="E187" si="275">(STDEV(E180:E185)/E186)*100</f>
        <v>19.462499234114521</v>
      </c>
      <c r="F187" s="8">
        <f t="shared" ref="F187" si="276">(STDEV(F180:F185)/F186)*100</f>
        <v>122.30504321066445</v>
      </c>
      <c r="G187" s="8">
        <f t="shared" ref="G187" si="277">(STDEV(G180:G185)/G186)*100</f>
        <v>10.911175424622394</v>
      </c>
      <c r="H187" s="8">
        <f t="shared" ref="H187" si="278">(STDEV(H180:H185)/H186)*100</f>
        <v>110.49588865480251</v>
      </c>
      <c r="I187" s="8">
        <f t="shared" ref="I187" si="279">(STDEV(I180:I185)/I186)*100</f>
        <v>3.8214340647322151</v>
      </c>
      <c r="J187" s="8">
        <f t="shared" ref="J187" si="280">(STDEV(J180:J185)/J186)*100</f>
        <v>5.4077979874044635</v>
      </c>
      <c r="K187" s="8">
        <f t="shared" ref="K187" si="281">(STDEV(K180:K185)/K186)*100</f>
        <v>8.8075740256571109</v>
      </c>
      <c r="L187" s="8">
        <f t="shared" ref="L187" si="282">(STDEV(L180:L185)/L186)*100</f>
        <v>128.22174669895355</v>
      </c>
      <c r="N187" s="8"/>
      <c r="O187" s="8">
        <v>5.073272856482717</v>
      </c>
      <c r="P187" s="8">
        <v>4.9882134561369407</v>
      </c>
      <c r="Q187" s="8">
        <v>7.9898319628003573</v>
      </c>
      <c r="R187" s="8">
        <v>81.948681724579984</v>
      </c>
      <c r="S187" s="8">
        <v>100</v>
      </c>
      <c r="T187" s="8">
        <v>7.4697401387516029</v>
      </c>
      <c r="U187" s="8">
        <v>6.5094213053570575</v>
      </c>
      <c r="V187" s="8">
        <v>86.020838555891331</v>
      </c>
      <c r="W187" s="8">
        <v>99.999999999999986</v>
      </c>
      <c r="X187" s="9"/>
    </row>
    <row r="188" spans="2:24" x14ac:dyDescent="0.2">
      <c r="B188" s="10"/>
      <c r="C188" s="8"/>
      <c r="D188" s="8"/>
      <c r="E188" s="8"/>
      <c r="F188" s="8"/>
      <c r="G188" s="8"/>
      <c r="H188" s="8"/>
      <c r="I188" s="8"/>
      <c r="J188" s="8"/>
      <c r="K188" s="8"/>
      <c r="L188" s="8"/>
      <c r="N188" s="8"/>
      <c r="O188" s="8"/>
      <c r="P188" s="8"/>
      <c r="Q188" s="8"/>
      <c r="R188" s="8"/>
      <c r="S188" s="8"/>
      <c r="V188" s="8"/>
      <c r="W188" s="8"/>
      <c r="X188" s="9"/>
    </row>
    <row r="189" spans="2:24" ht="17" x14ac:dyDescent="0.2">
      <c r="B189" s="10" t="s">
        <v>2401</v>
      </c>
      <c r="C189" s="8">
        <v>59.98</v>
      </c>
      <c r="D189" s="8">
        <v>0</v>
      </c>
      <c r="E189" s="8">
        <v>25.47</v>
      </c>
      <c r="F189" s="8">
        <v>0</v>
      </c>
      <c r="G189" s="8">
        <v>0</v>
      </c>
      <c r="H189" s="8">
        <v>1.6999999999999999E-3</v>
      </c>
      <c r="I189" s="8">
        <v>0</v>
      </c>
      <c r="J189" s="8">
        <v>4.0899999999999999E-2</v>
      </c>
      <c r="K189" s="8">
        <v>15.06</v>
      </c>
      <c r="L189" s="8">
        <v>1.3299999999999999E-2</v>
      </c>
      <c r="M189" s="8">
        <v>100.58450000000001</v>
      </c>
      <c r="N189" s="8"/>
      <c r="O189" s="8">
        <v>96.818640945284614</v>
      </c>
      <c r="P189" s="8">
        <v>0</v>
      </c>
      <c r="Q189" s="8">
        <v>0</v>
      </c>
      <c r="R189" s="8">
        <v>3.1813590547153963</v>
      </c>
      <c r="S189" s="8">
        <v>100.00000000000001</v>
      </c>
      <c r="T189" s="8">
        <v>0</v>
      </c>
      <c r="U189" s="8">
        <v>99.845233314951017</v>
      </c>
      <c r="V189" s="8">
        <v>0.15476668504897953</v>
      </c>
      <c r="W189" s="8">
        <v>100</v>
      </c>
      <c r="X189" s="9"/>
    </row>
    <row r="190" spans="2:24" ht="17" x14ac:dyDescent="0.2">
      <c r="B190" s="10" t="s">
        <v>2402</v>
      </c>
      <c r="C190" s="8">
        <v>59.53</v>
      </c>
      <c r="D190" s="8">
        <v>2.8999999999999998E-3</v>
      </c>
      <c r="E190" s="8">
        <v>25.29</v>
      </c>
      <c r="F190" s="8">
        <v>0</v>
      </c>
      <c r="G190" s="8">
        <v>0.1235</v>
      </c>
      <c r="H190" s="8">
        <v>0</v>
      </c>
      <c r="I190" s="8">
        <v>0</v>
      </c>
      <c r="J190" s="8">
        <v>6.5699999999999995E-2</v>
      </c>
      <c r="K190" s="8">
        <v>14.91</v>
      </c>
      <c r="L190" s="8">
        <v>3.5000000000000001E-3</v>
      </c>
      <c r="M190" s="8">
        <v>99.931700000000006</v>
      </c>
      <c r="N190" s="8"/>
      <c r="O190" s="8">
        <v>40.531187707603465</v>
      </c>
      <c r="P190" s="8">
        <v>0</v>
      </c>
      <c r="Q190" s="8">
        <v>59.468812292396521</v>
      </c>
      <c r="R190" s="8">
        <v>0</v>
      </c>
      <c r="S190" s="8">
        <v>99.999999999999986</v>
      </c>
      <c r="T190" s="8">
        <v>0</v>
      </c>
      <c r="U190" s="8">
        <v>99.40281639570027</v>
      </c>
      <c r="V190" s="8">
        <v>0.59718360429972761</v>
      </c>
      <c r="W190" s="8">
        <v>100</v>
      </c>
      <c r="X190" s="9"/>
    </row>
    <row r="191" spans="2:24" ht="17" x14ac:dyDescent="0.2">
      <c r="B191" s="10" t="s">
        <v>2403</v>
      </c>
      <c r="C191" s="8">
        <v>59.94</v>
      </c>
      <c r="D191" s="8">
        <v>1.5599999999999999E-2</v>
      </c>
      <c r="E191" s="8">
        <v>25.21</v>
      </c>
      <c r="F191" s="8">
        <v>1.4E-2</v>
      </c>
      <c r="G191" s="8">
        <v>0.17</v>
      </c>
      <c r="H191" s="8">
        <v>4.7500000000000001E-2</v>
      </c>
      <c r="I191" s="8">
        <v>0</v>
      </c>
      <c r="J191" s="8">
        <v>0.1173</v>
      </c>
      <c r="K191" s="8">
        <v>15.31</v>
      </c>
      <c r="L191" s="8">
        <v>1.1900000000000001E-2</v>
      </c>
      <c r="M191" s="8">
        <v>100.83629999999999</v>
      </c>
      <c r="N191" s="8"/>
      <c r="O191" s="8">
        <v>40.793786691848069</v>
      </c>
      <c r="P191" s="8">
        <v>0</v>
      </c>
      <c r="Q191" s="8">
        <v>46.14697912323313</v>
      </c>
      <c r="R191" s="8">
        <v>13.059234184918814</v>
      </c>
      <c r="S191" s="8">
        <v>100</v>
      </c>
      <c r="T191" s="8">
        <v>0</v>
      </c>
      <c r="U191" s="8">
        <v>98.972798976439734</v>
      </c>
      <c r="V191" s="8">
        <v>1.0272010235602607</v>
      </c>
      <c r="W191" s="8">
        <v>100</v>
      </c>
      <c r="X191" s="9"/>
    </row>
    <row r="192" spans="2:24" ht="17" x14ac:dyDescent="0.2">
      <c r="B192" s="10" t="s">
        <v>2404</v>
      </c>
      <c r="C192" s="8">
        <v>60.21</v>
      </c>
      <c r="D192" s="8">
        <v>5.0000000000000001E-3</v>
      </c>
      <c r="E192" s="8">
        <v>25.38</v>
      </c>
      <c r="F192" s="8">
        <v>2.7000000000000001E-3</v>
      </c>
      <c r="G192" s="8">
        <v>8.9899999999999994E-2</v>
      </c>
      <c r="H192" s="8">
        <v>1.67E-2</v>
      </c>
      <c r="I192" s="8">
        <v>0.01</v>
      </c>
      <c r="J192" s="8">
        <v>0.15570000000000001</v>
      </c>
      <c r="K192" s="8">
        <v>15.1</v>
      </c>
      <c r="L192" s="8">
        <v>5.4999999999999997E-3</v>
      </c>
      <c r="M192" s="8">
        <v>101.00069999999999</v>
      </c>
      <c r="N192" s="8"/>
      <c r="O192" s="8">
        <v>61.544622532389603</v>
      </c>
      <c r="P192" s="8">
        <v>5.4998696669196638</v>
      </c>
      <c r="Q192" s="8">
        <v>27.737003295370933</v>
      </c>
      <c r="R192" s="8">
        <v>5.2185045053198005</v>
      </c>
      <c r="S192" s="8">
        <v>100</v>
      </c>
      <c r="T192" s="8">
        <v>0</v>
      </c>
      <c r="U192" s="8">
        <v>99.082660691866124</v>
      </c>
      <c r="V192" s="8">
        <v>0.91733930813386566</v>
      </c>
      <c r="W192" s="8">
        <v>99.999999999999986</v>
      </c>
      <c r="X192" s="9"/>
    </row>
    <row r="193" spans="2:24" ht="17" x14ac:dyDescent="0.2">
      <c r="B193" s="10" t="s">
        <v>2405</v>
      </c>
      <c r="C193" s="8">
        <v>59.88</v>
      </c>
      <c r="D193" s="8">
        <v>0</v>
      </c>
      <c r="E193" s="8">
        <v>24.96</v>
      </c>
      <c r="F193" s="8">
        <v>0</v>
      </c>
      <c r="G193" s="8">
        <v>0</v>
      </c>
      <c r="H193" s="8">
        <v>1.2800000000000001E-2</v>
      </c>
      <c r="I193" s="8">
        <v>0</v>
      </c>
      <c r="J193" s="8">
        <v>3.3599999999999998E-2</v>
      </c>
      <c r="K193" s="8">
        <v>15.42</v>
      </c>
      <c r="L193" s="8">
        <v>0</v>
      </c>
      <c r="M193" s="8">
        <v>100.3105</v>
      </c>
      <c r="N193" s="8"/>
      <c r="O193" s="8">
        <v>76.85443780559315</v>
      </c>
      <c r="P193" s="8">
        <v>0</v>
      </c>
      <c r="Q193" s="8">
        <v>0</v>
      </c>
      <c r="R193" s="8">
        <v>23.145562194406853</v>
      </c>
      <c r="S193" s="8">
        <v>100</v>
      </c>
      <c r="T193" s="8">
        <v>0</v>
      </c>
      <c r="U193" s="8">
        <v>99.843571150849101</v>
      </c>
      <c r="V193" s="8">
        <v>0.15642884915089647</v>
      </c>
      <c r="W193" s="8">
        <v>100</v>
      </c>
      <c r="X193" s="9"/>
    </row>
    <row r="194" spans="2:24" ht="17" x14ac:dyDescent="0.2">
      <c r="B194" s="10" t="s">
        <v>2406</v>
      </c>
      <c r="C194" s="8">
        <v>59.89</v>
      </c>
      <c r="D194" s="8">
        <v>2.0999999999999999E-3</v>
      </c>
      <c r="E194" s="8">
        <v>25.1</v>
      </c>
      <c r="F194" s="8">
        <v>2.7000000000000001E-3</v>
      </c>
      <c r="G194" s="8">
        <v>0.106</v>
      </c>
      <c r="H194" s="8">
        <v>6.2399999999999997E-2</v>
      </c>
      <c r="I194" s="8">
        <v>7.4000000000000003E-3</v>
      </c>
      <c r="J194" s="8">
        <v>0.1462</v>
      </c>
      <c r="K194" s="8">
        <v>15.2</v>
      </c>
      <c r="L194" s="8">
        <v>1.0500000000000001E-2</v>
      </c>
      <c r="M194" s="8">
        <v>100.5273</v>
      </c>
      <c r="N194" s="8"/>
      <c r="O194" s="8">
        <v>50.664607707824374</v>
      </c>
      <c r="P194" s="8">
        <v>3.568123924918245</v>
      </c>
      <c r="Q194" s="8">
        <v>28.672233413760807</v>
      </c>
      <c r="R194" s="8">
        <v>17.095034953496558</v>
      </c>
      <c r="S194" s="8">
        <v>100</v>
      </c>
      <c r="T194" s="8">
        <v>0</v>
      </c>
      <c r="U194" s="8">
        <v>98.961808393144139</v>
      </c>
      <c r="V194" s="8">
        <v>1.038191606855857</v>
      </c>
      <c r="W194" s="8">
        <v>100</v>
      </c>
      <c r="X194" s="9"/>
    </row>
    <row r="195" spans="2:24" ht="17" x14ac:dyDescent="0.2">
      <c r="B195" s="10" t="s">
        <v>2407</v>
      </c>
      <c r="C195" s="8">
        <v>59.64</v>
      </c>
      <c r="D195" s="8">
        <v>2.76E-2</v>
      </c>
      <c r="E195" s="8">
        <v>24.44</v>
      </c>
      <c r="F195" s="8">
        <v>0</v>
      </c>
      <c r="G195" s="8">
        <v>0.48599999999999999</v>
      </c>
      <c r="H195" s="8">
        <v>0</v>
      </c>
      <c r="I195" s="8">
        <v>0.11890000000000001</v>
      </c>
      <c r="J195" s="8">
        <v>0.1691</v>
      </c>
      <c r="K195" s="8">
        <v>15.26</v>
      </c>
      <c r="L195" s="8">
        <v>3.0000000000000001E-3</v>
      </c>
      <c r="M195" s="8">
        <v>100.1602</v>
      </c>
      <c r="N195" s="8"/>
      <c r="O195" s="8">
        <v>23.687379470639037</v>
      </c>
      <c r="P195" s="8">
        <v>23.174275338179743</v>
      </c>
      <c r="Q195" s="8">
        <v>53.138345191181223</v>
      </c>
      <c r="R195" s="8">
        <v>0</v>
      </c>
      <c r="S195" s="8">
        <v>100</v>
      </c>
      <c r="T195" s="8">
        <v>0.95065838226623578</v>
      </c>
      <c r="U195" s="8">
        <v>97.456055819231452</v>
      </c>
      <c r="V195" s="8">
        <v>1.5932857985023037</v>
      </c>
      <c r="W195" s="8">
        <v>100</v>
      </c>
      <c r="X195" s="9"/>
    </row>
    <row r="196" spans="2:24" ht="17" x14ac:dyDescent="0.2">
      <c r="B196" s="10" t="s">
        <v>2408</v>
      </c>
      <c r="C196" s="8">
        <v>60.2</v>
      </c>
      <c r="D196" s="8">
        <v>3.1099999999999999E-2</v>
      </c>
      <c r="E196" s="8">
        <v>24.89</v>
      </c>
      <c r="F196" s="8">
        <v>0</v>
      </c>
      <c r="G196" s="8">
        <v>8.7099999999999997E-2</v>
      </c>
      <c r="H196" s="8">
        <v>4.2799999999999998E-2</v>
      </c>
      <c r="I196" s="8">
        <v>0</v>
      </c>
      <c r="J196" s="8">
        <v>0.18509999999999999</v>
      </c>
      <c r="K196" s="8">
        <v>15.08</v>
      </c>
      <c r="L196" s="8">
        <v>6.7000000000000002E-3</v>
      </c>
      <c r="M196" s="8">
        <v>100.56059999999999</v>
      </c>
      <c r="N196" s="8"/>
      <c r="O196" s="8">
        <v>64.512537010754627</v>
      </c>
      <c r="P196" s="8">
        <v>0</v>
      </c>
      <c r="Q196" s="8">
        <v>23.694863110000203</v>
      </c>
      <c r="R196" s="8">
        <v>11.792599879245165</v>
      </c>
      <c r="S196" s="8">
        <v>99.999999999999986</v>
      </c>
      <c r="T196" s="8">
        <v>0</v>
      </c>
      <c r="U196" s="8">
        <v>98.959530456068293</v>
      </c>
      <c r="V196" s="8">
        <v>1.0404695439317082</v>
      </c>
      <c r="W196" s="8">
        <v>100</v>
      </c>
      <c r="X196" s="9"/>
    </row>
    <row r="197" spans="2:24" ht="17" x14ac:dyDescent="0.2">
      <c r="B197" s="10" t="s">
        <v>2409</v>
      </c>
      <c r="C197" s="8">
        <v>60.28</v>
      </c>
      <c r="D197" s="8">
        <v>0</v>
      </c>
      <c r="E197" s="8">
        <v>25.22</v>
      </c>
      <c r="F197" s="8">
        <v>1.4E-3</v>
      </c>
      <c r="G197" s="8">
        <v>2.86E-2</v>
      </c>
      <c r="H197" s="8">
        <v>2.4500000000000001E-2</v>
      </c>
      <c r="I197" s="8">
        <v>2.7000000000000001E-3</v>
      </c>
      <c r="J197" s="8">
        <v>7.46E-2</v>
      </c>
      <c r="K197" s="8">
        <v>15.31</v>
      </c>
      <c r="L197" s="8">
        <v>4.4999999999999997E-3</v>
      </c>
      <c r="M197" s="8">
        <v>100.9584</v>
      </c>
      <c r="N197" s="8"/>
      <c r="O197" s="8">
        <v>62.141397250931284</v>
      </c>
      <c r="P197" s="8">
        <v>3.1293695250868323</v>
      </c>
      <c r="Q197" s="8">
        <v>18.595444598093309</v>
      </c>
      <c r="R197" s="8">
        <v>16.133788625888556</v>
      </c>
      <c r="S197" s="8">
        <v>99.999999999999986</v>
      </c>
      <c r="T197" s="8">
        <v>0</v>
      </c>
      <c r="U197" s="8">
        <v>99.568564716292713</v>
      </c>
      <c r="V197" s="8">
        <v>0.43143528370729611</v>
      </c>
      <c r="W197" s="8">
        <v>100.00000000000001</v>
      </c>
      <c r="X197" s="9"/>
    </row>
    <row r="198" spans="2:24" ht="17" x14ac:dyDescent="0.2">
      <c r="B198" s="10" t="s">
        <v>3057</v>
      </c>
      <c r="C198" s="8">
        <f t="shared" ref="C198:L198" si="283">AVERAGE(C189:C197)</f>
        <v>59.949999999999996</v>
      </c>
      <c r="D198" s="8">
        <f t="shared" si="283"/>
        <v>9.3666666666666672E-3</v>
      </c>
      <c r="E198" s="8">
        <f t="shared" si="283"/>
        <v>25.106666666666669</v>
      </c>
      <c r="F198" s="8">
        <f t="shared" si="283"/>
        <v>2.311111111111111E-3</v>
      </c>
      <c r="G198" s="8">
        <f t="shared" si="283"/>
        <v>0.12123333333333333</v>
      </c>
      <c r="H198" s="8">
        <f t="shared" si="283"/>
        <v>2.3155555555555554E-2</v>
      </c>
      <c r="I198" s="8">
        <f t="shared" si="283"/>
        <v>1.5444444444444446E-2</v>
      </c>
      <c r="J198" s="8">
        <f t="shared" si="283"/>
        <v>0.10979999999999999</v>
      </c>
      <c r="K198" s="8">
        <f t="shared" si="283"/>
        <v>15.183333333333334</v>
      </c>
      <c r="L198" s="8">
        <f t="shared" si="283"/>
        <v>6.5444444444444447E-3</v>
      </c>
      <c r="M198" s="8">
        <f>SUM(C198:L198)</f>
        <v>100.52785555555558</v>
      </c>
      <c r="N198" s="8"/>
      <c r="O198" s="8">
        <v>44.958896392602654</v>
      </c>
      <c r="P198" s="8">
        <v>8.7990642896473474</v>
      </c>
      <c r="Q198" s="8">
        <v>38.746608519347994</v>
      </c>
      <c r="R198" s="8">
        <v>7.4954307984019932</v>
      </c>
      <c r="S198" s="8">
        <v>100</v>
      </c>
      <c r="T198" s="8">
        <v>0</v>
      </c>
      <c r="U198" s="8">
        <v>99.118977147567037</v>
      </c>
      <c r="V198" s="8">
        <v>0.88102285243295764</v>
      </c>
      <c r="W198" s="8">
        <v>100</v>
      </c>
      <c r="X198" s="9"/>
    </row>
    <row r="199" spans="2:24" ht="17" x14ac:dyDescent="0.2">
      <c r="B199" s="10" t="s">
        <v>1532</v>
      </c>
      <c r="C199" s="8">
        <f t="shared" ref="C199:L199" si="284">(STDEV(C189:C197)/C198)*100</f>
        <v>0.42568140634444895</v>
      </c>
      <c r="D199" s="8">
        <f t="shared" si="284"/>
        <v>131.86998286108334</v>
      </c>
      <c r="E199" s="8">
        <f t="shared" si="284"/>
        <v>1.2411393880150963</v>
      </c>
      <c r="F199" s="8">
        <f t="shared" si="284"/>
        <v>196.18963545109094</v>
      </c>
      <c r="G199" s="8">
        <f t="shared" si="284"/>
        <v>122.27387476647876</v>
      </c>
      <c r="H199" s="8">
        <f t="shared" si="284"/>
        <v>98.976731452867753</v>
      </c>
      <c r="I199" s="8">
        <f t="shared" si="284"/>
        <v>252.35691690266302</v>
      </c>
      <c r="J199" s="8">
        <f t="shared" si="284"/>
        <v>52.330409453562112</v>
      </c>
      <c r="K199" s="8">
        <f t="shared" si="284"/>
        <v>1.0460404066477667</v>
      </c>
      <c r="L199" s="8">
        <f t="shared" si="284"/>
        <v>68.318233630600972</v>
      </c>
      <c r="N199" s="8"/>
      <c r="O199" s="8">
        <v>9.0671147167436246</v>
      </c>
      <c r="P199" s="8">
        <v>60.838862935694237</v>
      </c>
      <c r="Q199" s="8">
        <v>16.536629606937499</v>
      </c>
      <c r="R199" s="8">
        <v>13.557392740624644</v>
      </c>
      <c r="S199" s="8">
        <v>100</v>
      </c>
      <c r="V199" s="8"/>
      <c r="W199" s="8"/>
      <c r="X199" s="9"/>
    </row>
    <row r="200" spans="2:24" x14ac:dyDescent="0.2">
      <c r="B200" s="10"/>
      <c r="C200" s="8"/>
      <c r="D200" s="8"/>
      <c r="E200" s="8"/>
      <c r="F200" s="8"/>
      <c r="G200" s="8"/>
      <c r="H200" s="8"/>
      <c r="I200" s="8"/>
      <c r="J200" s="8"/>
      <c r="K200" s="8"/>
      <c r="L200" s="8"/>
      <c r="N200" s="8"/>
      <c r="O200" s="8"/>
      <c r="P200" s="8"/>
      <c r="Q200" s="8"/>
      <c r="R200" s="8"/>
      <c r="S200" s="8"/>
      <c r="V200" s="8"/>
      <c r="W200" s="8"/>
      <c r="X200" s="9"/>
    </row>
    <row r="201" spans="2:24" ht="17" x14ac:dyDescent="0.2">
      <c r="B201" s="10" t="s">
        <v>893</v>
      </c>
      <c r="C201" s="8">
        <v>50.8</v>
      </c>
      <c r="D201" s="8">
        <v>0.83809999999999996</v>
      </c>
      <c r="E201" s="8">
        <v>3.15</v>
      </c>
      <c r="F201" s="8">
        <v>3.1800000000000002E-2</v>
      </c>
      <c r="G201" s="8">
        <v>8.43</v>
      </c>
      <c r="H201" s="8">
        <v>0.19189999999999999</v>
      </c>
      <c r="I201" s="8">
        <v>13.98</v>
      </c>
      <c r="J201" s="8">
        <v>21.36</v>
      </c>
      <c r="K201" s="8">
        <v>0.32719999999999999</v>
      </c>
      <c r="L201" s="8">
        <v>0</v>
      </c>
      <c r="M201" s="8">
        <v>99.108999999999995</v>
      </c>
      <c r="N201" s="8"/>
      <c r="O201" s="8">
        <v>44.927344014342623</v>
      </c>
      <c r="P201" s="8">
        <v>40.913587873590735</v>
      </c>
      <c r="Q201" s="8">
        <v>13.839978575567505</v>
      </c>
      <c r="R201" s="8">
        <v>0.31908953649913374</v>
      </c>
      <c r="S201" s="8">
        <v>99.999999999999986</v>
      </c>
      <c r="V201" s="8"/>
      <c r="W201" s="8"/>
      <c r="X201" s="9"/>
    </row>
    <row r="202" spans="2:24" ht="17" x14ac:dyDescent="0.2">
      <c r="B202" s="10" t="s">
        <v>876</v>
      </c>
      <c r="C202" s="8">
        <v>50.31</v>
      </c>
      <c r="D202" s="8">
        <v>0.84789999999999999</v>
      </c>
      <c r="E202" s="8">
        <v>3.54</v>
      </c>
      <c r="F202" s="8">
        <v>8.0000000000000002E-3</v>
      </c>
      <c r="G202" s="8">
        <v>8.74</v>
      </c>
      <c r="H202" s="8">
        <v>0.2056</v>
      </c>
      <c r="I202" s="8">
        <v>13.97</v>
      </c>
      <c r="J202" s="8">
        <v>21.46</v>
      </c>
      <c r="K202" s="8">
        <v>0.3518</v>
      </c>
      <c r="L202" s="8">
        <v>6.4000000000000003E-3</v>
      </c>
      <c r="M202" s="8">
        <v>99.453800000000001</v>
      </c>
      <c r="N202" s="8"/>
      <c r="O202" s="8">
        <v>44.81821739878346</v>
      </c>
      <c r="P202" s="8">
        <v>40.594964455723677</v>
      </c>
      <c r="Q202" s="8">
        <v>14.247367949817852</v>
      </c>
      <c r="R202" s="8">
        <v>0.33945019567500573</v>
      </c>
      <c r="S202" s="8">
        <v>100</v>
      </c>
      <c r="V202" s="8"/>
      <c r="W202" s="8"/>
      <c r="X202" s="9"/>
    </row>
    <row r="203" spans="2:24" ht="17" x14ac:dyDescent="0.2">
      <c r="B203" s="10" t="s">
        <v>892</v>
      </c>
      <c r="C203" s="8">
        <v>50.1</v>
      </c>
      <c r="D203" s="8">
        <v>0.91979999999999995</v>
      </c>
      <c r="E203" s="8">
        <v>3.54</v>
      </c>
      <c r="F203" s="8">
        <v>2.9000000000000001E-2</v>
      </c>
      <c r="G203" s="8">
        <v>8.6999999999999993</v>
      </c>
      <c r="H203" s="8">
        <v>0.21959999999999999</v>
      </c>
      <c r="I203" s="8">
        <v>13.71</v>
      </c>
      <c r="J203" s="8">
        <v>21.6</v>
      </c>
      <c r="K203" s="8">
        <v>0.33660000000000001</v>
      </c>
      <c r="L203" s="8">
        <v>1E-4</v>
      </c>
      <c r="M203" s="8">
        <v>99.188199999999995</v>
      </c>
      <c r="N203" s="8"/>
      <c r="O203" s="8">
        <v>45.339671895899201</v>
      </c>
      <c r="P203" s="8">
        <v>40.041743079137639</v>
      </c>
      <c r="Q203" s="8">
        <v>14.254179419073921</v>
      </c>
      <c r="R203" s="8">
        <v>0.3644056058892588</v>
      </c>
      <c r="S203" s="8">
        <v>100.00000000000003</v>
      </c>
      <c r="V203" s="8"/>
      <c r="W203" s="8"/>
      <c r="X203" s="9"/>
    </row>
    <row r="204" spans="2:24" ht="17" x14ac:dyDescent="0.2">
      <c r="B204" s="10" t="s">
        <v>875</v>
      </c>
      <c r="C204" s="8">
        <v>50.6</v>
      </c>
      <c r="D204" s="8">
        <v>0.9083</v>
      </c>
      <c r="E204" s="8">
        <v>3.49</v>
      </c>
      <c r="F204" s="8">
        <v>2.07E-2</v>
      </c>
      <c r="G204" s="8">
        <v>8.5399999999999991</v>
      </c>
      <c r="H204" s="8">
        <v>0.2094</v>
      </c>
      <c r="I204" s="8">
        <v>14.18</v>
      </c>
      <c r="J204" s="8">
        <v>21.76</v>
      </c>
      <c r="K204" s="8">
        <v>0.30859999999999999</v>
      </c>
      <c r="L204" s="8">
        <v>0</v>
      </c>
      <c r="M204" s="8">
        <v>100.0531</v>
      </c>
      <c r="N204" s="8"/>
      <c r="O204" s="8">
        <v>45.031804941282353</v>
      </c>
      <c r="P204" s="8">
        <v>40.830772099030469</v>
      </c>
      <c r="Q204" s="8">
        <v>13.794840413740383</v>
      </c>
      <c r="R204" s="8">
        <v>0.34258254594679771</v>
      </c>
      <c r="S204" s="8">
        <v>100.00000000000001</v>
      </c>
      <c r="V204" s="8"/>
      <c r="W204" s="8"/>
      <c r="X204" s="9"/>
    </row>
    <row r="205" spans="2:24" ht="17" x14ac:dyDescent="0.2">
      <c r="B205" s="10" t="s">
        <v>874</v>
      </c>
      <c r="C205" s="8">
        <v>50.61</v>
      </c>
      <c r="D205" s="8">
        <v>0.96319999999999995</v>
      </c>
      <c r="E205" s="8">
        <v>3.5</v>
      </c>
      <c r="F205" s="8">
        <v>7.7399999999999997E-2</v>
      </c>
      <c r="G205" s="8">
        <v>8.6999999999999993</v>
      </c>
      <c r="H205" s="8">
        <v>0.19359999999999999</v>
      </c>
      <c r="I205" s="8">
        <v>13.91</v>
      </c>
      <c r="J205" s="8">
        <v>21.88</v>
      </c>
      <c r="K205" s="8">
        <v>0.32129999999999997</v>
      </c>
      <c r="L205" s="8">
        <v>1.8E-3</v>
      </c>
      <c r="M205" s="8">
        <v>100.1763</v>
      </c>
      <c r="N205" s="8"/>
      <c r="O205" s="8">
        <v>45.414803974223688</v>
      </c>
      <c r="P205" s="8">
        <v>40.172434784169333</v>
      </c>
      <c r="Q205" s="8">
        <v>14.095085852135513</v>
      </c>
      <c r="R205" s="8">
        <v>0.31767538947145835</v>
      </c>
      <c r="S205" s="8">
        <v>100</v>
      </c>
      <c r="V205" s="8"/>
      <c r="W205" s="8"/>
      <c r="X205" s="9"/>
    </row>
    <row r="206" spans="2:24" ht="17" x14ac:dyDescent="0.2">
      <c r="B206" s="10" t="s">
        <v>891</v>
      </c>
      <c r="C206" s="8">
        <v>50.64</v>
      </c>
      <c r="D206" s="8">
        <v>0.88229999999999997</v>
      </c>
      <c r="E206" s="8">
        <v>3.1</v>
      </c>
      <c r="F206" s="8">
        <v>3.78E-2</v>
      </c>
      <c r="G206" s="8">
        <v>8.77</v>
      </c>
      <c r="H206" s="8">
        <v>0.24010000000000001</v>
      </c>
      <c r="I206" s="8">
        <v>14.1</v>
      </c>
      <c r="J206" s="8">
        <v>21.44</v>
      </c>
      <c r="K206" s="8">
        <v>0.31459999999999999</v>
      </c>
      <c r="L206" s="8">
        <v>0</v>
      </c>
      <c r="M206" s="8">
        <v>99.555499999999995</v>
      </c>
      <c r="N206" s="8"/>
      <c r="O206" s="8">
        <v>44.579470395124538</v>
      </c>
      <c r="P206" s="8">
        <v>40.792482367157575</v>
      </c>
      <c r="Q206" s="8">
        <v>14.233380636587817</v>
      </c>
      <c r="R206" s="8">
        <v>0.39466660113007013</v>
      </c>
      <c r="S206" s="8">
        <v>100</v>
      </c>
      <c r="V206" s="8"/>
      <c r="W206" s="8"/>
      <c r="X206" s="9"/>
    </row>
    <row r="207" spans="2:24" ht="17" x14ac:dyDescent="0.2">
      <c r="B207" s="10" t="s">
        <v>873</v>
      </c>
      <c r="C207" s="8">
        <v>50.58</v>
      </c>
      <c r="D207" s="8">
        <v>0.87639999999999996</v>
      </c>
      <c r="E207" s="8">
        <v>3.25</v>
      </c>
      <c r="F207" s="8">
        <v>6.2700000000000006E-2</v>
      </c>
      <c r="G207" s="8">
        <v>8.61</v>
      </c>
      <c r="H207" s="8">
        <v>0.2011</v>
      </c>
      <c r="I207" s="8">
        <v>14.18</v>
      </c>
      <c r="J207" s="8">
        <v>21.43</v>
      </c>
      <c r="K207" s="8">
        <v>0.36080000000000001</v>
      </c>
      <c r="L207" s="8">
        <v>6.4999999999999997E-3</v>
      </c>
      <c r="M207" s="8">
        <v>99.558999999999997</v>
      </c>
      <c r="N207" s="8"/>
      <c r="O207" s="8">
        <v>44.609142519022605</v>
      </c>
      <c r="P207" s="8">
        <v>41.070390594716642</v>
      </c>
      <c r="Q207" s="8">
        <v>13.989532522071862</v>
      </c>
      <c r="R207" s="8">
        <v>0.33093436418888394</v>
      </c>
      <c r="S207" s="8">
        <v>99.999999999999986</v>
      </c>
      <c r="V207" s="8"/>
      <c r="W207" s="8"/>
      <c r="X207" s="9"/>
    </row>
    <row r="208" spans="2:24" ht="17" x14ac:dyDescent="0.2">
      <c r="B208" s="10" t="s">
        <v>890</v>
      </c>
      <c r="C208" s="8">
        <v>50.13</v>
      </c>
      <c r="D208" s="8">
        <v>0.94499999999999995</v>
      </c>
      <c r="E208" s="8">
        <v>3.51</v>
      </c>
      <c r="F208" s="8">
        <v>7.9699999999999993E-2</v>
      </c>
      <c r="G208" s="8">
        <v>8.49</v>
      </c>
      <c r="H208" s="8">
        <v>0.21679999999999999</v>
      </c>
      <c r="I208" s="8">
        <v>13.94</v>
      </c>
      <c r="J208" s="8">
        <v>21.76</v>
      </c>
      <c r="K208" s="8">
        <v>0.32929999999999998</v>
      </c>
      <c r="L208" s="8">
        <v>9.2999999999999992E-3</v>
      </c>
      <c r="M208" s="8">
        <v>99.453000000000003</v>
      </c>
      <c r="N208" s="8"/>
      <c r="O208" s="8">
        <v>45.376544340363182</v>
      </c>
      <c r="P208" s="8">
        <v>40.446989274092701</v>
      </c>
      <c r="Q208" s="8">
        <v>13.819061983209563</v>
      </c>
      <c r="R208" s="8">
        <v>0.35740440233455062</v>
      </c>
      <c r="S208" s="8">
        <v>100</v>
      </c>
      <c r="V208" s="8"/>
      <c r="W208" s="8"/>
      <c r="X208" s="9"/>
    </row>
    <row r="209" spans="2:24" ht="17" x14ac:dyDescent="0.2">
      <c r="B209" s="10" t="s">
        <v>872</v>
      </c>
      <c r="C209" s="8">
        <v>50.05</v>
      </c>
      <c r="D209" s="8">
        <v>0.93979999999999997</v>
      </c>
      <c r="E209" s="8">
        <v>3.75</v>
      </c>
      <c r="F209" s="8">
        <v>9.2999999999999992E-3</v>
      </c>
      <c r="G209" s="8">
        <v>8.82</v>
      </c>
      <c r="H209" s="8">
        <v>0.20810000000000001</v>
      </c>
      <c r="I209" s="8">
        <v>13.83</v>
      </c>
      <c r="J209" s="8">
        <v>21.42</v>
      </c>
      <c r="K209" s="8">
        <v>0.3493</v>
      </c>
      <c r="L209" s="8">
        <v>0</v>
      </c>
      <c r="M209" s="8">
        <v>99.376499999999993</v>
      </c>
      <c r="N209" s="8"/>
      <c r="O209" s="8">
        <v>44.894423172709438</v>
      </c>
      <c r="P209" s="8">
        <v>40.331651661522024</v>
      </c>
      <c r="Q209" s="8">
        <v>14.429120525832145</v>
      </c>
      <c r="R209" s="8">
        <v>0.34480463993637789</v>
      </c>
      <c r="S209" s="8">
        <v>100</v>
      </c>
      <c r="V209" s="8"/>
      <c r="W209" s="8"/>
      <c r="X209" s="9"/>
    </row>
    <row r="210" spans="2:24" ht="17" x14ac:dyDescent="0.2">
      <c r="B210" s="10" t="s">
        <v>889</v>
      </c>
      <c r="C210" s="8">
        <v>49.38</v>
      </c>
      <c r="D210" s="8">
        <v>1.0528</v>
      </c>
      <c r="E210" s="8">
        <v>3.96</v>
      </c>
      <c r="F210" s="8">
        <v>1.89E-2</v>
      </c>
      <c r="G210" s="8">
        <v>8.93</v>
      </c>
      <c r="H210" s="8">
        <v>0.21790000000000001</v>
      </c>
      <c r="I210" s="8">
        <v>13.48</v>
      </c>
      <c r="J210" s="8">
        <v>21.51</v>
      </c>
      <c r="K210" s="8">
        <v>0.3705</v>
      </c>
      <c r="L210" s="8">
        <v>8.0999999999999996E-3</v>
      </c>
      <c r="M210" s="8">
        <v>98.929199999999994</v>
      </c>
      <c r="N210" s="8"/>
      <c r="O210" s="8">
        <v>45.371554991575238</v>
      </c>
      <c r="P210" s="8">
        <v>39.562528820721326</v>
      </c>
      <c r="Q210" s="8">
        <v>14.702563333961354</v>
      </c>
      <c r="R210" s="8">
        <v>0.36335285374208465</v>
      </c>
      <c r="S210" s="8">
        <v>100</v>
      </c>
      <c r="V210" s="8"/>
      <c r="W210" s="8"/>
      <c r="X210" s="9"/>
    </row>
    <row r="211" spans="2:24" ht="17" x14ac:dyDescent="0.2">
      <c r="B211" s="10" t="s">
        <v>871</v>
      </c>
      <c r="C211" s="8">
        <v>49.51</v>
      </c>
      <c r="D211" s="8">
        <v>1.1267</v>
      </c>
      <c r="E211" s="8">
        <v>4.33</v>
      </c>
      <c r="F211" s="8">
        <v>2.53E-2</v>
      </c>
      <c r="G211" s="8">
        <v>8.9700000000000006</v>
      </c>
      <c r="H211" s="8">
        <v>0.21659999999999999</v>
      </c>
      <c r="I211" s="8">
        <v>13.65</v>
      </c>
      <c r="J211" s="8">
        <v>21.74</v>
      </c>
      <c r="K211" s="8">
        <v>0.34470000000000001</v>
      </c>
      <c r="L211" s="8">
        <v>1.2999999999999999E-3</v>
      </c>
      <c r="M211" s="8">
        <v>99.914599999999993</v>
      </c>
      <c r="N211" s="8"/>
      <c r="O211" s="8">
        <v>45.381209847190974</v>
      </c>
      <c r="P211" s="8">
        <v>39.646064169514133</v>
      </c>
      <c r="Q211" s="8">
        <v>14.615286046906661</v>
      </c>
      <c r="R211" s="8">
        <v>0.35743993638822269</v>
      </c>
      <c r="S211" s="8">
        <v>99.999999999999986</v>
      </c>
      <c r="V211" s="8"/>
      <c r="W211" s="8"/>
      <c r="X211" s="9"/>
    </row>
    <row r="212" spans="2:24" ht="17" x14ac:dyDescent="0.2">
      <c r="B212" s="10" t="s">
        <v>888</v>
      </c>
      <c r="C212" s="8">
        <v>49.46</v>
      </c>
      <c r="D212" s="8">
        <v>1.0656000000000001</v>
      </c>
      <c r="E212" s="8">
        <v>3.99</v>
      </c>
      <c r="F212" s="8">
        <v>5.1299999999999998E-2</v>
      </c>
      <c r="G212" s="8">
        <v>8.8000000000000007</v>
      </c>
      <c r="H212" s="8">
        <v>0.1933</v>
      </c>
      <c r="I212" s="8">
        <v>13.55</v>
      </c>
      <c r="J212" s="8">
        <v>21.7</v>
      </c>
      <c r="K212" s="8">
        <v>0.32350000000000001</v>
      </c>
      <c r="L212" s="8">
        <v>0</v>
      </c>
      <c r="M212" s="8">
        <v>99.173599999999993</v>
      </c>
      <c r="N212" s="8"/>
      <c r="O212" s="8">
        <v>45.612155405016118</v>
      </c>
      <c r="P212" s="8">
        <v>39.628812148492173</v>
      </c>
      <c r="Q212" s="8">
        <v>14.437828548327916</v>
      </c>
      <c r="R212" s="8">
        <v>0.32120389816379663</v>
      </c>
      <c r="S212" s="8">
        <v>100</v>
      </c>
      <c r="V212" s="8"/>
      <c r="W212" s="8"/>
      <c r="X212" s="9"/>
    </row>
    <row r="213" spans="2:24" ht="17" x14ac:dyDescent="0.2">
      <c r="B213" s="10" t="s">
        <v>870</v>
      </c>
      <c r="C213" s="8">
        <v>49.64</v>
      </c>
      <c r="D213" s="8">
        <v>1.1728000000000001</v>
      </c>
      <c r="E213" s="8">
        <v>4.41</v>
      </c>
      <c r="F213" s="8">
        <v>2.1299999999999999E-2</v>
      </c>
      <c r="G213" s="8">
        <v>9.0500000000000007</v>
      </c>
      <c r="H213" s="8">
        <v>0.1943</v>
      </c>
      <c r="I213" s="8">
        <v>13.56</v>
      </c>
      <c r="J213" s="8">
        <v>21.89</v>
      </c>
      <c r="K213" s="8">
        <v>0.32019999999999998</v>
      </c>
      <c r="L213" s="8">
        <v>0</v>
      </c>
      <c r="M213" s="8">
        <v>100.2688</v>
      </c>
      <c r="N213" s="8"/>
      <c r="O213" s="8">
        <v>45.628046905411829</v>
      </c>
      <c r="P213" s="8">
        <v>39.327533112106508</v>
      </c>
      <c r="Q213" s="8">
        <v>14.724245283323581</v>
      </c>
      <c r="R213" s="8">
        <v>0.32017469915808017</v>
      </c>
      <c r="S213" s="8">
        <v>100</v>
      </c>
      <c r="V213" s="8"/>
      <c r="W213" s="8"/>
      <c r="X213" s="9"/>
    </row>
    <row r="214" spans="2:24" ht="17" x14ac:dyDescent="0.2">
      <c r="B214" s="10" t="s">
        <v>869</v>
      </c>
      <c r="C214" s="8">
        <v>49.89</v>
      </c>
      <c r="D214" s="8">
        <v>1.0138</v>
      </c>
      <c r="E214" s="8">
        <v>3.98</v>
      </c>
      <c r="F214" s="8">
        <v>3.7900000000000003E-2</v>
      </c>
      <c r="G214" s="8">
        <v>8.81</v>
      </c>
      <c r="H214" s="8">
        <v>0.21690000000000001</v>
      </c>
      <c r="I214" s="8">
        <v>13.85</v>
      </c>
      <c r="J214" s="8">
        <v>21.61</v>
      </c>
      <c r="K214" s="8">
        <v>0.32719999999999999</v>
      </c>
      <c r="L214" s="8">
        <v>0</v>
      </c>
      <c r="M214" s="8">
        <v>99.749899999999997</v>
      </c>
      <c r="N214" s="8"/>
      <c r="O214" s="8">
        <v>45.087601739611657</v>
      </c>
      <c r="P214" s="8">
        <v>40.207126835122331</v>
      </c>
      <c r="Q214" s="8">
        <v>14.347512883066479</v>
      </c>
      <c r="R214" s="8">
        <v>0.35775854219954395</v>
      </c>
      <c r="S214" s="8">
        <v>100.00000000000003</v>
      </c>
      <c r="V214" s="8"/>
      <c r="W214" s="8"/>
      <c r="X214" s="9"/>
    </row>
    <row r="215" spans="2:24" ht="17" x14ac:dyDescent="0.2">
      <c r="B215" s="10" t="s">
        <v>887</v>
      </c>
      <c r="C215" s="8">
        <v>50.52</v>
      </c>
      <c r="D215" s="8">
        <v>0.80089999999999995</v>
      </c>
      <c r="E215" s="8">
        <v>2.97</v>
      </c>
      <c r="F215" s="8">
        <v>2.23E-2</v>
      </c>
      <c r="G215" s="8">
        <v>8.65</v>
      </c>
      <c r="H215" s="8">
        <v>0.2414</v>
      </c>
      <c r="I215" s="8">
        <v>14.1</v>
      </c>
      <c r="J215" s="8">
        <v>21.48</v>
      </c>
      <c r="K215" s="8">
        <v>0.31990000000000002</v>
      </c>
      <c r="L215" s="8">
        <v>4.4999999999999997E-3</v>
      </c>
      <c r="M215" s="8">
        <v>99.108999999999995</v>
      </c>
      <c r="N215" s="8"/>
      <c r="O215" s="8">
        <v>44.711576954372404</v>
      </c>
      <c r="P215" s="8">
        <v>40.83717782215971</v>
      </c>
      <c r="Q215" s="8">
        <v>14.054006966145268</v>
      </c>
      <c r="R215" s="8">
        <v>0.39723825732260415</v>
      </c>
      <c r="S215" s="8">
        <v>99.999999999999986</v>
      </c>
      <c r="V215" s="8"/>
      <c r="W215" s="8"/>
      <c r="X215" s="9"/>
    </row>
    <row r="216" spans="2:24" ht="17" x14ac:dyDescent="0.2">
      <c r="B216" s="10" t="s">
        <v>886</v>
      </c>
      <c r="C216" s="8">
        <v>50.37</v>
      </c>
      <c r="D216" s="8">
        <v>0.82350000000000001</v>
      </c>
      <c r="E216" s="8">
        <v>3.17</v>
      </c>
      <c r="F216" s="8">
        <v>0</v>
      </c>
      <c r="G216" s="8">
        <v>8.4700000000000006</v>
      </c>
      <c r="H216" s="8">
        <v>0.2213</v>
      </c>
      <c r="I216" s="8">
        <v>14.2</v>
      </c>
      <c r="J216" s="8">
        <v>21.55</v>
      </c>
      <c r="K216" s="8">
        <v>0.316</v>
      </c>
      <c r="L216" s="8">
        <v>4.7999999999999996E-3</v>
      </c>
      <c r="M216" s="8">
        <v>99.156800000000004</v>
      </c>
      <c r="N216" s="8"/>
      <c r="O216" s="8">
        <v>44.80808382223865</v>
      </c>
      <c r="P216" s="8">
        <v>41.081693686673262</v>
      </c>
      <c r="Q216" s="8">
        <v>13.746459423749396</v>
      </c>
      <c r="R216" s="8">
        <v>0.36376306733870789</v>
      </c>
      <c r="S216" s="8">
        <v>100.00000000000003</v>
      </c>
      <c r="V216" s="8"/>
      <c r="W216" s="8"/>
      <c r="X216" s="9"/>
    </row>
    <row r="217" spans="2:24" ht="17" x14ac:dyDescent="0.2">
      <c r="B217" s="10" t="s">
        <v>885</v>
      </c>
      <c r="C217" s="8">
        <v>49.52</v>
      </c>
      <c r="D217" s="8">
        <v>1.0689</v>
      </c>
      <c r="E217" s="8">
        <v>4.21</v>
      </c>
      <c r="F217" s="8">
        <v>4.2500000000000003E-2</v>
      </c>
      <c r="G217" s="8">
        <v>8.8699999999999992</v>
      </c>
      <c r="H217" s="8">
        <v>0.2238</v>
      </c>
      <c r="I217" s="8">
        <v>13.58</v>
      </c>
      <c r="J217" s="8">
        <v>21.59</v>
      </c>
      <c r="K217" s="8">
        <v>0.32640000000000002</v>
      </c>
      <c r="L217" s="8">
        <v>0</v>
      </c>
      <c r="M217" s="8">
        <v>99.453000000000003</v>
      </c>
      <c r="N217" s="8"/>
      <c r="O217" s="8">
        <v>45.370935987982485</v>
      </c>
      <c r="P217" s="8">
        <v>39.707794391732918</v>
      </c>
      <c r="Q217" s="8">
        <v>14.54946629440011</v>
      </c>
      <c r="R217" s="8">
        <v>0.37180332588449089</v>
      </c>
      <c r="S217" s="8">
        <v>100</v>
      </c>
      <c r="V217" s="8"/>
      <c r="W217" s="8"/>
      <c r="X217" s="9"/>
    </row>
    <row r="218" spans="2:24" ht="17" x14ac:dyDescent="0.2">
      <c r="B218" s="10" t="s">
        <v>884</v>
      </c>
      <c r="C218" s="8">
        <v>50.39</v>
      </c>
      <c r="D218" s="8">
        <v>0.88290000000000002</v>
      </c>
      <c r="E218" s="8">
        <v>3.41</v>
      </c>
      <c r="F218" s="8">
        <v>6.7999999999999996E-3</v>
      </c>
      <c r="G218" s="8">
        <v>8.6</v>
      </c>
      <c r="H218" s="8">
        <v>0.2029</v>
      </c>
      <c r="I218" s="8">
        <v>13.91</v>
      </c>
      <c r="J218" s="8">
        <v>21.69</v>
      </c>
      <c r="K218" s="8">
        <v>0.3009</v>
      </c>
      <c r="L218" s="8">
        <v>0</v>
      </c>
      <c r="M218" s="8">
        <v>99.393500000000003</v>
      </c>
      <c r="N218" s="8"/>
      <c r="O218" s="8">
        <v>45.265375060479712</v>
      </c>
      <c r="P218" s="8">
        <v>40.390999415675758</v>
      </c>
      <c r="Q218" s="8">
        <v>14.008878511179701</v>
      </c>
      <c r="R218" s="8">
        <v>0.33474701266484247</v>
      </c>
      <c r="S218" s="8">
        <v>100.00000000000001</v>
      </c>
      <c r="V218" s="8"/>
      <c r="W218" s="8"/>
      <c r="X218" s="9"/>
    </row>
    <row r="219" spans="2:24" ht="17" x14ac:dyDescent="0.2">
      <c r="B219" s="10" t="s">
        <v>868</v>
      </c>
      <c r="C219" s="8">
        <v>50.75</v>
      </c>
      <c r="D219" s="8">
        <v>0.81779999999999997</v>
      </c>
      <c r="E219" s="8">
        <v>3.38</v>
      </c>
      <c r="F219" s="8">
        <v>1.0699999999999999E-2</v>
      </c>
      <c r="G219" s="8">
        <v>8.68</v>
      </c>
      <c r="H219" s="8">
        <v>0.215</v>
      </c>
      <c r="I219" s="8">
        <v>14.11</v>
      </c>
      <c r="J219" s="8">
        <v>21.6</v>
      </c>
      <c r="K219" s="8">
        <v>0.32940000000000003</v>
      </c>
      <c r="L219" s="8">
        <v>2.0999999999999999E-3</v>
      </c>
      <c r="M219" s="8">
        <v>99.9101</v>
      </c>
      <c r="N219" s="8"/>
      <c r="O219" s="8">
        <v>44.834012493026201</v>
      </c>
      <c r="P219" s="8">
        <v>40.750389972175107</v>
      </c>
      <c r="Q219" s="8">
        <v>14.062804169566542</v>
      </c>
      <c r="R219" s="8">
        <v>0.35279336523215715</v>
      </c>
      <c r="S219" s="8">
        <v>100.00000000000001</v>
      </c>
      <c r="V219" s="8"/>
      <c r="W219" s="8"/>
      <c r="X219" s="9"/>
    </row>
    <row r="220" spans="2:24" ht="17" x14ac:dyDescent="0.2">
      <c r="B220" s="10" t="s">
        <v>2603</v>
      </c>
      <c r="C220" s="8">
        <f>AVERAGE(C201:C219)</f>
        <v>50.171052631578945</v>
      </c>
      <c r="D220" s="8">
        <f t="shared" ref="D220:L220" si="285">AVERAGE(D201:D219)</f>
        <v>0.9445526315789472</v>
      </c>
      <c r="E220" s="8">
        <f t="shared" si="285"/>
        <v>3.6126315789473677</v>
      </c>
      <c r="F220" s="8">
        <f t="shared" si="285"/>
        <v>3.1231578947368423E-2</v>
      </c>
      <c r="G220" s="8">
        <f t="shared" si="285"/>
        <v>8.7173684210526314</v>
      </c>
      <c r="H220" s="8">
        <f t="shared" si="285"/>
        <v>0.21208421052631579</v>
      </c>
      <c r="I220" s="8">
        <f t="shared" si="285"/>
        <v>13.883684210526317</v>
      </c>
      <c r="J220" s="8">
        <f t="shared" si="285"/>
        <v>21.603684210526318</v>
      </c>
      <c r="K220" s="8">
        <f t="shared" si="285"/>
        <v>0.33043157894736841</v>
      </c>
      <c r="L220" s="8">
        <f t="shared" si="285"/>
        <v>2.3631578947368418E-3</v>
      </c>
      <c r="M220" s="8">
        <f>SUM(C220:L220)</f>
        <v>99.509084210526296</v>
      </c>
      <c r="N220" s="8"/>
      <c r="O220" s="8">
        <v>45.107889428806637</v>
      </c>
      <c r="P220" s="8">
        <v>40.33483751892048</v>
      </c>
      <c r="Q220" s="8">
        <v>14.2071980377894</v>
      </c>
      <c r="R220" s="8">
        <v>0.35007501448347689</v>
      </c>
      <c r="S220" s="8">
        <v>100</v>
      </c>
      <c r="V220" s="8"/>
      <c r="W220" s="8"/>
      <c r="X220" s="9"/>
    </row>
    <row r="221" spans="2:24" ht="17" x14ac:dyDescent="0.2">
      <c r="B221" s="10" t="s">
        <v>1532</v>
      </c>
      <c r="C221" s="8">
        <f>(STDEV(C201:C219)/C220)*100</f>
        <v>0.95100937433084098</v>
      </c>
      <c r="D221" s="8">
        <f t="shared" ref="D221:L221" si="286">(STDEV(D201:D219)/D220)*100</f>
        <v>11.665773882635524</v>
      </c>
      <c r="E221" s="8">
        <f t="shared" si="286"/>
        <v>11.825843102137924</v>
      </c>
      <c r="F221" s="8">
        <f t="shared" si="286"/>
        <v>73.885633020078629</v>
      </c>
      <c r="G221" s="8">
        <f t="shared" si="286"/>
        <v>1.9702107882404425</v>
      </c>
      <c r="H221" s="8">
        <f t="shared" si="286"/>
        <v>6.7778896907118149</v>
      </c>
      <c r="I221" s="8">
        <f t="shared" si="286"/>
        <v>1.6992554074245321</v>
      </c>
      <c r="J221" s="8">
        <f t="shared" si="286"/>
        <v>0.72406964655259876</v>
      </c>
      <c r="K221" s="8">
        <f t="shared" si="286"/>
        <v>5.4212707430277121</v>
      </c>
      <c r="L221" s="8">
        <f t="shared" si="286"/>
        <v>134.49952381872617</v>
      </c>
      <c r="N221" s="8"/>
      <c r="O221" s="8">
        <v>7.2519424282508416</v>
      </c>
      <c r="P221" s="8">
        <v>23.680101763749864</v>
      </c>
      <c r="Q221" s="8">
        <v>15.402281092839539</v>
      </c>
      <c r="R221" s="8">
        <v>53.66567471515976</v>
      </c>
      <c r="S221" s="8">
        <v>100</v>
      </c>
      <c r="T221" s="8">
        <v>8.4232256662262195</v>
      </c>
      <c r="U221" s="8">
        <v>45.311830011061517</v>
      </c>
      <c r="V221" s="8">
        <v>46.264944322712253</v>
      </c>
      <c r="W221" s="8">
        <v>99.999999999999986</v>
      </c>
      <c r="X221" s="9"/>
    </row>
    <row r="222" spans="2:24" x14ac:dyDescent="0.2">
      <c r="B222" s="10"/>
      <c r="C222" s="8"/>
      <c r="D222" s="8"/>
      <c r="E222" s="8"/>
      <c r="F222" s="8"/>
      <c r="G222" s="8"/>
      <c r="H222" s="8"/>
      <c r="I222" s="8"/>
      <c r="J222" s="8"/>
      <c r="K222" s="8"/>
      <c r="L222" s="8"/>
      <c r="N222" s="8"/>
      <c r="O222" s="8"/>
      <c r="P222" s="8"/>
      <c r="Q222" s="8"/>
      <c r="R222" s="8"/>
      <c r="S222" s="8"/>
      <c r="V222" s="8"/>
      <c r="W222" s="8"/>
      <c r="X222" s="9"/>
    </row>
    <row r="223" spans="2:24" ht="17" x14ac:dyDescent="0.2">
      <c r="B223" s="10" t="s">
        <v>3058</v>
      </c>
      <c r="C223" s="8">
        <v>57.53</v>
      </c>
      <c r="D223" s="8">
        <v>5.4000000000000003E-3</v>
      </c>
      <c r="E223" s="8">
        <v>1.0464</v>
      </c>
      <c r="F223" s="8">
        <v>0.4788</v>
      </c>
      <c r="G223" s="8">
        <v>8.07</v>
      </c>
      <c r="H223" s="8">
        <v>0.19139999999999999</v>
      </c>
      <c r="I223" s="8">
        <v>33.090000000000003</v>
      </c>
      <c r="J223" s="8">
        <v>0.24959999999999999</v>
      </c>
      <c r="K223" s="8">
        <v>0</v>
      </c>
      <c r="L223" s="8">
        <v>6.3E-3</v>
      </c>
      <c r="M223" s="8">
        <v>100.7453</v>
      </c>
      <c r="N223" s="8"/>
      <c r="O223" s="8">
        <v>0.47325408986888501</v>
      </c>
      <c r="P223" s="8">
        <v>87.296626292766163</v>
      </c>
      <c r="Q223" s="8">
        <v>11.943226704464113</v>
      </c>
      <c r="R223" s="8">
        <v>0.28689291290083335</v>
      </c>
      <c r="S223" s="8">
        <v>100</v>
      </c>
      <c r="T223" s="8">
        <v>0</v>
      </c>
      <c r="U223" s="8">
        <v>0</v>
      </c>
      <c r="V223" s="8">
        <v>100</v>
      </c>
      <c r="W223" s="8">
        <v>100</v>
      </c>
      <c r="X223" s="9"/>
    </row>
    <row r="224" spans="2:24" ht="17" x14ac:dyDescent="0.2">
      <c r="B224" s="10" t="s">
        <v>3059</v>
      </c>
      <c r="C224" s="8">
        <v>57.57</v>
      </c>
      <c r="D224" s="8">
        <v>1.01E-2</v>
      </c>
      <c r="E224" s="8">
        <v>0.96950000000000003</v>
      </c>
      <c r="F224" s="8">
        <v>0.40939999999999999</v>
      </c>
      <c r="G224" s="8">
        <v>8</v>
      </c>
      <c r="H224" s="8">
        <v>0.18759999999999999</v>
      </c>
      <c r="I224" s="8">
        <v>33.380000000000003</v>
      </c>
      <c r="J224" s="8">
        <v>0.32469999999999999</v>
      </c>
      <c r="K224" s="8">
        <v>0</v>
      </c>
      <c r="L224" s="8">
        <v>5.1000000000000004E-3</v>
      </c>
      <c r="M224" s="8">
        <v>100.9126</v>
      </c>
      <c r="N224" s="8"/>
      <c r="O224" s="8">
        <v>0.61077246761675574</v>
      </c>
      <c r="P224" s="8">
        <v>87.364378859539187</v>
      </c>
      <c r="Q224" s="8">
        <v>11.745878296128376</v>
      </c>
      <c r="R224" s="8">
        <v>0.27897037671567837</v>
      </c>
      <c r="S224" s="8">
        <v>100</v>
      </c>
      <c r="T224" s="8">
        <v>0</v>
      </c>
      <c r="U224" s="8">
        <v>0</v>
      </c>
      <c r="V224" s="8">
        <v>100</v>
      </c>
      <c r="W224" s="8">
        <v>100</v>
      </c>
      <c r="X224" s="9"/>
    </row>
    <row r="225" spans="2:24" ht="17" x14ac:dyDescent="0.2">
      <c r="B225" s="10" t="s">
        <v>3060</v>
      </c>
      <c r="C225" s="8">
        <v>57.48</v>
      </c>
      <c r="D225" s="8">
        <v>1.14E-2</v>
      </c>
      <c r="E225" s="8">
        <v>1.0291999999999999</v>
      </c>
      <c r="F225" s="8">
        <v>0.47860000000000003</v>
      </c>
      <c r="G225" s="8">
        <v>8.1300000000000008</v>
      </c>
      <c r="H225" s="8">
        <v>0.1709</v>
      </c>
      <c r="I225" s="8">
        <v>32.94</v>
      </c>
      <c r="J225" s="8">
        <v>0.29370000000000002</v>
      </c>
      <c r="K225" s="8">
        <v>1.9E-3</v>
      </c>
      <c r="L225" s="8">
        <v>0</v>
      </c>
      <c r="M225" s="8">
        <v>100.6151</v>
      </c>
      <c r="N225" s="8"/>
      <c r="O225" s="8">
        <v>0.55828816286811345</v>
      </c>
      <c r="P225" s="8">
        <v>87.122226593162267</v>
      </c>
      <c r="Q225" s="8">
        <v>12.062667735832964</v>
      </c>
      <c r="R225" s="8">
        <v>0.25681750813666587</v>
      </c>
      <c r="S225" s="8">
        <v>100</v>
      </c>
      <c r="T225" s="8">
        <v>0</v>
      </c>
      <c r="U225" s="8">
        <v>6.5353507398979707E-3</v>
      </c>
      <c r="V225" s="8">
        <v>99.993464649260105</v>
      </c>
      <c r="W225" s="8">
        <v>100</v>
      </c>
      <c r="X225" s="9"/>
    </row>
    <row r="226" spans="2:24" ht="17" x14ac:dyDescent="0.2">
      <c r="B226" s="10" t="s">
        <v>883</v>
      </c>
      <c r="C226" s="8">
        <v>56.95</v>
      </c>
      <c r="D226" s="8">
        <v>7.4000000000000003E-3</v>
      </c>
      <c r="E226" s="8">
        <v>1.0563</v>
      </c>
      <c r="F226" s="8">
        <v>0.41189999999999999</v>
      </c>
      <c r="G226" s="8">
        <v>8.0399999999999991</v>
      </c>
      <c r="H226" s="8">
        <v>0.17949999999999999</v>
      </c>
      <c r="I226" s="8">
        <v>32.92</v>
      </c>
      <c r="J226" s="8">
        <v>0.2959</v>
      </c>
      <c r="K226" s="8">
        <v>1.47E-2</v>
      </c>
      <c r="L226" s="8">
        <v>7.6E-3</v>
      </c>
      <c r="M226" s="8">
        <v>99.957099999999997</v>
      </c>
      <c r="N226" s="8"/>
      <c r="O226" s="8">
        <v>0.56342412659984409</v>
      </c>
      <c r="P226" s="8">
        <v>87.217011131954422</v>
      </c>
      <c r="Q226" s="8">
        <v>11.949366187978653</v>
      </c>
      <c r="R226" s="8">
        <v>0.27019855346708066</v>
      </c>
      <c r="S226" s="8">
        <v>100</v>
      </c>
      <c r="T226" s="8">
        <v>0</v>
      </c>
      <c r="U226" s="8">
        <v>5.0626405812254756E-2</v>
      </c>
      <c r="V226" s="8">
        <v>99.949373594187733</v>
      </c>
      <c r="W226" s="8">
        <v>99.999999999999986</v>
      </c>
      <c r="X226" s="9"/>
    </row>
    <row r="227" spans="2:24" ht="17" x14ac:dyDescent="0.2">
      <c r="B227" s="10" t="s">
        <v>882</v>
      </c>
      <c r="C227" s="8">
        <v>57.01</v>
      </c>
      <c r="D227" s="8">
        <v>8.6E-3</v>
      </c>
      <c r="E227" s="8">
        <v>1.0680000000000001</v>
      </c>
      <c r="F227" s="8">
        <v>0.42880000000000001</v>
      </c>
      <c r="G227" s="8">
        <v>8.1</v>
      </c>
      <c r="H227" s="8">
        <v>0.2097</v>
      </c>
      <c r="I227" s="8">
        <v>32.869999999999997</v>
      </c>
      <c r="J227" s="8">
        <v>0.28699999999999998</v>
      </c>
      <c r="K227" s="8">
        <v>1.9E-3</v>
      </c>
      <c r="L227" s="8">
        <v>0</v>
      </c>
      <c r="M227" s="8">
        <v>100.0598</v>
      </c>
      <c r="N227" s="8"/>
      <c r="O227" s="8">
        <v>0.54655839345182067</v>
      </c>
      <c r="P227" s="8">
        <v>87.097416597102026</v>
      </c>
      <c r="Q227" s="8">
        <v>12.04032020317902</v>
      </c>
      <c r="R227" s="8">
        <v>0.31570480626712777</v>
      </c>
      <c r="S227" s="8">
        <v>99.999999999999986</v>
      </c>
      <c r="T227" s="8">
        <v>0</v>
      </c>
      <c r="U227" s="8">
        <v>6.5474025930666226E-3</v>
      </c>
      <c r="V227" s="8">
        <v>99.993452597406929</v>
      </c>
      <c r="W227" s="8">
        <v>100</v>
      </c>
      <c r="X227" s="9"/>
    </row>
    <row r="228" spans="2:24" ht="17" x14ac:dyDescent="0.2">
      <c r="B228" s="10" t="s">
        <v>881</v>
      </c>
      <c r="C228" s="8">
        <v>56.95</v>
      </c>
      <c r="D228" s="8">
        <v>1.11E-2</v>
      </c>
      <c r="E228" s="8">
        <v>1.085</v>
      </c>
      <c r="F228" s="8">
        <v>0.45939999999999998</v>
      </c>
      <c r="G228" s="8">
        <v>8.1199999999999992</v>
      </c>
      <c r="H228" s="8">
        <v>0.19950000000000001</v>
      </c>
      <c r="I228" s="8">
        <v>32.799999999999997</v>
      </c>
      <c r="J228" s="8">
        <v>0.29849999999999999</v>
      </c>
      <c r="K228" s="8">
        <v>2.3E-3</v>
      </c>
      <c r="L228" s="8">
        <v>4.0000000000000002E-4</v>
      </c>
      <c r="M228" s="8">
        <v>99.998000000000005</v>
      </c>
      <c r="N228" s="8"/>
      <c r="O228" s="8">
        <v>0.56930827804855944</v>
      </c>
      <c r="P228" s="8">
        <v>87.041808325600428</v>
      </c>
      <c r="Q228" s="8">
        <v>12.08808594300125</v>
      </c>
      <c r="R228" s="8">
        <v>0.3007974533497686</v>
      </c>
      <c r="S228" s="8">
        <v>100</v>
      </c>
      <c r="T228" s="8">
        <v>0</v>
      </c>
      <c r="U228" s="8">
        <v>7.9375364988851557E-3</v>
      </c>
      <c r="V228" s="8">
        <v>99.992062463501114</v>
      </c>
      <c r="W228" s="8">
        <v>100</v>
      </c>
      <c r="X228" s="9"/>
    </row>
    <row r="229" spans="2:24" ht="17" x14ac:dyDescent="0.2">
      <c r="B229" s="10" t="s">
        <v>867</v>
      </c>
      <c r="C229" s="8">
        <v>57.4</v>
      </c>
      <c r="D229" s="8">
        <v>2.0799999999999999E-2</v>
      </c>
      <c r="E229" s="8">
        <v>1.0553999999999999</v>
      </c>
      <c r="F229" s="8">
        <v>0.4627</v>
      </c>
      <c r="G229" s="8">
        <v>8.0399999999999991</v>
      </c>
      <c r="H229" s="8">
        <v>0.19159999999999999</v>
      </c>
      <c r="I229" s="8">
        <v>33.619999999999997</v>
      </c>
      <c r="J229" s="8">
        <v>0.31859999999999999</v>
      </c>
      <c r="K229" s="8">
        <v>0</v>
      </c>
      <c r="L229" s="8">
        <v>3.0000000000000001E-3</v>
      </c>
      <c r="M229" s="8">
        <v>101.1777</v>
      </c>
      <c r="N229" s="8"/>
      <c r="O229" s="8">
        <v>0.59524247744690539</v>
      </c>
      <c r="P229" s="8">
        <v>87.397045495309541</v>
      </c>
      <c r="Q229" s="8">
        <v>11.724721602739489</v>
      </c>
      <c r="R229" s="8">
        <v>0.28299042450404838</v>
      </c>
      <c r="S229" s="8">
        <v>99.999999999999986</v>
      </c>
      <c r="T229" s="8">
        <v>0</v>
      </c>
      <c r="U229" s="8">
        <v>0</v>
      </c>
      <c r="V229" s="8">
        <v>100</v>
      </c>
      <c r="W229" s="8">
        <v>100</v>
      </c>
      <c r="X229" s="9"/>
    </row>
    <row r="230" spans="2:24" ht="17" x14ac:dyDescent="0.2">
      <c r="B230" s="10" t="s">
        <v>866</v>
      </c>
      <c r="C230" s="8">
        <v>57.65</v>
      </c>
      <c r="D230" s="8">
        <v>1.2699999999999999E-2</v>
      </c>
      <c r="E230" s="8">
        <v>1.0451999999999999</v>
      </c>
      <c r="F230" s="8">
        <v>0.3614</v>
      </c>
      <c r="G230" s="8">
        <v>8.1199999999999992</v>
      </c>
      <c r="H230" s="8">
        <v>0.17319999999999999</v>
      </c>
      <c r="I230" s="8">
        <v>33.26</v>
      </c>
      <c r="J230" s="8">
        <v>0.27129999999999999</v>
      </c>
      <c r="K230" s="8">
        <v>0</v>
      </c>
      <c r="L230" s="8">
        <v>6.6E-3</v>
      </c>
      <c r="M230" s="8">
        <v>100.97539999999999</v>
      </c>
      <c r="N230" s="8"/>
      <c r="O230" s="8">
        <v>0.51165412694201495</v>
      </c>
      <c r="P230" s="8">
        <v>87.277004213959174</v>
      </c>
      <c r="Q230" s="8">
        <v>11.953114054188564</v>
      </c>
      <c r="R230" s="8">
        <v>0.25822760491025004</v>
      </c>
      <c r="S230" s="8">
        <v>100</v>
      </c>
      <c r="T230" s="8">
        <v>0</v>
      </c>
      <c r="U230" s="8">
        <v>0</v>
      </c>
      <c r="V230" s="8">
        <v>100</v>
      </c>
      <c r="W230" s="8">
        <v>100</v>
      </c>
      <c r="X230" s="9"/>
    </row>
    <row r="231" spans="2:24" ht="17" x14ac:dyDescent="0.2">
      <c r="B231" s="10" t="s">
        <v>880</v>
      </c>
      <c r="C231" s="8">
        <v>56.88</v>
      </c>
      <c r="D231" s="8">
        <v>4.4999999999999997E-3</v>
      </c>
      <c r="E231" s="8">
        <v>1.0936999999999999</v>
      </c>
      <c r="F231" s="8">
        <v>0.49469999999999997</v>
      </c>
      <c r="G231" s="8">
        <v>8.01</v>
      </c>
      <c r="H231" s="8">
        <v>0.21690000000000001</v>
      </c>
      <c r="I231" s="8">
        <v>32.75</v>
      </c>
      <c r="J231" s="8">
        <v>0.29399999999999998</v>
      </c>
      <c r="K231" s="8">
        <v>0</v>
      </c>
      <c r="L231" s="8">
        <v>1.1000000000000001E-3</v>
      </c>
      <c r="M231" s="8">
        <v>99.796099999999996</v>
      </c>
      <c r="N231" s="8"/>
      <c r="O231" s="8">
        <v>0.56229334820999388</v>
      </c>
      <c r="P231" s="8">
        <v>87.152092316008066</v>
      </c>
      <c r="Q231" s="8">
        <v>11.957667640170929</v>
      </c>
      <c r="R231" s="8">
        <v>0.32794669561101741</v>
      </c>
      <c r="S231" s="8">
        <v>100</v>
      </c>
      <c r="T231" s="8">
        <v>0</v>
      </c>
      <c r="U231" s="8">
        <v>0</v>
      </c>
      <c r="V231" s="8">
        <v>100</v>
      </c>
      <c r="W231" s="8">
        <v>100</v>
      </c>
      <c r="X231" s="9"/>
    </row>
    <row r="232" spans="2:24" ht="17" x14ac:dyDescent="0.2">
      <c r="B232" s="10" t="s">
        <v>879</v>
      </c>
      <c r="C232" s="8">
        <v>56.66</v>
      </c>
      <c r="D232" s="8">
        <v>2.9499999999999998E-2</v>
      </c>
      <c r="E232" s="8">
        <v>1.1224000000000001</v>
      </c>
      <c r="F232" s="8">
        <v>0.48699999999999999</v>
      </c>
      <c r="G232" s="8">
        <v>8.01</v>
      </c>
      <c r="H232" s="8">
        <v>0.20960000000000001</v>
      </c>
      <c r="I232" s="8">
        <v>32.75</v>
      </c>
      <c r="J232" s="8">
        <v>0.31780000000000003</v>
      </c>
      <c r="K232" s="8">
        <v>0</v>
      </c>
      <c r="L232" s="8">
        <v>1.1000000000000001E-3</v>
      </c>
      <c r="M232" s="8">
        <v>99.640500000000003</v>
      </c>
      <c r="N232" s="8"/>
      <c r="O232" s="8">
        <v>0.60760282242247787</v>
      </c>
      <c r="P232" s="8">
        <v>87.122051246817151</v>
      </c>
      <c r="Q232" s="8">
        <v>11.953545867401115</v>
      </c>
      <c r="R232" s="8">
        <v>0.3168000633592743</v>
      </c>
      <c r="S232" s="8">
        <v>100.00000000000003</v>
      </c>
      <c r="T232" s="8">
        <v>0</v>
      </c>
      <c r="U232" s="8">
        <v>0</v>
      </c>
      <c r="V232" s="8">
        <v>100</v>
      </c>
      <c r="W232" s="8">
        <v>100</v>
      </c>
      <c r="X232" s="9"/>
    </row>
    <row r="233" spans="2:24" ht="17" x14ac:dyDescent="0.2">
      <c r="B233" s="10" t="s">
        <v>878</v>
      </c>
      <c r="C233" s="8">
        <v>56.77</v>
      </c>
      <c r="D233" s="8">
        <v>1.35E-2</v>
      </c>
      <c r="E233" s="8">
        <v>1.0716000000000001</v>
      </c>
      <c r="F233" s="8">
        <v>0.48930000000000001</v>
      </c>
      <c r="G233" s="8">
        <v>8.0299999999999994</v>
      </c>
      <c r="H233" s="8">
        <v>0.18290000000000001</v>
      </c>
      <c r="I233" s="8">
        <v>32.950000000000003</v>
      </c>
      <c r="J233" s="8">
        <v>0.32040000000000002</v>
      </c>
      <c r="K233" s="8">
        <v>5.7999999999999996E-3</v>
      </c>
      <c r="L233" s="8">
        <v>0</v>
      </c>
      <c r="M233" s="8">
        <v>99.911799999999999</v>
      </c>
      <c r="N233" s="8"/>
      <c r="O233" s="8">
        <v>0.60936543217578809</v>
      </c>
      <c r="P233" s="8">
        <v>87.195008375106383</v>
      </c>
      <c r="Q233" s="8">
        <v>11.920629732273778</v>
      </c>
      <c r="R233" s="8">
        <v>0.27499646044404646</v>
      </c>
      <c r="S233" s="8">
        <v>100</v>
      </c>
      <c r="T233" s="8">
        <v>0</v>
      </c>
      <c r="U233" s="8">
        <v>1.9957945163775782E-2</v>
      </c>
      <c r="V233" s="8">
        <v>99.980042054836233</v>
      </c>
      <c r="W233" s="8">
        <v>100.00000000000001</v>
      </c>
      <c r="X233" s="9"/>
    </row>
    <row r="234" spans="2:24" ht="17" x14ac:dyDescent="0.2">
      <c r="B234" s="10" t="s">
        <v>877</v>
      </c>
      <c r="C234" s="8">
        <v>56.75</v>
      </c>
      <c r="D234" s="8">
        <v>2.4299999999999999E-2</v>
      </c>
      <c r="E234" s="8">
        <v>1.0447</v>
      </c>
      <c r="F234" s="8">
        <v>0.4511</v>
      </c>
      <c r="G234" s="8">
        <v>7.17</v>
      </c>
      <c r="H234" s="8">
        <v>0.16520000000000001</v>
      </c>
      <c r="I234" s="8">
        <v>30.97</v>
      </c>
      <c r="J234" s="8">
        <v>3.17</v>
      </c>
      <c r="K234" s="8">
        <v>0</v>
      </c>
      <c r="L234" s="8">
        <v>3.8999999999999998E-3</v>
      </c>
      <c r="M234" s="8">
        <v>99.806299999999993</v>
      </c>
      <c r="N234" s="8"/>
      <c r="O234" s="8">
        <v>6.0974835597705086</v>
      </c>
      <c r="P234" s="8">
        <v>82.886438534059977</v>
      </c>
      <c r="Q234" s="8">
        <v>10.764872194025598</v>
      </c>
      <c r="R234" s="8">
        <v>0.25120571214392717</v>
      </c>
      <c r="S234" s="8">
        <v>100.00000000000001</v>
      </c>
      <c r="T234" s="8">
        <v>0</v>
      </c>
      <c r="U234" s="8">
        <v>0</v>
      </c>
      <c r="V234" s="8">
        <v>100</v>
      </c>
      <c r="W234" s="8">
        <v>100</v>
      </c>
      <c r="X234" s="9"/>
    </row>
    <row r="235" spans="2:24" ht="17" x14ac:dyDescent="0.2">
      <c r="B235" s="10" t="s">
        <v>865</v>
      </c>
      <c r="C235" s="8">
        <v>57.53</v>
      </c>
      <c r="D235" s="8">
        <v>0</v>
      </c>
      <c r="E235" s="8">
        <v>1.0224</v>
      </c>
      <c r="F235" s="8">
        <v>0.36749999999999999</v>
      </c>
      <c r="G235" s="8">
        <v>8.0299999999999994</v>
      </c>
      <c r="H235" s="8">
        <v>0.17219999999999999</v>
      </c>
      <c r="I235" s="8">
        <v>33.46</v>
      </c>
      <c r="J235" s="8">
        <v>0.2422</v>
      </c>
      <c r="K235" s="8">
        <v>0</v>
      </c>
      <c r="L235" s="8">
        <v>0</v>
      </c>
      <c r="M235" s="8">
        <v>100.8742</v>
      </c>
      <c r="N235" s="8"/>
      <c r="O235" s="8">
        <v>0.45524398605819366</v>
      </c>
      <c r="P235" s="8">
        <v>87.507829757004345</v>
      </c>
      <c r="Q235" s="8">
        <v>11.781049217374775</v>
      </c>
      <c r="R235" s="8">
        <v>0.25587703956269114</v>
      </c>
      <c r="S235" s="8">
        <v>100</v>
      </c>
      <c r="T235" s="8">
        <v>0</v>
      </c>
      <c r="U235" s="8">
        <v>0</v>
      </c>
      <c r="V235" s="8">
        <v>100</v>
      </c>
      <c r="W235" s="8">
        <v>100</v>
      </c>
      <c r="X235" s="9"/>
    </row>
    <row r="236" spans="2:24" ht="17" x14ac:dyDescent="0.2">
      <c r="B236" s="10" t="s">
        <v>864</v>
      </c>
      <c r="C236" s="8">
        <v>57.64</v>
      </c>
      <c r="D236" s="8">
        <v>2.41E-2</v>
      </c>
      <c r="E236" s="8">
        <v>1.1611</v>
      </c>
      <c r="F236" s="8">
        <v>0.49740000000000001</v>
      </c>
      <c r="G236" s="8">
        <v>8.24</v>
      </c>
      <c r="H236" s="8">
        <v>0.2235</v>
      </c>
      <c r="I236" s="8">
        <v>33.229999999999997</v>
      </c>
      <c r="J236" s="8">
        <v>0.32490000000000002</v>
      </c>
      <c r="K236" s="8">
        <v>0</v>
      </c>
      <c r="L236" s="8">
        <v>0</v>
      </c>
      <c r="M236" s="8">
        <v>101.4199</v>
      </c>
      <c r="N236" s="8"/>
      <c r="O236" s="8">
        <v>0.61106589050899784</v>
      </c>
      <c r="P236" s="8">
        <v>86.960007844610615</v>
      </c>
      <c r="Q236" s="8">
        <v>12.096615851930581</v>
      </c>
      <c r="R236" s="8">
        <v>0.33231041294982555</v>
      </c>
      <c r="S236" s="8">
        <v>100.00000000000001</v>
      </c>
      <c r="T236" s="8">
        <v>0</v>
      </c>
      <c r="U236" s="8">
        <v>0</v>
      </c>
      <c r="V236" s="8">
        <v>100</v>
      </c>
      <c r="W236" s="8">
        <v>100</v>
      </c>
      <c r="X236" s="9"/>
    </row>
    <row r="237" spans="2:24" ht="17" x14ac:dyDescent="0.2">
      <c r="B237" s="10" t="s">
        <v>863</v>
      </c>
      <c r="C237" s="8">
        <v>57.44</v>
      </c>
      <c r="D237" s="8">
        <v>9.1999999999999998E-3</v>
      </c>
      <c r="E237" s="8">
        <v>1.0307999999999999</v>
      </c>
      <c r="F237" s="8">
        <v>0.3886</v>
      </c>
      <c r="G237" s="8">
        <v>8.1300000000000008</v>
      </c>
      <c r="H237" s="8">
        <v>0.18920000000000001</v>
      </c>
      <c r="I237" s="8">
        <v>33.76</v>
      </c>
      <c r="J237" s="8">
        <v>0.1716</v>
      </c>
      <c r="K237" s="8">
        <v>0</v>
      </c>
      <c r="L237" s="8">
        <v>0</v>
      </c>
      <c r="M237" s="8">
        <v>101.1859</v>
      </c>
      <c r="N237" s="8"/>
      <c r="O237" s="8">
        <v>0.31990721495351254</v>
      </c>
      <c r="P237" s="8">
        <v>87.570955319660868</v>
      </c>
      <c r="Q237" s="8">
        <v>11.830296886761559</v>
      </c>
      <c r="R237" s="8">
        <v>0.27884057862405393</v>
      </c>
      <c r="S237" s="8">
        <v>100</v>
      </c>
      <c r="V237" s="8"/>
      <c r="W237" s="8"/>
      <c r="X237" s="9"/>
    </row>
    <row r="238" spans="2:24" ht="17" x14ac:dyDescent="0.2">
      <c r="B238" s="10" t="s">
        <v>2604</v>
      </c>
      <c r="C238" s="8">
        <f>AVERAGE(C223:C237)</f>
        <v>57.213999999999984</v>
      </c>
      <c r="D238" s="8">
        <f t="shared" ref="D238:L238" si="287">AVERAGE(D223:D237)</f>
        <v>1.2839999999999999E-2</v>
      </c>
      <c r="E238" s="8">
        <f t="shared" si="287"/>
        <v>1.0601133333333332</v>
      </c>
      <c r="F238" s="8">
        <f t="shared" si="287"/>
        <v>0.44444</v>
      </c>
      <c r="G238" s="8">
        <f t="shared" si="287"/>
        <v>8.016</v>
      </c>
      <c r="H238" s="8">
        <f t="shared" si="287"/>
        <v>0.19086</v>
      </c>
      <c r="I238" s="8">
        <f t="shared" si="287"/>
        <v>32.983333333333327</v>
      </c>
      <c r="J238" s="8">
        <f t="shared" si="287"/>
        <v>0.47868000000000005</v>
      </c>
      <c r="K238" s="8">
        <f t="shared" si="287"/>
        <v>1.7733333333333331E-3</v>
      </c>
      <c r="L238" s="8">
        <f t="shared" si="287"/>
        <v>2.3400000000000001E-3</v>
      </c>
      <c r="M238" s="8">
        <f>SUM(C238:L238)</f>
        <v>100.40437999999999</v>
      </c>
      <c r="N238" s="8"/>
      <c r="O238" s="8">
        <v>0.90694626557440616</v>
      </c>
      <c r="P238" s="8">
        <v>86.952428602956545</v>
      </c>
      <c r="Q238" s="8">
        <v>11.854748085495554</v>
      </c>
      <c r="R238" s="8">
        <v>0.28587704597350305</v>
      </c>
      <c r="S238" s="8">
        <v>100.00000000000001</v>
      </c>
      <c r="T238" s="8">
        <v>0</v>
      </c>
      <c r="U238" s="8">
        <v>6.0798022917479197E-3</v>
      </c>
      <c r="V238" s="8">
        <v>99.993920197708249</v>
      </c>
      <c r="W238" s="8">
        <v>100</v>
      </c>
      <c r="X238" s="9"/>
    </row>
    <row r="239" spans="2:24" ht="17" x14ac:dyDescent="0.2">
      <c r="B239" s="10" t="s">
        <v>1532</v>
      </c>
      <c r="C239" s="8">
        <f>(STDEV(C223:C237)/C238)*100</f>
        <v>0.63816264569435643</v>
      </c>
      <c r="D239" s="8">
        <f t="shared" ref="D239:L239" si="288">(STDEV(D223:D237)/D238)*100</f>
        <v>64.58260252864973</v>
      </c>
      <c r="E239" s="8">
        <f t="shared" si="288"/>
        <v>4.2299993164301233</v>
      </c>
      <c r="F239" s="8">
        <f t="shared" si="288"/>
        <v>10.513800619547073</v>
      </c>
      <c r="G239" s="8">
        <f t="shared" si="288"/>
        <v>3.0290049454458083</v>
      </c>
      <c r="H239" s="8">
        <f t="shared" si="288"/>
        <v>9.3388309986782208</v>
      </c>
      <c r="I239" s="8">
        <f t="shared" si="288"/>
        <v>1.9443176194248724</v>
      </c>
      <c r="J239" s="8">
        <f t="shared" si="288"/>
        <v>155.77063252410179</v>
      </c>
      <c r="K239" s="8">
        <f t="shared" si="288"/>
        <v>221.02166643418917</v>
      </c>
      <c r="L239" s="8">
        <f t="shared" si="288"/>
        <v>120.69799332899704</v>
      </c>
      <c r="N239" s="8"/>
      <c r="O239" s="8">
        <v>92.597692471270847</v>
      </c>
      <c r="P239" s="8">
        <v>1.6081727197524938</v>
      </c>
      <c r="Q239" s="8">
        <v>1.4054419417182586</v>
      </c>
      <c r="R239" s="8">
        <v>4.3886928672584151</v>
      </c>
      <c r="S239" s="8">
        <v>100</v>
      </c>
      <c r="T239" s="8">
        <v>0.41784547199816402</v>
      </c>
      <c r="U239" s="8">
        <v>70.269460473954808</v>
      </c>
      <c r="V239" s="8">
        <v>29.312694054047032</v>
      </c>
      <c r="W239" s="8">
        <v>100</v>
      </c>
      <c r="X239" s="9"/>
    </row>
    <row r="240" spans="2:24" x14ac:dyDescent="0.2">
      <c r="B240" s="10"/>
      <c r="C240" s="8"/>
      <c r="D240" s="8"/>
      <c r="E240" s="8"/>
      <c r="F240" s="8"/>
      <c r="G240" s="8"/>
      <c r="H240" s="8"/>
      <c r="I240" s="8"/>
      <c r="J240" s="8"/>
      <c r="K240" s="8"/>
      <c r="L240" s="8"/>
      <c r="N240" s="8"/>
      <c r="O240" s="8"/>
      <c r="P240" s="8"/>
      <c r="Q240" s="8"/>
      <c r="R240" s="8"/>
      <c r="S240" s="8"/>
      <c r="V240" s="8"/>
      <c r="W240" s="8"/>
      <c r="X240" s="9"/>
    </row>
    <row r="241" spans="2:24" ht="17" x14ac:dyDescent="0.2">
      <c r="B241" s="10" t="s">
        <v>2372</v>
      </c>
      <c r="C241" s="8">
        <v>50.13</v>
      </c>
      <c r="D241" s="8">
        <v>1.0857000000000001</v>
      </c>
      <c r="E241" s="8">
        <v>8.84</v>
      </c>
      <c r="F241" s="8">
        <v>0</v>
      </c>
      <c r="G241" s="8">
        <v>7.39</v>
      </c>
      <c r="H241" s="8">
        <v>0.1109</v>
      </c>
      <c r="I241" s="8">
        <v>13.81</v>
      </c>
      <c r="J241" s="8">
        <v>17.04</v>
      </c>
      <c r="K241" s="8">
        <v>1.72</v>
      </c>
      <c r="L241" s="8">
        <v>8.8999999999999999E-3</v>
      </c>
      <c r="M241" s="8">
        <v>100.15649999999999</v>
      </c>
      <c r="N241" s="8"/>
      <c r="O241" s="8">
        <v>40.464400327593239</v>
      </c>
      <c r="P241" s="8">
        <v>45.629750583401155</v>
      </c>
      <c r="Q241" s="8">
        <v>13.697657511407263</v>
      </c>
      <c r="R241" s="8">
        <v>0.208191577598347</v>
      </c>
      <c r="S241" s="8">
        <v>99.999999999999986</v>
      </c>
      <c r="T241" s="8">
        <v>1.8163612472167128</v>
      </c>
      <c r="U241" s="8">
        <v>5.1912439069655587</v>
      </c>
      <c r="V241" s="8">
        <v>92.992394845817728</v>
      </c>
      <c r="W241" s="8">
        <v>100</v>
      </c>
      <c r="X241" s="9"/>
    </row>
    <row r="242" spans="2:24" ht="17" x14ac:dyDescent="0.2">
      <c r="B242" s="10" t="s">
        <v>2373</v>
      </c>
      <c r="C242" s="8">
        <v>50.2</v>
      </c>
      <c r="D242" s="8">
        <v>1.0585</v>
      </c>
      <c r="E242" s="8">
        <v>8.83</v>
      </c>
      <c r="F242" s="8">
        <v>2E-3</v>
      </c>
      <c r="G242" s="8">
        <v>7.29</v>
      </c>
      <c r="H242" s="8">
        <v>0.13930000000000001</v>
      </c>
      <c r="I242" s="8">
        <v>13.7</v>
      </c>
      <c r="J242" s="8">
        <v>17.100000000000001</v>
      </c>
      <c r="K242" s="8">
        <v>1.75</v>
      </c>
      <c r="L242" s="8">
        <v>0</v>
      </c>
      <c r="M242" s="8">
        <v>100.1084</v>
      </c>
      <c r="N242" s="8"/>
      <c r="O242" s="8">
        <v>40.7507350416912</v>
      </c>
      <c r="P242" s="8">
        <v>45.426659493403065</v>
      </c>
      <c r="Q242" s="8">
        <v>13.56017240481876</v>
      </c>
      <c r="R242" s="8">
        <v>0.26243306008697409</v>
      </c>
      <c r="S242" s="8">
        <v>100</v>
      </c>
      <c r="T242" s="8">
        <v>1.5738333424775259</v>
      </c>
      <c r="U242" s="8">
        <v>5.5538874865439789</v>
      </c>
      <c r="V242" s="8">
        <v>92.872279170978487</v>
      </c>
      <c r="W242" s="8">
        <v>99.999999999999986</v>
      </c>
      <c r="X242" s="9"/>
    </row>
    <row r="243" spans="2:24" ht="17" x14ac:dyDescent="0.2">
      <c r="B243" s="10" t="s">
        <v>2374</v>
      </c>
      <c r="C243" s="8">
        <v>50.3</v>
      </c>
      <c r="D243" s="8">
        <v>1.0528</v>
      </c>
      <c r="E243" s="8">
        <v>8.7799999999999994</v>
      </c>
      <c r="F243" s="8">
        <v>0</v>
      </c>
      <c r="G243" s="8">
        <v>7.2</v>
      </c>
      <c r="H243" s="8">
        <v>0.12590000000000001</v>
      </c>
      <c r="I243" s="8">
        <v>13.76</v>
      </c>
      <c r="J243" s="8">
        <v>17.09</v>
      </c>
      <c r="K243" s="8">
        <v>1.69</v>
      </c>
      <c r="L243" s="8">
        <v>5.0000000000000001E-4</v>
      </c>
      <c r="M243" s="8">
        <v>100.0364</v>
      </c>
      <c r="N243" s="8"/>
      <c r="O243" s="8">
        <v>40.734047454725179</v>
      </c>
      <c r="P243" s="8">
        <v>45.633610822366492</v>
      </c>
      <c r="Q243" s="8">
        <v>13.395111878419517</v>
      </c>
      <c r="R243" s="8">
        <v>0.23722984448879794</v>
      </c>
      <c r="S243" s="8">
        <v>99.999999999999972</v>
      </c>
      <c r="T243" s="8">
        <v>0.86629096591807087</v>
      </c>
      <c r="U243" s="8">
        <v>5.9867081563758795</v>
      </c>
      <c r="V243" s="8">
        <v>93.147000877706049</v>
      </c>
      <c r="W243" s="8">
        <v>100</v>
      </c>
      <c r="X243" s="9"/>
    </row>
    <row r="244" spans="2:24" ht="17" x14ac:dyDescent="0.2">
      <c r="B244" s="10" t="s">
        <v>2375</v>
      </c>
      <c r="C244" s="8">
        <v>50.37</v>
      </c>
      <c r="D244" s="8">
        <v>1.0894999999999999</v>
      </c>
      <c r="E244" s="8">
        <v>8.76</v>
      </c>
      <c r="F244" s="8">
        <v>0</v>
      </c>
      <c r="G244" s="8">
        <v>7.18</v>
      </c>
      <c r="H244" s="8">
        <v>0.1164</v>
      </c>
      <c r="I244" s="8">
        <v>13.66</v>
      </c>
      <c r="J244" s="8">
        <v>17.14</v>
      </c>
      <c r="K244" s="8">
        <v>1.71</v>
      </c>
      <c r="L244" s="8">
        <v>5.7000000000000002E-3</v>
      </c>
      <c r="M244" s="8">
        <v>100.038</v>
      </c>
      <c r="N244" s="8"/>
      <c r="O244" s="8">
        <v>40.96282832416469</v>
      </c>
      <c r="P244" s="8">
        <v>45.423512603371769</v>
      </c>
      <c r="Q244" s="8">
        <v>13.393741369914963</v>
      </c>
      <c r="R244" s="8">
        <v>0.2199177025485701</v>
      </c>
      <c r="S244" s="8">
        <v>99.999999999999986</v>
      </c>
      <c r="T244" s="8">
        <v>0.59999169065518843</v>
      </c>
      <c r="U244" s="8">
        <v>6.3275079528772054</v>
      </c>
      <c r="V244" s="8">
        <v>93.0725003564676</v>
      </c>
      <c r="W244" s="8">
        <v>100</v>
      </c>
      <c r="X244" s="9"/>
    </row>
    <row r="245" spans="2:24" ht="17" x14ac:dyDescent="0.2">
      <c r="B245" s="10" t="s">
        <v>2376</v>
      </c>
      <c r="C245" s="8">
        <v>50.14</v>
      </c>
      <c r="D245" s="8">
        <v>1.0486</v>
      </c>
      <c r="E245" s="8">
        <v>8.73</v>
      </c>
      <c r="F245" s="8">
        <v>7.4999999999999997E-3</v>
      </c>
      <c r="G245" s="8">
        <v>7.27</v>
      </c>
      <c r="H245" s="8">
        <v>0.1454</v>
      </c>
      <c r="I245" s="8">
        <v>13.77</v>
      </c>
      <c r="J245" s="8">
        <v>17.010000000000002</v>
      </c>
      <c r="K245" s="8">
        <v>1.75</v>
      </c>
      <c r="L245" s="8">
        <v>1.0800000000000001E-2</v>
      </c>
      <c r="M245" s="8">
        <v>99.907700000000006</v>
      </c>
      <c r="N245" s="8"/>
      <c r="O245" s="8">
        <v>40.539533330048201</v>
      </c>
      <c r="P245" s="8">
        <v>45.662456317300084</v>
      </c>
      <c r="Q245" s="8">
        <v>13.524063112409083</v>
      </c>
      <c r="R245" s="8">
        <v>0.27394724024263306</v>
      </c>
      <c r="S245" s="8">
        <v>100</v>
      </c>
      <c r="T245" s="8">
        <v>1.7693010572880099</v>
      </c>
      <c r="U245" s="8">
        <v>5.372672906841883</v>
      </c>
      <c r="V245" s="8">
        <v>92.858026035870097</v>
      </c>
      <c r="W245" s="8">
        <v>99.999999999999986</v>
      </c>
      <c r="X245" s="9"/>
    </row>
    <row r="246" spans="2:24" ht="17" x14ac:dyDescent="0.2">
      <c r="B246" s="10" t="s">
        <v>2377</v>
      </c>
      <c r="C246" s="8">
        <v>50.32</v>
      </c>
      <c r="D246" s="8">
        <v>1.0753999999999999</v>
      </c>
      <c r="E246" s="8">
        <v>8.7200000000000006</v>
      </c>
      <c r="F246" s="8">
        <v>1.9599999999999999E-2</v>
      </c>
      <c r="G246" s="8">
        <v>7.29</v>
      </c>
      <c r="H246" s="8">
        <v>0.1532</v>
      </c>
      <c r="I246" s="8">
        <v>13.78</v>
      </c>
      <c r="J246" s="8">
        <v>16.899999999999999</v>
      </c>
      <c r="K246" s="8">
        <v>1.73</v>
      </c>
      <c r="L246" s="8">
        <v>7.3000000000000001E-3</v>
      </c>
      <c r="M246" s="8">
        <v>100.0239</v>
      </c>
      <c r="N246" s="8"/>
      <c r="O246" s="8">
        <v>40.348830100816649</v>
      </c>
      <c r="P246" s="8">
        <v>45.776686983613949</v>
      </c>
      <c r="Q246" s="8">
        <v>13.585327653867799</v>
      </c>
      <c r="R246" s="8">
        <v>0.28915526170159467</v>
      </c>
      <c r="S246" s="8">
        <v>99.999999999999986</v>
      </c>
      <c r="T246" s="8">
        <v>0.99318812936744805</v>
      </c>
      <c r="U246" s="8">
        <v>6.0305188365640374</v>
      </c>
      <c r="V246" s="8">
        <v>92.976293034068519</v>
      </c>
      <c r="W246" s="8">
        <v>100</v>
      </c>
      <c r="X246" s="9"/>
    </row>
    <row r="247" spans="2:24" ht="17" x14ac:dyDescent="0.2">
      <c r="B247" s="10" t="s">
        <v>2605</v>
      </c>
      <c r="C247" s="8">
        <f>AVERAGE(C241:C246)</f>
        <v>50.243333333333332</v>
      </c>
      <c r="D247" s="8">
        <f t="shared" ref="D247:L247" si="289">AVERAGE(D241:D246)</f>
        <v>1.0684166666666668</v>
      </c>
      <c r="E247" s="8">
        <f t="shared" si="289"/>
        <v>8.7766666666666655</v>
      </c>
      <c r="F247" s="8">
        <f t="shared" si="289"/>
        <v>4.8500000000000001E-3</v>
      </c>
      <c r="G247" s="8">
        <f t="shared" si="289"/>
        <v>7.27</v>
      </c>
      <c r="H247" s="8">
        <f t="shared" si="289"/>
        <v>0.13184999999999999</v>
      </c>
      <c r="I247" s="8">
        <f t="shared" si="289"/>
        <v>13.746666666666664</v>
      </c>
      <c r="J247" s="8">
        <f t="shared" si="289"/>
        <v>17.046666666666667</v>
      </c>
      <c r="K247" s="8">
        <f t="shared" si="289"/>
        <v>1.7250000000000003</v>
      </c>
      <c r="L247" s="8">
        <f t="shared" si="289"/>
        <v>5.5333333333333337E-3</v>
      </c>
      <c r="M247" s="8">
        <f>SUM(C247:L247)</f>
        <v>100.01898333333332</v>
      </c>
      <c r="N247" s="8"/>
      <c r="O247" s="8">
        <v>40.63322556859179</v>
      </c>
      <c r="P247" s="8">
        <v>45.592156014974307</v>
      </c>
      <c r="Q247" s="8">
        <v>13.526162092076127</v>
      </c>
      <c r="R247" s="8">
        <v>0.24845632435777035</v>
      </c>
      <c r="S247" s="8">
        <v>100.00000000000001</v>
      </c>
      <c r="T247" s="8">
        <v>1.2685898881436011</v>
      </c>
      <c r="U247" s="8">
        <v>5.7447620576365281</v>
      </c>
      <c r="V247" s="8">
        <v>92.98664805421987</v>
      </c>
      <c r="W247" s="8">
        <v>100</v>
      </c>
      <c r="X247" s="9"/>
    </row>
    <row r="248" spans="2:24" ht="17" x14ac:dyDescent="0.2">
      <c r="B248" s="10" t="s">
        <v>1532</v>
      </c>
      <c r="C248" s="8">
        <f>(STDEV(C241:C246)/C247)*100</f>
        <v>0.20009006563942369</v>
      </c>
      <c r="D248" s="8">
        <f t="shared" ref="D248:L248" si="290">(STDEV(D241:D246)/D247)*100</f>
        <v>1.635614026844463</v>
      </c>
      <c r="E248" s="8">
        <f t="shared" si="290"/>
        <v>0.57045145022464105</v>
      </c>
      <c r="F248" s="8">
        <f t="shared" si="290"/>
        <v>160.58004117169003</v>
      </c>
      <c r="G248" s="8">
        <f t="shared" si="290"/>
        <v>1.0330114638524661</v>
      </c>
      <c r="H248" s="8">
        <f t="shared" si="290"/>
        <v>12.727003581399272</v>
      </c>
      <c r="I248" s="8">
        <f t="shared" si="290"/>
        <v>0.40546178401704186</v>
      </c>
      <c r="J248" s="8">
        <f t="shared" si="290"/>
        <v>0.50006694769434956</v>
      </c>
      <c r="K248" s="8">
        <f t="shared" si="290"/>
        <v>1.3595407999488212</v>
      </c>
      <c r="L248" s="8">
        <f t="shared" si="290"/>
        <v>80.080160159030328</v>
      </c>
      <c r="N248" s="8"/>
      <c r="O248" s="8">
        <v>4.1910291156057804</v>
      </c>
      <c r="P248" s="8">
        <v>4.728172933014589</v>
      </c>
      <c r="Q248" s="8">
        <v>6.7576549887381141</v>
      </c>
      <c r="R248" s="8">
        <v>84.323142962641512</v>
      </c>
      <c r="S248" s="8">
        <v>100</v>
      </c>
      <c r="T248" s="8">
        <v>5.9349702920392859</v>
      </c>
      <c r="U248" s="8">
        <v>12.174115104571968</v>
      </c>
      <c r="V248" s="8">
        <v>81.890914603388737</v>
      </c>
      <c r="W248" s="8">
        <v>99.999999999999986</v>
      </c>
      <c r="X248" s="9"/>
    </row>
    <row r="249" spans="2:24" x14ac:dyDescent="0.2">
      <c r="B249" s="10"/>
      <c r="C249" s="8"/>
      <c r="D249" s="8"/>
      <c r="E249" s="8"/>
      <c r="F249" s="8"/>
      <c r="G249" s="8"/>
      <c r="H249" s="8"/>
      <c r="I249" s="8"/>
      <c r="J249" s="8"/>
      <c r="K249" s="8"/>
      <c r="L249" s="8"/>
      <c r="N249" s="8"/>
      <c r="O249" s="8"/>
      <c r="P249" s="8"/>
      <c r="Q249" s="8"/>
      <c r="R249" s="8"/>
      <c r="S249" s="8"/>
      <c r="V249" s="8"/>
      <c r="W249" s="8"/>
      <c r="X249" s="9"/>
    </row>
    <row r="250" spans="2:24" ht="17" x14ac:dyDescent="0.2">
      <c r="B250" s="10" t="s">
        <v>2299</v>
      </c>
      <c r="C250" s="8">
        <v>51.01</v>
      </c>
      <c r="D250" s="8">
        <v>0.7843</v>
      </c>
      <c r="E250" s="8">
        <v>8.4700000000000006</v>
      </c>
      <c r="F250" s="8">
        <v>0</v>
      </c>
      <c r="G250" s="8">
        <v>6.73</v>
      </c>
      <c r="H250" s="8">
        <v>0.1075</v>
      </c>
      <c r="I250" s="8">
        <v>15.06</v>
      </c>
      <c r="J250" s="8">
        <v>16.46</v>
      </c>
      <c r="K250" s="8">
        <v>1.54</v>
      </c>
      <c r="L250" s="8">
        <v>2.5999999999999999E-3</v>
      </c>
      <c r="M250" s="8">
        <v>100.2372</v>
      </c>
      <c r="N250" s="8"/>
      <c r="O250" s="8">
        <v>38.500683772563406</v>
      </c>
      <c r="P250" s="8">
        <v>49.013360691570455</v>
      </c>
      <c r="Q250" s="8">
        <v>12.287174400048723</v>
      </c>
      <c r="R250" s="8">
        <v>0.19878113581742693</v>
      </c>
      <c r="S250" s="8">
        <v>100.00000000000001</v>
      </c>
      <c r="T250" s="8">
        <v>0.37891226322449678</v>
      </c>
      <c r="U250" s="8">
        <v>5.7638814633627531</v>
      </c>
      <c r="V250" s="8">
        <v>93.857206273412757</v>
      </c>
      <c r="W250" s="8">
        <v>100</v>
      </c>
      <c r="X250" s="9"/>
    </row>
    <row r="251" spans="2:24" ht="17" x14ac:dyDescent="0.2">
      <c r="B251" s="10" t="s">
        <v>2300</v>
      </c>
      <c r="C251" s="8">
        <v>50.92</v>
      </c>
      <c r="D251" s="8">
        <v>0.82920000000000005</v>
      </c>
      <c r="E251" s="8">
        <v>8.34</v>
      </c>
      <c r="F251" s="8">
        <v>8.8000000000000005E-3</v>
      </c>
      <c r="G251" s="8">
        <v>6.77</v>
      </c>
      <c r="H251" s="8">
        <v>0.13300000000000001</v>
      </c>
      <c r="I251" s="8">
        <v>14.84</v>
      </c>
      <c r="J251" s="8">
        <v>16.41</v>
      </c>
      <c r="K251" s="8">
        <v>1.54</v>
      </c>
      <c r="L251" s="8">
        <v>1.14E-2</v>
      </c>
      <c r="M251" s="8">
        <v>99.863900000000001</v>
      </c>
      <c r="N251" s="8"/>
      <c r="O251" s="8">
        <v>38.659282852723067</v>
      </c>
      <c r="P251" s="8">
        <v>48.644081943290303</v>
      </c>
      <c r="Q251" s="8">
        <v>12.448935809412619</v>
      </c>
      <c r="R251" s="8">
        <v>0.24769939457401374</v>
      </c>
      <c r="S251" s="8">
        <v>100</v>
      </c>
      <c r="T251" s="8">
        <v>0</v>
      </c>
      <c r="U251" s="8">
        <v>6.1608310052104622</v>
      </c>
      <c r="V251" s="8">
        <v>93.839168994789546</v>
      </c>
      <c r="W251" s="8">
        <v>100.00000000000001</v>
      </c>
      <c r="X251" s="9"/>
    </row>
    <row r="252" spans="2:24" ht="17" x14ac:dyDescent="0.2">
      <c r="B252" s="10" t="s">
        <v>2301</v>
      </c>
      <c r="C252" s="8">
        <v>51.17</v>
      </c>
      <c r="D252" s="8">
        <v>0.80120000000000002</v>
      </c>
      <c r="E252" s="8">
        <v>8.41</v>
      </c>
      <c r="F252" s="8">
        <v>1.9599999999999999E-2</v>
      </c>
      <c r="G252" s="8">
        <v>6.76</v>
      </c>
      <c r="H252" s="8">
        <v>0.12130000000000001</v>
      </c>
      <c r="I252" s="8">
        <v>14.96</v>
      </c>
      <c r="J252" s="8">
        <v>16.52</v>
      </c>
      <c r="K252" s="8">
        <v>1.52</v>
      </c>
      <c r="L252" s="8">
        <v>9.1999999999999998E-3</v>
      </c>
      <c r="M252" s="8">
        <v>100.3235</v>
      </c>
      <c r="N252" s="8"/>
      <c r="O252" s="8">
        <v>38.681573015068523</v>
      </c>
      <c r="P252" s="8">
        <v>48.738995622683134</v>
      </c>
      <c r="Q252" s="8">
        <v>12.354896916026062</v>
      </c>
      <c r="R252" s="8">
        <v>0.22453444622228397</v>
      </c>
      <c r="S252" s="8">
        <v>100</v>
      </c>
      <c r="T252" s="8">
        <v>0</v>
      </c>
      <c r="U252" s="8">
        <v>6.050893844436513</v>
      </c>
      <c r="V252" s="8">
        <v>93.949106155563484</v>
      </c>
      <c r="W252" s="8">
        <v>100</v>
      </c>
      <c r="X252" s="9"/>
    </row>
    <row r="253" spans="2:24" ht="17" x14ac:dyDescent="0.2">
      <c r="B253" s="10" t="s">
        <v>2302</v>
      </c>
      <c r="C253" s="8">
        <v>51.1</v>
      </c>
      <c r="D253" s="8">
        <v>0.80020000000000002</v>
      </c>
      <c r="E253" s="8">
        <v>8.43</v>
      </c>
      <c r="F253" s="8">
        <v>2.7000000000000001E-3</v>
      </c>
      <c r="G253" s="8">
        <v>6.68</v>
      </c>
      <c r="H253" s="8">
        <v>0.13639999999999999</v>
      </c>
      <c r="I253" s="8">
        <v>14.92</v>
      </c>
      <c r="J253" s="8">
        <v>16.559999999999999</v>
      </c>
      <c r="K253" s="8">
        <v>1.57</v>
      </c>
      <c r="L253" s="8">
        <v>5.4000000000000003E-3</v>
      </c>
      <c r="M253" s="8">
        <v>100.25749999999999</v>
      </c>
      <c r="N253" s="8"/>
      <c r="O253" s="8">
        <v>38.83539635564874</v>
      </c>
      <c r="P253" s="8">
        <v>48.684098307911775</v>
      </c>
      <c r="Q253" s="8">
        <v>12.22762802145596</v>
      </c>
      <c r="R253" s="8">
        <v>0.25287731498352051</v>
      </c>
      <c r="S253" s="8">
        <v>100</v>
      </c>
      <c r="T253" s="8">
        <v>0.17843263394434172</v>
      </c>
      <c r="U253" s="8">
        <v>6.0793079521340996</v>
      </c>
      <c r="V253" s="8">
        <v>93.742259413921559</v>
      </c>
      <c r="W253" s="8">
        <v>100</v>
      </c>
      <c r="X253" s="9"/>
    </row>
    <row r="254" spans="2:24" ht="17" x14ac:dyDescent="0.2">
      <c r="B254" s="10" t="s">
        <v>2303</v>
      </c>
      <c r="C254" s="8">
        <v>51.11</v>
      </c>
      <c r="D254" s="8">
        <v>0.78910000000000002</v>
      </c>
      <c r="E254" s="8">
        <v>8.35</v>
      </c>
      <c r="F254" s="8">
        <v>1.15E-2</v>
      </c>
      <c r="G254" s="8">
        <v>6.7</v>
      </c>
      <c r="H254" s="8">
        <v>0.1242</v>
      </c>
      <c r="I254" s="8">
        <v>14.91</v>
      </c>
      <c r="J254" s="8">
        <v>16.440000000000001</v>
      </c>
      <c r="K254" s="8">
        <v>1.53</v>
      </c>
      <c r="L254" s="8">
        <v>9.1999999999999998E-3</v>
      </c>
      <c r="M254" s="8">
        <v>100.00579999999999</v>
      </c>
      <c r="N254" s="8"/>
      <c r="O254" s="8">
        <v>38.670011512036652</v>
      </c>
      <c r="P254" s="8">
        <v>48.797888427791229</v>
      </c>
      <c r="Q254" s="8">
        <v>12.301147821794366</v>
      </c>
      <c r="R254" s="8">
        <v>0.23095223837775958</v>
      </c>
      <c r="S254" s="8">
        <v>99.999999999999986</v>
      </c>
      <c r="T254" s="8">
        <v>0</v>
      </c>
      <c r="U254" s="8">
        <v>6.1143771084107001</v>
      </c>
      <c r="V254" s="8">
        <v>93.885622891589307</v>
      </c>
      <c r="W254" s="8">
        <v>100</v>
      </c>
      <c r="X254" s="9"/>
    </row>
    <row r="255" spans="2:24" ht="17" x14ac:dyDescent="0.2">
      <c r="B255" s="10" t="s">
        <v>2304</v>
      </c>
      <c r="C255" s="8">
        <v>50.9</v>
      </c>
      <c r="D255" s="8">
        <v>0.8095</v>
      </c>
      <c r="E255" s="8">
        <v>8.34</v>
      </c>
      <c r="F255" s="8">
        <v>1.83E-2</v>
      </c>
      <c r="G255" s="8">
        <v>6.76</v>
      </c>
      <c r="H255" s="8">
        <v>0.12189999999999999</v>
      </c>
      <c r="I255" s="8">
        <v>15.06</v>
      </c>
      <c r="J255" s="8">
        <v>16.510000000000002</v>
      </c>
      <c r="K255" s="8">
        <v>1.5</v>
      </c>
      <c r="L255" s="8">
        <v>0</v>
      </c>
      <c r="M255" s="8">
        <v>100.06270000000001</v>
      </c>
      <c r="N255" s="8"/>
      <c r="O255" s="8">
        <v>38.541188952627607</v>
      </c>
      <c r="P255" s="8">
        <v>48.916334341564344</v>
      </c>
      <c r="Q255" s="8">
        <v>12.317514359921375</v>
      </c>
      <c r="R255" s="8">
        <v>0.22496234588667391</v>
      </c>
      <c r="S255" s="8">
        <v>100.00000000000001</v>
      </c>
      <c r="T255" s="8">
        <v>0.42045299968416106</v>
      </c>
      <c r="U255" s="8">
        <v>5.5636323318633512</v>
      </c>
      <c r="V255" s="8">
        <v>94.015914668452496</v>
      </c>
      <c r="W255" s="8">
        <v>100.00000000000001</v>
      </c>
      <c r="X255" s="9"/>
    </row>
    <row r="256" spans="2:24" ht="17" x14ac:dyDescent="0.2">
      <c r="B256" s="10" t="s">
        <v>2606</v>
      </c>
      <c r="C256" s="8">
        <f>AVERAGE(C250:C255)</f>
        <v>51.034999999999997</v>
      </c>
      <c r="D256" s="8">
        <f t="shared" ref="D256" si="291">AVERAGE(D250:D255)</f>
        <v>0.80225000000000002</v>
      </c>
      <c r="E256" s="8">
        <f t="shared" ref="E256" si="292">AVERAGE(E250:E255)</f>
        <v>8.39</v>
      </c>
      <c r="F256" s="8">
        <f t="shared" ref="F256" si="293">AVERAGE(F250:F255)</f>
        <v>1.0149999999999999E-2</v>
      </c>
      <c r="G256" s="8">
        <f t="shared" ref="G256" si="294">AVERAGE(G250:G255)</f>
        <v>6.7333333333333334</v>
      </c>
      <c r="H256" s="8">
        <f t="shared" ref="H256" si="295">AVERAGE(H250:H255)</f>
        <v>0.12404999999999999</v>
      </c>
      <c r="I256" s="8">
        <f t="shared" ref="I256" si="296">AVERAGE(I250:I255)</f>
        <v>14.958333333333334</v>
      </c>
      <c r="J256" s="8">
        <f t="shared" ref="J256" si="297">AVERAGE(J250:J255)</f>
        <v>16.483333333333334</v>
      </c>
      <c r="K256" s="8">
        <f t="shared" ref="K256" si="298">AVERAGE(K250:K255)</f>
        <v>1.5333333333333332</v>
      </c>
      <c r="L256" s="8">
        <f t="shared" ref="L256" si="299">AVERAGE(L250:L255)</f>
        <v>6.3E-3</v>
      </c>
      <c r="M256" s="8">
        <f>SUM(C256:L256)</f>
        <v>100.07608333333332</v>
      </c>
      <c r="N256" s="8"/>
      <c r="O256" s="8">
        <v>38.64786626881137</v>
      </c>
      <c r="P256" s="8">
        <v>48.799411593862075</v>
      </c>
      <c r="Q256" s="8">
        <v>12.322787000941478</v>
      </c>
      <c r="R256" s="8">
        <v>0.22993513638507299</v>
      </c>
      <c r="S256" s="8">
        <v>99.999999999999986</v>
      </c>
      <c r="T256" s="8">
        <v>4.0111258421535186E-2</v>
      </c>
      <c r="U256" s="8">
        <v>6.0708120693959069</v>
      </c>
      <c r="V256" s="8">
        <v>93.889076672182554</v>
      </c>
      <c r="W256" s="8">
        <v>100</v>
      </c>
      <c r="X256" s="9"/>
    </row>
    <row r="257" spans="2:24" ht="17" x14ac:dyDescent="0.2">
      <c r="B257" s="10" t="s">
        <v>1532</v>
      </c>
      <c r="C257" s="8">
        <f>(STDEV(C250:C255)/C256)*100</f>
        <v>0.21491399366233116</v>
      </c>
      <c r="D257" s="8">
        <f t="shared" ref="D257" si="300">(STDEV(D250:D255)/D256)*100</f>
        <v>1.9938414637722526</v>
      </c>
      <c r="E257" s="8">
        <f t="shared" ref="E257" si="301">(STDEV(E250:E255)/E256)*100</f>
        <v>0.65282783969626779</v>
      </c>
      <c r="F257" s="8">
        <f t="shared" ref="F257" si="302">(STDEV(F250:F255)/F256)*100</f>
        <v>78.558069806504648</v>
      </c>
      <c r="G257" s="8">
        <f t="shared" ref="G257" si="303">(STDEV(G250:G255)/G256)*100</f>
        <v>0.54500431463456822</v>
      </c>
      <c r="H257" s="8">
        <f t="shared" ref="H257" si="304">(STDEV(H250:H255)/H256)*100</f>
        <v>8.2109045775566347</v>
      </c>
      <c r="I257" s="8">
        <f t="shared" ref="I257" si="305">(STDEV(I250:I255)/I256)*100</f>
        <v>0.58650015635766373</v>
      </c>
      <c r="J257" s="8">
        <f t="shared" ref="J257" si="306">(STDEV(J250:J255)/J256)*100</f>
        <v>0.34031440190839102</v>
      </c>
      <c r="K257" s="8">
        <f t="shared" ref="K257" si="307">(STDEV(K250:K255)/K256)*100</f>
        <v>1.5248415579782781</v>
      </c>
      <c r="L257" s="8">
        <f t="shared" ref="L257" si="308">(STDEV(L250:L255)/L256)*100</f>
        <v>69.920589878010119</v>
      </c>
      <c r="N257" s="8"/>
      <c r="O257" s="8">
        <v>4.2155258727800575</v>
      </c>
      <c r="P257" s="8">
        <v>10.108587178334387</v>
      </c>
      <c r="Q257" s="8">
        <v>5.2695037458603862</v>
      </c>
      <c r="R257" s="8">
        <v>80.406383203025172</v>
      </c>
      <c r="S257" s="8">
        <v>100</v>
      </c>
      <c r="T257" s="8">
        <v>4.0876896031211123</v>
      </c>
      <c r="U257" s="8">
        <v>22.427427699765502</v>
      </c>
      <c r="V257" s="8">
        <v>73.484882697113392</v>
      </c>
      <c r="W257" s="8">
        <v>100</v>
      </c>
      <c r="X257" s="9"/>
    </row>
    <row r="258" spans="2:24" x14ac:dyDescent="0.2">
      <c r="B258" s="10"/>
      <c r="C258" s="8"/>
      <c r="D258" s="8"/>
      <c r="E258" s="8"/>
      <c r="F258" s="8"/>
      <c r="G258" s="8"/>
      <c r="H258" s="8"/>
      <c r="I258" s="8"/>
      <c r="J258" s="8"/>
      <c r="K258" s="8"/>
      <c r="L258" s="8"/>
      <c r="N258" s="8"/>
      <c r="O258" s="8"/>
      <c r="P258" s="8"/>
      <c r="Q258" s="8"/>
      <c r="R258" s="8"/>
      <c r="S258" s="8"/>
      <c r="V258" s="8"/>
      <c r="W258" s="8"/>
      <c r="X258" s="9"/>
    </row>
    <row r="259" spans="2:24" ht="17" x14ac:dyDescent="0.2">
      <c r="B259" s="10" t="s">
        <v>2305</v>
      </c>
      <c r="C259" s="8">
        <v>50.51</v>
      </c>
      <c r="D259" s="8">
        <v>0.91610000000000003</v>
      </c>
      <c r="E259" s="8">
        <v>8.68</v>
      </c>
      <c r="F259" s="8">
        <v>1.2800000000000001E-2</v>
      </c>
      <c r="G259" s="8">
        <v>6.84</v>
      </c>
      <c r="H259" s="8">
        <v>0.1552</v>
      </c>
      <c r="I259" s="8">
        <v>14.37</v>
      </c>
      <c r="J259" s="8">
        <v>16.87</v>
      </c>
      <c r="K259" s="8">
        <v>1.52</v>
      </c>
      <c r="L259" s="8">
        <v>7.6E-3</v>
      </c>
      <c r="M259" s="8">
        <v>99.915899999999993</v>
      </c>
      <c r="N259" s="8"/>
      <c r="O259" s="8">
        <v>39.857304664555237</v>
      </c>
      <c r="P259" s="8">
        <v>47.238979824446517</v>
      </c>
      <c r="Q259" s="8">
        <v>12.613839248954491</v>
      </c>
      <c r="R259" s="8">
        <v>0.28987626204374273</v>
      </c>
      <c r="S259" s="8">
        <v>100</v>
      </c>
      <c r="T259" s="8">
        <v>0.13127097814472835</v>
      </c>
      <c r="U259" s="8">
        <v>5.9788683765719188</v>
      </c>
      <c r="V259" s="8">
        <v>93.889860645283349</v>
      </c>
      <c r="W259" s="8">
        <v>100</v>
      </c>
      <c r="X259" s="9"/>
    </row>
    <row r="260" spans="2:24" ht="17" x14ac:dyDescent="0.2">
      <c r="B260" s="10" t="s">
        <v>2306</v>
      </c>
      <c r="C260" s="8">
        <v>50.23</v>
      </c>
      <c r="D260" s="8">
        <v>0.95309999999999995</v>
      </c>
      <c r="E260" s="8">
        <v>8.7100000000000009</v>
      </c>
      <c r="F260" s="8">
        <v>0</v>
      </c>
      <c r="G260" s="8">
        <v>6.94</v>
      </c>
      <c r="H260" s="8">
        <v>0.13850000000000001</v>
      </c>
      <c r="I260" s="8">
        <v>14.37</v>
      </c>
      <c r="J260" s="8">
        <v>16.98</v>
      </c>
      <c r="K260" s="8">
        <v>1.53</v>
      </c>
      <c r="L260" s="8">
        <v>1.3100000000000001E-2</v>
      </c>
      <c r="M260" s="8">
        <v>99.864699999999999</v>
      </c>
      <c r="N260" s="8"/>
      <c r="O260" s="8">
        <v>39.952146392535617</v>
      </c>
      <c r="P260" s="8">
        <v>47.044634274700634</v>
      </c>
      <c r="Q260" s="8">
        <v>12.745598905835035</v>
      </c>
      <c r="R260" s="8">
        <v>0.25762042692872589</v>
      </c>
      <c r="S260" s="8">
        <v>100.00000000000001</v>
      </c>
      <c r="T260" s="8">
        <v>1.1588680438759957</v>
      </c>
      <c r="U260" s="8">
        <v>5.0281043416733286</v>
      </c>
      <c r="V260" s="8">
        <v>93.813027614450675</v>
      </c>
      <c r="W260" s="8">
        <v>100</v>
      </c>
      <c r="X260" s="9"/>
    </row>
    <row r="261" spans="2:24" ht="17" x14ac:dyDescent="0.2">
      <c r="B261" s="10" t="s">
        <v>2307</v>
      </c>
      <c r="C261" s="8">
        <v>50.7</v>
      </c>
      <c r="D261" s="8">
        <v>0.91890000000000005</v>
      </c>
      <c r="E261" s="8">
        <v>8.7200000000000006</v>
      </c>
      <c r="F261" s="8">
        <v>0</v>
      </c>
      <c r="G261" s="8">
        <v>6.88</v>
      </c>
      <c r="H261" s="8">
        <v>0.14369999999999999</v>
      </c>
      <c r="I261" s="8">
        <v>14.48</v>
      </c>
      <c r="J261" s="8">
        <v>16.97</v>
      </c>
      <c r="K261" s="8">
        <v>1.58</v>
      </c>
      <c r="L261" s="8">
        <v>1.38E-2</v>
      </c>
      <c r="M261" s="8">
        <v>100.44159999999999</v>
      </c>
      <c r="N261" s="8"/>
      <c r="O261" s="8">
        <v>39.834579982977914</v>
      </c>
      <c r="P261" s="8">
        <v>47.293108447686762</v>
      </c>
      <c r="Q261" s="8">
        <v>12.605648262812522</v>
      </c>
      <c r="R261" s="8">
        <v>0.26666330652280323</v>
      </c>
      <c r="S261" s="8">
        <v>100</v>
      </c>
      <c r="T261" s="8">
        <v>0.85837186692045886</v>
      </c>
      <c r="U261" s="8">
        <v>5.4850720451727533</v>
      </c>
      <c r="V261" s="8">
        <v>93.656556087906793</v>
      </c>
      <c r="W261" s="8">
        <v>100</v>
      </c>
      <c r="X261" s="9"/>
    </row>
    <row r="262" spans="2:24" ht="17" x14ac:dyDescent="0.2">
      <c r="B262" s="10" t="s">
        <v>2308</v>
      </c>
      <c r="C262" s="8">
        <v>50.64</v>
      </c>
      <c r="D262" s="8">
        <v>0.96550000000000002</v>
      </c>
      <c r="E262" s="8">
        <v>8.77</v>
      </c>
      <c r="F262" s="8">
        <v>1.2800000000000001E-2</v>
      </c>
      <c r="G262" s="8">
        <v>6.93</v>
      </c>
      <c r="H262" s="8">
        <v>0.12520000000000001</v>
      </c>
      <c r="I262" s="8">
        <v>14.5</v>
      </c>
      <c r="J262" s="8">
        <v>16.88</v>
      </c>
      <c r="K262" s="8">
        <v>1.58</v>
      </c>
      <c r="L262" s="8">
        <v>1.8E-3</v>
      </c>
      <c r="M262" s="8">
        <v>100.4302</v>
      </c>
      <c r="N262" s="8"/>
      <c r="O262" s="8">
        <v>39.658479156362667</v>
      </c>
      <c r="P262" s="8">
        <v>47.40045534586536</v>
      </c>
      <c r="Q262" s="8">
        <v>12.708526372758378</v>
      </c>
      <c r="R262" s="8">
        <v>0.23253912501359908</v>
      </c>
      <c r="S262" s="8">
        <v>100</v>
      </c>
      <c r="T262" s="8">
        <v>0.76276394116920421</v>
      </c>
      <c r="U262" s="8">
        <v>5.5799364660760302</v>
      </c>
      <c r="V262" s="8">
        <v>93.657299592754768</v>
      </c>
      <c r="W262" s="8">
        <v>100</v>
      </c>
      <c r="X262" s="9"/>
    </row>
    <row r="263" spans="2:24" ht="17" x14ac:dyDescent="0.2">
      <c r="B263" s="10" t="s">
        <v>2309</v>
      </c>
      <c r="C263" s="8">
        <v>50.6</v>
      </c>
      <c r="D263" s="8">
        <v>0.92130000000000001</v>
      </c>
      <c r="E263" s="8">
        <v>8.66</v>
      </c>
      <c r="F263" s="8">
        <v>9.4999999999999998E-3</v>
      </c>
      <c r="G263" s="8">
        <v>6.79</v>
      </c>
      <c r="H263" s="8">
        <v>0.128</v>
      </c>
      <c r="I263" s="8">
        <v>14.38</v>
      </c>
      <c r="J263" s="8">
        <v>16.920000000000002</v>
      </c>
      <c r="K263" s="8">
        <v>1.58</v>
      </c>
      <c r="L263" s="8">
        <v>0</v>
      </c>
      <c r="M263" s="8">
        <v>99.999099999999999</v>
      </c>
      <c r="N263" s="8"/>
      <c r="O263" s="8">
        <v>39.972239775509735</v>
      </c>
      <c r="P263" s="8">
        <v>47.268074278874053</v>
      </c>
      <c r="Q263" s="8">
        <v>12.520631851151306</v>
      </c>
      <c r="R263" s="8">
        <v>0.23905409446489245</v>
      </c>
      <c r="S263" s="8">
        <v>99.999999999999986</v>
      </c>
      <c r="T263" s="8">
        <v>0.38628402757549812</v>
      </c>
      <c r="U263" s="8">
        <v>5.9654440849180004</v>
      </c>
      <c r="V263" s="8">
        <v>93.648271887506496</v>
      </c>
      <c r="W263" s="8">
        <v>100</v>
      </c>
      <c r="X263" s="9"/>
    </row>
    <row r="264" spans="2:24" ht="17" x14ac:dyDescent="0.2">
      <c r="B264" s="10" t="s">
        <v>2310</v>
      </c>
      <c r="C264" s="8">
        <v>50.45</v>
      </c>
      <c r="D264" s="8">
        <v>0.9486</v>
      </c>
      <c r="E264" s="8">
        <v>8.6999999999999993</v>
      </c>
      <c r="F264" s="8">
        <v>1.35E-2</v>
      </c>
      <c r="G264" s="8">
        <v>6.67</v>
      </c>
      <c r="H264" s="8">
        <v>0.16200000000000001</v>
      </c>
      <c r="I264" s="8">
        <v>14.26</v>
      </c>
      <c r="J264" s="8">
        <v>17.03</v>
      </c>
      <c r="K264" s="8">
        <v>1.62</v>
      </c>
      <c r="L264" s="8">
        <v>1.66E-2</v>
      </c>
      <c r="M264" s="8">
        <v>99.886799999999994</v>
      </c>
      <c r="N264" s="8"/>
      <c r="O264" s="8">
        <v>40.350074321479241</v>
      </c>
      <c r="P264" s="8">
        <v>47.011067677077428</v>
      </c>
      <c r="Q264" s="8">
        <v>12.335418024050766</v>
      </c>
      <c r="R264" s="8">
        <v>0.30343997739255557</v>
      </c>
      <c r="S264" s="8">
        <v>99.999999999999986</v>
      </c>
      <c r="T264" s="8">
        <v>0.79333742872305157</v>
      </c>
      <c r="U264" s="8">
        <v>5.7530431729479785</v>
      </c>
      <c r="V264" s="8">
        <v>93.453619398328968</v>
      </c>
      <c r="W264" s="8">
        <v>100</v>
      </c>
      <c r="X264" s="9"/>
    </row>
    <row r="265" spans="2:24" ht="17" x14ac:dyDescent="0.2">
      <c r="B265" s="10" t="s">
        <v>1390</v>
      </c>
      <c r="C265" s="8">
        <f>AVERAGE(C259:C264)</f>
        <v>50.521666666666668</v>
      </c>
      <c r="D265" s="8">
        <f t="shared" ref="D265" si="309">AVERAGE(D259:D264)</f>
        <v>0.93725000000000003</v>
      </c>
      <c r="E265" s="8">
        <f t="shared" ref="E265" si="310">AVERAGE(E259:E264)</f>
        <v>8.7066666666666652</v>
      </c>
      <c r="F265" s="8">
        <f t="shared" ref="F265" si="311">AVERAGE(F259:F264)</f>
        <v>8.0999999999999996E-3</v>
      </c>
      <c r="G265" s="8">
        <f t="shared" ref="G265" si="312">AVERAGE(G259:G264)</f>
        <v>6.8416666666666677</v>
      </c>
      <c r="H265" s="8">
        <f t="shared" ref="H265" si="313">AVERAGE(H259:H264)</f>
        <v>0.1421</v>
      </c>
      <c r="I265" s="8">
        <f t="shared" ref="I265" si="314">AVERAGE(I259:I264)</f>
        <v>14.393333333333333</v>
      </c>
      <c r="J265" s="8">
        <f t="shared" ref="J265" si="315">AVERAGE(J259:J264)</f>
        <v>16.941666666666666</v>
      </c>
      <c r="K265" s="8">
        <f t="shared" ref="K265" si="316">AVERAGE(K259:K264)</f>
        <v>1.5683333333333334</v>
      </c>
      <c r="L265" s="8">
        <f t="shared" ref="L265" si="317">AVERAGE(L259:L264)</f>
        <v>8.8166666666666671E-3</v>
      </c>
      <c r="M265" s="8">
        <f>SUM(C265:L265)</f>
        <v>100.06959999999998</v>
      </c>
      <c r="N265" s="8"/>
      <c r="O265" s="8">
        <v>39.936914655019763</v>
      </c>
      <c r="P265" s="8">
        <v>47.209636770135774</v>
      </c>
      <c r="Q265" s="8">
        <v>12.58863481511262</v>
      </c>
      <c r="R265" s="8">
        <v>0.2648137597318338</v>
      </c>
      <c r="S265" s="8">
        <v>99.999999999999986</v>
      </c>
      <c r="T265" s="8">
        <v>0.68130527923710704</v>
      </c>
      <c r="U265" s="8">
        <v>5.6321896828793498</v>
      </c>
      <c r="V265" s="8">
        <v>93.686505037883549</v>
      </c>
      <c r="W265" s="8">
        <v>100</v>
      </c>
      <c r="X265" s="9"/>
    </row>
    <row r="266" spans="2:24" ht="17" x14ac:dyDescent="0.2">
      <c r="B266" s="10" t="s">
        <v>1532</v>
      </c>
      <c r="C266" s="8">
        <f>(STDEV(C259:C264)/C265)*100</f>
        <v>0.33389840480777905</v>
      </c>
      <c r="D266" s="8">
        <f t="shared" ref="D266" si="318">(STDEV(D259:D264)/D265)*100</f>
        <v>2.2464605933961059</v>
      </c>
      <c r="E266" s="8">
        <f t="shared" ref="E266" si="319">(STDEV(E259:E264)/E265)*100</f>
        <v>0.43381976950123363</v>
      </c>
      <c r="F266" s="8">
        <f t="shared" ref="F266" si="320">(STDEV(F259:F264)/F265)*100</f>
        <v>79.343442082850444</v>
      </c>
      <c r="G266" s="8">
        <f t="shared" ref="G266" si="321">(STDEV(G259:G264)/G265)*100</f>
        <v>1.477381651649823</v>
      </c>
      <c r="H266" s="8">
        <f t="shared" ref="H266" si="322">(STDEV(H259:H264)/H265)*100</f>
        <v>10.282934427853004</v>
      </c>
      <c r="I266" s="8">
        <f t="shared" ref="I266" si="323">(STDEV(I259:I264)/I265)*100</f>
        <v>0.6051515057185588</v>
      </c>
      <c r="J266" s="8">
        <f t="shared" ref="J266" si="324">(STDEV(J259:J264)/J265)*100</f>
        <v>0.36846012545012519</v>
      </c>
      <c r="K266" s="8">
        <f t="shared" ref="K266" si="325">(STDEV(K259:K264)/K265)*100</f>
        <v>2.3657890940436799</v>
      </c>
      <c r="L266" s="8">
        <f t="shared" ref="L266" si="326">(STDEV(L259:L264)/L265)*100</f>
        <v>77.294657452301962</v>
      </c>
      <c r="N266" s="8"/>
      <c r="O266" s="8">
        <v>3.5115586291225562</v>
      </c>
      <c r="P266" s="8">
        <v>8.0246194204164816</v>
      </c>
      <c r="Q266" s="8">
        <v>10.990070432801916</v>
      </c>
      <c r="R266" s="8">
        <v>77.473751517659053</v>
      </c>
      <c r="S266" s="8">
        <v>100</v>
      </c>
      <c r="T266" s="8">
        <v>8.4661898660660064</v>
      </c>
      <c r="U266" s="8">
        <v>22.965099106216062</v>
      </c>
      <c r="V266" s="8">
        <v>68.568711027717939</v>
      </c>
      <c r="W266" s="8">
        <v>100</v>
      </c>
      <c r="X266" s="9"/>
    </row>
    <row r="267" spans="2:24" x14ac:dyDescent="0.2">
      <c r="B267" s="10"/>
      <c r="C267" s="8"/>
      <c r="D267" s="8"/>
      <c r="E267" s="8"/>
      <c r="F267" s="8"/>
      <c r="G267" s="8"/>
      <c r="H267" s="8"/>
      <c r="I267" s="8"/>
      <c r="J267" s="8"/>
      <c r="K267" s="8"/>
      <c r="L267" s="8"/>
      <c r="N267" s="8"/>
      <c r="O267" s="8"/>
      <c r="P267" s="8"/>
      <c r="Q267" s="8"/>
      <c r="R267" s="8"/>
      <c r="S267" s="8"/>
      <c r="V267" s="8"/>
      <c r="W267" s="8"/>
      <c r="X267" s="9"/>
    </row>
    <row r="268" spans="2:24" ht="17" x14ac:dyDescent="0.2">
      <c r="B268" s="10" t="s">
        <v>2378</v>
      </c>
      <c r="C268" s="8">
        <v>49.22</v>
      </c>
      <c r="D268" s="8">
        <v>1.5266</v>
      </c>
      <c r="E268" s="8">
        <v>9.34</v>
      </c>
      <c r="F268" s="8">
        <v>0</v>
      </c>
      <c r="G268" s="8">
        <v>8.3000000000000007</v>
      </c>
      <c r="H268" s="8">
        <v>0.1139</v>
      </c>
      <c r="I268" s="8">
        <v>11.9</v>
      </c>
      <c r="J268" s="8">
        <v>17.52</v>
      </c>
      <c r="K268" s="8">
        <v>2.06</v>
      </c>
      <c r="L268" s="8">
        <v>0</v>
      </c>
      <c r="M268" s="8">
        <v>100.00190000000001</v>
      </c>
      <c r="N268" s="8"/>
      <c r="O268" s="8">
        <v>43.103670031402849</v>
      </c>
      <c r="P268" s="8">
        <v>40.735964836408748</v>
      </c>
      <c r="Q268" s="8">
        <v>15.938835430110601</v>
      </c>
      <c r="R268" s="8">
        <v>0.22152970207780995</v>
      </c>
      <c r="S268" s="8">
        <v>100.00000000000001</v>
      </c>
      <c r="T268" s="8">
        <v>2.5208780981357615</v>
      </c>
      <c r="U268" s="8">
        <v>6.0918341191985883</v>
      </c>
      <c r="V268" s="8">
        <v>91.387287782665652</v>
      </c>
      <c r="W268" s="8">
        <v>100</v>
      </c>
      <c r="X268" s="9"/>
    </row>
    <row r="269" spans="2:24" ht="17" x14ac:dyDescent="0.2">
      <c r="B269" s="10" t="s">
        <v>2379</v>
      </c>
      <c r="C269" s="8">
        <v>49.36</v>
      </c>
      <c r="D269" s="8">
        <v>1.5356000000000001</v>
      </c>
      <c r="E269" s="8">
        <v>9.4600000000000009</v>
      </c>
      <c r="F269" s="8">
        <v>1.0800000000000001E-2</v>
      </c>
      <c r="G269" s="8">
        <v>8.1199999999999992</v>
      </c>
      <c r="H269" s="8">
        <v>0.1095</v>
      </c>
      <c r="I269" s="8">
        <v>11.87</v>
      </c>
      <c r="J269" s="8">
        <v>17.45</v>
      </c>
      <c r="K269" s="8">
        <v>2.0099999999999998</v>
      </c>
      <c r="L269" s="8">
        <v>7.9000000000000008E-3</v>
      </c>
      <c r="M269" s="8">
        <v>99.947000000000003</v>
      </c>
      <c r="N269" s="8"/>
      <c r="O269" s="8">
        <v>43.203258054619326</v>
      </c>
      <c r="P269" s="8">
        <v>40.890524845625876</v>
      </c>
      <c r="Q269" s="8">
        <v>15.691896814410327</v>
      </c>
      <c r="R269" s="8">
        <v>0.21432028534447051</v>
      </c>
      <c r="S269" s="8">
        <v>100</v>
      </c>
      <c r="T269" s="8">
        <v>1.2330112872566874</v>
      </c>
      <c r="U269" s="8">
        <v>7.1303373789216904</v>
      </c>
      <c r="V269" s="8">
        <v>91.636651333821618</v>
      </c>
      <c r="W269" s="8">
        <v>100</v>
      </c>
      <c r="X269" s="9"/>
    </row>
    <row r="270" spans="2:24" ht="17" x14ac:dyDescent="0.2">
      <c r="B270" s="10" t="s">
        <v>2380</v>
      </c>
      <c r="C270" s="8">
        <v>49.17</v>
      </c>
      <c r="D270" s="8">
        <v>1.5064</v>
      </c>
      <c r="E270" s="8">
        <v>9.44</v>
      </c>
      <c r="F270" s="8">
        <v>0</v>
      </c>
      <c r="G270" s="8">
        <v>8.25</v>
      </c>
      <c r="H270" s="8">
        <v>0.14119999999999999</v>
      </c>
      <c r="I270" s="8">
        <v>11.93</v>
      </c>
      <c r="J270" s="8">
        <v>17.41</v>
      </c>
      <c r="K270" s="8">
        <v>2.0299999999999998</v>
      </c>
      <c r="L270" s="8">
        <v>7.1000000000000004E-3</v>
      </c>
      <c r="M270" s="8">
        <v>99.908600000000007</v>
      </c>
      <c r="N270" s="8"/>
      <c r="O270" s="8">
        <v>42.923547264016811</v>
      </c>
      <c r="P270" s="8">
        <v>40.92495175884666</v>
      </c>
      <c r="Q270" s="8">
        <v>15.876293884170217</v>
      </c>
      <c r="R270" s="8">
        <v>0.27520709296631096</v>
      </c>
      <c r="S270" s="8">
        <v>100.00000000000001</v>
      </c>
      <c r="T270" s="8">
        <v>2.2528754868202161</v>
      </c>
      <c r="U270" s="8">
        <v>6.2390124601261148</v>
      </c>
      <c r="V270" s="8">
        <v>91.508112053053665</v>
      </c>
      <c r="W270" s="8">
        <v>100</v>
      </c>
      <c r="X270" s="9"/>
    </row>
    <row r="271" spans="2:24" ht="17" x14ac:dyDescent="0.2">
      <c r="B271" s="10" t="s">
        <v>2381</v>
      </c>
      <c r="C271" s="8">
        <v>49.26</v>
      </c>
      <c r="D271" s="8">
        <v>1.5027999999999999</v>
      </c>
      <c r="E271" s="8">
        <v>9.4700000000000006</v>
      </c>
      <c r="F271" s="8">
        <v>8.8000000000000005E-3</v>
      </c>
      <c r="G271" s="8">
        <v>8.25</v>
      </c>
      <c r="H271" s="8">
        <v>0.15790000000000001</v>
      </c>
      <c r="I271" s="8">
        <v>11.93</v>
      </c>
      <c r="J271" s="8">
        <v>17.54</v>
      </c>
      <c r="K271" s="8">
        <v>2.04</v>
      </c>
      <c r="L271" s="8">
        <v>6.4999999999999997E-3</v>
      </c>
      <c r="M271" s="8">
        <v>100.166</v>
      </c>
      <c r="N271" s="8"/>
      <c r="O271" s="8">
        <v>43.091916666024474</v>
      </c>
      <c r="P271" s="8">
        <v>40.780971175891082</v>
      </c>
      <c r="Q271" s="8">
        <v>15.820438520867979</v>
      </c>
      <c r="R271" s="8">
        <v>0.30667363721646568</v>
      </c>
      <c r="S271" s="8">
        <v>100</v>
      </c>
      <c r="T271" s="8">
        <v>2.4722249771559053</v>
      </c>
      <c r="U271" s="8">
        <v>6.0487297102662296</v>
      </c>
      <c r="V271" s="8">
        <v>91.479045312577867</v>
      </c>
      <c r="W271" s="8">
        <v>100</v>
      </c>
      <c r="X271" s="9"/>
    </row>
    <row r="272" spans="2:24" ht="17" x14ac:dyDescent="0.2">
      <c r="B272" s="10" t="s">
        <v>2382</v>
      </c>
      <c r="C272" s="8">
        <v>49.17</v>
      </c>
      <c r="D272" s="8">
        <v>1.4870000000000001</v>
      </c>
      <c r="E272" s="8">
        <v>9.39</v>
      </c>
      <c r="F272" s="8">
        <v>1.5599999999999999E-2</v>
      </c>
      <c r="G272" s="8">
        <v>8.14</v>
      </c>
      <c r="H272" s="8">
        <v>0.114</v>
      </c>
      <c r="I272" s="8">
        <v>11.93</v>
      </c>
      <c r="J272" s="8">
        <v>17.45</v>
      </c>
      <c r="K272" s="8">
        <v>2.04</v>
      </c>
      <c r="L272" s="8">
        <v>1.1599999999999999E-2</v>
      </c>
      <c r="M272" s="8">
        <v>99.752600000000001</v>
      </c>
      <c r="N272" s="8"/>
      <c r="O272" s="8">
        <v>43.093735558254274</v>
      </c>
      <c r="P272" s="8">
        <v>40.993033058562133</v>
      </c>
      <c r="Q272" s="8">
        <v>15.690669055833673</v>
      </c>
      <c r="R272" s="8">
        <v>0.22256232734993467</v>
      </c>
      <c r="S272" s="8">
        <v>100.00000000000001</v>
      </c>
      <c r="T272" s="8">
        <v>2.2392656660553714</v>
      </c>
      <c r="U272" s="8">
        <v>6.3028323607339107</v>
      </c>
      <c r="V272" s="8">
        <v>91.457901973210724</v>
      </c>
      <c r="W272" s="8">
        <v>100</v>
      </c>
      <c r="X272" s="9"/>
    </row>
    <row r="273" spans="2:24" ht="17" x14ac:dyDescent="0.2">
      <c r="B273" s="10" t="s">
        <v>2383</v>
      </c>
      <c r="C273" s="8">
        <v>49.32</v>
      </c>
      <c r="D273" s="8">
        <v>1.5002</v>
      </c>
      <c r="E273" s="8">
        <v>9.4</v>
      </c>
      <c r="F273" s="8">
        <v>0</v>
      </c>
      <c r="G273" s="8">
        <v>8.25</v>
      </c>
      <c r="H273" s="8">
        <v>0.13900000000000001</v>
      </c>
      <c r="I273" s="8">
        <v>11.94</v>
      </c>
      <c r="J273" s="8">
        <v>17.399999999999999</v>
      </c>
      <c r="K273" s="8">
        <v>2.11</v>
      </c>
      <c r="L273" s="8">
        <v>1.4E-2</v>
      </c>
      <c r="M273" s="8">
        <v>100.0795</v>
      </c>
      <c r="N273" s="8"/>
      <c r="O273" s="8">
        <v>42.896592711653561</v>
      </c>
      <c r="P273" s="8">
        <v>40.957059970304179</v>
      </c>
      <c r="Q273" s="8">
        <v>15.875442679568033</v>
      </c>
      <c r="R273" s="8">
        <v>0.27090463847421442</v>
      </c>
      <c r="S273" s="8">
        <v>100</v>
      </c>
      <c r="T273" s="8">
        <v>2.6531916614257494</v>
      </c>
      <c r="U273" s="8">
        <v>6.1785685451056249</v>
      </c>
      <c r="V273" s="8">
        <v>91.168239793468615</v>
      </c>
      <c r="W273" s="8">
        <v>99.999999999999986</v>
      </c>
      <c r="X273" s="9"/>
    </row>
    <row r="274" spans="2:24" ht="17" x14ac:dyDescent="0.2">
      <c r="B274" s="10" t="s">
        <v>2607</v>
      </c>
      <c r="C274" s="8">
        <f>AVERAGE(C268:C273)</f>
        <v>49.25</v>
      </c>
      <c r="D274" s="8">
        <f t="shared" ref="D274" si="327">AVERAGE(D268:D273)</f>
        <v>1.5097666666666667</v>
      </c>
      <c r="E274" s="8">
        <f t="shared" ref="E274" si="328">AVERAGE(E268:E273)</f>
        <v>9.4166666666666661</v>
      </c>
      <c r="F274" s="8">
        <f t="shared" ref="F274" si="329">AVERAGE(F268:F273)</f>
        <v>5.8666666666666659E-3</v>
      </c>
      <c r="G274" s="8">
        <f t="shared" ref="G274" si="330">AVERAGE(G268:G273)</f>
        <v>8.2183333333333337</v>
      </c>
      <c r="H274" s="8">
        <f t="shared" ref="H274" si="331">AVERAGE(H268:H273)</f>
        <v>0.12925</v>
      </c>
      <c r="I274" s="8">
        <f t="shared" ref="I274" si="332">AVERAGE(I268:I273)</f>
        <v>11.916666666666666</v>
      </c>
      <c r="J274" s="8">
        <f t="shared" ref="J274" si="333">AVERAGE(J268:J273)</f>
        <v>17.461666666666662</v>
      </c>
      <c r="K274" s="8">
        <f t="shared" ref="K274" si="334">AVERAGE(K268:K273)</f>
        <v>2.0483333333333333</v>
      </c>
      <c r="L274" s="8">
        <f t="shared" ref="L274" si="335">AVERAGE(L268:L273)</f>
        <v>7.8500000000000011E-3</v>
      </c>
      <c r="M274" s="8">
        <f>SUM(C274:L274)</f>
        <v>99.964399999999998</v>
      </c>
      <c r="N274" s="8"/>
      <c r="O274" s="8">
        <v>43.052043122090041</v>
      </c>
      <c r="P274" s="8">
        <v>40.880270667484211</v>
      </c>
      <c r="Q274" s="8">
        <v>15.815763850132623</v>
      </c>
      <c r="R274" s="8">
        <v>0.25192236029314646</v>
      </c>
      <c r="S274" s="8">
        <v>100.00000000000003</v>
      </c>
      <c r="T274" s="8">
        <v>2.2277287451371843</v>
      </c>
      <c r="U274" s="8">
        <v>6.3325266255044044</v>
      </c>
      <c r="V274" s="8">
        <v>91.439744629358415</v>
      </c>
      <c r="W274" s="8">
        <v>100</v>
      </c>
      <c r="X274" s="9"/>
    </row>
    <row r="275" spans="2:24" ht="17" x14ac:dyDescent="0.2">
      <c r="B275" s="10" t="s">
        <v>1532</v>
      </c>
      <c r="C275" s="8">
        <f>(STDEV(C268:C273)/C274)*100</f>
        <v>0.15936176138354022</v>
      </c>
      <c r="D275" s="8">
        <f t="shared" ref="D275" si="336">(STDEV(D268:D273)/D274)*100</f>
        <v>1.192396655980378</v>
      </c>
      <c r="E275" s="8">
        <f t="shared" ref="E275" si="337">(STDEV(E268:E273)/E274)*100</f>
        <v>0.52312787828421214</v>
      </c>
      <c r="F275" s="8">
        <f t="shared" ref="F275" si="338">(STDEV(F268:F273)/F274)*100</f>
        <v>115.842226703406</v>
      </c>
      <c r="G275" s="8">
        <f t="shared" ref="G275" si="339">(STDEV(G268:G273)/G274)*100</f>
        <v>0.86867908094969759</v>
      </c>
      <c r="H275" s="8">
        <f t="shared" ref="H275" si="340">(STDEV(H268:H273)/H274)*100</f>
        <v>15.149145595745273</v>
      </c>
      <c r="I275" s="8">
        <f t="shared" ref="I275" si="341">(STDEV(I268:I273)/I274)*100</f>
        <v>0.22307582699162995</v>
      </c>
      <c r="J275" s="8">
        <f t="shared" ref="J275" si="342">(STDEV(J268:J273)/J274)*100</f>
        <v>0.32681423213936556</v>
      </c>
      <c r="K275" s="8">
        <f t="shared" ref="K275" si="343">(STDEV(K268:K273)/K274)*100</f>
        <v>1.6746578626119373</v>
      </c>
      <c r="L275" s="8">
        <f t="shared" ref="L275" si="344">(STDEV(L268:L273)/L274)*100</f>
        <v>61.330667441288014</v>
      </c>
      <c r="N275" s="8"/>
      <c r="O275" s="8">
        <v>2.458845816403413</v>
      </c>
      <c r="P275" s="8">
        <v>2.3352519622251338</v>
      </c>
      <c r="Q275" s="8">
        <v>5.1013843515390356</v>
      </c>
      <c r="R275" s="8">
        <v>90.104517869832421</v>
      </c>
      <c r="S275" s="8">
        <v>100</v>
      </c>
      <c r="T275" s="8">
        <v>4.334256412428938</v>
      </c>
      <c r="U275" s="8">
        <v>15.037642456378775</v>
      </c>
      <c r="V275" s="8">
        <v>80.628101131192281</v>
      </c>
      <c r="W275" s="8">
        <v>100</v>
      </c>
      <c r="X275" s="9"/>
    </row>
    <row r="276" spans="2:24" x14ac:dyDescent="0.2">
      <c r="B276" s="10"/>
      <c r="C276" s="8"/>
      <c r="D276" s="8"/>
      <c r="E276" s="8"/>
      <c r="F276" s="8"/>
      <c r="G276" s="8"/>
      <c r="H276" s="8"/>
      <c r="I276" s="8"/>
      <c r="J276" s="8"/>
      <c r="K276" s="8"/>
      <c r="L276" s="8"/>
      <c r="N276" s="8"/>
      <c r="O276" s="8"/>
      <c r="P276" s="8"/>
      <c r="Q276" s="8"/>
      <c r="R276" s="8"/>
      <c r="S276" s="8"/>
      <c r="V276" s="8"/>
      <c r="W276" s="8"/>
      <c r="X276" s="9"/>
    </row>
    <row r="277" spans="2:24" ht="17" x14ac:dyDescent="0.2">
      <c r="B277" s="10" t="s">
        <v>2318</v>
      </c>
      <c r="C277" s="8">
        <v>50.75</v>
      </c>
      <c r="D277" s="8">
        <v>0.8972</v>
      </c>
      <c r="E277" s="8">
        <v>8.5399999999999991</v>
      </c>
      <c r="F277" s="8">
        <v>3.3E-3</v>
      </c>
      <c r="G277" s="8">
        <v>6.78</v>
      </c>
      <c r="H277" s="8">
        <v>0.1341</v>
      </c>
      <c r="I277" s="8">
        <v>14.81</v>
      </c>
      <c r="J277" s="8">
        <v>16.559999999999999</v>
      </c>
      <c r="K277" s="8">
        <v>1.57</v>
      </c>
      <c r="L277" s="8">
        <v>2.3999999999999998E-3</v>
      </c>
      <c r="M277" s="8">
        <v>100.0729</v>
      </c>
      <c r="N277" s="8"/>
      <c r="O277" s="8">
        <v>38.905483321883175</v>
      </c>
      <c r="P277" s="8">
        <v>48.412380621561709</v>
      </c>
      <c r="Q277" s="8">
        <v>12.433074124877102</v>
      </c>
      <c r="R277" s="8">
        <v>0.24906193167801988</v>
      </c>
      <c r="S277" s="8">
        <v>99.999999999999986</v>
      </c>
      <c r="T277" s="8">
        <v>0.56619560843757188</v>
      </c>
      <c r="U277" s="8">
        <v>5.7263947486127931</v>
      </c>
      <c r="V277" s="8">
        <v>93.707409642949642</v>
      </c>
      <c r="W277" s="8">
        <v>100</v>
      </c>
      <c r="X277" s="9"/>
    </row>
    <row r="278" spans="2:24" ht="17" x14ac:dyDescent="0.2">
      <c r="B278" s="10" t="s">
        <v>2319</v>
      </c>
      <c r="C278" s="8">
        <v>50.68</v>
      </c>
      <c r="D278" s="8">
        <v>0.89939999999999998</v>
      </c>
      <c r="E278" s="8">
        <v>8.7899999999999991</v>
      </c>
      <c r="F278" s="8">
        <v>6.1000000000000004E-3</v>
      </c>
      <c r="G278" s="8">
        <v>6.72</v>
      </c>
      <c r="H278" s="8">
        <v>0.108</v>
      </c>
      <c r="I278" s="8">
        <v>14.7</v>
      </c>
      <c r="J278" s="8">
        <v>16.53</v>
      </c>
      <c r="K278" s="8">
        <v>1.56</v>
      </c>
      <c r="L278" s="8">
        <v>3.0999999999999999E-3</v>
      </c>
      <c r="M278" s="8">
        <v>100.0386</v>
      </c>
      <c r="N278" s="8"/>
      <c r="O278" s="8">
        <v>39.064923702493559</v>
      </c>
      <c r="P278" s="8">
        <v>48.337296833438387</v>
      </c>
      <c r="Q278" s="8">
        <v>12.396005106090669</v>
      </c>
      <c r="R278" s="8">
        <v>0.20177435797739818</v>
      </c>
      <c r="S278" s="8">
        <v>100.00000000000001</v>
      </c>
      <c r="T278" s="8">
        <v>7.6232707933729327E-2</v>
      </c>
      <c r="U278" s="8">
        <v>6.1828429772011608</v>
      </c>
      <c r="V278" s="8">
        <v>93.740924314865111</v>
      </c>
      <c r="W278" s="8">
        <v>100</v>
      </c>
      <c r="X278" s="9"/>
    </row>
    <row r="279" spans="2:24" ht="17" x14ac:dyDescent="0.2">
      <c r="B279" s="10" t="s">
        <v>2320</v>
      </c>
      <c r="C279" s="8">
        <v>50.62</v>
      </c>
      <c r="D279" s="8">
        <v>0.8911</v>
      </c>
      <c r="E279" s="8">
        <v>8.75</v>
      </c>
      <c r="F279" s="8">
        <v>4.0000000000000001E-3</v>
      </c>
      <c r="G279" s="8">
        <v>6.84</v>
      </c>
      <c r="H279" s="8">
        <v>0.1353</v>
      </c>
      <c r="I279" s="8">
        <v>14.75</v>
      </c>
      <c r="J279" s="8">
        <v>16.64</v>
      </c>
      <c r="K279" s="8">
        <v>1.52</v>
      </c>
      <c r="L279" s="8">
        <v>4.8999999999999998E-3</v>
      </c>
      <c r="M279" s="8">
        <v>100.17100000000001</v>
      </c>
      <c r="N279" s="8"/>
      <c r="O279" s="8">
        <v>39.052789787634985</v>
      </c>
      <c r="P279" s="8">
        <v>48.166119650592229</v>
      </c>
      <c r="Q279" s="8">
        <v>12.530061137452982</v>
      </c>
      <c r="R279" s="8">
        <v>0.2510294243198079</v>
      </c>
      <c r="S279" s="8">
        <v>100.00000000000001</v>
      </c>
      <c r="T279" s="8">
        <v>0.55541581774568205</v>
      </c>
      <c r="U279" s="8">
        <v>5.5423227585291182</v>
      </c>
      <c r="V279" s="8">
        <v>93.902261423725193</v>
      </c>
      <c r="W279" s="8">
        <v>100</v>
      </c>
      <c r="X279" s="9"/>
    </row>
    <row r="280" spans="2:24" ht="17" x14ac:dyDescent="0.2">
      <c r="B280" s="10" t="s">
        <v>2321</v>
      </c>
      <c r="C280" s="8">
        <v>50.45</v>
      </c>
      <c r="D280" s="8">
        <v>0.9244</v>
      </c>
      <c r="E280" s="8">
        <v>8.6</v>
      </c>
      <c r="F280" s="8">
        <v>2E-3</v>
      </c>
      <c r="G280" s="8">
        <v>6.76</v>
      </c>
      <c r="H280" s="8">
        <v>0.14230000000000001</v>
      </c>
      <c r="I280" s="8">
        <v>14.75</v>
      </c>
      <c r="J280" s="8">
        <v>16.55</v>
      </c>
      <c r="K280" s="8">
        <v>1.59</v>
      </c>
      <c r="L280" s="8">
        <v>3.2000000000000002E-3</v>
      </c>
      <c r="M280" s="8">
        <v>99.819199999999995</v>
      </c>
      <c r="N280" s="8"/>
      <c r="O280" s="8">
        <v>38.975950372515285</v>
      </c>
      <c r="P280" s="8">
        <v>48.332764238130295</v>
      </c>
      <c r="Q280" s="8">
        <v>12.426355042928547</v>
      </c>
      <c r="R280" s="8">
        <v>0.26493034642585872</v>
      </c>
      <c r="S280" s="8">
        <v>99.999999999999986</v>
      </c>
      <c r="T280" s="8">
        <v>1.0885531814382332</v>
      </c>
      <c r="U280" s="8">
        <v>5.3266829045059767</v>
      </c>
      <c r="V280" s="8">
        <v>93.584763914055785</v>
      </c>
      <c r="W280" s="8">
        <v>100</v>
      </c>
      <c r="X280" s="9"/>
    </row>
    <row r="281" spans="2:24" ht="17" x14ac:dyDescent="0.2">
      <c r="B281" s="10" t="s">
        <v>2322</v>
      </c>
      <c r="C281" s="8">
        <v>50.66</v>
      </c>
      <c r="D281" s="8">
        <v>0.90529999999999999</v>
      </c>
      <c r="E281" s="8">
        <v>8.7100000000000009</v>
      </c>
      <c r="F281" s="8">
        <v>0</v>
      </c>
      <c r="G281" s="8">
        <v>6.76</v>
      </c>
      <c r="H281" s="8">
        <v>0.1153</v>
      </c>
      <c r="I281" s="8">
        <v>14.59</v>
      </c>
      <c r="J281" s="8">
        <v>16.64</v>
      </c>
      <c r="K281" s="8">
        <v>1.47</v>
      </c>
      <c r="L281" s="8">
        <v>7.7000000000000002E-3</v>
      </c>
      <c r="M281" s="8">
        <v>99.880300000000005</v>
      </c>
      <c r="N281" s="8"/>
      <c r="O281" s="8">
        <v>39.330517299086445</v>
      </c>
      <c r="P281" s="8">
        <v>47.982461840526767</v>
      </c>
      <c r="Q281" s="8">
        <v>12.471577191798687</v>
      </c>
      <c r="R281" s="8">
        <v>0.2154436685880938</v>
      </c>
      <c r="S281" s="8">
        <v>100</v>
      </c>
      <c r="T281" s="8">
        <v>0</v>
      </c>
      <c r="U281" s="8">
        <v>5.9156217913207243</v>
      </c>
      <c r="V281" s="8">
        <v>94.084378208679283</v>
      </c>
      <c r="W281" s="8">
        <v>100</v>
      </c>
      <c r="X281" s="9"/>
    </row>
    <row r="282" spans="2:24" ht="17" x14ac:dyDescent="0.2">
      <c r="B282" s="10" t="s">
        <v>2323</v>
      </c>
      <c r="C282" s="8">
        <v>50.65</v>
      </c>
      <c r="D282" s="8">
        <v>0.89100000000000001</v>
      </c>
      <c r="E282" s="8">
        <v>8.69</v>
      </c>
      <c r="F282" s="8">
        <v>0</v>
      </c>
      <c r="G282" s="8">
        <v>6.83</v>
      </c>
      <c r="H282" s="8">
        <v>0.13370000000000001</v>
      </c>
      <c r="I282" s="8">
        <v>14.75</v>
      </c>
      <c r="J282" s="8">
        <v>16.600000000000001</v>
      </c>
      <c r="K282" s="8">
        <v>1.6</v>
      </c>
      <c r="L282" s="8">
        <v>9.5999999999999992E-3</v>
      </c>
      <c r="M282" s="8">
        <v>100.16500000000001</v>
      </c>
      <c r="N282" s="8"/>
      <c r="O282" s="8">
        <v>39.003831366027939</v>
      </c>
      <c r="P282" s="8">
        <v>48.221653765213297</v>
      </c>
      <c r="Q282" s="8">
        <v>12.526168004322733</v>
      </c>
      <c r="R282" s="8">
        <v>0.24834686443603485</v>
      </c>
      <c r="S282" s="8">
        <v>100</v>
      </c>
      <c r="T282" s="8">
        <v>1.0543894176670101</v>
      </c>
      <c r="U282" s="8">
        <v>5.3825526647857052</v>
      </c>
      <c r="V282" s="8">
        <v>93.563057917547283</v>
      </c>
      <c r="W282" s="8">
        <v>100</v>
      </c>
      <c r="X282" s="9"/>
    </row>
    <row r="283" spans="2:24" ht="17" x14ac:dyDescent="0.2">
      <c r="B283" s="10" t="s">
        <v>1827</v>
      </c>
      <c r="C283" s="8">
        <f>AVERAGE(C277:C282)</f>
        <v>50.634999999999998</v>
      </c>
      <c r="D283" s="8">
        <f t="shared" ref="D283" si="345">AVERAGE(D277:D282)</f>
        <v>0.90140000000000009</v>
      </c>
      <c r="E283" s="8">
        <f t="shared" ref="E283" si="346">AVERAGE(E277:E282)</f>
        <v>8.68</v>
      </c>
      <c r="F283" s="8">
        <f t="shared" ref="F283" si="347">AVERAGE(F277:F282)</f>
        <v>2.5666666666666667E-3</v>
      </c>
      <c r="G283" s="8">
        <f t="shared" ref="G283" si="348">AVERAGE(G277:G282)</f>
        <v>6.7816666666666663</v>
      </c>
      <c r="H283" s="8">
        <f t="shared" ref="H283" si="349">AVERAGE(H277:H282)</f>
        <v>0.12811666666666666</v>
      </c>
      <c r="I283" s="8">
        <f t="shared" ref="I283" si="350">AVERAGE(I277:I282)</f>
        <v>14.725</v>
      </c>
      <c r="J283" s="8">
        <f t="shared" ref="J283" si="351">AVERAGE(J277:J282)</f>
        <v>16.58666666666667</v>
      </c>
      <c r="K283" s="8">
        <f t="shared" ref="K283" si="352">AVERAGE(K277:K282)</f>
        <v>1.5516666666666667</v>
      </c>
      <c r="L283" s="8">
        <f t="shared" ref="L283" si="353">AVERAGE(L277:L282)</f>
        <v>5.1499999999999992E-3</v>
      </c>
      <c r="M283" s="8">
        <f>SUM(C283:L283)</f>
        <v>99.997233333333327</v>
      </c>
      <c r="N283" s="8"/>
      <c r="O283" s="8">
        <v>39.055329172628127</v>
      </c>
      <c r="P283" s="8">
        <v>48.242231361622899</v>
      </c>
      <c r="Q283" s="8">
        <v>12.463957848576433</v>
      </c>
      <c r="R283" s="8">
        <v>0.23848161717252717</v>
      </c>
      <c r="S283" s="8">
        <v>99.999999999999986</v>
      </c>
      <c r="T283" s="8">
        <v>0.45524451140470995</v>
      </c>
      <c r="U283" s="8">
        <v>5.7745947287894461</v>
      </c>
      <c r="V283" s="8">
        <v>93.770160759805847</v>
      </c>
      <c r="W283" s="8">
        <v>100</v>
      </c>
      <c r="X283" s="9"/>
    </row>
    <row r="284" spans="2:24" ht="17" x14ac:dyDescent="0.2">
      <c r="B284" s="10" t="s">
        <v>1532</v>
      </c>
      <c r="C284" s="8">
        <f>(STDEV(C277:C282)/C283)*100</f>
        <v>0.19857508790756231</v>
      </c>
      <c r="D284" s="8">
        <f t="shared" ref="D284" si="354">(STDEV(D277:D282)/D283)*100</f>
        <v>1.3857107401714999</v>
      </c>
      <c r="E284" s="8">
        <f t="shared" ref="E284" si="355">(STDEV(E277:E282)/E283)*100</f>
        <v>1.080740958484663</v>
      </c>
      <c r="F284" s="8">
        <f t="shared" ref="F284" si="356">(STDEV(F277:F282)/F283)*100</f>
        <v>93.137801269406054</v>
      </c>
      <c r="G284" s="8">
        <f t="shared" ref="G284" si="357">(STDEV(G277:G282)/G283)*100</f>
        <v>0.67519350490027052</v>
      </c>
      <c r="H284" s="8">
        <f t="shared" ref="H284" si="358">(STDEV(H277:H282)/H283)*100</f>
        <v>10.406006828525586</v>
      </c>
      <c r="I284" s="8">
        <f t="shared" ref="I284" si="359">(STDEV(I277:I282)/I283)*100</f>
        <v>0.50775078146061248</v>
      </c>
      <c r="J284" s="8">
        <f t="shared" ref="J284" si="360">(STDEV(J277:J282)/J283)*100</f>
        <v>0.28449097056569811</v>
      </c>
      <c r="K284" s="8">
        <f t="shared" ref="K284" si="361">(STDEV(K277:K282)/K283)*100</f>
        <v>3.1418518816989294</v>
      </c>
      <c r="L284" s="8">
        <f t="shared" ref="L284" si="362">(STDEV(L277:L282)/L283)*100</f>
        <v>56.233626558865289</v>
      </c>
      <c r="N284" s="8"/>
      <c r="O284" s="8">
        <v>2.9195215788365476</v>
      </c>
      <c r="P284" s="8">
        <v>7.2501117598112907</v>
      </c>
      <c r="Q284" s="8">
        <v>5.4084124654624963</v>
      </c>
      <c r="R284" s="8">
        <v>84.421954195889654</v>
      </c>
      <c r="S284" s="8">
        <v>99.999999999999986</v>
      </c>
      <c r="T284" s="8">
        <v>3.5363308298349327</v>
      </c>
      <c r="U284" s="8">
        <v>34.614254138020421</v>
      </c>
      <c r="V284" s="8">
        <v>61.849415032144648</v>
      </c>
      <c r="W284" s="8">
        <v>100</v>
      </c>
      <c r="X284" s="9"/>
    </row>
    <row r="285" spans="2:24" x14ac:dyDescent="0.2">
      <c r="B285" s="10"/>
      <c r="C285" s="8"/>
      <c r="D285" s="8"/>
      <c r="E285" s="8"/>
      <c r="F285" s="8"/>
      <c r="G285" s="8"/>
      <c r="H285" s="8"/>
      <c r="I285" s="8"/>
      <c r="J285" s="8"/>
      <c r="K285" s="8"/>
      <c r="L285" s="8"/>
      <c r="N285" s="8"/>
      <c r="O285" s="8"/>
      <c r="P285" s="8"/>
      <c r="Q285" s="8"/>
      <c r="R285" s="8"/>
      <c r="S285" s="8"/>
      <c r="V285" s="8"/>
      <c r="W285" s="8"/>
      <c r="X285" s="9"/>
    </row>
    <row r="286" spans="2:24" ht="17" x14ac:dyDescent="0.2">
      <c r="B286" s="10" t="s">
        <v>2480</v>
      </c>
      <c r="C286" s="8">
        <v>56.53</v>
      </c>
      <c r="D286" s="8">
        <v>3.8800000000000001E-2</v>
      </c>
      <c r="E286" s="8">
        <v>10.02</v>
      </c>
      <c r="F286" s="8">
        <v>8.3699999999999997E-2</v>
      </c>
      <c r="G286" s="8">
        <v>4.6399999999999997</v>
      </c>
      <c r="H286" s="8">
        <v>1.6199999999999999E-2</v>
      </c>
      <c r="I286" s="8">
        <v>8.3800000000000008</v>
      </c>
      <c r="J286" s="8">
        <v>13.3</v>
      </c>
      <c r="K286" s="8">
        <v>6.78</v>
      </c>
      <c r="L286" s="8">
        <v>7.1000000000000004E-3</v>
      </c>
      <c r="M286" s="8">
        <v>99.7958</v>
      </c>
      <c r="N286" s="8"/>
      <c r="O286" s="8">
        <v>46.512536434193727</v>
      </c>
      <c r="P286" s="8">
        <v>40.776814824954144</v>
      </c>
      <c r="Q286" s="8">
        <v>12.665860759515704</v>
      </c>
      <c r="R286" s="8">
        <v>4.4787981336403881E-2</v>
      </c>
      <c r="S286" s="8">
        <v>99.999999999999986</v>
      </c>
      <c r="T286" s="8">
        <v>0.89044084725469574</v>
      </c>
      <c r="U286" s="8">
        <v>29.401776225092917</v>
      </c>
      <c r="V286" s="8">
        <v>69.707782927652389</v>
      </c>
      <c r="W286" s="8">
        <v>100</v>
      </c>
      <c r="X286" s="9"/>
    </row>
    <row r="287" spans="2:24" ht="17" x14ac:dyDescent="0.2">
      <c r="B287" s="10" t="s">
        <v>2481</v>
      </c>
      <c r="C287" s="8">
        <v>56.4</v>
      </c>
      <c r="D287" s="8">
        <v>4.0300000000000002E-2</v>
      </c>
      <c r="E287" s="8">
        <v>9.7200000000000006</v>
      </c>
      <c r="F287" s="8">
        <v>0.1308</v>
      </c>
      <c r="G287" s="8">
        <v>4.49</v>
      </c>
      <c r="H287" s="8">
        <v>2.5700000000000001E-2</v>
      </c>
      <c r="I287" s="8">
        <v>8.74</v>
      </c>
      <c r="J287" s="8">
        <v>13.79</v>
      </c>
      <c r="K287" s="8">
        <v>6.55</v>
      </c>
      <c r="L287" s="8">
        <v>0</v>
      </c>
      <c r="M287" s="8">
        <v>99.909800000000004</v>
      </c>
      <c r="N287" s="8"/>
      <c r="O287" s="8">
        <v>46.784185166256179</v>
      </c>
      <c r="P287" s="8">
        <v>41.25695148421898</v>
      </c>
      <c r="Q287" s="8">
        <v>11.88993529532927</v>
      </c>
      <c r="R287" s="8">
        <v>6.8928054195568342E-2</v>
      </c>
      <c r="S287" s="8">
        <v>99.999999999999986</v>
      </c>
      <c r="T287" s="8">
        <v>1.2566974053655395</v>
      </c>
      <c r="U287" s="8">
        <v>27.783604224317166</v>
      </c>
      <c r="V287" s="8">
        <v>70.959698370317298</v>
      </c>
      <c r="W287" s="8">
        <v>100</v>
      </c>
      <c r="X287" s="9"/>
    </row>
    <row r="288" spans="2:24" ht="17" x14ac:dyDescent="0.2">
      <c r="B288" s="10" t="s">
        <v>2482</v>
      </c>
      <c r="C288" s="8">
        <v>56</v>
      </c>
      <c r="D288" s="8">
        <v>2.8000000000000001E-2</v>
      </c>
      <c r="E288" s="8">
        <v>8.7200000000000006</v>
      </c>
      <c r="F288" s="8">
        <v>2.7300000000000001E-2</v>
      </c>
      <c r="G288" s="8">
        <v>5.01</v>
      </c>
      <c r="H288" s="8">
        <v>0</v>
      </c>
      <c r="I288" s="8">
        <v>9.17</v>
      </c>
      <c r="J288" s="8">
        <v>14.65</v>
      </c>
      <c r="K288" s="8">
        <v>5.96</v>
      </c>
      <c r="L288" s="8">
        <v>0</v>
      </c>
      <c r="M288" s="8">
        <v>99.582400000000007</v>
      </c>
      <c r="N288" s="8"/>
      <c r="O288" s="8">
        <v>46.775761581998601</v>
      </c>
      <c r="P288" s="8">
        <v>40.738353867756217</v>
      </c>
      <c r="Q288" s="8">
        <v>12.485884550245181</v>
      </c>
      <c r="R288" s="8">
        <v>0</v>
      </c>
      <c r="S288" s="8">
        <v>100</v>
      </c>
      <c r="T288" s="8">
        <v>1.4539441855590383</v>
      </c>
      <c r="U288" s="8">
        <v>24.533916222634687</v>
      </c>
      <c r="V288" s="8">
        <v>74.012139591806275</v>
      </c>
      <c r="W288" s="8">
        <v>100</v>
      </c>
      <c r="X288" s="9"/>
    </row>
    <row r="289" spans="2:24" ht="17" x14ac:dyDescent="0.2">
      <c r="B289" s="10" t="s">
        <v>2483</v>
      </c>
      <c r="C289" s="8">
        <v>56.03</v>
      </c>
      <c r="D289" s="8">
        <v>6.4399999999999999E-2</v>
      </c>
      <c r="E289" s="8">
        <v>8.3699999999999992</v>
      </c>
      <c r="F289" s="8">
        <v>0</v>
      </c>
      <c r="G289" s="8">
        <v>5.07</v>
      </c>
      <c r="H289" s="8">
        <v>3.3999999999999998E-3</v>
      </c>
      <c r="I289" s="8">
        <v>9.33</v>
      </c>
      <c r="J289" s="8">
        <v>14.86</v>
      </c>
      <c r="K289" s="8">
        <v>5.9</v>
      </c>
      <c r="L289" s="8">
        <v>0</v>
      </c>
      <c r="M289" s="8">
        <v>99.6464</v>
      </c>
      <c r="N289" s="8"/>
      <c r="O289" s="8">
        <v>46.726938700661123</v>
      </c>
      <c r="P289" s="8">
        <v>40.82075770473633</v>
      </c>
      <c r="Q289" s="8">
        <v>12.443851671663616</v>
      </c>
      <c r="R289" s="8">
        <v>8.4519229389461679E-3</v>
      </c>
      <c r="S289" s="8">
        <v>100.00000000000003</v>
      </c>
      <c r="T289" s="8">
        <v>1.9557779493565217</v>
      </c>
      <c r="U289" s="8">
        <v>23.670350970041802</v>
      </c>
      <c r="V289" s="8">
        <v>74.373871080601674</v>
      </c>
      <c r="W289" s="8">
        <v>100</v>
      </c>
      <c r="X289" s="9"/>
    </row>
    <row r="290" spans="2:24" ht="17" x14ac:dyDescent="0.2">
      <c r="B290" s="10" t="s">
        <v>2484</v>
      </c>
      <c r="C290" s="8">
        <v>56.38</v>
      </c>
      <c r="D290" s="8">
        <v>5.2400000000000002E-2</v>
      </c>
      <c r="E290" s="8">
        <v>9.69</v>
      </c>
      <c r="F290" s="8">
        <v>4.9700000000000001E-2</v>
      </c>
      <c r="G290" s="8">
        <v>4.3899999999999997</v>
      </c>
      <c r="H290" s="8">
        <v>9.4999999999999998E-3</v>
      </c>
      <c r="I290" s="8">
        <v>8.8000000000000007</v>
      </c>
      <c r="J290" s="8">
        <v>13.67</v>
      </c>
      <c r="K290" s="8">
        <v>6.54</v>
      </c>
      <c r="L290" s="8">
        <v>1.1000000000000001E-3</v>
      </c>
      <c r="M290" s="8">
        <v>99.598399999999998</v>
      </c>
      <c r="N290" s="8"/>
      <c r="O290" s="8">
        <v>46.578356529001354</v>
      </c>
      <c r="P290" s="8">
        <v>41.720472324059052</v>
      </c>
      <c r="Q290" s="8">
        <v>11.675581320325165</v>
      </c>
      <c r="R290" s="8">
        <v>2.5589826614427838E-2</v>
      </c>
      <c r="S290" s="8">
        <v>99.999999999999986</v>
      </c>
      <c r="T290" s="8">
        <v>0.88717581299993187</v>
      </c>
      <c r="U290" s="8">
        <v>28.105022961625213</v>
      </c>
      <c r="V290" s="8">
        <v>71.007801225374862</v>
      </c>
      <c r="W290" s="8">
        <v>100</v>
      </c>
      <c r="X290" s="9"/>
    </row>
    <row r="291" spans="2:24" ht="17" x14ac:dyDescent="0.2">
      <c r="B291" s="10" t="s">
        <v>2485</v>
      </c>
      <c r="C291" s="8">
        <v>55.99</v>
      </c>
      <c r="D291" s="8">
        <v>4.9299999999999997E-2</v>
      </c>
      <c r="E291" s="8">
        <v>9.49</v>
      </c>
      <c r="F291" s="8">
        <v>0.1668</v>
      </c>
      <c r="G291" s="8">
        <v>4.62</v>
      </c>
      <c r="H291" s="8">
        <v>0</v>
      </c>
      <c r="I291" s="8">
        <v>8.82</v>
      </c>
      <c r="J291" s="8">
        <v>13.87</v>
      </c>
      <c r="K291" s="8">
        <v>6.59</v>
      </c>
      <c r="L291" s="8">
        <v>1.1000000000000001E-3</v>
      </c>
      <c r="M291" s="8">
        <v>99.616799999999998</v>
      </c>
      <c r="N291" s="8"/>
      <c r="O291" s="8">
        <v>46.624609988782304</v>
      </c>
      <c r="P291" s="8">
        <v>41.253256218789602</v>
      </c>
      <c r="Q291" s="8">
        <v>12.122133792428093</v>
      </c>
      <c r="R291" s="8">
        <v>0</v>
      </c>
      <c r="S291" s="8">
        <v>100</v>
      </c>
      <c r="T291" s="8">
        <v>3.243297942665234</v>
      </c>
      <c r="U291" s="8">
        <v>26.301062931192103</v>
      </c>
      <c r="V291" s="8">
        <v>70.455639126142671</v>
      </c>
      <c r="W291" s="8">
        <v>100</v>
      </c>
      <c r="X291" s="9"/>
    </row>
    <row r="292" spans="2:24" ht="17" x14ac:dyDescent="0.2">
      <c r="B292" s="10" t="s">
        <v>2608</v>
      </c>
      <c r="C292" s="8">
        <f>AVERAGE(C286:C291)</f>
        <v>56.221666666666671</v>
      </c>
      <c r="D292" s="8">
        <f t="shared" ref="D292" si="363">AVERAGE(D286:D291)</f>
        <v>4.5533333333333335E-2</v>
      </c>
      <c r="E292" s="8">
        <f t="shared" ref="E292" si="364">AVERAGE(E286:E291)</f>
        <v>9.3349999999999991</v>
      </c>
      <c r="F292" s="8">
        <f t="shared" ref="F292" si="365">AVERAGE(F286:F291)</f>
        <v>7.6383333333333331E-2</v>
      </c>
      <c r="G292" s="8">
        <f t="shared" ref="G292" si="366">AVERAGE(G286:G291)</f>
        <v>4.703333333333334</v>
      </c>
      <c r="H292" s="8">
        <f t="shared" ref="H292" si="367">AVERAGE(H286:H291)</f>
        <v>9.1333333333333336E-3</v>
      </c>
      <c r="I292" s="8">
        <f t="shared" ref="I292" si="368">AVERAGE(I286:I291)</f>
        <v>8.8733333333333331</v>
      </c>
      <c r="J292" s="8">
        <f t="shared" ref="J292" si="369">AVERAGE(J286:J291)</f>
        <v>14.023333333333333</v>
      </c>
      <c r="K292" s="8">
        <f t="shared" ref="K292" si="370">AVERAGE(K286:K291)</f>
        <v>6.3866666666666658</v>
      </c>
      <c r="L292" s="8">
        <f t="shared" ref="L292" si="371">AVERAGE(L286:L291)</f>
        <v>1.5500000000000002E-3</v>
      </c>
      <c r="M292" s="8">
        <f>SUM(C292:L292)</f>
        <v>99.675933333333347</v>
      </c>
      <c r="N292" s="8"/>
      <c r="O292" s="8">
        <v>46.669702801109587</v>
      </c>
      <c r="P292" s="8">
        <v>41.08861216148803</v>
      </c>
      <c r="Q292" s="8">
        <v>12.217655734176342</v>
      </c>
      <c r="R292" s="8">
        <v>2.4029303226044182E-2</v>
      </c>
      <c r="S292" s="8">
        <v>100</v>
      </c>
      <c r="T292" s="8">
        <v>1.6131989718012445</v>
      </c>
      <c r="U292" s="8">
        <v>26.613655910631817</v>
      </c>
      <c r="V292" s="8">
        <v>71.773145117566941</v>
      </c>
      <c r="W292" s="8">
        <v>100</v>
      </c>
      <c r="X292" s="9"/>
    </row>
    <row r="293" spans="2:24" ht="17" x14ac:dyDescent="0.2">
      <c r="B293" s="10" t="s">
        <v>1532</v>
      </c>
      <c r="C293" s="8">
        <f>(STDEV(C286:C291)/C292)*100</f>
        <v>0.42945547676092199</v>
      </c>
      <c r="D293" s="8">
        <f t="shared" ref="D293" si="372">(STDEV(D286:D291)/D292)*100</f>
        <v>27.735292220119756</v>
      </c>
      <c r="E293" s="8">
        <f t="shared" ref="E293" si="373">(STDEV(E286:E291)/E292)*100</f>
        <v>6.9042052914699239</v>
      </c>
      <c r="F293" s="8">
        <f t="shared" ref="F293" si="374">(STDEV(F286:F291)/F292)*100</f>
        <v>83.100775190259242</v>
      </c>
      <c r="G293" s="8">
        <f t="shared" ref="G293" si="375">(STDEV(G286:G291)/G292)*100</f>
        <v>5.8855114350416207</v>
      </c>
      <c r="H293" s="8">
        <f t="shared" ref="H293" si="376">(STDEV(H286:H291)/H292)*100</f>
        <v>112.1109430501815</v>
      </c>
      <c r="I293" s="8">
        <f t="shared" ref="I293" si="377">(STDEV(I286:I291)/I292)*100</f>
        <v>3.791498064971091</v>
      </c>
      <c r="J293" s="8">
        <f t="shared" ref="J293" si="378">(STDEV(J286:J291)/J292)*100</f>
        <v>4.3007901639802872</v>
      </c>
      <c r="K293" s="8">
        <f t="shared" ref="K293" si="379">(STDEV(K286:K291)/K292)*100</f>
        <v>5.7107757198892015</v>
      </c>
      <c r="L293" s="8">
        <f t="shared" ref="L293" si="380">(STDEV(L286:L291)/L292)*100</f>
        <v>178.82725839612218</v>
      </c>
      <c r="N293" s="8"/>
      <c r="O293" s="8">
        <v>4.1836794117923679</v>
      </c>
      <c r="P293" s="8">
        <v>5.1318255052279556</v>
      </c>
      <c r="Q293" s="8">
        <v>4.4688183171246871</v>
      </c>
      <c r="R293" s="8">
        <v>86.215676765854994</v>
      </c>
      <c r="S293" s="8">
        <v>100</v>
      </c>
      <c r="T293" s="8">
        <v>4.2324706650878472</v>
      </c>
      <c r="U293" s="8">
        <v>5.2888176530056352</v>
      </c>
      <c r="V293" s="8">
        <v>90.478711681906503</v>
      </c>
      <c r="W293" s="8">
        <v>99.999999999999986</v>
      </c>
      <c r="X293" s="9"/>
    </row>
    <row r="294" spans="2:24" x14ac:dyDescent="0.2">
      <c r="B294" s="10"/>
      <c r="C294" s="8"/>
      <c r="D294" s="8"/>
      <c r="E294" s="8"/>
      <c r="F294" s="8"/>
      <c r="G294" s="8"/>
      <c r="H294" s="8"/>
      <c r="I294" s="8"/>
      <c r="J294" s="8"/>
      <c r="K294" s="8"/>
      <c r="L294" s="8"/>
      <c r="N294" s="8"/>
      <c r="O294" s="8"/>
      <c r="P294" s="8"/>
      <c r="Q294" s="8"/>
      <c r="R294" s="8"/>
      <c r="S294" s="8"/>
      <c r="V294" s="8"/>
      <c r="W294" s="8"/>
      <c r="X294" s="9"/>
    </row>
    <row r="295" spans="2:24" ht="17" x14ac:dyDescent="0.2">
      <c r="B295" s="10" t="s">
        <v>2486</v>
      </c>
      <c r="C295" s="8">
        <v>54.14</v>
      </c>
      <c r="D295" s="8">
        <v>8.2699999999999996E-2</v>
      </c>
      <c r="E295" s="8">
        <v>5.7</v>
      </c>
      <c r="F295" s="8">
        <v>1.41E-2</v>
      </c>
      <c r="G295" s="8">
        <v>11.2</v>
      </c>
      <c r="H295" s="8">
        <v>8.8000000000000005E-3</v>
      </c>
      <c r="I295" s="8">
        <v>7.92</v>
      </c>
      <c r="J295" s="8">
        <v>14.76</v>
      </c>
      <c r="K295" s="8">
        <v>5.41</v>
      </c>
      <c r="L295" s="8">
        <v>3.0000000000000001E-3</v>
      </c>
      <c r="M295" s="8">
        <v>99.238600000000005</v>
      </c>
      <c r="N295" s="8"/>
      <c r="O295" s="8">
        <v>42.746764670921337</v>
      </c>
      <c r="P295" s="8">
        <v>31.914862120665543</v>
      </c>
      <c r="Q295" s="8">
        <v>25.318225407224148</v>
      </c>
      <c r="R295" s="8">
        <v>2.0147801188969312E-2</v>
      </c>
      <c r="S295" s="8">
        <v>100</v>
      </c>
      <c r="T295" s="8">
        <v>8.6459878550497837</v>
      </c>
      <c r="U295" s="8">
        <v>15.353947720665746</v>
      </c>
      <c r="V295" s="8">
        <v>76.000064424284474</v>
      </c>
      <c r="W295" s="8">
        <v>100</v>
      </c>
      <c r="X295" s="9"/>
    </row>
    <row r="296" spans="2:24" ht="17" x14ac:dyDescent="0.2">
      <c r="B296" s="10" t="s">
        <v>2487</v>
      </c>
      <c r="C296" s="8">
        <v>54.72</v>
      </c>
      <c r="D296" s="8">
        <v>7.6100000000000001E-2</v>
      </c>
      <c r="E296" s="8">
        <v>6.17</v>
      </c>
      <c r="F296" s="8">
        <v>0</v>
      </c>
      <c r="G296" s="8">
        <v>9.73</v>
      </c>
      <c r="H296" s="8">
        <v>0</v>
      </c>
      <c r="I296" s="8">
        <v>8.3800000000000008</v>
      </c>
      <c r="J296" s="8">
        <v>15.17</v>
      </c>
      <c r="K296" s="8">
        <v>5.24</v>
      </c>
      <c r="L296" s="8">
        <v>0</v>
      </c>
      <c r="M296" s="8">
        <v>99.508099999999999</v>
      </c>
      <c r="N296" s="8"/>
      <c r="O296" s="8">
        <v>44.067308208767862</v>
      </c>
      <c r="P296" s="8">
        <v>33.87083155003225</v>
      </c>
      <c r="Q296" s="8">
        <v>22.061860241199881</v>
      </c>
      <c r="R296" s="8">
        <v>0</v>
      </c>
      <c r="S296" s="8">
        <v>99.999999999999986</v>
      </c>
      <c r="T296" s="8">
        <v>5.435263891118967</v>
      </c>
      <c r="U296" s="8">
        <v>17.335207394595407</v>
      </c>
      <c r="V296" s="8">
        <v>77.229528714285621</v>
      </c>
      <c r="W296" s="8">
        <v>100</v>
      </c>
      <c r="X296" s="9"/>
    </row>
    <row r="297" spans="2:24" ht="17" x14ac:dyDescent="0.2">
      <c r="B297" s="10" t="s">
        <v>2488</v>
      </c>
      <c r="C297" s="8">
        <v>54.45</v>
      </c>
      <c r="D297" s="8">
        <v>9.1700000000000004E-2</v>
      </c>
      <c r="E297" s="8">
        <v>6.4</v>
      </c>
      <c r="F297" s="8">
        <v>0</v>
      </c>
      <c r="G297" s="8">
        <v>9.81</v>
      </c>
      <c r="H297" s="8">
        <v>0</v>
      </c>
      <c r="I297" s="8">
        <v>8.18</v>
      </c>
      <c r="J297" s="8">
        <v>15.01</v>
      </c>
      <c r="K297" s="8">
        <v>5.37</v>
      </c>
      <c r="L297" s="8">
        <v>0</v>
      </c>
      <c r="M297" s="8">
        <v>99.328800000000001</v>
      </c>
      <c r="N297" s="8"/>
      <c r="O297" s="8">
        <v>44.083815845932364</v>
      </c>
      <c r="P297" s="8">
        <v>33.427406987168261</v>
      </c>
      <c r="Q297" s="8">
        <v>22.488777166899371</v>
      </c>
      <c r="R297" s="8">
        <v>0</v>
      </c>
      <c r="S297" s="8">
        <v>99.999999999999986</v>
      </c>
      <c r="T297" s="8">
        <v>6.3136546756934946</v>
      </c>
      <c r="U297" s="8">
        <v>17.291723122037226</v>
      </c>
      <c r="V297" s="8">
        <v>76.394622202269275</v>
      </c>
      <c r="W297" s="8">
        <v>100</v>
      </c>
      <c r="X297" s="9"/>
    </row>
    <row r="298" spans="2:24" ht="17" x14ac:dyDescent="0.2">
      <c r="B298" s="10" t="s">
        <v>2489</v>
      </c>
      <c r="C298" s="8">
        <v>54.19</v>
      </c>
      <c r="D298" s="8">
        <v>7.7899999999999997E-2</v>
      </c>
      <c r="E298" s="8">
        <v>5.68</v>
      </c>
      <c r="F298" s="8">
        <v>6.0000000000000001E-3</v>
      </c>
      <c r="G298" s="8">
        <v>11.26</v>
      </c>
      <c r="H298" s="8">
        <v>1.2699999999999999E-2</v>
      </c>
      <c r="I298" s="8">
        <v>7.82</v>
      </c>
      <c r="J298" s="8">
        <v>15.1</v>
      </c>
      <c r="K298" s="8">
        <v>5.31</v>
      </c>
      <c r="L298" s="8">
        <v>7.4999999999999997E-3</v>
      </c>
      <c r="M298" s="8">
        <v>99.479699999999994</v>
      </c>
      <c r="N298" s="8"/>
      <c r="O298" s="8">
        <v>43.416124209927972</v>
      </c>
      <c r="P298" s="8">
        <v>31.284682724832564</v>
      </c>
      <c r="Q298" s="8">
        <v>25.270325781797826</v>
      </c>
      <c r="R298" s="8">
        <v>2.8867283441635687E-2</v>
      </c>
      <c r="S298" s="8">
        <v>100</v>
      </c>
      <c r="T298" s="8">
        <v>8.2504467265633483</v>
      </c>
      <c r="U298" s="8">
        <v>15.183193205301166</v>
      </c>
      <c r="V298" s="8">
        <v>76.566360068135481</v>
      </c>
      <c r="W298" s="8">
        <v>100</v>
      </c>
      <c r="X298" s="9"/>
    </row>
    <row r="299" spans="2:24" ht="17" x14ac:dyDescent="0.2">
      <c r="B299" s="10" t="s">
        <v>2490</v>
      </c>
      <c r="C299" s="8">
        <v>54.54</v>
      </c>
      <c r="D299" s="8">
        <v>9.35E-2</v>
      </c>
      <c r="E299" s="8">
        <v>5.35</v>
      </c>
      <c r="F299" s="8">
        <v>0</v>
      </c>
      <c r="G299" s="8">
        <v>11.24</v>
      </c>
      <c r="H299" s="8">
        <v>2.5499999999999998E-2</v>
      </c>
      <c r="I299" s="8">
        <v>8.1</v>
      </c>
      <c r="J299" s="8">
        <v>14.98</v>
      </c>
      <c r="K299" s="8">
        <v>5.29</v>
      </c>
      <c r="L299" s="8">
        <v>8.9999999999999998E-4</v>
      </c>
      <c r="M299" s="8">
        <v>99.619900000000001</v>
      </c>
      <c r="N299" s="8"/>
      <c r="O299" s="8">
        <v>42.746500572002482</v>
      </c>
      <c r="P299" s="8">
        <v>32.160639118150328</v>
      </c>
      <c r="Q299" s="8">
        <v>25.035335257044622</v>
      </c>
      <c r="R299" s="8">
        <v>5.7525052802556625E-2</v>
      </c>
      <c r="S299" s="8">
        <v>99.999999999999986</v>
      </c>
      <c r="T299" s="8">
        <v>7.7823699748433919</v>
      </c>
      <c r="U299" s="8">
        <v>15.343327067558146</v>
      </c>
      <c r="V299" s="8">
        <v>76.874302957598474</v>
      </c>
      <c r="W299" s="8">
        <v>100.00000000000001</v>
      </c>
      <c r="X299" s="9"/>
    </row>
    <row r="300" spans="2:24" ht="17" x14ac:dyDescent="0.2">
      <c r="B300" s="10" t="s">
        <v>2491</v>
      </c>
      <c r="C300" s="8">
        <v>54.15</v>
      </c>
      <c r="D300" s="8">
        <v>8.6300000000000002E-2</v>
      </c>
      <c r="E300" s="8">
        <v>5.33</v>
      </c>
      <c r="F300" s="8">
        <v>2.8799999999999999E-2</v>
      </c>
      <c r="G300" s="8">
        <v>11.1</v>
      </c>
      <c r="H300" s="8">
        <v>0</v>
      </c>
      <c r="I300" s="8">
        <v>8.4499999999999993</v>
      </c>
      <c r="J300" s="8">
        <v>15.41</v>
      </c>
      <c r="K300" s="8">
        <v>5.08</v>
      </c>
      <c r="L300" s="8">
        <v>0</v>
      </c>
      <c r="M300" s="8">
        <v>99.635099999999994</v>
      </c>
      <c r="N300" s="8"/>
      <c r="O300" s="8">
        <v>43.007022328175168</v>
      </c>
      <c r="P300" s="8">
        <v>32.812879430723513</v>
      </c>
      <c r="Q300" s="8">
        <v>24.180098241101309</v>
      </c>
      <c r="R300" s="8">
        <v>0</v>
      </c>
      <c r="S300" s="8">
        <v>99.999999999999986</v>
      </c>
      <c r="T300" s="8">
        <v>8.732432214371979</v>
      </c>
      <c r="U300" s="8">
        <v>13.468202168397877</v>
      </c>
      <c r="V300" s="8">
        <v>77.799365617230137</v>
      </c>
      <c r="W300" s="8">
        <v>100</v>
      </c>
      <c r="X300" s="9"/>
    </row>
    <row r="301" spans="2:24" ht="17" x14ac:dyDescent="0.2">
      <c r="B301" s="10" t="s">
        <v>2492</v>
      </c>
      <c r="C301" s="8">
        <v>53.89</v>
      </c>
      <c r="D301" s="8">
        <v>8.3599999999999994E-2</v>
      </c>
      <c r="E301" s="8">
        <v>5.62</v>
      </c>
      <c r="F301" s="8">
        <v>0</v>
      </c>
      <c r="G301" s="8">
        <v>10.75</v>
      </c>
      <c r="H301" s="8">
        <v>0</v>
      </c>
      <c r="I301" s="8">
        <v>8.1999999999999993</v>
      </c>
      <c r="J301" s="8">
        <v>14.99</v>
      </c>
      <c r="K301" s="8">
        <v>5.4</v>
      </c>
      <c r="L301" s="8">
        <v>0</v>
      </c>
      <c r="M301" s="8">
        <v>98.933599999999998</v>
      </c>
      <c r="N301" s="8"/>
      <c r="O301" s="8">
        <v>43.086700695169476</v>
      </c>
      <c r="P301" s="8">
        <v>32.794903513267428</v>
      </c>
      <c r="Q301" s="8">
        <v>24.118395791563092</v>
      </c>
      <c r="R301" s="8">
        <v>0</v>
      </c>
      <c r="S301" s="8">
        <v>99.999999999999986</v>
      </c>
      <c r="T301" s="8">
        <v>9.8008423527237607</v>
      </c>
      <c r="U301" s="8">
        <v>14.277189205762905</v>
      </c>
      <c r="V301" s="8">
        <v>75.921968441513329</v>
      </c>
      <c r="W301" s="8">
        <v>100</v>
      </c>
      <c r="X301" s="9"/>
    </row>
    <row r="302" spans="2:24" ht="17" x14ac:dyDescent="0.2">
      <c r="B302" s="10" t="s">
        <v>2493</v>
      </c>
      <c r="C302" s="8">
        <v>53.95</v>
      </c>
      <c r="D302" s="8">
        <v>8.9200000000000002E-2</v>
      </c>
      <c r="E302" s="8">
        <v>5.85</v>
      </c>
      <c r="F302" s="8">
        <v>3.3500000000000002E-2</v>
      </c>
      <c r="G302" s="8">
        <v>9.94</v>
      </c>
      <c r="H302" s="8">
        <v>3.3E-3</v>
      </c>
      <c r="I302" s="8">
        <v>8.52</v>
      </c>
      <c r="J302" s="8">
        <v>15.35</v>
      </c>
      <c r="K302" s="8">
        <v>5.0999999999999996</v>
      </c>
      <c r="L302" s="8">
        <v>0</v>
      </c>
      <c r="M302" s="8">
        <v>98.836500000000001</v>
      </c>
      <c r="N302" s="8"/>
      <c r="O302" s="8">
        <v>43.899874731196824</v>
      </c>
      <c r="P302" s="8">
        <v>33.903567095778634</v>
      </c>
      <c r="Q302" s="8">
        <v>22.189097174865871</v>
      </c>
      <c r="R302" s="8">
        <v>7.4609981586850511E-3</v>
      </c>
      <c r="S302" s="8">
        <v>100.00000000000001</v>
      </c>
      <c r="T302" s="8">
        <v>7.3020845266834957</v>
      </c>
      <c r="U302" s="8">
        <v>15.105450949776333</v>
      </c>
      <c r="V302" s="8">
        <v>77.592464523540173</v>
      </c>
      <c r="W302" s="8">
        <v>100</v>
      </c>
      <c r="X302" s="9"/>
    </row>
    <row r="303" spans="2:24" ht="17" x14ac:dyDescent="0.2">
      <c r="B303" s="10" t="s">
        <v>2609</v>
      </c>
      <c r="C303" s="8">
        <f>AVERAGE(C295:C302)</f>
        <v>54.253749999999997</v>
      </c>
      <c r="D303" s="8">
        <f t="shared" ref="D303:L303" si="381">AVERAGE(D295:D302)</f>
        <v>8.5125000000000006E-2</v>
      </c>
      <c r="E303" s="8">
        <f t="shared" si="381"/>
        <v>5.7625000000000002</v>
      </c>
      <c r="F303" s="8">
        <f t="shared" si="381"/>
        <v>1.03E-2</v>
      </c>
      <c r="G303" s="8">
        <f t="shared" si="381"/>
        <v>10.62875</v>
      </c>
      <c r="H303" s="8">
        <f t="shared" si="381"/>
        <v>6.2874999999999997E-3</v>
      </c>
      <c r="I303" s="8">
        <f t="shared" si="381"/>
        <v>8.1962499999999991</v>
      </c>
      <c r="J303" s="8">
        <f t="shared" si="381"/>
        <v>15.096249999999998</v>
      </c>
      <c r="K303" s="8">
        <f t="shared" si="381"/>
        <v>5.2749999999999995</v>
      </c>
      <c r="L303" s="8">
        <f t="shared" si="381"/>
        <v>1.4249999999999998E-3</v>
      </c>
      <c r="M303" s="8">
        <f>SUM(C303:L303)</f>
        <v>99.315637499999994</v>
      </c>
      <c r="N303" s="8"/>
      <c r="O303" s="8">
        <v>43.37793559043012</v>
      </c>
      <c r="P303" s="8">
        <v>32.769204226459173</v>
      </c>
      <c r="Q303" s="8">
        <v>23.838577628605968</v>
      </c>
      <c r="R303" s="8">
        <v>1.4282554504718555E-2</v>
      </c>
      <c r="S303" s="8">
        <v>99.999999999999972</v>
      </c>
      <c r="T303" s="8">
        <v>7.7753687698054126</v>
      </c>
      <c r="U303" s="8">
        <v>15.42326418903632</v>
      </c>
      <c r="V303" s="8">
        <v>76.801367041158258</v>
      </c>
      <c r="W303" s="8">
        <v>100</v>
      </c>
      <c r="X303" s="9"/>
    </row>
    <row r="304" spans="2:24" ht="17" x14ac:dyDescent="0.2">
      <c r="B304" s="10" t="s">
        <v>1532</v>
      </c>
      <c r="C304" s="8">
        <f>(STDEV(C295:C302)/C303)*100</f>
        <v>0.53520014407242211</v>
      </c>
      <c r="D304" s="8">
        <f t="shared" ref="D304:L304" si="382">(STDEV(D295:D302)/D303)*100</f>
        <v>7.3391560943985619</v>
      </c>
      <c r="E304" s="8">
        <f t="shared" si="382"/>
        <v>6.4544051051465825</v>
      </c>
      <c r="F304" s="8">
        <f t="shared" si="382"/>
        <v>134.21656036426216</v>
      </c>
      <c r="G304" s="8">
        <f t="shared" si="382"/>
        <v>6.4478370455417542</v>
      </c>
      <c r="H304" s="8">
        <f t="shared" si="382"/>
        <v>145.2224900975923</v>
      </c>
      <c r="I304" s="8">
        <f t="shared" si="382"/>
        <v>3.0252802209314931</v>
      </c>
      <c r="J304" s="8">
        <f t="shared" si="382"/>
        <v>1.4020428019517259</v>
      </c>
      <c r="K304" s="8">
        <f t="shared" si="382"/>
        <v>2.4213722894794456</v>
      </c>
      <c r="L304" s="8">
        <f t="shared" si="382"/>
        <v>187.20445643229866</v>
      </c>
      <c r="N304" s="8"/>
      <c r="O304" s="8">
        <v>1.1176148744932659</v>
      </c>
      <c r="P304" s="8">
        <v>3.3554240053692737</v>
      </c>
      <c r="Q304" s="8">
        <v>4.011837197577381</v>
      </c>
      <c r="R304" s="8">
        <v>91.515123922560093</v>
      </c>
      <c r="S304" s="8">
        <v>100.00000000000001</v>
      </c>
      <c r="V304" s="8"/>
      <c r="W304" s="8"/>
      <c r="X304" s="9"/>
    </row>
    <row r="305" spans="2:24" x14ac:dyDescent="0.2">
      <c r="B305" s="10"/>
      <c r="C305" s="8"/>
      <c r="D305" s="8"/>
      <c r="E305" s="8"/>
      <c r="F305" s="8"/>
      <c r="G305" s="8"/>
      <c r="H305" s="8"/>
      <c r="I305" s="8"/>
      <c r="J305" s="8"/>
      <c r="K305" s="8"/>
      <c r="L305" s="8"/>
      <c r="N305" s="8"/>
      <c r="O305" s="8"/>
      <c r="P305" s="8"/>
      <c r="Q305" s="8"/>
      <c r="R305" s="8"/>
      <c r="S305" s="8"/>
      <c r="V305" s="8"/>
      <c r="W305" s="8"/>
      <c r="X305" s="9"/>
    </row>
    <row r="306" spans="2:24" ht="17" x14ac:dyDescent="0.2">
      <c r="B306" s="10" t="s">
        <v>2529</v>
      </c>
      <c r="C306" s="8">
        <v>56.37</v>
      </c>
      <c r="D306" s="8">
        <v>3.3700000000000001E-2</v>
      </c>
      <c r="E306" s="8">
        <v>8.9600000000000009</v>
      </c>
      <c r="F306" s="8">
        <v>1.7000000000000001E-2</v>
      </c>
      <c r="G306" s="8">
        <v>6.03</v>
      </c>
      <c r="H306" s="8">
        <v>2.2800000000000001E-2</v>
      </c>
      <c r="I306" s="8">
        <v>8.57</v>
      </c>
      <c r="J306" s="8">
        <v>13.38</v>
      </c>
      <c r="K306" s="8">
        <v>6.76</v>
      </c>
      <c r="L306" s="8">
        <v>5.5999999999999999E-3</v>
      </c>
      <c r="M306" s="8">
        <v>100.1848</v>
      </c>
      <c r="N306" s="8"/>
      <c r="O306" s="8">
        <v>44.556953600701952</v>
      </c>
      <c r="P306" s="8">
        <v>39.7091962519155</v>
      </c>
      <c r="Q306" s="8">
        <v>15.673826509221048</v>
      </c>
      <c r="R306" s="8">
        <v>6.0023638161497181E-2</v>
      </c>
      <c r="S306" s="8">
        <v>99.999999999999986</v>
      </c>
      <c r="T306" s="8">
        <v>4.6352044766942218</v>
      </c>
      <c r="U306" s="8">
        <v>25.65226673855781</v>
      </c>
      <c r="V306" s="8">
        <v>69.71252878474796</v>
      </c>
      <c r="W306" s="8">
        <v>100</v>
      </c>
      <c r="X306" s="9"/>
    </row>
    <row r="307" spans="2:24" ht="17" x14ac:dyDescent="0.2">
      <c r="B307" s="10" t="s">
        <v>2530</v>
      </c>
      <c r="C307" s="8">
        <v>55.31</v>
      </c>
      <c r="D307" s="8">
        <v>5.1799999999999999E-2</v>
      </c>
      <c r="E307" s="8">
        <v>7.37</v>
      </c>
      <c r="F307" s="8">
        <v>5.4999999999999997E-3</v>
      </c>
      <c r="G307" s="8">
        <v>6.53</v>
      </c>
      <c r="H307" s="8">
        <v>5.0799999999999998E-2</v>
      </c>
      <c r="I307" s="8">
        <v>9.15</v>
      </c>
      <c r="J307" s="8">
        <v>14.71</v>
      </c>
      <c r="K307" s="8">
        <v>5.82</v>
      </c>
      <c r="L307" s="8">
        <v>1.2E-2</v>
      </c>
      <c r="M307" s="8">
        <v>99.020899999999997</v>
      </c>
      <c r="N307" s="8"/>
      <c r="O307" s="8">
        <v>45.152614931836048</v>
      </c>
      <c r="P307" s="8">
        <v>39.078890603329398</v>
      </c>
      <c r="Q307" s="8">
        <v>15.645223147216758</v>
      </c>
      <c r="R307" s="8">
        <v>0.12327131761780349</v>
      </c>
      <c r="S307" s="8">
        <v>100</v>
      </c>
      <c r="T307" s="8">
        <v>4.8939203643354956</v>
      </c>
      <c r="U307" s="8">
        <v>20.732038208173993</v>
      </c>
      <c r="V307" s="8">
        <v>74.374041427490511</v>
      </c>
      <c r="W307" s="8">
        <v>100</v>
      </c>
      <c r="X307" s="9"/>
    </row>
    <row r="308" spans="2:24" ht="17" x14ac:dyDescent="0.2">
      <c r="B308" s="10" t="s">
        <v>2531</v>
      </c>
      <c r="C308" s="8">
        <v>56.4</v>
      </c>
      <c r="D308" s="8">
        <v>4.8399999999999999E-2</v>
      </c>
      <c r="E308" s="8">
        <v>8.3800000000000008</v>
      </c>
      <c r="F308" s="8">
        <v>4.6899999999999997E-2</v>
      </c>
      <c r="G308" s="8">
        <v>6.33</v>
      </c>
      <c r="H308" s="8">
        <v>3.9600000000000003E-2</v>
      </c>
      <c r="I308" s="8">
        <v>8.66</v>
      </c>
      <c r="J308" s="8">
        <v>14.19</v>
      </c>
      <c r="K308" s="8">
        <v>6.15</v>
      </c>
      <c r="L308" s="8">
        <v>6.7000000000000002E-3</v>
      </c>
      <c r="M308" s="8">
        <v>100.2829</v>
      </c>
      <c r="N308" s="8"/>
      <c r="O308" s="8">
        <v>45.463787994950984</v>
      </c>
      <c r="P308" s="8">
        <v>38.605751647355987</v>
      </c>
      <c r="Q308" s="8">
        <v>15.830159071974387</v>
      </c>
      <c r="R308" s="8">
        <v>0.10030128571863214</v>
      </c>
      <c r="S308" s="8">
        <v>100</v>
      </c>
      <c r="T308" s="8">
        <v>1.9537479700728992</v>
      </c>
      <c r="U308" s="8">
        <v>24.844587100389354</v>
      </c>
      <c r="V308" s="8">
        <v>73.201664929537742</v>
      </c>
      <c r="W308" s="8">
        <v>100</v>
      </c>
      <c r="X308" s="9"/>
    </row>
    <row r="309" spans="2:24" ht="17" x14ac:dyDescent="0.2">
      <c r="B309" s="10" t="s">
        <v>2532</v>
      </c>
      <c r="C309" s="8">
        <v>56.34</v>
      </c>
      <c r="D309" s="8">
        <v>3.3700000000000001E-2</v>
      </c>
      <c r="E309" s="8">
        <v>7.83</v>
      </c>
      <c r="F309" s="8">
        <v>1.83E-2</v>
      </c>
      <c r="G309" s="8">
        <v>6.11</v>
      </c>
      <c r="H309" s="8">
        <v>1.7899999999999999E-2</v>
      </c>
      <c r="I309" s="8">
        <v>9.15</v>
      </c>
      <c r="J309" s="8">
        <v>14.29</v>
      </c>
      <c r="K309" s="8">
        <v>6.15</v>
      </c>
      <c r="L309" s="8">
        <v>2.2000000000000001E-3</v>
      </c>
      <c r="M309" s="8">
        <v>99.986199999999997</v>
      </c>
      <c r="N309" s="8"/>
      <c r="O309" s="8">
        <v>44.930659964146393</v>
      </c>
      <c r="P309" s="8">
        <v>40.029720814453597</v>
      </c>
      <c r="Q309" s="8">
        <v>14.995126221184016</v>
      </c>
      <c r="R309" s="8">
        <v>4.4493000216004712E-2</v>
      </c>
      <c r="S309" s="8">
        <v>100.00000000000001</v>
      </c>
      <c r="T309" s="8">
        <v>3.5200295748933561</v>
      </c>
      <c r="U309" s="8">
        <v>23.314232773761496</v>
      </c>
      <c r="V309" s="8">
        <v>73.165737651345154</v>
      </c>
      <c r="W309" s="8">
        <v>100</v>
      </c>
      <c r="X309" s="9"/>
    </row>
    <row r="310" spans="2:24" ht="17" x14ac:dyDescent="0.2">
      <c r="B310" s="10" t="s">
        <v>2533</v>
      </c>
      <c r="C310" s="8">
        <v>55.42</v>
      </c>
      <c r="D310" s="8">
        <v>0.03</v>
      </c>
      <c r="E310" s="8">
        <v>6.13</v>
      </c>
      <c r="F310" s="8">
        <v>8.8000000000000005E-3</v>
      </c>
      <c r="G310" s="8">
        <v>6.84</v>
      </c>
      <c r="H310" s="8">
        <v>2.35E-2</v>
      </c>
      <c r="I310" s="8">
        <v>10.1</v>
      </c>
      <c r="J310" s="8">
        <v>16.420000000000002</v>
      </c>
      <c r="K310" s="8">
        <v>4.99</v>
      </c>
      <c r="L310" s="8">
        <v>1E-3</v>
      </c>
      <c r="M310" s="8">
        <v>99.977099999999993</v>
      </c>
      <c r="N310" s="8"/>
      <c r="O310" s="8">
        <v>45.826732289138263</v>
      </c>
      <c r="P310" s="8">
        <v>39.220941050947815</v>
      </c>
      <c r="Q310" s="8">
        <v>14.900477503847783</v>
      </c>
      <c r="R310" s="8">
        <v>5.1849156066126299E-2</v>
      </c>
      <c r="S310" s="8">
        <v>99.999999999999986</v>
      </c>
      <c r="T310" s="8">
        <v>5.024100287524834</v>
      </c>
      <c r="U310" s="8">
        <v>16.116294760501752</v>
      </c>
      <c r="V310" s="8">
        <v>78.859604951973409</v>
      </c>
      <c r="W310" s="8">
        <v>100</v>
      </c>
      <c r="X310" s="9"/>
    </row>
    <row r="311" spans="2:24" ht="17" x14ac:dyDescent="0.2">
      <c r="B311" s="10" t="s">
        <v>2534</v>
      </c>
      <c r="C311" s="8">
        <v>56.12</v>
      </c>
      <c r="D311" s="8">
        <v>2.24E-2</v>
      </c>
      <c r="E311" s="8">
        <v>8.5500000000000007</v>
      </c>
      <c r="F311" s="8">
        <v>5.2299999999999999E-2</v>
      </c>
      <c r="G311" s="8">
        <v>5.45</v>
      </c>
      <c r="H311" s="8">
        <v>1.5100000000000001E-2</v>
      </c>
      <c r="I311" s="8">
        <v>9.0299999999999994</v>
      </c>
      <c r="J311" s="8">
        <v>14.1</v>
      </c>
      <c r="K311" s="8">
        <v>6.24</v>
      </c>
      <c r="L311" s="8">
        <v>6.9999999999999999E-4</v>
      </c>
      <c r="M311" s="8">
        <v>99.581999999999994</v>
      </c>
      <c r="N311" s="8"/>
      <c r="O311" s="8">
        <v>45.586482326300022</v>
      </c>
      <c r="P311" s="8">
        <v>40.62146826838304</v>
      </c>
      <c r="Q311" s="8">
        <v>13.753455208467413</v>
      </c>
      <c r="R311" s="8">
        <v>3.8594196849496325E-2</v>
      </c>
      <c r="S311" s="8">
        <v>99.999999999999986</v>
      </c>
      <c r="T311" s="8">
        <v>2.7273569195362315</v>
      </c>
      <c r="U311" s="8">
        <v>24.746399868817839</v>
      </c>
      <c r="V311" s="8">
        <v>72.526243211645919</v>
      </c>
      <c r="W311" s="8">
        <v>99.999999999999986</v>
      </c>
      <c r="X311" s="9"/>
    </row>
    <row r="312" spans="2:24" ht="17" x14ac:dyDescent="0.2">
      <c r="B312" s="10" t="s">
        <v>2535</v>
      </c>
      <c r="C312" s="8">
        <v>55.99</v>
      </c>
      <c r="D312" s="8">
        <v>4.87E-2</v>
      </c>
      <c r="E312" s="8">
        <v>8.35</v>
      </c>
      <c r="F312" s="8">
        <v>4.02E-2</v>
      </c>
      <c r="G312" s="8">
        <v>6.39</v>
      </c>
      <c r="H312" s="8">
        <v>0</v>
      </c>
      <c r="I312" s="8">
        <v>8.74</v>
      </c>
      <c r="J312" s="8">
        <v>13.88</v>
      </c>
      <c r="K312" s="8">
        <v>6.32</v>
      </c>
      <c r="L312" s="8">
        <v>5.0000000000000001E-4</v>
      </c>
      <c r="M312" s="8">
        <v>99.786500000000004</v>
      </c>
      <c r="N312" s="8"/>
      <c r="O312" s="8">
        <v>44.73307905524252</v>
      </c>
      <c r="P312" s="8">
        <v>39.192381784073419</v>
      </c>
      <c r="Q312" s="8">
        <v>16.074539160684086</v>
      </c>
      <c r="R312" s="8">
        <v>0</v>
      </c>
      <c r="S312" s="8">
        <v>100.00000000000003</v>
      </c>
      <c r="T312" s="8">
        <v>3.9437609038390145</v>
      </c>
      <c r="U312" s="8">
        <v>24.050571944477856</v>
      </c>
      <c r="V312" s="8">
        <v>72.005667151683127</v>
      </c>
      <c r="W312" s="8">
        <v>100</v>
      </c>
      <c r="X312" s="9"/>
    </row>
    <row r="313" spans="2:24" ht="17" x14ac:dyDescent="0.2">
      <c r="B313" s="10" t="s">
        <v>2536</v>
      </c>
      <c r="C313" s="8">
        <v>55.98</v>
      </c>
      <c r="D313" s="8">
        <v>3.9800000000000002E-2</v>
      </c>
      <c r="E313" s="8">
        <v>9.42</v>
      </c>
      <c r="F313" s="8">
        <v>3.3999999999999998E-3</v>
      </c>
      <c r="G313" s="8">
        <v>5.67</v>
      </c>
      <c r="H313" s="8">
        <v>0</v>
      </c>
      <c r="I313" s="8">
        <v>8.5</v>
      </c>
      <c r="J313" s="8">
        <v>12.96</v>
      </c>
      <c r="K313" s="8">
        <v>6.84</v>
      </c>
      <c r="L313" s="8">
        <v>0</v>
      </c>
      <c r="M313" s="8">
        <v>99.4161</v>
      </c>
      <c r="N313" s="8"/>
      <c r="O313" s="8">
        <v>44.364472385952752</v>
      </c>
      <c r="P313" s="8">
        <v>40.485559288350359</v>
      </c>
      <c r="Q313" s="8">
        <v>15.149968325696896</v>
      </c>
      <c r="R313" s="8">
        <v>0</v>
      </c>
      <c r="S313" s="8">
        <v>100</v>
      </c>
      <c r="T313" s="8">
        <v>4.2398920768682515</v>
      </c>
      <c r="U313" s="8">
        <v>26.783264861175354</v>
      </c>
      <c r="V313" s="8">
        <v>68.976843061956401</v>
      </c>
      <c r="W313" s="8">
        <v>100</v>
      </c>
      <c r="X313" s="9"/>
    </row>
    <row r="314" spans="2:24" ht="17" x14ac:dyDescent="0.2">
      <c r="B314" s="10" t="s">
        <v>1866</v>
      </c>
      <c r="C314" s="8">
        <f>AVERAGE(C306:C313)</f>
        <v>55.991250000000008</v>
      </c>
      <c r="D314" s="8">
        <f t="shared" ref="D314:L314" si="383">AVERAGE(D306:D313)</f>
        <v>3.85625E-2</v>
      </c>
      <c r="E314" s="8">
        <f t="shared" si="383"/>
        <v>8.1237499999999994</v>
      </c>
      <c r="F314" s="8">
        <f t="shared" si="383"/>
        <v>2.4049999999999998E-2</v>
      </c>
      <c r="G314" s="8">
        <f t="shared" si="383"/>
        <v>6.1687500000000002</v>
      </c>
      <c r="H314" s="8">
        <f t="shared" si="383"/>
        <v>2.1212499999999999E-2</v>
      </c>
      <c r="I314" s="8">
        <f t="shared" si="383"/>
        <v>8.9875000000000007</v>
      </c>
      <c r="J314" s="8">
        <f t="shared" si="383"/>
        <v>14.241250000000001</v>
      </c>
      <c r="K314" s="8">
        <f t="shared" si="383"/>
        <v>6.1587500000000013</v>
      </c>
      <c r="L314" s="8">
        <f t="shared" si="383"/>
        <v>3.5875000000000004E-3</v>
      </c>
      <c r="M314" s="8">
        <f>SUM(C314:L314)</f>
        <v>99.7586625</v>
      </c>
      <c r="N314" s="8"/>
      <c r="O314" s="8">
        <v>45.098377986050927</v>
      </c>
      <c r="P314" s="8">
        <v>39.600677257634601</v>
      </c>
      <c r="Q314" s="8">
        <v>15.247840080866244</v>
      </c>
      <c r="R314" s="8">
        <v>5.3104675448219639E-2</v>
      </c>
      <c r="S314" s="8">
        <v>100</v>
      </c>
      <c r="T314" s="8">
        <v>3.8669538798565792</v>
      </c>
      <c r="U314" s="8">
        <v>23.228416655534353</v>
      </c>
      <c r="V314" s="8">
        <v>72.904629464609059</v>
      </c>
      <c r="W314" s="8">
        <v>100</v>
      </c>
      <c r="X314" s="9"/>
    </row>
    <row r="315" spans="2:24" ht="17" x14ac:dyDescent="0.2">
      <c r="B315" s="10" t="s">
        <v>1532</v>
      </c>
      <c r="C315" s="8">
        <f>(STDEV(C306:C313)/C314)*100</f>
        <v>0.75147900456470507</v>
      </c>
      <c r="D315" s="8">
        <f t="shared" ref="D315:L315" si="384">(STDEV(D306:D313)/D314)*100</f>
        <v>26.9873440706215</v>
      </c>
      <c r="E315" s="8">
        <f t="shared" si="384"/>
        <v>12.577126879107004</v>
      </c>
      <c r="F315" s="8">
        <f t="shared" si="384"/>
        <v>81.158873071518002</v>
      </c>
      <c r="G315" s="8">
        <f t="shared" si="384"/>
        <v>7.3629281814681047</v>
      </c>
      <c r="H315" s="8">
        <f t="shared" si="384"/>
        <v>82.993452463311584</v>
      </c>
      <c r="I315" s="8">
        <f t="shared" si="384"/>
        <v>5.7550881423118074</v>
      </c>
      <c r="J315" s="8">
        <f t="shared" si="384"/>
        <v>7.2709694952961197</v>
      </c>
      <c r="K315" s="8">
        <f t="shared" si="384"/>
        <v>9.3860235329648596</v>
      </c>
      <c r="L315" s="8">
        <f t="shared" si="384"/>
        <v>117.25731565428634</v>
      </c>
      <c r="N315" s="8"/>
      <c r="O315" s="8">
        <v>8.3925531781688623</v>
      </c>
      <c r="P315" s="8">
        <v>9.2428234332574402</v>
      </c>
      <c r="Q315" s="8">
        <v>6.6336215317901353</v>
      </c>
      <c r="R315" s="8">
        <v>75.731001856783564</v>
      </c>
      <c r="S315" s="8">
        <v>100</v>
      </c>
      <c r="T315" s="8">
        <v>5.871935261774615</v>
      </c>
      <c r="U315" s="8">
        <v>11.482208720610769</v>
      </c>
      <c r="V315" s="8">
        <v>82.645856017614634</v>
      </c>
      <c r="W315" s="8">
        <v>100.00000000000001</v>
      </c>
      <c r="X315" s="9"/>
    </row>
    <row r="316" spans="2:24" x14ac:dyDescent="0.2">
      <c r="B316" s="10"/>
      <c r="C316" s="8"/>
      <c r="D316" s="8"/>
      <c r="E316" s="8"/>
      <c r="F316" s="8"/>
      <c r="G316" s="8"/>
      <c r="H316" s="8"/>
      <c r="I316" s="8"/>
      <c r="J316" s="8"/>
      <c r="K316" s="8"/>
      <c r="L316" s="8"/>
      <c r="N316" s="8"/>
      <c r="O316" s="8"/>
      <c r="P316" s="8"/>
      <c r="Q316" s="8"/>
      <c r="R316" s="8"/>
      <c r="S316" s="8"/>
      <c r="V316" s="8"/>
      <c r="W316" s="8"/>
      <c r="X316" s="9"/>
    </row>
    <row r="317" spans="2:24" ht="17" x14ac:dyDescent="0.2">
      <c r="B317" s="10" t="s">
        <v>2537</v>
      </c>
      <c r="C317" s="8">
        <v>56.21</v>
      </c>
      <c r="D317" s="8">
        <v>2.9600000000000001E-2</v>
      </c>
      <c r="E317" s="8">
        <v>9.0299999999999994</v>
      </c>
      <c r="F317" s="8">
        <v>0</v>
      </c>
      <c r="G317" s="8">
        <v>8.94</v>
      </c>
      <c r="H317" s="8">
        <v>9.4000000000000004E-3</v>
      </c>
      <c r="I317" s="8">
        <v>6.81</v>
      </c>
      <c r="J317" s="8">
        <v>10.53</v>
      </c>
      <c r="K317" s="8">
        <v>7.89</v>
      </c>
      <c r="L317" s="8">
        <v>0</v>
      </c>
      <c r="M317" s="8">
        <v>99.493499999999997</v>
      </c>
      <c r="N317" s="8"/>
      <c r="O317" s="8">
        <v>39.01312016537544</v>
      </c>
      <c r="P317" s="8">
        <v>35.105917204934364</v>
      </c>
      <c r="Q317" s="8">
        <v>25.85343059807434</v>
      </c>
      <c r="R317" s="8">
        <v>2.7532031615848395E-2</v>
      </c>
      <c r="S317" s="8">
        <v>99.999999999999986</v>
      </c>
      <c r="T317" s="8">
        <v>8.0163194747809712</v>
      </c>
      <c r="U317" s="8">
        <v>29.354523023356826</v>
      </c>
      <c r="V317" s="8">
        <v>62.629157501862196</v>
      </c>
      <c r="W317" s="8">
        <v>100</v>
      </c>
      <c r="X317" s="9"/>
    </row>
    <row r="318" spans="2:24" ht="17" x14ac:dyDescent="0.2">
      <c r="B318" s="10" t="s">
        <v>2538</v>
      </c>
      <c r="C318" s="8">
        <v>56.11</v>
      </c>
      <c r="D318" s="8">
        <v>2.5100000000000001E-2</v>
      </c>
      <c r="E318" s="8">
        <v>8.99</v>
      </c>
      <c r="F318" s="8">
        <v>3.0099999999999998E-2</v>
      </c>
      <c r="G318" s="8">
        <v>9.17</v>
      </c>
      <c r="H318" s="8">
        <v>2.8E-3</v>
      </c>
      <c r="I318" s="8">
        <v>6.65</v>
      </c>
      <c r="J318" s="8">
        <v>10.3</v>
      </c>
      <c r="K318" s="8">
        <v>8.02</v>
      </c>
      <c r="L318" s="8">
        <v>4.4000000000000003E-3</v>
      </c>
      <c r="M318" s="8">
        <v>99.302400000000006</v>
      </c>
      <c r="N318" s="8"/>
      <c r="O318" s="8">
        <v>38.558576593474612</v>
      </c>
      <c r="P318" s="8">
        <v>34.638279483029933</v>
      </c>
      <c r="Q318" s="8">
        <v>26.794857447211051</v>
      </c>
      <c r="R318" s="8">
        <v>8.2864762844027592E-3</v>
      </c>
      <c r="S318" s="8">
        <v>99.999999999999986</v>
      </c>
      <c r="T318" s="8">
        <v>8.8788617669293028</v>
      </c>
      <c r="U318" s="8">
        <v>29.451054659775956</v>
      </c>
      <c r="V318" s="8">
        <v>61.670083573294733</v>
      </c>
      <c r="W318" s="8">
        <v>100</v>
      </c>
      <c r="X318" s="9"/>
    </row>
    <row r="319" spans="2:24" ht="17" x14ac:dyDescent="0.2">
      <c r="B319" s="10" t="s">
        <v>2539</v>
      </c>
      <c r="C319" s="8">
        <v>56.11</v>
      </c>
      <c r="D319" s="8">
        <v>2.81E-2</v>
      </c>
      <c r="E319" s="8">
        <v>9.1999999999999993</v>
      </c>
      <c r="F319" s="8">
        <v>2.6800000000000001E-2</v>
      </c>
      <c r="G319" s="8">
        <v>8.8800000000000008</v>
      </c>
      <c r="H319" s="8">
        <v>9.4000000000000004E-3</v>
      </c>
      <c r="I319" s="8">
        <v>6.61</v>
      </c>
      <c r="J319" s="8">
        <v>10.27</v>
      </c>
      <c r="K319" s="8">
        <v>7.98</v>
      </c>
      <c r="L319" s="8">
        <v>4.0000000000000002E-4</v>
      </c>
      <c r="M319" s="8">
        <v>99.135199999999998</v>
      </c>
      <c r="N319" s="8"/>
      <c r="O319" s="8">
        <v>38.892958957588547</v>
      </c>
      <c r="P319" s="8">
        <v>34.829953873231439</v>
      </c>
      <c r="Q319" s="8">
        <v>26.248945070141549</v>
      </c>
      <c r="R319" s="8">
        <v>2.8142099038465963E-2</v>
      </c>
      <c r="S319" s="8">
        <v>99.999999999999986</v>
      </c>
      <c r="T319" s="8">
        <v>7.6385901876374218</v>
      </c>
      <c r="U319" s="8">
        <v>30.415715850981297</v>
      </c>
      <c r="V319" s="8">
        <v>61.945693961381274</v>
      </c>
      <c r="W319" s="8">
        <v>100</v>
      </c>
      <c r="X319" s="9"/>
    </row>
    <row r="320" spans="2:24" ht="17" x14ac:dyDescent="0.2">
      <c r="B320" s="10" t="s">
        <v>2540</v>
      </c>
      <c r="C320" s="8">
        <v>56.15</v>
      </c>
      <c r="D320" s="8">
        <v>2.6700000000000002E-2</v>
      </c>
      <c r="E320" s="8">
        <v>9.36</v>
      </c>
      <c r="F320" s="8">
        <v>0</v>
      </c>
      <c r="G320" s="8">
        <v>9.31</v>
      </c>
      <c r="H320" s="8">
        <v>1.4999999999999999E-2</v>
      </c>
      <c r="I320" s="8">
        <v>6.25</v>
      </c>
      <c r="J320" s="8">
        <v>9.67</v>
      </c>
      <c r="K320" s="8">
        <v>8.4700000000000006</v>
      </c>
      <c r="L320" s="8">
        <v>1.1999999999999999E-3</v>
      </c>
      <c r="M320" s="8">
        <v>99.252899999999997</v>
      </c>
      <c r="N320" s="8"/>
      <c r="O320" s="8">
        <v>37.70720417422924</v>
      </c>
      <c r="P320" s="8">
        <v>33.910076841225084</v>
      </c>
      <c r="Q320" s="8">
        <v>28.33647905014584</v>
      </c>
      <c r="R320" s="8">
        <v>4.6239934399833281E-2</v>
      </c>
      <c r="S320" s="8">
        <v>100</v>
      </c>
      <c r="T320" s="8">
        <v>10.450911184072666</v>
      </c>
      <c r="U320" s="8">
        <v>30.868043533788665</v>
      </c>
      <c r="V320" s="8">
        <v>58.681045282138669</v>
      </c>
      <c r="W320" s="8">
        <v>100</v>
      </c>
      <c r="X320" s="9"/>
    </row>
    <row r="321" spans="2:24" ht="17" x14ac:dyDescent="0.2">
      <c r="B321" s="10" t="s">
        <v>2541</v>
      </c>
      <c r="C321" s="8">
        <v>56.54</v>
      </c>
      <c r="D321" s="8">
        <v>2.3699999999999999E-2</v>
      </c>
      <c r="E321" s="8">
        <v>9.36</v>
      </c>
      <c r="F321" s="8">
        <v>0</v>
      </c>
      <c r="G321" s="8">
        <v>9.01</v>
      </c>
      <c r="H321" s="8">
        <v>1.72E-2</v>
      </c>
      <c r="I321" s="8">
        <v>6.57</v>
      </c>
      <c r="J321" s="8">
        <v>9.93</v>
      </c>
      <c r="K321" s="8">
        <v>8.33</v>
      </c>
      <c r="L321" s="8">
        <v>2.5000000000000001E-3</v>
      </c>
      <c r="M321" s="8">
        <v>99.7834</v>
      </c>
      <c r="N321" s="8"/>
      <c r="O321" s="8">
        <v>38.020063377673793</v>
      </c>
      <c r="P321" s="8">
        <v>35.000951890392095</v>
      </c>
      <c r="Q321" s="8">
        <v>26.926922818387034</v>
      </c>
      <c r="R321" s="8">
        <v>5.206191354708925E-2</v>
      </c>
      <c r="S321" s="8">
        <v>100.00000000000001</v>
      </c>
      <c r="T321" s="8">
        <v>9.2398842283287959</v>
      </c>
      <c r="U321" s="8">
        <v>30.736425401235728</v>
      </c>
      <c r="V321" s="8">
        <v>60.023690370435467</v>
      </c>
      <c r="W321" s="8">
        <v>100</v>
      </c>
      <c r="X321" s="9"/>
    </row>
    <row r="322" spans="2:24" ht="17" x14ac:dyDescent="0.2">
      <c r="B322" s="10" t="s">
        <v>2542</v>
      </c>
      <c r="C322" s="8">
        <v>55.35</v>
      </c>
      <c r="D322" s="8">
        <v>3.7600000000000001E-2</v>
      </c>
      <c r="E322" s="8">
        <v>8.85</v>
      </c>
      <c r="F322" s="8">
        <v>3.4799999999999998E-2</v>
      </c>
      <c r="G322" s="8">
        <v>9.84</v>
      </c>
      <c r="H322" s="8">
        <v>6.7000000000000002E-3</v>
      </c>
      <c r="I322" s="8">
        <v>6.47</v>
      </c>
      <c r="J322" s="8">
        <v>10.62</v>
      </c>
      <c r="K322" s="8">
        <v>7.81</v>
      </c>
      <c r="L322" s="8">
        <v>0</v>
      </c>
      <c r="M322" s="8">
        <v>99.043999999999997</v>
      </c>
      <c r="N322" s="8"/>
      <c r="O322" s="8">
        <v>38.889415364808443</v>
      </c>
      <c r="P322" s="8">
        <v>32.965682866333935</v>
      </c>
      <c r="Q322" s="8">
        <v>28.125505875301954</v>
      </c>
      <c r="R322" s="8">
        <v>1.9395893555672842E-2</v>
      </c>
      <c r="S322" s="8">
        <v>100</v>
      </c>
      <c r="T322" s="8">
        <v>10.351879955371352</v>
      </c>
      <c r="U322" s="8">
        <v>27.28257511951837</v>
      </c>
      <c r="V322" s="8">
        <v>62.365544925110271</v>
      </c>
      <c r="W322" s="8">
        <v>100</v>
      </c>
      <c r="X322" s="9"/>
    </row>
    <row r="323" spans="2:24" ht="17" x14ac:dyDescent="0.2">
      <c r="B323" s="10" t="s">
        <v>2610</v>
      </c>
      <c r="C323" s="8">
        <f>AVERAGE(C317:C322)</f>
        <v>56.07833333333334</v>
      </c>
      <c r="D323" s="8">
        <f t="shared" ref="D323" si="385">AVERAGE(D317:D322)</f>
        <v>2.8466666666666664E-2</v>
      </c>
      <c r="E323" s="8">
        <f t="shared" ref="E323" si="386">AVERAGE(E317:E322)</f>
        <v>9.1316666666666659</v>
      </c>
      <c r="F323" s="8">
        <f t="shared" ref="F323" si="387">AVERAGE(F317:F322)</f>
        <v>1.5283333333333335E-2</v>
      </c>
      <c r="G323" s="8">
        <f t="shared" ref="G323" si="388">AVERAGE(G317:G322)</f>
        <v>9.1916666666666682</v>
      </c>
      <c r="H323" s="8">
        <f t="shared" ref="H323" si="389">AVERAGE(H317:H322)</f>
        <v>1.0083333333333333E-2</v>
      </c>
      <c r="I323" s="8">
        <f t="shared" ref="I323" si="390">AVERAGE(I317:I322)</f>
        <v>6.56</v>
      </c>
      <c r="J323" s="8">
        <f t="shared" ref="J323" si="391">AVERAGE(J317:J322)</f>
        <v>10.219999999999999</v>
      </c>
      <c r="K323" s="8">
        <f t="shared" ref="K323" si="392">AVERAGE(K317:K322)</f>
        <v>8.0833333333333339</v>
      </c>
      <c r="L323" s="8">
        <f t="shared" ref="L323" si="393">AVERAGE(L317:L322)</f>
        <v>1.4166666666666668E-3</v>
      </c>
      <c r="M323" s="8">
        <f>SUM(C323:L323)</f>
        <v>99.320249999999987</v>
      </c>
      <c r="N323" s="8"/>
      <c r="O323" s="8">
        <v>38.522357318982898</v>
      </c>
      <c r="P323" s="8">
        <v>34.404614576381356</v>
      </c>
      <c r="Q323" s="8">
        <v>27.042981584883275</v>
      </c>
      <c r="R323" s="8">
        <v>3.0046519752482428E-2</v>
      </c>
      <c r="S323" s="8">
        <v>100.00000000000003</v>
      </c>
      <c r="T323" s="8">
        <v>9.0874840227656968</v>
      </c>
      <c r="U323" s="8">
        <v>29.683044206087452</v>
      </c>
      <c r="V323" s="8">
        <v>61.229471771146848</v>
      </c>
      <c r="W323" s="8">
        <v>100</v>
      </c>
      <c r="X323" s="9"/>
    </row>
    <row r="324" spans="2:24" ht="17" x14ac:dyDescent="0.2">
      <c r="B324" s="10" t="s">
        <v>1532</v>
      </c>
      <c r="C324" s="8">
        <f>(STDEV(C317:C322)/C323)*100</f>
        <v>0.69891453241062806</v>
      </c>
      <c r="D324" s="8">
        <f t="shared" ref="D324" si="394">(STDEV(D317:D322)/D323)*100</f>
        <v>17.35329812234253</v>
      </c>
      <c r="E324" s="8">
        <f t="shared" ref="E324" si="395">(STDEV(E317:E322)/E323)*100</f>
        <v>2.2901967305183293</v>
      </c>
      <c r="F324" s="8">
        <f t="shared" ref="F324" si="396">(STDEV(F317:F322)/F323)*100</f>
        <v>110.80068941692205</v>
      </c>
      <c r="G324" s="8">
        <f t="shared" ref="G324" si="397">(STDEV(G317:G322)/G323)*100</f>
        <v>3.8565458681032894</v>
      </c>
      <c r="H324" s="8">
        <f t="shared" ref="H324" si="398">(STDEV(H317:H322)/H323)*100</f>
        <v>52.52423406642631</v>
      </c>
      <c r="I324" s="8">
        <f t="shared" ref="I324" si="399">(STDEV(I317:I322)/I323)*100</f>
        <v>2.8713621165783176</v>
      </c>
      <c r="J324" s="8">
        <f t="shared" ref="J324" si="400">(STDEV(J317:J322)/J323)*100</f>
        <v>3.5322760758883716</v>
      </c>
      <c r="K324" s="8">
        <f t="shared" ref="K324" si="401">(STDEV(K317:K322)/K323)*100</f>
        <v>3.2123684872214961</v>
      </c>
      <c r="L324" s="8">
        <f t="shared" ref="L324" si="402">(STDEV(L317:L322)/L323)*100</f>
        <v>122.94652394787356</v>
      </c>
      <c r="N324" s="8"/>
      <c r="O324" s="8">
        <v>6.7849311385325795</v>
      </c>
      <c r="P324" s="8">
        <v>7.6741391329018205</v>
      </c>
      <c r="Q324" s="8">
        <v>5.7821273413646068</v>
      </c>
      <c r="R324" s="8">
        <v>79.758802387200987</v>
      </c>
      <c r="S324" s="8">
        <v>100</v>
      </c>
      <c r="T324" s="8">
        <v>5.4867184761996795</v>
      </c>
      <c r="U324" s="8">
        <v>5.108999641907074</v>
      </c>
      <c r="V324" s="8">
        <v>89.404281881893255</v>
      </c>
      <c r="W324" s="8">
        <v>100</v>
      </c>
      <c r="X324" s="9"/>
    </row>
    <row r="325" spans="2:24" x14ac:dyDescent="0.2">
      <c r="B325" s="10"/>
      <c r="C325" s="8"/>
      <c r="D325" s="8"/>
      <c r="E325" s="8"/>
      <c r="F325" s="8"/>
      <c r="G325" s="8"/>
      <c r="H325" s="8"/>
      <c r="I325" s="8"/>
      <c r="J325" s="8"/>
      <c r="K325" s="8"/>
      <c r="L325" s="8"/>
      <c r="N325" s="8"/>
      <c r="O325" s="8"/>
      <c r="P325" s="8"/>
      <c r="Q325" s="8"/>
      <c r="R325" s="8"/>
      <c r="S325" s="8"/>
      <c r="V325" s="8"/>
      <c r="W325" s="8"/>
      <c r="X325" s="9"/>
    </row>
    <row r="326" spans="2:24" ht="17" x14ac:dyDescent="0.2">
      <c r="B326" s="10" t="s">
        <v>3248</v>
      </c>
      <c r="C326" s="8">
        <v>53.59</v>
      </c>
      <c r="D326" s="8">
        <v>8.1799999999999998E-2</v>
      </c>
      <c r="E326" s="8">
        <v>1.1004</v>
      </c>
      <c r="F326" s="8">
        <v>0</v>
      </c>
      <c r="G326" s="8">
        <v>4.5599999999999996</v>
      </c>
      <c r="H326" s="8">
        <v>0.2472</v>
      </c>
      <c r="I326" s="8">
        <v>15.39</v>
      </c>
      <c r="J326" s="8">
        <v>24.95</v>
      </c>
      <c r="K326" s="8">
        <v>0.14030000000000001</v>
      </c>
      <c r="L326" s="8">
        <v>0</v>
      </c>
      <c r="M326" s="8">
        <v>100.05970000000001</v>
      </c>
      <c r="N326" s="8"/>
      <c r="O326" s="8">
        <v>49.782211706670353</v>
      </c>
      <c r="P326" s="8">
        <v>42.726090431164664</v>
      </c>
      <c r="Q326" s="8">
        <v>7.1017736569448262</v>
      </c>
      <c r="R326" s="8">
        <v>0.38992420522016263</v>
      </c>
      <c r="S326" s="8">
        <v>100.00000000000001</v>
      </c>
      <c r="V326" s="8"/>
      <c r="W326" s="8"/>
      <c r="X326" s="9"/>
    </row>
    <row r="327" spans="2:24" ht="17" x14ac:dyDescent="0.2">
      <c r="B327" s="10" t="s">
        <v>3249</v>
      </c>
      <c r="C327" s="8">
        <v>54.15</v>
      </c>
      <c r="D327" s="8">
        <v>9.4899999999999998E-2</v>
      </c>
      <c r="E327" s="8">
        <v>1.2813000000000001</v>
      </c>
      <c r="F327" s="8">
        <v>0</v>
      </c>
      <c r="G327" s="8">
        <v>4.4800000000000004</v>
      </c>
      <c r="H327" s="8">
        <v>0.251</v>
      </c>
      <c r="I327" s="8">
        <v>15.16</v>
      </c>
      <c r="J327" s="8">
        <v>24.85</v>
      </c>
      <c r="K327" s="8">
        <v>0.1196</v>
      </c>
      <c r="L327" s="8">
        <v>2.8E-3</v>
      </c>
      <c r="M327" s="8">
        <v>100.39149999999999</v>
      </c>
      <c r="N327" s="8"/>
      <c r="O327" s="8">
        <v>50.06160212991054</v>
      </c>
      <c r="P327" s="8">
        <v>42.494081902855122</v>
      </c>
      <c r="Q327" s="8">
        <v>7.0445736142809965</v>
      </c>
      <c r="R327" s="8">
        <v>0.39974235295331889</v>
      </c>
      <c r="S327" s="8">
        <v>99.999999999999986</v>
      </c>
      <c r="T327" s="8">
        <v>0</v>
      </c>
      <c r="U327" s="8">
        <v>0.43411948521521532</v>
      </c>
      <c r="V327" s="8">
        <v>99.565880514784794</v>
      </c>
      <c r="W327" s="8">
        <v>100.00000000000001</v>
      </c>
      <c r="X327" s="9"/>
    </row>
    <row r="328" spans="2:24" ht="17" x14ac:dyDescent="0.2">
      <c r="B328" s="10" t="s">
        <v>3243</v>
      </c>
      <c r="C328" s="8">
        <v>53.59</v>
      </c>
      <c r="D328" s="8">
        <v>9.5500000000000002E-2</v>
      </c>
      <c r="E328" s="8">
        <v>1.3293999999999999</v>
      </c>
      <c r="F328" s="8">
        <v>0</v>
      </c>
      <c r="G328" s="8">
        <v>4.47</v>
      </c>
      <c r="H328" s="8">
        <v>0.21829999999999999</v>
      </c>
      <c r="I328" s="8">
        <v>15.32</v>
      </c>
      <c r="J328" s="8">
        <v>24.86</v>
      </c>
      <c r="K328" s="8">
        <v>0.13089999999999999</v>
      </c>
      <c r="L328" s="8">
        <v>2.3E-3</v>
      </c>
      <c r="M328" s="8">
        <v>100.0309</v>
      </c>
      <c r="N328" s="8"/>
      <c r="O328" s="8">
        <v>49.881806705309877</v>
      </c>
      <c r="P328" s="8">
        <v>42.771129002488813</v>
      </c>
      <c r="Q328" s="8">
        <v>7.000787904574433</v>
      </c>
      <c r="R328" s="8">
        <v>0.34627638762688318</v>
      </c>
      <c r="S328" s="8">
        <v>100.00000000000001</v>
      </c>
      <c r="T328" s="8">
        <v>0.46555014271973377</v>
      </c>
      <c r="U328" s="8">
        <v>9.7060147090076397E-3</v>
      </c>
      <c r="V328" s="8">
        <v>99.524743842571269</v>
      </c>
      <c r="W328" s="8">
        <v>100.00000000000001</v>
      </c>
      <c r="X328" s="9"/>
    </row>
    <row r="329" spans="2:24" ht="17" x14ac:dyDescent="0.2">
      <c r="B329" s="10" t="s">
        <v>3244</v>
      </c>
      <c r="C329" s="8">
        <v>53.57</v>
      </c>
      <c r="D329" s="8">
        <v>0.1275</v>
      </c>
      <c r="E329" s="8">
        <v>1.3858999999999999</v>
      </c>
      <c r="F329" s="8">
        <v>0</v>
      </c>
      <c r="G329" s="8">
        <v>4.57</v>
      </c>
      <c r="H329" s="8">
        <v>0.24959999999999999</v>
      </c>
      <c r="I329" s="8">
        <v>15.04</v>
      </c>
      <c r="J329" s="8">
        <v>24.86</v>
      </c>
      <c r="K329" s="8">
        <v>0.15870000000000001</v>
      </c>
      <c r="L329" s="8">
        <v>0</v>
      </c>
      <c r="M329" s="8">
        <v>99.964200000000005</v>
      </c>
      <c r="N329" s="8"/>
      <c r="O329" s="8">
        <v>50.170513549312034</v>
      </c>
      <c r="P329" s="8">
        <v>42.232438331506437</v>
      </c>
      <c r="Q329" s="8">
        <v>7.1988308452515666</v>
      </c>
      <c r="R329" s="8">
        <v>0.39821727392996226</v>
      </c>
      <c r="S329" s="8">
        <v>100</v>
      </c>
      <c r="T329" s="8">
        <v>7.3481654400035665E-2</v>
      </c>
      <c r="U329" s="8">
        <v>0.50318222527785972</v>
      </c>
      <c r="V329" s="8">
        <v>99.423336120322105</v>
      </c>
      <c r="W329" s="8">
        <v>100</v>
      </c>
      <c r="X329" s="9"/>
    </row>
    <row r="330" spans="2:24" ht="17" x14ac:dyDescent="0.2">
      <c r="B330" s="10" t="s">
        <v>3232</v>
      </c>
      <c r="C330" s="8">
        <v>53.7</v>
      </c>
      <c r="D330" s="8">
        <v>9.2200000000000004E-2</v>
      </c>
      <c r="E330" s="8">
        <v>1.2501</v>
      </c>
      <c r="F330" s="8">
        <v>6.8999999999999999E-3</v>
      </c>
      <c r="G330" s="8">
        <v>4.41</v>
      </c>
      <c r="H330" s="8">
        <v>0.21560000000000001</v>
      </c>
      <c r="I330" s="8">
        <v>15.14</v>
      </c>
      <c r="J330" s="8">
        <v>25.02</v>
      </c>
      <c r="K330" s="8">
        <v>0.1082</v>
      </c>
      <c r="L330" s="8">
        <v>8.9999999999999998E-4</v>
      </c>
      <c r="M330" s="8">
        <v>99.965400000000002</v>
      </c>
      <c r="N330" s="8"/>
      <c r="O330" s="8">
        <v>50.343681836662803</v>
      </c>
      <c r="P330" s="8">
        <v>42.387171984339616</v>
      </c>
      <c r="Q330" s="8">
        <v>6.9261932494535721</v>
      </c>
      <c r="R330" s="8">
        <v>0.3429529295440113</v>
      </c>
      <c r="S330" s="8">
        <v>100.00000000000001</v>
      </c>
      <c r="T330" s="8">
        <v>0</v>
      </c>
      <c r="U330" s="8">
        <v>0.39243385593716251</v>
      </c>
      <c r="V330" s="8">
        <v>99.607566144062829</v>
      </c>
      <c r="W330" s="8">
        <v>99.999999999999986</v>
      </c>
      <c r="X330" s="9"/>
    </row>
    <row r="331" spans="2:24" ht="17" x14ac:dyDescent="0.2">
      <c r="B331" s="10" t="s">
        <v>3245</v>
      </c>
      <c r="C331" s="8">
        <v>53.58</v>
      </c>
      <c r="D331" s="8">
        <v>0.1376</v>
      </c>
      <c r="E331" s="8">
        <v>1.5384</v>
      </c>
      <c r="F331" s="8">
        <v>6.8999999999999999E-3</v>
      </c>
      <c r="G331" s="8">
        <v>4.59</v>
      </c>
      <c r="H331" s="8">
        <v>0.21809999999999999</v>
      </c>
      <c r="I331" s="8">
        <v>15.01</v>
      </c>
      <c r="J331" s="8">
        <v>24.78</v>
      </c>
      <c r="K331" s="8">
        <v>0.14899999999999999</v>
      </c>
      <c r="L331" s="8">
        <v>5.1999999999999998E-3</v>
      </c>
      <c r="M331" s="8">
        <v>100.0162</v>
      </c>
      <c r="N331" s="8"/>
      <c r="O331" s="8">
        <v>50.141658918450936</v>
      </c>
      <c r="P331" s="8">
        <v>42.25995075452218</v>
      </c>
      <c r="Q331" s="8">
        <v>7.2495062461297692</v>
      </c>
      <c r="R331" s="8">
        <v>0.34888408089710987</v>
      </c>
      <c r="S331" s="8">
        <v>99.999999999999986</v>
      </c>
      <c r="T331" s="8">
        <v>0</v>
      </c>
      <c r="U331" s="8">
        <v>0.54263751143555217</v>
      </c>
      <c r="V331" s="8">
        <v>99.457362488564456</v>
      </c>
      <c r="W331" s="8">
        <v>100.00000000000001</v>
      </c>
      <c r="X331" s="9"/>
    </row>
    <row r="332" spans="2:24" ht="17" x14ac:dyDescent="0.2">
      <c r="B332" s="10" t="s">
        <v>3246</v>
      </c>
      <c r="C332" s="8">
        <v>54.2</v>
      </c>
      <c r="D332" s="8">
        <v>0.1167</v>
      </c>
      <c r="E332" s="8">
        <v>1.4124000000000001</v>
      </c>
      <c r="F332" s="8">
        <v>3.3999999999999998E-3</v>
      </c>
      <c r="G332" s="8">
        <v>4.79</v>
      </c>
      <c r="H332" s="8">
        <v>0.22750000000000001</v>
      </c>
      <c r="I332" s="8">
        <v>14.94</v>
      </c>
      <c r="J332" s="8">
        <v>24.93</v>
      </c>
      <c r="K332" s="8">
        <v>0.12559999999999999</v>
      </c>
      <c r="L332" s="8">
        <v>4.0000000000000002E-4</v>
      </c>
      <c r="M332" s="8">
        <v>100.746</v>
      </c>
      <c r="N332" s="8"/>
      <c r="O332" s="8">
        <v>50.225514262707449</v>
      </c>
      <c r="P332" s="8">
        <v>41.879704559701096</v>
      </c>
      <c r="Q332" s="8">
        <v>7.5324450767769102</v>
      </c>
      <c r="R332" s="8">
        <v>0.36233610081453899</v>
      </c>
      <c r="S332" s="8">
        <v>100</v>
      </c>
      <c r="T332" s="8">
        <v>0</v>
      </c>
      <c r="U332" s="8">
        <v>0.45582361435122165</v>
      </c>
      <c r="V332" s="8">
        <v>99.544176385648768</v>
      </c>
      <c r="W332" s="8">
        <v>99.999999999999986</v>
      </c>
      <c r="X332" s="9"/>
    </row>
    <row r="333" spans="2:24" ht="17" x14ac:dyDescent="0.2">
      <c r="B333" s="10" t="s">
        <v>3233</v>
      </c>
      <c r="C333" s="8">
        <v>53.62</v>
      </c>
      <c r="D333" s="8">
        <v>0.1222</v>
      </c>
      <c r="E333" s="8">
        <v>1.3203</v>
      </c>
      <c r="F333" s="8">
        <v>0</v>
      </c>
      <c r="G333" s="8">
        <v>4.54</v>
      </c>
      <c r="H333" s="8">
        <v>0.23780000000000001</v>
      </c>
      <c r="I333" s="8">
        <v>14.87</v>
      </c>
      <c r="J333" s="8">
        <v>24.73</v>
      </c>
      <c r="K333" s="8">
        <v>0.13869999999999999</v>
      </c>
      <c r="L333" s="8">
        <v>2.8999999999999998E-3</v>
      </c>
      <c r="M333" s="8">
        <v>99.601500000000001</v>
      </c>
      <c r="N333" s="8"/>
      <c r="O333" s="8">
        <v>50.313584688785049</v>
      </c>
      <c r="P333" s="8">
        <v>42.094272758778267</v>
      </c>
      <c r="Q333" s="8">
        <v>7.2096692847642876</v>
      </c>
      <c r="R333" s="8">
        <v>0.38247326767238621</v>
      </c>
      <c r="S333" s="8">
        <v>99.999999999999986</v>
      </c>
      <c r="T333" s="8">
        <v>0</v>
      </c>
      <c r="U333" s="8">
        <v>0.50805966289680538</v>
      </c>
      <c r="V333" s="8">
        <v>99.491940337103188</v>
      </c>
      <c r="W333" s="8">
        <v>100</v>
      </c>
      <c r="X333" s="9"/>
    </row>
    <row r="334" spans="2:24" ht="17" x14ac:dyDescent="0.2">
      <c r="B334" s="10" t="s">
        <v>3247</v>
      </c>
      <c r="C334" s="8">
        <v>53.61</v>
      </c>
      <c r="D334" s="8">
        <v>0.1084</v>
      </c>
      <c r="E334" s="8">
        <v>1.3896999999999999</v>
      </c>
      <c r="F334" s="8">
        <v>0</v>
      </c>
      <c r="G334" s="8">
        <v>4.59</v>
      </c>
      <c r="H334" s="8">
        <v>0.20039999999999999</v>
      </c>
      <c r="I334" s="8">
        <v>15.05</v>
      </c>
      <c r="J334" s="8">
        <v>24.88</v>
      </c>
      <c r="K334" s="8">
        <v>0.1343</v>
      </c>
      <c r="L334" s="8">
        <v>0</v>
      </c>
      <c r="M334" s="8">
        <v>99.962800000000001</v>
      </c>
      <c r="N334" s="8"/>
      <c r="O334" s="8">
        <v>50.200106812783254</v>
      </c>
      <c r="P334" s="8">
        <v>42.25145441766513</v>
      </c>
      <c r="Q334" s="8">
        <v>7.2287848204906719</v>
      </c>
      <c r="R334" s="8">
        <v>0.31965394906094224</v>
      </c>
      <c r="S334" s="8">
        <v>100</v>
      </c>
      <c r="T334" s="8">
        <v>0</v>
      </c>
      <c r="U334" s="8">
        <v>0.4879721809012828</v>
      </c>
      <c r="V334" s="8">
        <v>99.512027819098719</v>
      </c>
      <c r="W334" s="8">
        <v>100</v>
      </c>
      <c r="X334" s="9"/>
    </row>
    <row r="335" spans="2:24" ht="17" x14ac:dyDescent="0.2">
      <c r="B335" s="10" t="s">
        <v>2611</v>
      </c>
      <c r="C335" s="8">
        <f>AVERAGE(C326:C334)</f>
        <v>53.734444444444449</v>
      </c>
      <c r="D335" s="8">
        <f t="shared" ref="D335:L335" si="403">AVERAGE(D326:D334)</f>
        <v>0.10853333333333332</v>
      </c>
      <c r="E335" s="8">
        <f t="shared" si="403"/>
        <v>1.334211111111111</v>
      </c>
      <c r="F335" s="8">
        <f t="shared" si="403"/>
        <v>1.911111111111111E-3</v>
      </c>
      <c r="G335" s="8">
        <f t="shared" si="403"/>
        <v>4.5555555555555554</v>
      </c>
      <c r="H335" s="8">
        <f t="shared" si="403"/>
        <v>0.22950000000000001</v>
      </c>
      <c r="I335" s="8">
        <f t="shared" si="403"/>
        <v>15.102222222222224</v>
      </c>
      <c r="J335" s="8">
        <f t="shared" si="403"/>
        <v>24.873333333333331</v>
      </c>
      <c r="K335" s="8">
        <f t="shared" si="403"/>
        <v>0.13392222222222225</v>
      </c>
      <c r="L335" s="8">
        <f t="shared" si="403"/>
        <v>1.6111111111111109E-3</v>
      </c>
      <c r="M335" s="8">
        <f>SUM(C335:L335)</f>
        <v>100.07524444444446</v>
      </c>
      <c r="N335" s="8"/>
      <c r="O335" s="8">
        <v>50.123836347376397</v>
      </c>
      <c r="P335" s="8">
        <v>42.344993241939378</v>
      </c>
      <c r="Q335" s="8">
        <v>7.1655578605824788</v>
      </c>
      <c r="R335" s="8">
        <v>0.36561255010174537</v>
      </c>
      <c r="S335" s="8">
        <v>100</v>
      </c>
      <c r="T335" s="8">
        <v>0</v>
      </c>
      <c r="U335" s="8">
        <v>0.48600009366936331</v>
      </c>
      <c r="V335" s="8">
        <v>99.513999906330639</v>
      </c>
      <c r="W335" s="8">
        <v>100</v>
      </c>
      <c r="X335" s="9"/>
    </row>
    <row r="336" spans="2:24" ht="17" x14ac:dyDescent="0.2">
      <c r="B336" s="10" t="s">
        <v>1532</v>
      </c>
      <c r="C336" s="8">
        <f>(STDEV(C326:C334)/C335)*100</f>
        <v>0.47071909106404863</v>
      </c>
      <c r="D336" s="8">
        <f t="shared" ref="D336:L336" si="404">(STDEV(D326:D334)/D335)*100</f>
        <v>17.22283034680294</v>
      </c>
      <c r="E336" s="8">
        <f t="shared" si="404"/>
        <v>9.1149032305382338</v>
      </c>
      <c r="F336" s="8">
        <f t="shared" si="404"/>
        <v>159.04404244250125</v>
      </c>
      <c r="G336" s="8">
        <f t="shared" si="404"/>
        <v>2.3542903233945607</v>
      </c>
      <c r="H336" s="8">
        <f t="shared" si="404"/>
        <v>7.7760688455346223</v>
      </c>
      <c r="I336" s="8">
        <f t="shared" si="404"/>
        <v>1.1236045661751433</v>
      </c>
      <c r="J336" s="8">
        <f t="shared" si="404"/>
        <v>0.350487719930902</v>
      </c>
      <c r="K336" s="8">
        <f t="shared" si="404"/>
        <v>11.35526024109825</v>
      </c>
      <c r="L336" s="8">
        <f t="shared" si="404"/>
        <v>112.3021446828008</v>
      </c>
      <c r="N336" s="8"/>
      <c r="O336" s="8">
        <v>3.5406906121533792</v>
      </c>
      <c r="P336" s="8">
        <v>15.793542989161214</v>
      </c>
      <c r="Q336" s="8">
        <v>18.564084538028574</v>
      </c>
      <c r="R336" s="8">
        <v>62.101681860656846</v>
      </c>
      <c r="S336" s="8">
        <v>100.00000000000001</v>
      </c>
      <c r="T336" s="8">
        <v>6.423035320009908</v>
      </c>
      <c r="U336" s="8">
        <v>65.4007429946125</v>
      </c>
      <c r="V336" s="8">
        <v>28.176221685377584</v>
      </c>
      <c r="W336" s="8">
        <v>99.999999999999986</v>
      </c>
      <c r="X336" s="9"/>
    </row>
    <row r="337" spans="2:24" x14ac:dyDescent="0.2">
      <c r="B337" s="10"/>
      <c r="C337" s="8"/>
      <c r="D337" s="8"/>
      <c r="E337" s="8"/>
      <c r="F337" s="8"/>
      <c r="G337" s="8"/>
      <c r="H337" s="8"/>
      <c r="I337" s="8"/>
      <c r="J337" s="8"/>
      <c r="K337" s="8"/>
      <c r="L337" s="8"/>
      <c r="N337" s="8"/>
      <c r="O337" s="8"/>
      <c r="P337" s="8"/>
      <c r="Q337" s="8"/>
      <c r="R337" s="8"/>
      <c r="S337" s="8"/>
      <c r="V337" s="8"/>
      <c r="W337" s="8"/>
      <c r="X337" s="9"/>
    </row>
    <row r="338" spans="2:24" ht="17" x14ac:dyDescent="0.2">
      <c r="B338" s="10" t="s">
        <v>2543</v>
      </c>
      <c r="C338" s="8">
        <v>56.44</v>
      </c>
      <c r="D338" s="8">
        <v>8.3699999999999997E-2</v>
      </c>
      <c r="E338" s="8">
        <v>10.76</v>
      </c>
      <c r="F338" s="8">
        <v>4.2900000000000001E-2</v>
      </c>
      <c r="G338" s="8">
        <v>4.16</v>
      </c>
      <c r="H338" s="8">
        <v>3.4599999999999999E-2</v>
      </c>
      <c r="I338" s="8">
        <v>8.2799999999999994</v>
      </c>
      <c r="J338" s="8">
        <v>13.53</v>
      </c>
      <c r="K338" s="8">
        <v>6.56</v>
      </c>
      <c r="L338" s="8">
        <v>0</v>
      </c>
      <c r="M338" s="8">
        <v>99.910799999999995</v>
      </c>
      <c r="N338" s="8"/>
      <c r="O338" s="8">
        <v>47.76667672513836</v>
      </c>
      <c r="P338" s="8">
        <v>40.673211534510827</v>
      </c>
      <c r="Q338" s="8">
        <v>11.463544144109688</v>
      </c>
      <c r="R338" s="8">
        <v>9.6567596241137144E-2</v>
      </c>
      <c r="S338" s="8">
        <v>100.00000000000003</v>
      </c>
      <c r="T338" s="8">
        <v>0</v>
      </c>
      <c r="U338" s="8">
        <v>29.532927968118074</v>
      </c>
      <c r="V338" s="8">
        <v>70.467072031881926</v>
      </c>
      <c r="W338" s="8">
        <v>100</v>
      </c>
      <c r="X338" s="9"/>
    </row>
    <row r="339" spans="2:24" ht="17" x14ac:dyDescent="0.2">
      <c r="B339" s="10" t="s">
        <v>2544</v>
      </c>
      <c r="C339" s="8">
        <v>56.26</v>
      </c>
      <c r="D339" s="8">
        <v>0.10979999999999999</v>
      </c>
      <c r="E339" s="8">
        <v>10.98</v>
      </c>
      <c r="F339" s="8">
        <v>3.5499999999999997E-2</v>
      </c>
      <c r="G339" s="8">
        <v>4.45</v>
      </c>
      <c r="H339" s="8">
        <v>3.9100000000000003E-2</v>
      </c>
      <c r="I339" s="8">
        <v>8.26</v>
      </c>
      <c r="J339" s="8">
        <v>13.61</v>
      </c>
      <c r="K339" s="8">
        <v>6.62</v>
      </c>
      <c r="L339" s="8">
        <v>5.4999999999999997E-3</v>
      </c>
      <c r="M339" s="8">
        <v>100.3699</v>
      </c>
      <c r="N339" s="8"/>
      <c r="O339" s="8">
        <v>47.575312930180878</v>
      </c>
      <c r="P339" s="8">
        <v>40.174869413706311</v>
      </c>
      <c r="Q339" s="8">
        <v>12.141766758879363</v>
      </c>
      <c r="R339" s="8">
        <v>0.10805089723345375</v>
      </c>
      <c r="S339" s="8">
        <v>100</v>
      </c>
      <c r="T339" s="8">
        <v>0</v>
      </c>
      <c r="U339" s="8">
        <v>29.516180514876556</v>
      </c>
      <c r="V339" s="8">
        <v>70.483819485123462</v>
      </c>
      <c r="W339" s="8">
        <v>100.00000000000001</v>
      </c>
      <c r="X339" s="9"/>
    </row>
    <row r="340" spans="2:24" ht="17" x14ac:dyDescent="0.2">
      <c r="B340" s="10" t="s">
        <v>2545</v>
      </c>
      <c r="C340" s="8">
        <v>55.98</v>
      </c>
      <c r="D340" s="8">
        <v>0.1376</v>
      </c>
      <c r="E340" s="8">
        <v>10.84</v>
      </c>
      <c r="F340" s="8">
        <v>3.4099999999999998E-2</v>
      </c>
      <c r="G340" s="8">
        <v>4.76</v>
      </c>
      <c r="H340" s="8">
        <v>1.95E-2</v>
      </c>
      <c r="I340" s="8">
        <v>8.23</v>
      </c>
      <c r="J340" s="8">
        <v>13.63</v>
      </c>
      <c r="K340" s="8">
        <v>6.42</v>
      </c>
      <c r="L340" s="8">
        <v>0</v>
      </c>
      <c r="M340" s="8">
        <v>100.07129999999999</v>
      </c>
      <c r="N340" s="8"/>
      <c r="O340" s="8">
        <v>47.306667465052122</v>
      </c>
      <c r="P340" s="8">
        <v>39.744517826872844</v>
      </c>
      <c r="Q340" s="8">
        <v>12.895310344521951</v>
      </c>
      <c r="R340" s="8">
        <v>5.3504363553080261E-2</v>
      </c>
      <c r="S340" s="8">
        <v>99.999999999999986</v>
      </c>
      <c r="T340" s="8">
        <v>0</v>
      </c>
      <c r="U340" s="8">
        <v>28.735746191826777</v>
      </c>
      <c r="V340" s="8">
        <v>71.264253808173223</v>
      </c>
      <c r="W340" s="8">
        <v>100</v>
      </c>
      <c r="X340" s="9"/>
    </row>
    <row r="341" spans="2:24" ht="17" x14ac:dyDescent="0.2">
      <c r="B341" s="10" t="s">
        <v>2546</v>
      </c>
      <c r="C341" s="8">
        <v>55.87</v>
      </c>
      <c r="D341" s="8">
        <v>0.14630000000000001</v>
      </c>
      <c r="E341" s="8">
        <v>10.92</v>
      </c>
      <c r="F341" s="8">
        <v>7.0099999999999996E-2</v>
      </c>
      <c r="G341" s="8">
        <v>4.6399999999999997</v>
      </c>
      <c r="H341" s="8">
        <v>1.4500000000000001E-2</v>
      </c>
      <c r="I341" s="8">
        <v>8.3000000000000007</v>
      </c>
      <c r="J341" s="8">
        <v>13.81</v>
      </c>
      <c r="K341" s="8">
        <v>6.32</v>
      </c>
      <c r="L341" s="8">
        <v>2E-3</v>
      </c>
      <c r="M341" s="8">
        <v>100.1272</v>
      </c>
      <c r="N341" s="8"/>
      <c r="O341" s="8">
        <v>47.63418194483765</v>
      </c>
      <c r="P341" s="8">
        <v>39.83400954246121</v>
      </c>
      <c r="Q341" s="8">
        <v>12.492269927355608</v>
      </c>
      <c r="R341" s="8">
        <v>3.9538585345528336E-2</v>
      </c>
      <c r="S341" s="8">
        <v>100</v>
      </c>
      <c r="T341" s="8">
        <v>0</v>
      </c>
      <c r="U341" s="8">
        <v>28.288976812844879</v>
      </c>
      <c r="V341" s="8">
        <v>71.711023187155121</v>
      </c>
      <c r="W341" s="8">
        <v>100</v>
      </c>
      <c r="X341" s="9"/>
    </row>
    <row r="342" spans="2:24" ht="17" x14ac:dyDescent="0.2">
      <c r="B342" s="10" t="s">
        <v>2547</v>
      </c>
      <c r="C342" s="8">
        <v>56.3</v>
      </c>
      <c r="D342" s="8">
        <v>9.3200000000000005E-2</v>
      </c>
      <c r="E342" s="8">
        <v>11.08</v>
      </c>
      <c r="F342" s="8">
        <v>0.1196</v>
      </c>
      <c r="G342" s="8">
        <v>3.88</v>
      </c>
      <c r="H342" s="8">
        <v>8.3999999999999995E-3</v>
      </c>
      <c r="I342" s="8">
        <v>8.31</v>
      </c>
      <c r="J342" s="8">
        <v>13.2</v>
      </c>
      <c r="K342" s="8">
        <v>6.74</v>
      </c>
      <c r="L342" s="8">
        <v>0</v>
      </c>
      <c r="M342" s="8">
        <v>99.742000000000004</v>
      </c>
      <c r="N342" s="8"/>
      <c r="O342" s="8">
        <v>47.48600682944339</v>
      </c>
      <c r="P342" s="8">
        <v>41.59524065471598</v>
      </c>
      <c r="Q342" s="8">
        <v>10.894863453858784</v>
      </c>
      <c r="R342" s="8">
        <v>2.3889061981841628E-2</v>
      </c>
      <c r="S342" s="8">
        <v>100.00000000000001</v>
      </c>
      <c r="T342" s="8">
        <v>0</v>
      </c>
      <c r="U342" s="8">
        <v>30.496378044126953</v>
      </c>
      <c r="V342" s="8">
        <v>69.503621955873044</v>
      </c>
      <c r="W342" s="8">
        <v>100</v>
      </c>
      <c r="X342" s="9"/>
    </row>
    <row r="343" spans="2:24" ht="17" x14ac:dyDescent="0.2">
      <c r="B343" s="10" t="s">
        <v>2548</v>
      </c>
      <c r="C343" s="8">
        <v>56.54</v>
      </c>
      <c r="D343" s="8">
        <v>8.6900000000000005E-2</v>
      </c>
      <c r="E343" s="8">
        <v>11.47</v>
      </c>
      <c r="F343" s="8">
        <v>7.9799999999999996E-2</v>
      </c>
      <c r="G343" s="8">
        <v>4.03</v>
      </c>
      <c r="H343" s="8">
        <v>8.8999999999999999E-3</v>
      </c>
      <c r="I343" s="8">
        <v>8.07</v>
      </c>
      <c r="J343" s="8">
        <v>13.21</v>
      </c>
      <c r="K343" s="8">
        <v>6.79</v>
      </c>
      <c r="L343" s="8">
        <v>4.7000000000000002E-3</v>
      </c>
      <c r="M343" s="8">
        <v>100.2903</v>
      </c>
      <c r="N343" s="8"/>
      <c r="O343" s="8">
        <v>47.877576068955598</v>
      </c>
      <c r="P343" s="8">
        <v>40.696191680345876</v>
      </c>
      <c r="Q343" s="8">
        <v>11.400731824691812</v>
      </c>
      <c r="R343" s="8">
        <v>2.5500426006713761E-2</v>
      </c>
      <c r="S343" s="8">
        <v>100.00000000000001</v>
      </c>
      <c r="T343" s="8">
        <v>0</v>
      </c>
      <c r="U343" s="8">
        <v>30.811961165203698</v>
      </c>
      <c r="V343" s="8">
        <v>69.188038834796302</v>
      </c>
      <c r="W343" s="8">
        <v>100</v>
      </c>
      <c r="X343" s="9"/>
    </row>
    <row r="344" spans="2:24" ht="17" x14ac:dyDescent="0.2">
      <c r="B344" s="10" t="s">
        <v>2612</v>
      </c>
      <c r="C344" s="8">
        <f>AVERAGE(C338:C343)</f>
        <v>56.231666666666662</v>
      </c>
      <c r="D344" s="8">
        <f t="shared" ref="D344" si="405">AVERAGE(D338:D343)</f>
        <v>0.10958333333333332</v>
      </c>
      <c r="E344" s="8">
        <f t="shared" ref="E344" si="406">AVERAGE(E338:E343)</f>
        <v>11.008333333333333</v>
      </c>
      <c r="F344" s="8">
        <f t="shared" ref="F344" si="407">AVERAGE(F338:F343)</f>
        <v>6.3666666666666663E-2</v>
      </c>
      <c r="G344" s="8">
        <f t="shared" ref="G344" si="408">AVERAGE(G338:G343)</f>
        <v>4.3199999999999994</v>
      </c>
      <c r="H344" s="8">
        <f t="shared" ref="H344" si="409">AVERAGE(H338:H343)</f>
        <v>2.0833333333333332E-2</v>
      </c>
      <c r="I344" s="8">
        <f t="shared" ref="I344" si="410">AVERAGE(I338:I343)</f>
        <v>8.2416666666666671</v>
      </c>
      <c r="J344" s="8">
        <f t="shared" ref="J344" si="411">AVERAGE(J338:J343)</f>
        <v>13.498333333333335</v>
      </c>
      <c r="K344" s="8">
        <f t="shared" ref="K344" si="412">AVERAGE(K338:K343)</f>
        <v>6.5750000000000002</v>
      </c>
      <c r="L344" s="8">
        <f t="shared" ref="L344" si="413">AVERAGE(L338:L343)</f>
        <v>2.0333333333333332E-3</v>
      </c>
      <c r="M344" s="8">
        <f>SUM(C344:L344)</f>
        <v>100.07111666666665</v>
      </c>
      <c r="N344" s="8"/>
      <c r="O344" s="8">
        <v>47.60613860364645</v>
      </c>
      <c r="P344" s="8">
        <v>40.443501785405346</v>
      </c>
      <c r="Q344" s="8">
        <v>11.892273852762985</v>
      </c>
      <c r="R344" s="8">
        <v>5.8085758185228167E-2</v>
      </c>
      <c r="S344" s="8">
        <v>100.00000000000001</v>
      </c>
      <c r="T344" s="8">
        <v>0</v>
      </c>
      <c r="U344" s="8">
        <v>29.559170207533914</v>
      </c>
      <c r="V344" s="8">
        <v>70.44082979246609</v>
      </c>
      <c r="W344" s="8">
        <v>100</v>
      </c>
      <c r="X344" s="9"/>
    </row>
    <row r="345" spans="2:24" ht="17" x14ac:dyDescent="0.2">
      <c r="B345" s="10" t="s">
        <v>1532</v>
      </c>
      <c r="C345" s="8">
        <f>(STDEV(C338:C343)/C344)*100</f>
        <v>0.46242991666631711</v>
      </c>
      <c r="D345" s="8">
        <f t="shared" ref="D345" si="414">(STDEV(D338:D343)/D344)*100</f>
        <v>24.43852144983218</v>
      </c>
      <c r="E345" s="8">
        <f t="shared" ref="E345" si="415">(STDEV(E338:E343)/E344)*100</f>
        <v>2.2868786772798972</v>
      </c>
      <c r="F345" s="8">
        <f t="shared" ref="F345" si="416">(STDEV(F338:F343)/F344)*100</f>
        <v>52.230803140375784</v>
      </c>
      <c r="G345" s="8">
        <f t="shared" ref="G345" si="417">(STDEV(G338:G343)/G344)*100</f>
        <v>8.1262859064731927</v>
      </c>
      <c r="H345" s="8">
        <f t="shared" ref="H345" si="418">(STDEV(H338:H343)/H344)*100</f>
        <v>63.027247441086956</v>
      </c>
      <c r="I345" s="8">
        <f t="shared" ref="I345" si="419">(STDEV(I338:I343)/I344)*100</f>
        <v>1.0782186943949894</v>
      </c>
      <c r="J345" s="8">
        <f t="shared" ref="J345" si="420">(STDEV(J338:J343)/J344)*100</f>
        <v>1.814912897446376</v>
      </c>
      <c r="K345" s="8">
        <f t="shared" ref="K345" si="421">(STDEV(K338:K343)/K344)*100</f>
        <v>2.7607809674024861</v>
      </c>
      <c r="L345" s="8">
        <f t="shared" ref="L345" si="422">(STDEV(L338:L343)/L344)*100</f>
        <v>123.50693902844174</v>
      </c>
      <c r="N345" s="8"/>
      <c r="O345" s="8">
        <v>3.0510877162164061</v>
      </c>
      <c r="P345" s="8">
        <v>2.5220672463217575</v>
      </c>
      <c r="Q345" s="8">
        <v>10.663244100018456</v>
      </c>
      <c r="R345" s="8">
        <v>83.763600937443385</v>
      </c>
      <c r="S345" s="8">
        <v>100</v>
      </c>
      <c r="V345" s="8"/>
      <c r="W345" s="8"/>
      <c r="X345" s="9"/>
    </row>
    <row r="346" spans="2:24" x14ac:dyDescent="0.2">
      <c r="B346" s="10"/>
      <c r="C346" s="8"/>
      <c r="D346" s="8"/>
      <c r="E346" s="8"/>
      <c r="F346" s="8"/>
      <c r="G346" s="8"/>
      <c r="H346" s="8"/>
      <c r="I346" s="8"/>
      <c r="J346" s="8"/>
      <c r="K346" s="8"/>
      <c r="L346" s="8"/>
      <c r="N346" s="8"/>
      <c r="O346" s="8"/>
      <c r="P346" s="8"/>
      <c r="Q346" s="8"/>
      <c r="R346" s="8"/>
      <c r="S346" s="8"/>
      <c r="V346" s="8"/>
      <c r="W346" s="8"/>
      <c r="X346" s="9"/>
    </row>
    <row r="347" spans="2:24" ht="17" x14ac:dyDescent="0.2">
      <c r="B347" s="10" t="s">
        <v>2613</v>
      </c>
      <c r="C347" s="8">
        <v>56.33</v>
      </c>
      <c r="D347" s="8">
        <v>5.1400000000000001E-2</v>
      </c>
      <c r="E347" s="8">
        <v>10.46</v>
      </c>
      <c r="F347" s="8">
        <v>0</v>
      </c>
      <c r="G347" s="8">
        <v>7.66</v>
      </c>
      <c r="H347" s="8">
        <v>0.01</v>
      </c>
      <c r="I347" s="8">
        <v>6.34</v>
      </c>
      <c r="J347" s="8">
        <v>10.65</v>
      </c>
      <c r="K347" s="8">
        <v>8.17</v>
      </c>
      <c r="L347" s="8">
        <v>5.7999999999999996E-3</v>
      </c>
      <c r="M347" s="8">
        <v>99.677199999999999</v>
      </c>
      <c r="N347" s="8"/>
      <c r="O347" s="8">
        <v>41.833050705417307</v>
      </c>
      <c r="P347" s="8">
        <v>34.650546227817266</v>
      </c>
      <c r="Q347" s="8">
        <v>23.485350463052328</v>
      </c>
      <c r="R347" s="8">
        <v>3.1052603713103602E-2</v>
      </c>
      <c r="S347" s="8">
        <v>100</v>
      </c>
      <c r="T347" s="8">
        <v>6.4264967825512915</v>
      </c>
      <c r="U347" s="8">
        <v>32.672959604780175</v>
      </c>
      <c r="V347" s="8">
        <v>60.900543612668535</v>
      </c>
      <c r="W347" s="8">
        <v>100</v>
      </c>
      <c r="X347" s="9"/>
    </row>
    <row r="348" spans="2:24" ht="17" x14ac:dyDescent="0.2">
      <c r="B348" s="10" t="s">
        <v>2614</v>
      </c>
      <c r="C348" s="8">
        <v>56.46</v>
      </c>
      <c r="D348" s="8">
        <v>5.4699999999999999E-2</v>
      </c>
      <c r="E348" s="8">
        <v>10.4</v>
      </c>
      <c r="F348" s="8">
        <v>0</v>
      </c>
      <c r="G348" s="8">
        <v>7.87</v>
      </c>
      <c r="H348" s="8">
        <v>1.5599999999999999E-2</v>
      </c>
      <c r="I348" s="8">
        <v>6.19</v>
      </c>
      <c r="J348" s="8">
        <v>10.64</v>
      </c>
      <c r="K348" s="8">
        <v>8.14</v>
      </c>
      <c r="L348" s="8">
        <v>0</v>
      </c>
      <c r="M348" s="8">
        <v>99.820599999999999</v>
      </c>
      <c r="N348" s="8"/>
      <c r="O348" s="8">
        <v>41.876621237449434</v>
      </c>
      <c r="P348" s="8">
        <v>33.897803128938264</v>
      </c>
      <c r="Q348" s="8">
        <v>24.177037542107279</v>
      </c>
      <c r="R348" s="8">
        <v>4.853809150501108E-2</v>
      </c>
      <c r="S348" s="8">
        <v>100</v>
      </c>
      <c r="T348" s="8">
        <v>5.6141457908386831</v>
      </c>
      <c r="U348" s="8">
        <v>33.145187365104178</v>
      </c>
      <c r="V348" s="8">
        <v>61.240666844057131</v>
      </c>
      <c r="W348" s="8">
        <v>100</v>
      </c>
      <c r="X348" s="9"/>
    </row>
    <row r="349" spans="2:24" ht="17" x14ac:dyDescent="0.2">
      <c r="B349" s="10" t="s">
        <v>2615</v>
      </c>
      <c r="C349" s="8">
        <v>56.41</v>
      </c>
      <c r="D349" s="8">
        <v>2.9499999999999998E-2</v>
      </c>
      <c r="E349" s="8">
        <v>9.82</v>
      </c>
      <c r="F349" s="8">
        <v>2E-3</v>
      </c>
      <c r="G349" s="8">
        <v>7.43</v>
      </c>
      <c r="H349" s="8">
        <v>0</v>
      </c>
      <c r="I349" s="8">
        <v>6.93</v>
      </c>
      <c r="J349" s="8">
        <v>11.1</v>
      </c>
      <c r="K349" s="8">
        <v>7.94</v>
      </c>
      <c r="L349" s="8">
        <v>1E-3</v>
      </c>
      <c r="M349" s="8">
        <v>99.662499999999994</v>
      </c>
      <c r="N349" s="8"/>
      <c r="O349" s="8">
        <v>41.820775195651223</v>
      </c>
      <c r="P349" s="8">
        <v>36.328982356236452</v>
      </c>
      <c r="Q349" s="8">
        <v>21.850242448112319</v>
      </c>
      <c r="R349" s="8">
        <v>0</v>
      </c>
      <c r="S349" s="8">
        <v>100</v>
      </c>
      <c r="T349" s="8">
        <v>6.815646275327901</v>
      </c>
      <c r="U349" s="8">
        <v>30.699978381621563</v>
      </c>
      <c r="V349" s="8">
        <v>62.484375343050544</v>
      </c>
      <c r="W349" s="8">
        <v>100</v>
      </c>
      <c r="X349" s="9"/>
    </row>
    <row r="350" spans="2:24" ht="17" x14ac:dyDescent="0.2">
      <c r="B350" s="10" t="s">
        <v>2616</v>
      </c>
      <c r="C350" s="8">
        <v>56.63</v>
      </c>
      <c r="D350" s="8">
        <v>1.55E-2</v>
      </c>
      <c r="E350" s="8">
        <v>9.99</v>
      </c>
      <c r="F350" s="8">
        <v>6.9999999999999999E-4</v>
      </c>
      <c r="G350" s="8">
        <v>7.33</v>
      </c>
      <c r="H350" s="8">
        <v>0</v>
      </c>
      <c r="I350" s="8">
        <v>6.85</v>
      </c>
      <c r="J350" s="8">
        <v>10.93</v>
      </c>
      <c r="K350" s="8">
        <v>7.93</v>
      </c>
      <c r="L350" s="8">
        <v>9.9000000000000008E-3</v>
      </c>
      <c r="M350" s="8">
        <v>99.709100000000007</v>
      </c>
      <c r="N350" s="8"/>
      <c r="O350" s="8">
        <v>41.745494922819027</v>
      </c>
      <c r="P350" s="8">
        <v>36.402475808745379</v>
      </c>
      <c r="Q350" s="8">
        <v>21.852029268435601</v>
      </c>
      <c r="R350" s="8">
        <v>0</v>
      </c>
      <c r="S350" s="8">
        <v>100.00000000000001</v>
      </c>
      <c r="T350" s="8">
        <v>5.3010884053703808</v>
      </c>
      <c r="U350" s="8">
        <v>31.979994123385179</v>
      </c>
      <c r="V350" s="8">
        <v>62.718917471244453</v>
      </c>
      <c r="W350" s="8">
        <v>100.00000000000001</v>
      </c>
      <c r="X350" s="9"/>
    </row>
    <row r="351" spans="2:24" ht="17" x14ac:dyDescent="0.2">
      <c r="B351" s="10" t="s">
        <v>2617</v>
      </c>
      <c r="C351" s="8">
        <v>56.47</v>
      </c>
      <c r="D351" s="8">
        <v>3.3300000000000003E-2</v>
      </c>
      <c r="E351" s="8">
        <v>9.82</v>
      </c>
      <c r="F351" s="8">
        <v>1.55E-2</v>
      </c>
      <c r="G351" s="8">
        <v>7.63</v>
      </c>
      <c r="H351" s="8">
        <v>0</v>
      </c>
      <c r="I351" s="8">
        <v>6.88</v>
      </c>
      <c r="J351" s="8">
        <v>11.02</v>
      </c>
      <c r="K351" s="8">
        <v>7.92</v>
      </c>
      <c r="L351" s="8">
        <v>0</v>
      </c>
      <c r="M351" s="8">
        <v>99.791300000000007</v>
      </c>
      <c r="N351" s="8"/>
      <c r="O351" s="8">
        <v>41.509137270091387</v>
      </c>
      <c r="P351" s="8">
        <v>36.057984596691981</v>
      </c>
      <c r="Q351" s="8">
        <v>22.432878133216626</v>
      </c>
      <c r="R351" s="8">
        <v>0</v>
      </c>
      <c r="S351" s="8">
        <v>100</v>
      </c>
      <c r="T351" s="8">
        <v>6.4679049462414371</v>
      </c>
      <c r="U351" s="8">
        <v>30.858451867829512</v>
      </c>
      <c r="V351" s="8">
        <v>62.673643185929038</v>
      </c>
      <c r="W351" s="8">
        <v>99.999999999999986</v>
      </c>
      <c r="X351" s="9"/>
    </row>
    <row r="352" spans="2:24" ht="17" x14ac:dyDescent="0.2">
      <c r="B352" s="10" t="s">
        <v>2618</v>
      </c>
      <c r="C352" s="8">
        <v>56.61</v>
      </c>
      <c r="D352" s="8">
        <v>2.9000000000000001E-2</v>
      </c>
      <c r="E352" s="8">
        <v>10.38</v>
      </c>
      <c r="F352" s="8">
        <v>1.2999999999999999E-3</v>
      </c>
      <c r="G352" s="8">
        <v>6.91</v>
      </c>
      <c r="H352" s="8">
        <v>1.6199999999999999E-2</v>
      </c>
      <c r="I352" s="8">
        <v>6.7</v>
      </c>
      <c r="J352" s="8">
        <v>10.87</v>
      </c>
      <c r="K352" s="8">
        <v>8.17</v>
      </c>
      <c r="L352" s="8">
        <v>0</v>
      </c>
      <c r="M352" s="8">
        <v>99.699200000000005</v>
      </c>
      <c r="N352" s="8"/>
      <c r="O352" s="8">
        <v>42.463037156748918</v>
      </c>
      <c r="P352" s="8">
        <v>36.417255275483399</v>
      </c>
      <c r="Q352" s="8">
        <v>21.069678245927715</v>
      </c>
      <c r="R352" s="8">
        <v>5.0029321839971073E-2</v>
      </c>
      <c r="S352" s="8">
        <v>100.00000000000001</v>
      </c>
      <c r="T352" s="8">
        <v>6.0700602625586866</v>
      </c>
      <c r="U352" s="8">
        <v>32.762970913878725</v>
      </c>
      <c r="V352" s="8">
        <v>61.166968823562584</v>
      </c>
      <c r="W352" s="8">
        <v>100</v>
      </c>
      <c r="X352" s="9"/>
    </row>
    <row r="353" spans="2:24" ht="17" x14ac:dyDescent="0.2">
      <c r="B353" s="10" t="s">
        <v>2619</v>
      </c>
      <c r="C353" s="8">
        <f>AVERAGE(C347:C352)</f>
        <v>56.484999999999992</v>
      </c>
      <c r="D353" s="8">
        <f t="shared" ref="D353:F353" si="423">AVERAGE(D347:D352)</f>
        <v>3.556666666666667E-2</v>
      </c>
      <c r="E353" s="8">
        <f t="shared" si="423"/>
        <v>10.145000000000001</v>
      </c>
      <c r="F353" s="8">
        <f t="shared" si="423"/>
        <v>3.2499999999999999E-3</v>
      </c>
      <c r="G353" s="8">
        <f t="shared" ref="G353:L353" si="424">AVERAGE(G347:G352)</f>
        <v>7.4716666666666667</v>
      </c>
      <c r="H353" s="8">
        <f t="shared" si="424"/>
        <v>6.9666666666666661E-3</v>
      </c>
      <c r="I353" s="8">
        <f t="shared" si="424"/>
        <v>6.6483333333333343</v>
      </c>
      <c r="J353" s="8">
        <f t="shared" si="424"/>
        <v>10.868333333333334</v>
      </c>
      <c r="K353" s="8">
        <f t="shared" si="424"/>
        <v>8.0450000000000017</v>
      </c>
      <c r="L353" s="8">
        <f t="shared" si="424"/>
        <v>2.7833333333333334E-3</v>
      </c>
      <c r="M353" s="8">
        <f>SUM(C353:L353)</f>
        <v>99.7119</v>
      </c>
      <c r="N353" s="8"/>
      <c r="O353" s="8">
        <v>41.871681550112491</v>
      </c>
      <c r="P353" s="8">
        <v>35.638641139836977</v>
      </c>
      <c r="Q353" s="8">
        <v>22.468459010530591</v>
      </c>
      <c r="R353" s="8">
        <v>2.121829951993575E-2</v>
      </c>
      <c r="S353" s="8">
        <v>100</v>
      </c>
      <c r="T353" s="8">
        <v>6.1153872785882779</v>
      </c>
      <c r="U353" s="8">
        <v>32.015821039132462</v>
      </c>
      <c r="V353" s="8">
        <v>61.868791682279266</v>
      </c>
      <c r="W353" s="8">
        <v>100</v>
      </c>
      <c r="X353" s="9"/>
    </row>
    <row r="354" spans="2:24" ht="17" x14ac:dyDescent="0.2">
      <c r="B354" s="10" t="s">
        <v>1532</v>
      </c>
      <c r="C354" s="8">
        <f>(STDEV(C347:C352)/C353)*100</f>
        <v>0.20516575523864122</v>
      </c>
      <c r="D354" s="8">
        <f t="shared" ref="D354:F354" si="425">(STDEV(D347:D352)/D353)*100</f>
        <v>41.788551206724975</v>
      </c>
      <c r="E354" s="8">
        <f t="shared" si="425"/>
        <v>2.9726877969443528</v>
      </c>
      <c r="F354" s="8">
        <f t="shared" si="425"/>
        <v>186.17545964801033</v>
      </c>
      <c r="G354" s="8">
        <f t="shared" ref="G354:L354" si="426">(STDEV(G347:G352)/G353)*100</f>
        <v>4.4650218678487077</v>
      </c>
      <c r="H354" s="8">
        <f t="shared" si="426"/>
        <v>113.85830756111834</v>
      </c>
      <c r="I354" s="8">
        <f t="shared" si="426"/>
        <v>4.6675915093342981</v>
      </c>
      <c r="J354" s="8">
        <f t="shared" si="426"/>
        <v>1.7471485723416966</v>
      </c>
      <c r="K354" s="8">
        <f t="shared" si="426"/>
        <v>1.573768008503807</v>
      </c>
      <c r="L354" s="8">
        <f t="shared" si="426"/>
        <v>149.15012563538755</v>
      </c>
      <c r="N354" s="8"/>
      <c r="O354" s="8">
        <v>1.7173153974782016</v>
      </c>
      <c r="P354" s="8">
        <v>6.3835750027108533</v>
      </c>
      <c r="Q354" s="8">
        <v>3.4256434852435116</v>
      </c>
      <c r="R354" s="8">
        <v>88.473466114567429</v>
      </c>
      <c r="S354" s="8">
        <v>100</v>
      </c>
      <c r="V354" s="8"/>
      <c r="W354" s="8"/>
      <c r="X354" s="9"/>
    </row>
    <row r="355" spans="2:24" x14ac:dyDescent="0.2">
      <c r="B355" s="10"/>
      <c r="C355" s="8"/>
      <c r="D355" s="8"/>
      <c r="E355" s="8"/>
      <c r="F355" s="8"/>
      <c r="G355" s="8"/>
      <c r="H355" s="8"/>
      <c r="I355" s="8"/>
      <c r="J355" s="8"/>
      <c r="K355" s="8"/>
      <c r="L355" s="8"/>
      <c r="N355" s="8"/>
      <c r="O355" s="8"/>
      <c r="P355" s="8"/>
      <c r="Q355" s="8"/>
      <c r="R355" s="8"/>
      <c r="S355" s="8"/>
      <c r="V355" s="8"/>
      <c r="W355" s="8"/>
      <c r="X355" s="9"/>
    </row>
    <row r="356" spans="2:24" ht="17" x14ac:dyDescent="0.2">
      <c r="B356" s="6" t="s">
        <v>1414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N356" s="8"/>
      <c r="O356" s="8"/>
      <c r="P356" s="8"/>
      <c r="Q356" s="8"/>
      <c r="R356" s="8"/>
      <c r="S356" s="8"/>
      <c r="V356" s="8"/>
      <c r="W356" s="8"/>
      <c r="X356" s="9"/>
    </row>
    <row r="357" spans="2:24" ht="17" x14ac:dyDescent="0.2">
      <c r="B357" s="10" t="s">
        <v>2384</v>
      </c>
      <c r="C357" s="8">
        <v>59.19</v>
      </c>
      <c r="D357" s="8">
        <v>2.5999999999999999E-3</v>
      </c>
      <c r="E357" s="8">
        <v>25.28</v>
      </c>
      <c r="F357" s="8">
        <v>2.24E-2</v>
      </c>
      <c r="G357" s="8">
        <v>0.02</v>
      </c>
      <c r="H357" s="8">
        <v>1.1900000000000001E-2</v>
      </c>
      <c r="I357" s="8">
        <v>1.6999999999999999E-3</v>
      </c>
      <c r="J357" s="8">
        <v>2.1999999999999999E-2</v>
      </c>
      <c r="K357" s="8">
        <v>14.95</v>
      </c>
      <c r="L357" s="8">
        <v>0</v>
      </c>
      <c r="M357" s="8">
        <v>99.500600000000006</v>
      </c>
      <c r="N357" s="8"/>
      <c r="O357" s="8">
        <v>44.54901647021731</v>
      </c>
      <c r="P357" s="8">
        <v>4.7897766115856495</v>
      </c>
      <c r="Q357" s="8">
        <v>31.611403750221495</v>
      </c>
      <c r="R357" s="8">
        <v>19.049803167975547</v>
      </c>
      <c r="S357" s="8">
        <v>100</v>
      </c>
      <c r="T357" s="8">
        <v>0</v>
      </c>
      <c r="U357" s="8">
        <v>99.817794229632653</v>
      </c>
      <c r="V357" s="8">
        <v>0.18220577036735053</v>
      </c>
      <c r="W357" s="8">
        <v>100</v>
      </c>
      <c r="X357" s="9"/>
    </row>
    <row r="358" spans="2:24" ht="17" x14ac:dyDescent="0.2">
      <c r="B358" s="10" t="s">
        <v>2385</v>
      </c>
      <c r="C358" s="8">
        <v>59.19</v>
      </c>
      <c r="D358" s="8">
        <v>1.6299999999999999E-2</v>
      </c>
      <c r="E358" s="8">
        <v>25.3</v>
      </c>
      <c r="F358" s="8">
        <v>0</v>
      </c>
      <c r="G358" s="8">
        <v>2.0400000000000001E-2</v>
      </c>
      <c r="H358" s="8">
        <v>0</v>
      </c>
      <c r="I358" s="8">
        <v>0</v>
      </c>
      <c r="J358" s="8">
        <v>2.1999999999999999E-2</v>
      </c>
      <c r="K358" s="8">
        <v>14.93</v>
      </c>
      <c r="L358" s="8">
        <v>7.7000000000000002E-3</v>
      </c>
      <c r="M358" s="8">
        <v>99.486400000000003</v>
      </c>
      <c r="N358" s="8"/>
      <c r="O358" s="8">
        <v>58.012085087656473</v>
      </c>
      <c r="P358" s="8">
        <v>0</v>
      </c>
      <c r="Q358" s="8">
        <v>41.98791491234352</v>
      </c>
      <c r="R358" s="8">
        <v>0</v>
      </c>
      <c r="S358" s="8">
        <v>100</v>
      </c>
      <c r="T358" s="8">
        <v>0</v>
      </c>
      <c r="U358" s="8">
        <v>99.859832920925811</v>
      </c>
      <c r="V358" s="8">
        <v>0.14016707907419004</v>
      </c>
      <c r="W358" s="8">
        <v>100</v>
      </c>
      <c r="X358" s="9"/>
    </row>
    <row r="359" spans="2:24" ht="17" x14ac:dyDescent="0.2">
      <c r="B359" s="10" t="s">
        <v>2386</v>
      </c>
      <c r="C359" s="8">
        <v>59.25</v>
      </c>
      <c r="D359" s="8">
        <v>1.29E-2</v>
      </c>
      <c r="E359" s="8">
        <v>25.27</v>
      </c>
      <c r="F359" s="8">
        <v>8.0999999999999996E-3</v>
      </c>
      <c r="G359" s="8">
        <v>1.2500000000000001E-2</v>
      </c>
      <c r="H359" s="8">
        <v>0</v>
      </c>
      <c r="I359" s="8">
        <v>0</v>
      </c>
      <c r="J359" s="8">
        <v>1.01E-2</v>
      </c>
      <c r="K359" s="8">
        <v>14.9</v>
      </c>
      <c r="L359" s="8">
        <v>0</v>
      </c>
      <c r="M359" s="8">
        <v>99.4636</v>
      </c>
      <c r="N359" s="8"/>
      <c r="O359" s="8">
        <v>50.864132517586022</v>
      </c>
      <c r="P359" s="8">
        <v>0</v>
      </c>
      <c r="Q359" s="8">
        <v>49.135867482413978</v>
      </c>
      <c r="R359" s="8">
        <v>0</v>
      </c>
      <c r="S359" s="8">
        <v>100</v>
      </c>
      <c r="T359" s="8">
        <v>0</v>
      </c>
      <c r="U359" s="8">
        <v>99.926410722028436</v>
      </c>
      <c r="V359" s="8">
        <v>7.3589277971562103E-2</v>
      </c>
      <c r="W359" s="8">
        <v>100</v>
      </c>
      <c r="X359" s="9"/>
    </row>
    <row r="360" spans="2:24" ht="17" x14ac:dyDescent="0.2">
      <c r="B360" s="10" t="s">
        <v>2387</v>
      </c>
      <c r="C360" s="8">
        <v>59.19</v>
      </c>
      <c r="D360" s="8">
        <v>4.7E-2</v>
      </c>
      <c r="E360" s="8">
        <v>25.37</v>
      </c>
      <c r="F360" s="8">
        <v>0</v>
      </c>
      <c r="G360" s="8">
        <v>2.29E-2</v>
      </c>
      <c r="H360" s="8">
        <v>0</v>
      </c>
      <c r="I360" s="8">
        <v>0</v>
      </c>
      <c r="J360" s="8">
        <v>3.39E-2</v>
      </c>
      <c r="K360" s="8">
        <v>14.93</v>
      </c>
      <c r="L360" s="8">
        <v>2.5999999999999999E-3</v>
      </c>
      <c r="M360" s="8">
        <v>99.600999999999999</v>
      </c>
      <c r="N360" s="8"/>
      <c r="O360" s="8">
        <v>65.47625177602427</v>
      </c>
      <c r="P360" s="8">
        <v>0</v>
      </c>
      <c r="Q360" s="8">
        <v>34.52374822397573</v>
      </c>
      <c r="R360" s="8">
        <v>0</v>
      </c>
      <c r="S360" s="8">
        <v>100</v>
      </c>
      <c r="T360" s="8">
        <v>0</v>
      </c>
      <c r="U360" s="8">
        <v>99.808735036374031</v>
      </c>
      <c r="V360" s="8">
        <v>0.19126496362596529</v>
      </c>
      <c r="W360" s="8">
        <v>100</v>
      </c>
      <c r="X360" s="9"/>
    </row>
    <row r="361" spans="2:24" ht="17" x14ac:dyDescent="0.2">
      <c r="B361" s="10" t="s">
        <v>2388</v>
      </c>
      <c r="C361" s="8">
        <v>59.08</v>
      </c>
      <c r="D361" s="8">
        <v>0</v>
      </c>
      <c r="E361" s="8">
        <v>25.23</v>
      </c>
      <c r="F361" s="8">
        <v>0</v>
      </c>
      <c r="G361" s="8">
        <v>2.29E-2</v>
      </c>
      <c r="H361" s="8">
        <v>0</v>
      </c>
      <c r="I361" s="8">
        <v>9.4999999999999998E-3</v>
      </c>
      <c r="J361" s="8">
        <v>3.32E-2</v>
      </c>
      <c r="K361" s="8">
        <v>14.98</v>
      </c>
      <c r="L361" s="8">
        <v>1.1999999999999999E-3</v>
      </c>
      <c r="M361" s="8">
        <v>99.356800000000007</v>
      </c>
      <c r="N361" s="8"/>
      <c r="O361" s="8">
        <v>51.6387820430134</v>
      </c>
      <c r="P361" s="8">
        <v>20.559493444778436</v>
      </c>
      <c r="Q361" s="8">
        <v>27.801724512208164</v>
      </c>
      <c r="R361" s="8">
        <v>0</v>
      </c>
      <c r="S361" s="8">
        <v>100</v>
      </c>
      <c r="T361" s="8">
        <v>0</v>
      </c>
      <c r="U361" s="8">
        <v>99.763390449528259</v>
      </c>
      <c r="V361" s="8">
        <v>0.23660955047174576</v>
      </c>
      <c r="W361" s="8">
        <v>100</v>
      </c>
      <c r="X361" s="9"/>
    </row>
    <row r="362" spans="2:24" ht="17" x14ac:dyDescent="0.2">
      <c r="B362" s="10" t="s">
        <v>2389</v>
      </c>
      <c r="C362" s="8">
        <v>58.76</v>
      </c>
      <c r="D362" s="8">
        <v>3.9800000000000002E-2</v>
      </c>
      <c r="E362" s="8">
        <v>25.34</v>
      </c>
      <c r="F362" s="8">
        <v>0</v>
      </c>
      <c r="G362" s="8">
        <v>5.04E-2</v>
      </c>
      <c r="H362" s="8">
        <v>2.6100000000000002E-2</v>
      </c>
      <c r="I362" s="8">
        <v>0</v>
      </c>
      <c r="J362" s="8">
        <v>6.4699999999999994E-2</v>
      </c>
      <c r="K362" s="8">
        <v>15.03</v>
      </c>
      <c r="L362" s="8">
        <v>6.9999999999999999E-4</v>
      </c>
      <c r="M362" s="8">
        <v>99.312299999999993</v>
      </c>
      <c r="N362" s="8"/>
      <c r="O362" s="8">
        <v>51.895842628519787</v>
      </c>
      <c r="P362" s="8">
        <v>0</v>
      </c>
      <c r="Q362" s="8">
        <v>31.554199736944248</v>
      </c>
      <c r="R362" s="8">
        <v>16.549957634535964</v>
      </c>
      <c r="S362" s="8">
        <v>100</v>
      </c>
      <c r="T362" s="8">
        <v>0</v>
      </c>
      <c r="U362" s="8">
        <v>99.543713770884708</v>
      </c>
      <c r="V362" s="8">
        <v>0.45628622911529448</v>
      </c>
      <c r="W362" s="8">
        <v>100</v>
      </c>
      <c r="X362" s="9"/>
    </row>
    <row r="363" spans="2:24" ht="17" x14ac:dyDescent="0.2">
      <c r="B363" s="10" t="s">
        <v>2620</v>
      </c>
      <c r="C363" s="8">
        <f>AVERAGE(C357:C362)</f>
        <v>59.109999999999992</v>
      </c>
      <c r="D363" s="8">
        <f t="shared" ref="D363:L363" si="427">AVERAGE(D357:D362)</f>
        <v>1.9766666666666668E-2</v>
      </c>
      <c r="E363" s="8">
        <f t="shared" si="427"/>
        <v>25.298333333333332</v>
      </c>
      <c r="F363" s="8">
        <f t="shared" si="427"/>
        <v>5.0833333333333329E-3</v>
      </c>
      <c r="G363" s="8">
        <f t="shared" si="427"/>
        <v>2.4850000000000001E-2</v>
      </c>
      <c r="H363" s="8">
        <f t="shared" si="427"/>
        <v>6.333333333333334E-3</v>
      </c>
      <c r="I363" s="8">
        <f t="shared" si="427"/>
        <v>1.8666666666666666E-3</v>
      </c>
      <c r="J363" s="8">
        <f t="shared" si="427"/>
        <v>3.0983333333333335E-2</v>
      </c>
      <c r="K363" s="8">
        <f t="shared" si="427"/>
        <v>14.953333333333333</v>
      </c>
      <c r="L363" s="8">
        <f t="shared" si="427"/>
        <v>2.0333333333333332E-3</v>
      </c>
      <c r="M363" s="8">
        <f>SUM(C363:L363)</f>
        <v>99.452583333333337</v>
      </c>
      <c r="N363" s="8"/>
      <c r="O363" s="8">
        <v>53.434308250251952</v>
      </c>
      <c r="P363" s="8">
        <v>4.4792955885697472</v>
      </c>
      <c r="Q363" s="8">
        <v>33.451592040928169</v>
      </c>
      <c r="R363" s="8">
        <v>8.6348041202501395</v>
      </c>
      <c r="S363" s="8">
        <v>100.00000000000001</v>
      </c>
      <c r="T363" s="8">
        <v>0</v>
      </c>
      <c r="U363" s="8">
        <v>99.786178626433113</v>
      </c>
      <c r="V363" s="8">
        <v>0.21382137356687905</v>
      </c>
      <c r="W363" s="8">
        <v>99.999999999999986</v>
      </c>
      <c r="X363" s="9"/>
    </row>
    <row r="364" spans="2:24" ht="17" x14ac:dyDescent="0.2">
      <c r="B364" s="10" t="s">
        <v>1532</v>
      </c>
      <c r="C364" s="8">
        <f>(STDEV(C357:C362)/C363)*100</f>
        <v>0.3047049176767232</v>
      </c>
      <c r="D364" s="8">
        <f t="shared" ref="D364:L364" si="428">(STDEV(D357:D362)/D363)*100</f>
        <v>98.295463708610896</v>
      </c>
      <c r="E364" s="8">
        <f t="shared" si="428"/>
        <v>0.19908557345815728</v>
      </c>
      <c r="F364" s="8">
        <f t="shared" si="428"/>
        <v>178.6438205472719</v>
      </c>
      <c r="G364" s="8">
        <f t="shared" si="428"/>
        <v>52.661128918642319</v>
      </c>
      <c r="H364" s="8">
        <f t="shared" si="428"/>
        <v>170.37322562856033</v>
      </c>
      <c r="I364" s="8">
        <f t="shared" si="428"/>
        <v>203.61841563000502</v>
      </c>
      <c r="J364" s="8">
        <f t="shared" si="428"/>
        <v>60.342917897721826</v>
      </c>
      <c r="K364" s="8">
        <f t="shared" si="428"/>
        <v>0.30694452925650362</v>
      </c>
      <c r="L364" s="8">
        <f t="shared" si="428"/>
        <v>144.51542620674547</v>
      </c>
      <c r="N364" s="8"/>
      <c r="O364" s="8">
        <v>11.616706532865797</v>
      </c>
      <c r="P364" s="8">
        <v>54.541196780543444</v>
      </c>
      <c r="Q364" s="8">
        <v>7.9130739239883523</v>
      </c>
      <c r="R364" s="8">
        <v>25.929022762602411</v>
      </c>
      <c r="S364" s="8">
        <v>100</v>
      </c>
      <c r="V364" s="8"/>
      <c r="W364" s="8"/>
      <c r="X364" s="9"/>
    </row>
    <row r="365" spans="2:24" x14ac:dyDescent="0.2">
      <c r="B365" s="10"/>
      <c r="C365" s="8"/>
      <c r="D365" s="8"/>
      <c r="E365" s="8"/>
      <c r="F365" s="8"/>
      <c r="G365" s="8"/>
      <c r="H365" s="8"/>
      <c r="I365" s="8"/>
      <c r="J365" s="8"/>
      <c r="K365" s="8"/>
      <c r="L365" s="8"/>
      <c r="N365" s="8"/>
      <c r="O365" s="8"/>
      <c r="P365" s="8"/>
      <c r="Q365" s="8"/>
      <c r="R365" s="8"/>
      <c r="S365" s="8"/>
      <c r="V365" s="8"/>
      <c r="W365" s="8"/>
      <c r="X365" s="9"/>
    </row>
    <row r="366" spans="2:24" ht="17" x14ac:dyDescent="0.2">
      <c r="B366" s="10" t="s">
        <v>902</v>
      </c>
      <c r="C366" s="8">
        <v>49.36</v>
      </c>
      <c r="D366" s="8">
        <v>0.91139999999999999</v>
      </c>
      <c r="E366" s="8">
        <v>3.58</v>
      </c>
      <c r="F366" s="8">
        <v>9.7000000000000003E-3</v>
      </c>
      <c r="G366" s="8">
        <v>8.6999999999999993</v>
      </c>
      <c r="H366" s="8">
        <v>0.19850000000000001</v>
      </c>
      <c r="I366" s="8">
        <v>13.8</v>
      </c>
      <c r="J366" s="8">
        <v>21.49</v>
      </c>
      <c r="K366" s="8">
        <v>0.3654</v>
      </c>
      <c r="L366" s="8">
        <v>8.9999999999999998E-4</v>
      </c>
      <c r="M366" s="8">
        <v>98.429500000000004</v>
      </c>
      <c r="N366" s="8"/>
      <c r="O366" s="8">
        <v>45.110153022730678</v>
      </c>
      <c r="P366" s="8">
        <v>40.305830047064902</v>
      </c>
      <c r="Q366" s="8">
        <v>14.254614736050053</v>
      </c>
      <c r="R366" s="8">
        <v>0.32940219415436539</v>
      </c>
      <c r="S366" s="8">
        <v>100</v>
      </c>
      <c r="V366" s="8"/>
      <c r="W366" s="8"/>
      <c r="X366" s="9"/>
    </row>
    <row r="367" spans="2:24" ht="17" x14ac:dyDescent="0.2">
      <c r="B367" s="10" t="s">
        <v>900</v>
      </c>
      <c r="C367" s="8">
        <v>47.83</v>
      </c>
      <c r="D367" s="8">
        <v>1.2496</v>
      </c>
      <c r="E367" s="8">
        <v>4.51</v>
      </c>
      <c r="F367" s="8">
        <v>3.6299999999999999E-2</v>
      </c>
      <c r="G367" s="8">
        <v>9.07</v>
      </c>
      <c r="H367" s="8">
        <v>0.21110000000000001</v>
      </c>
      <c r="I367" s="8">
        <v>13.16</v>
      </c>
      <c r="J367" s="8">
        <v>21.66</v>
      </c>
      <c r="K367" s="8">
        <v>0.32919999999999999</v>
      </c>
      <c r="L367" s="8">
        <v>0</v>
      </c>
      <c r="M367" s="8">
        <v>98.063000000000002</v>
      </c>
      <c r="N367" s="8"/>
      <c r="O367" s="8">
        <v>45.873102488048836</v>
      </c>
      <c r="P367" s="8">
        <v>38.77987888653341</v>
      </c>
      <c r="Q367" s="8">
        <v>14.993578391385565</v>
      </c>
      <c r="R367" s="8">
        <v>0.35344023403218966</v>
      </c>
      <c r="S367" s="8">
        <v>100.00000000000001</v>
      </c>
      <c r="V367" s="8"/>
      <c r="W367" s="8"/>
      <c r="X367" s="9"/>
    </row>
    <row r="368" spans="2:24" ht="17" x14ac:dyDescent="0.2">
      <c r="B368" s="10" t="s">
        <v>901</v>
      </c>
      <c r="C368" s="8">
        <v>49.4</v>
      </c>
      <c r="D368" s="8">
        <v>0.88959999999999995</v>
      </c>
      <c r="E368" s="8">
        <v>3.18</v>
      </c>
      <c r="F368" s="8">
        <v>2.58E-2</v>
      </c>
      <c r="G368" s="8">
        <v>8.58</v>
      </c>
      <c r="H368" s="8">
        <v>0.1953</v>
      </c>
      <c r="I368" s="8">
        <v>13.93</v>
      </c>
      <c r="J368" s="8">
        <v>21.55</v>
      </c>
      <c r="K368" s="8">
        <v>0.30080000000000001</v>
      </c>
      <c r="L368" s="8">
        <v>3.0000000000000001E-3</v>
      </c>
      <c r="M368" s="8">
        <v>98.065200000000004</v>
      </c>
      <c r="N368" s="8"/>
      <c r="O368" s="8">
        <v>45.099127881887377</v>
      </c>
      <c r="P368" s="8">
        <v>40.562329037628572</v>
      </c>
      <c r="Q368" s="8">
        <v>14.015432481635633</v>
      </c>
      <c r="R368" s="8">
        <v>0.32311059884841137</v>
      </c>
      <c r="S368" s="8">
        <v>100</v>
      </c>
      <c r="V368" s="8"/>
      <c r="W368" s="8"/>
      <c r="X368" s="9"/>
    </row>
    <row r="369" spans="2:24" ht="17" x14ac:dyDescent="0.2">
      <c r="B369" s="10" t="s">
        <v>2621</v>
      </c>
      <c r="C369" s="8">
        <f>AVERAGE(C366:C368)</f>
        <v>48.863333333333337</v>
      </c>
      <c r="D369" s="8">
        <f t="shared" ref="D369:L369" si="429">AVERAGE(D366:D368)</f>
        <v>1.0168666666666668</v>
      </c>
      <c r="E369" s="8">
        <f t="shared" si="429"/>
        <v>3.7566666666666664</v>
      </c>
      <c r="F369" s="8">
        <f t="shared" si="429"/>
        <v>2.3933333333333334E-2</v>
      </c>
      <c r="G369" s="8">
        <f t="shared" si="429"/>
        <v>8.7833333333333332</v>
      </c>
      <c r="H369" s="8">
        <f t="shared" si="429"/>
        <v>0.20163333333333333</v>
      </c>
      <c r="I369" s="8">
        <f t="shared" si="429"/>
        <v>13.63</v>
      </c>
      <c r="J369" s="8">
        <f t="shared" si="429"/>
        <v>21.566666666666666</v>
      </c>
      <c r="K369" s="8">
        <f t="shared" si="429"/>
        <v>0.33180000000000004</v>
      </c>
      <c r="L369" s="8">
        <f t="shared" si="429"/>
        <v>1.2999999999999999E-3</v>
      </c>
      <c r="M369" s="8">
        <f>SUM(C369:L369)</f>
        <v>98.175533333333334</v>
      </c>
      <c r="N369" s="8"/>
      <c r="O369" s="8">
        <v>45.359014345799132</v>
      </c>
      <c r="P369" s="8">
        <v>39.886629281022543</v>
      </c>
      <c r="Q369" s="8">
        <v>14.419104661145335</v>
      </c>
      <c r="R369" s="8">
        <v>0.33525171203300252</v>
      </c>
      <c r="S369" s="8">
        <v>100.00000000000001</v>
      </c>
      <c r="V369" s="8"/>
      <c r="W369" s="8"/>
      <c r="X369" s="9"/>
    </row>
    <row r="370" spans="2:24" ht="17" x14ac:dyDescent="0.2">
      <c r="B370" s="10" t="s">
        <v>1532</v>
      </c>
      <c r="C370" s="8">
        <f>(STDEV(C366:C368)/C369)*100</f>
        <v>1.8318774400104458</v>
      </c>
      <c r="D370" s="8">
        <f t="shared" ref="D370:L370" si="430">(STDEV(D366:D368)/D369)*100</f>
        <v>19.84994757007907</v>
      </c>
      <c r="E370" s="8">
        <f t="shared" si="430"/>
        <v>18.164329441828826</v>
      </c>
      <c r="F370" s="8">
        <f t="shared" si="430"/>
        <v>55.98002258478504</v>
      </c>
      <c r="G370" s="8">
        <f t="shared" si="430"/>
        <v>2.9078729039074824</v>
      </c>
      <c r="H370" s="8">
        <f t="shared" si="430"/>
        <v>4.1426897127938638</v>
      </c>
      <c r="I370" s="8">
        <f t="shared" si="430"/>
        <v>3.0241326259024133</v>
      </c>
      <c r="J370" s="8">
        <f t="shared" si="430"/>
        <v>0.39976869107813501</v>
      </c>
      <c r="K370" s="8">
        <f t="shared" si="430"/>
        <v>9.7584050191767719</v>
      </c>
      <c r="L370" s="8">
        <f t="shared" si="430"/>
        <v>118.4215716795435</v>
      </c>
      <c r="N370" s="8"/>
      <c r="O370" s="8">
        <v>3.937731861600728</v>
      </c>
      <c r="P370" s="8">
        <v>41.446617504092544</v>
      </c>
      <c r="Q370" s="8">
        <v>22.356876546000546</v>
      </c>
      <c r="R370" s="8">
        <v>32.258774088306183</v>
      </c>
      <c r="S370" s="8">
        <v>100</v>
      </c>
      <c r="T370" s="8">
        <v>8.8863929568138254</v>
      </c>
      <c r="U370" s="8">
        <v>60.252082000231269</v>
      </c>
      <c r="V370" s="8">
        <v>30.861525042954906</v>
      </c>
      <c r="W370" s="8">
        <v>100</v>
      </c>
      <c r="X370" s="9"/>
    </row>
    <row r="371" spans="2:24" x14ac:dyDescent="0.2">
      <c r="B371" s="10"/>
      <c r="C371" s="8"/>
      <c r="D371" s="8"/>
      <c r="E371" s="8"/>
      <c r="F371" s="8"/>
      <c r="G371" s="8"/>
      <c r="H371" s="8"/>
      <c r="I371" s="8"/>
      <c r="J371" s="8"/>
      <c r="K371" s="8"/>
      <c r="L371" s="8"/>
      <c r="N371" s="8"/>
      <c r="O371" s="8"/>
      <c r="P371" s="8"/>
      <c r="Q371" s="8"/>
      <c r="R371" s="8"/>
      <c r="S371" s="8"/>
      <c r="V371" s="8"/>
      <c r="W371" s="8"/>
      <c r="X371" s="9"/>
    </row>
    <row r="372" spans="2:24" x14ac:dyDescent="0.2">
      <c r="B372" s="20" t="s">
        <v>3217</v>
      </c>
      <c r="C372" s="8">
        <v>49.83</v>
      </c>
      <c r="D372" s="8">
        <v>0.2419</v>
      </c>
      <c r="E372" s="8">
        <v>2.52</v>
      </c>
      <c r="F372" s="8">
        <v>4.3900000000000002E-2</v>
      </c>
      <c r="G372" s="8">
        <v>12.84</v>
      </c>
      <c r="H372" s="8">
        <v>0.26400000000000001</v>
      </c>
      <c r="I372" s="8">
        <v>10.75</v>
      </c>
      <c r="J372" s="8">
        <v>21.88</v>
      </c>
      <c r="K372" s="8">
        <v>0.4415</v>
      </c>
      <c r="L372" s="8">
        <v>0</v>
      </c>
      <c r="M372" s="8">
        <v>98.811300000000003</v>
      </c>
      <c r="N372" s="8"/>
      <c r="O372" s="8">
        <v>46.485516762916461</v>
      </c>
      <c r="P372" s="8">
        <v>31.77823028647412</v>
      </c>
      <c r="Q372" s="8">
        <v>21.292846135185123</v>
      </c>
      <c r="R372" s="8">
        <v>0.44340681542429877</v>
      </c>
      <c r="S372" s="8">
        <v>100.00000000000001</v>
      </c>
      <c r="V372" s="8"/>
      <c r="W372" s="8"/>
      <c r="X372" s="9"/>
    </row>
    <row r="373" spans="2:24" ht="17" x14ac:dyDescent="0.2">
      <c r="B373" s="10" t="s">
        <v>2549</v>
      </c>
      <c r="C373" s="8">
        <v>49.72</v>
      </c>
      <c r="D373" s="8">
        <v>0.30409999999999998</v>
      </c>
      <c r="E373" s="8">
        <v>2.62</v>
      </c>
      <c r="F373" s="8">
        <v>1.9300000000000001E-2</v>
      </c>
      <c r="G373" s="8">
        <v>13.21</v>
      </c>
      <c r="H373" s="8">
        <v>0.30919999999999997</v>
      </c>
      <c r="I373" s="8">
        <v>10.86</v>
      </c>
      <c r="J373" s="8">
        <v>21.24</v>
      </c>
      <c r="K373" s="8">
        <v>0.43419999999999997</v>
      </c>
      <c r="L373" s="8">
        <v>0</v>
      </c>
      <c r="M373" s="8">
        <v>98.727900000000005</v>
      </c>
      <c r="N373" s="8"/>
      <c r="O373" s="8">
        <v>45.28204187559006</v>
      </c>
      <c r="P373" s="8">
        <v>32.214560667023932</v>
      </c>
      <c r="Q373" s="8">
        <v>21.982275867029571</v>
      </c>
      <c r="R373" s="8">
        <v>0.52112159035642225</v>
      </c>
      <c r="S373" s="8">
        <v>99.999999999999986</v>
      </c>
      <c r="V373" s="8"/>
      <c r="W373" s="8"/>
      <c r="X373" s="9"/>
    </row>
    <row r="374" spans="2:24" ht="17" x14ac:dyDescent="0.2">
      <c r="B374" s="10" t="s">
        <v>2550</v>
      </c>
      <c r="C374" s="8">
        <v>49.59</v>
      </c>
      <c r="D374" s="8">
        <v>0.22789999999999999</v>
      </c>
      <c r="E374" s="8">
        <v>2.37</v>
      </c>
      <c r="F374" s="8">
        <v>1.6500000000000001E-2</v>
      </c>
      <c r="G374" s="8">
        <v>15.39</v>
      </c>
      <c r="H374" s="8">
        <v>0.35239999999999999</v>
      </c>
      <c r="I374" s="8">
        <v>10.77</v>
      </c>
      <c r="J374" s="8">
        <v>19.71</v>
      </c>
      <c r="K374" s="8">
        <v>0.3634</v>
      </c>
      <c r="L374" s="8">
        <v>5.9999999999999995E-4</v>
      </c>
      <c r="M374" s="8">
        <v>98.793400000000005</v>
      </c>
      <c r="N374" s="8"/>
      <c r="O374" s="8">
        <v>41.948194478020632</v>
      </c>
      <c r="P374" s="8">
        <v>31.892844097606144</v>
      </c>
      <c r="Q374" s="8">
        <v>25.566048878476995</v>
      </c>
      <c r="R374" s="8">
        <v>0.59291254589622644</v>
      </c>
      <c r="S374" s="8">
        <v>100</v>
      </c>
      <c r="V374" s="8"/>
      <c r="W374" s="8"/>
      <c r="X374" s="9"/>
    </row>
    <row r="375" spans="2:24" ht="17" x14ac:dyDescent="0.2">
      <c r="B375" s="10" t="s">
        <v>2551</v>
      </c>
      <c r="C375" s="8">
        <v>49.74</v>
      </c>
      <c r="D375" s="8">
        <v>0.18509999999999999</v>
      </c>
      <c r="E375" s="8">
        <v>2.2799999999999998</v>
      </c>
      <c r="F375" s="8">
        <v>2.9000000000000001E-2</v>
      </c>
      <c r="G375" s="8">
        <v>16.68</v>
      </c>
      <c r="H375" s="8">
        <v>0.48509999999999998</v>
      </c>
      <c r="I375" s="8">
        <v>10.91</v>
      </c>
      <c r="J375" s="8">
        <v>18.329999999999998</v>
      </c>
      <c r="K375" s="8">
        <v>0.31290000000000001</v>
      </c>
      <c r="L375" s="8">
        <v>6.0000000000000001E-3</v>
      </c>
      <c r="M375" s="8">
        <v>98.965000000000003</v>
      </c>
      <c r="N375" s="8"/>
      <c r="O375" s="8">
        <v>39.072214743406207</v>
      </c>
      <c r="P375" s="8">
        <v>32.357965893112876</v>
      </c>
      <c r="Q375" s="8">
        <v>27.752362338064344</v>
      </c>
      <c r="R375" s="8">
        <v>0.81745702541656895</v>
      </c>
      <c r="S375" s="8">
        <v>100</v>
      </c>
      <c r="V375" s="8"/>
      <c r="W375" s="8"/>
      <c r="X375" s="9"/>
    </row>
    <row r="376" spans="2:24" ht="17" x14ac:dyDescent="0.2">
      <c r="B376" s="10" t="s">
        <v>2552</v>
      </c>
      <c r="C376" s="8">
        <v>50.32</v>
      </c>
      <c r="D376" s="8">
        <v>0.1736</v>
      </c>
      <c r="E376" s="8">
        <v>1.8887</v>
      </c>
      <c r="F376" s="8">
        <v>6.1000000000000004E-3</v>
      </c>
      <c r="G376" s="8">
        <v>12.74</v>
      </c>
      <c r="H376" s="8">
        <v>0.35880000000000001</v>
      </c>
      <c r="I376" s="8">
        <v>10.83</v>
      </c>
      <c r="J376" s="8">
        <v>21.87</v>
      </c>
      <c r="K376" s="8">
        <v>0.39229999999999998</v>
      </c>
      <c r="L376" s="8">
        <v>3.0999999999999999E-3</v>
      </c>
      <c r="M376" s="8">
        <v>98.589799999999997</v>
      </c>
      <c r="N376" s="8"/>
      <c r="O376" s="8">
        <v>46.367532329923904</v>
      </c>
      <c r="P376" s="8">
        <v>31.9480646895754</v>
      </c>
      <c r="Q376" s="8">
        <v>21.083027486653762</v>
      </c>
      <c r="R376" s="8">
        <v>0.60137549384692535</v>
      </c>
      <c r="S376" s="8">
        <v>100</v>
      </c>
      <c r="V376" s="8"/>
      <c r="W376" s="8"/>
      <c r="X376" s="9"/>
    </row>
    <row r="377" spans="2:24" ht="17" x14ac:dyDescent="0.2">
      <c r="B377" s="10" t="s">
        <v>2553</v>
      </c>
      <c r="C377" s="8">
        <v>49.4</v>
      </c>
      <c r="D377" s="8">
        <v>0.28970000000000001</v>
      </c>
      <c r="E377" s="8">
        <v>2.8</v>
      </c>
      <c r="F377" s="8">
        <v>2.1899999999999999E-2</v>
      </c>
      <c r="G377" s="8">
        <v>13.58</v>
      </c>
      <c r="H377" s="8">
        <v>0.42730000000000001</v>
      </c>
      <c r="I377" s="8">
        <v>10.15</v>
      </c>
      <c r="J377" s="8">
        <v>21.28</v>
      </c>
      <c r="K377" s="8">
        <v>0.40710000000000002</v>
      </c>
      <c r="L377" s="8">
        <v>4.0000000000000002E-4</v>
      </c>
      <c r="M377" s="8">
        <v>98.356399999999994</v>
      </c>
      <c r="N377" s="8"/>
      <c r="O377" s="8">
        <v>45.92116662162924</v>
      </c>
      <c r="P377" s="8">
        <v>30.476018564427353</v>
      </c>
      <c r="Q377" s="8">
        <v>22.873857204742968</v>
      </c>
      <c r="R377" s="8">
        <v>0.72895760920044339</v>
      </c>
      <c r="S377" s="8">
        <v>100</v>
      </c>
      <c r="V377" s="8"/>
      <c r="W377" s="8"/>
      <c r="X377" s="9"/>
    </row>
    <row r="378" spans="2:24" ht="17" x14ac:dyDescent="0.2">
      <c r="B378" s="10" t="s">
        <v>2554</v>
      </c>
      <c r="C378" s="8">
        <v>49.87</v>
      </c>
      <c r="D378" s="8">
        <v>0.19389999999999999</v>
      </c>
      <c r="E378" s="8">
        <v>2.0699999999999998</v>
      </c>
      <c r="F378" s="8">
        <v>2.5700000000000001E-2</v>
      </c>
      <c r="G378" s="8">
        <v>14.96</v>
      </c>
      <c r="H378" s="8">
        <v>0.49399999999999999</v>
      </c>
      <c r="I378" s="8">
        <v>10.78</v>
      </c>
      <c r="J378" s="8">
        <v>19.71</v>
      </c>
      <c r="K378" s="8">
        <v>0.34010000000000001</v>
      </c>
      <c r="L378" s="8">
        <v>0</v>
      </c>
      <c r="M378" s="8">
        <v>98.4499</v>
      </c>
      <c r="N378" s="8"/>
      <c r="O378" s="8">
        <v>42.136319055435813</v>
      </c>
      <c r="P378" s="8">
        <v>32.065619034917034</v>
      </c>
      <c r="Q378" s="8">
        <v>24.963180077959375</v>
      </c>
      <c r="R378" s="8">
        <v>0.83488183168776808</v>
      </c>
      <c r="S378" s="8">
        <v>100</v>
      </c>
      <c r="V378" s="8"/>
      <c r="W378" s="8"/>
      <c r="X378" s="9"/>
    </row>
    <row r="379" spans="2:24" ht="17" x14ac:dyDescent="0.2">
      <c r="B379" s="11" t="s">
        <v>2555</v>
      </c>
      <c r="C379" s="12">
        <v>48.98</v>
      </c>
      <c r="D379" s="12">
        <v>0.1545</v>
      </c>
      <c r="E379" s="12">
        <v>2.12</v>
      </c>
      <c r="F379" s="12">
        <v>2.7099999999999999E-2</v>
      </c>
      <c r="G379" s="12">
        <v>21.37</v>
      </c>
      <c r="H379" s="12">
        <v>0.66039999999999999</v>
      </c>
      <c r="I379" s="12">
        <v>11.76</v>
      </c>
      <c r="J379" s="12">
        <v>13.1</v>
      </c>
      <c r="K379" s="12">
        <v>0.25590000000000002</v>
      </c>
      <c r="L379" s="12">
        <v>0</v>
      </c>
      <c r="M379" s="8">
        <v>98.433099999999996</v>
      </c>
      <c r="N379" s="8"/>
      <c r="O379" s="8">
        <v>28.07233354264244</v>
      </c>
      <c r="P379" s="8">
        <v>35.064321488385687</v>
      </c>
      <c r="Q379" s="8">
        <v>35.744570940392599</v>
      </c>
      <c r="R379" s="8">
        <v>1.1187740285792696</v>
      </c>
      <c r="S379" s="8">
        <v>99.999999999999986</v>
      </c>
      <c r="V379" s="8"/>
      <c r="W379" s="8"/>
      <c r="X379" s="9" t="s">
        <v>13</v>
      </c>
    </row>
    <row r="380" spans="2:24" ht="17" x14ac:dyDescent="0.2">
      <c r="B380" s="10" t="s">
        <v>2556</v>
      </c>
      <c r="C380" s="8">
        <v>49.71</v>
      </c>
      <c r="D380" s="8">
        <v>0.24640000000000001</v>
      </c>
      <c r="E380" s="8">
        <v>2.4300000000000002</v>
      </c>
      <c r="F380" s="8">
        <v>3.49E-2</v>
      </c>
      <c r="G380" s="8">
        <v>13.05</v>
      </c>
      <c r="H380" s="8">
        <v>0.39979999999999999</v>
      </c>
      <c r="I380" s="8">
        <v>10.37</v>
      </c>
      <c r="J380" s="8">
        <v>21.83</v>
      </c>
      <c r="K380" s="8">
        <v>0.43790000000000001</v>
      </c>
      <c r="L380" s="8">
        <v>3.3E-3</v>
      </c>
      <c r="M380" s="8">
        <v>98.515299999999996</v>
      </c>
      <c r="N380" s="8"/>
      <c r="O380" s="8">
        <v>46.684238542878774</v>
      </c>
      <c r="P380" s="8">
        <v>30.856466965257784</v>
      </c>
      <c r="Q380" s="8">
        <v>21.783386743061477</v>
      </c>
      <c r="R380" s="8">
        <v>0.67590774880194948</v>
      </c>
      <c r="S380" s="8">
        <v>99.999999999999986</v>
      </c>
      <c r="V380" s="8"/>
      <c r="W380" s="8"/>
      <c r="X380" s="9"/>
    </row>
    <row r="381" spans="2:24" ht="17" x14ac:dyDescent="0.2">
      <c r="B381" s="10" t="s">
        <v>2557</v>
      </c>
      <c r="C381" s="8">
        <v>50.51</v>
      </c>
      <c r="D381" s="8">
        <v>0.1721</v>
      </c>
      <c r="E381" s="8">
        <v>1.8268</v>
      </c>
      <c r="F381" s="8">
        <v>1.1299999999999999E-2</v>
      </c>
      <c r="G381" s="8">
        <v>14.3</v>
      </c>
      <c r="H381" s="8">
        <v>0.45689999999999997</v>
      </c>
      <c r="I381" s="8">
        <v>10.98</v>
      </c>
      <c r="J381" s="8">
        <v>20.36</v>
      </c>
      <c r="K381" s="8">
        <v>0.37419999999999998</v>
      </c>
      <c r="L381" s="8">
        <v>0</v>
      </c>
      <c r="M381" s="8">
        <v>98.991299999999995</v>
      </c>
      <c r="N381" s="8"/>
      <c r="O381" s="8">
        <v>43.171687020236156</v>
      </c>
      <c r="P381" s="8">
        <v>32.394738941623899</v>
      </c>
      <c r="Q381" s="8">
        <v>23.667676812996756</v>
      </c>
      <c r="R381" s="8">
        <v>0.76589722514319669</v>
      </c>
      <c r="S381" s="8">
        <v>100.00000000000001</v>
      </c>
      <c r="V381" s="8"/>
      <c r="W381" s="8"/>
      <c r="X381" s="9"/>
    </row>
    <row r="382" spans="2:24" ht="17" x14ac:dyDescent="0.2">
      <c r="B382" s="10" t="s">
        <v>2622</v>
      </c>
      <c r="C382" s="8">
        <f>AVERAGE(C372:C378,C380:C381)</f>
        <v>49.854444444444439</v>
      </c>
      <c r="D382" s="8">
        <f t="shared" ref="D382:F382" si="431">AVERAGE(D372:D378,D380:D381)</f>
        <v>0.22607777777777777</v>
      </c>
      <c r="E382" s="8">
        <f t="shared" si="431"/>
        <v>2.311722222222222</v>
      </c>
      <c r="F382" s="8">
        <f t="shared" si="431"/>
        <v>2.3177777777777776E-2</v>
      </c>
      <c r="G382" s="8">
        <f t="shared" ref="G382:L382" si="432">AVERAGE(G372:G378,G380:G381)</f>
        <v>14.083333333333334</v>
      </c>
      <c r="H382" s="8">
        <f t="shared" si="432"/>
        <v>0.39416666666666661</v>
      </c>
      <c r="I382" s="8">
        <f t="shared" si="432"/>
        <v>10.711111111111112</v>
      </c>
      <c r="J382" s="8">
        <f t="shared" si="432"/>
        <v>20.690000000000005</v>
      </c>
      <c r="K382" s="8">
        <f t="shared" si="432"/>
        <v>0.38928888888888891</v>
      </c>
      <c r="L382" s="8">
        <f t="shared" si="432"/>
        <v>1.4888888888888888E-3</v>
      </c>
      <c r="M382" s="8">
        <f>SUM(C382:L382)</f>
        <v>98.684811111111088</v>
      </c>
      <c r="N382" s="8"/>
      <c r="O382" s="8">
        <v>44.117306517162305</v>
      </c>
      <c r="P382" s="8">
        <v>31.778538612749845</v>
      </c>
      <c r="Q382" s="8">
        <v>23.439713774756111</v>
      </c>
      <c r="R382" s="8">
        <v>0.66444109533173978</v>
      </c>
      <c r="S382" s="8">
        <v>100</v>
      </c>
      <c r="V382" s="8"/>
      <c r="W382" s="8"/>
      <c r="X382" s="9"/>
    </row>
    <row r="383" spans="2:24" ht="17" x14ac:dyDescent="0.2">
      <c r="B383" s="10" t="s">
        <v>1532</v>
      </c>
      <c r="C383" s="8">
        <f>(STDEV(C372:C378,C380:C381)/C382)*100</f>
        <v>0.70054570932659177</v>
      </c>
      <c r="D383" s="8">
        <f t="shared" ref="D383:F383" si="433">(STDEV(D372:D378,D380:D381)/D382)*100</f>
        <v>21.660420817028925</v>
      </c>
      <c r="E383" s="8">
        <f t="shared" si="433"/>
        <v>14.246772147034495</v>
      </c>
      <c r="F383" s="8">
        <f t="shared" si="433"/>
        <v>50.616460481083678</v>
      </c>
      <c r="G383" s="8">
        <f t="shared" ref="G383:L383" si="434">(STDEV(G372:G378,G380:G381)/G382)*100</f>
        <v>9.6251002349276504</v>
      </c>
      <c r="H383" s="8">
        <f t="shared" si="434"/>
        <v>20.148487578443909</v>
      </c>
      <c r="I383" s="8">
        <f t="shared" si="434"/>
        <v>2.5334416010567753</v>
      </c>
      <c r="J383" s="8">
        <f t="shared" si="434"/>
        <v>6.0071518639380566</v>
      </c>
      <c r="K383" s="8">
        <f t="shared" si="434"/>
        <v>11.69611522625536</v>
      </c>
      <c r="L383" s="8">
        <f t="shared" si="434"/>
        <v>144.57643175906185</v>
      </c>
      <c r="N383" s="8"/>
      <c r="O383" s="8">
        <v>18.218205658097826</v>
      </c>
      <c r="P383" s="8">
        <v>10.690518881100292</v>
      </c>
      <c r="Q383" s="8">
        <v>22.784557393913804</v>
      </c>
      <c r="R383" s="8">
        <v>48.306718066888081</v>
      </c>
      <c r="S383" s="8">
        <v>100</v>
      </c>
      <c r="T383" s="8">
        <v>16.112920401076728</v>
      </c>
      <c r="U383" s="8">
        <v>29.28139826240028</v>
      </c>
      <c r="V383" s="8">
        <v>54.605681336522984</v>
      </c>
      <c r="W383" s="8">
        <v>100</v>
      </c>
      <c r="X383" s="9"/>
    </row>
    <row r="384" spans="2:24" x14ac:dyDescent="0.2">
      <c r="B384" s="10"/>
      <c r="C384" s="8"/>
      <c r="D384" s="8"/>
      <c r="E384" s="8"/>
      <c r="F384" s="8"/>
      <c r="G384" s="8"/>
      <c r="H384" s="8"/>
      <c r="I384" s="8"/>
      <c r="J384" s="8"/>
      <c r="K384" s="8"/>
      <c r="L384" s="8"/>
      <c r="N384" s="8"/>
      <c r="O384" s="8"/>
      <c r="P384" s="8"/>
      <c r="Q384" s="8"/>
      <c r="R384" s="8"/>
      <c r="S384" s="8"/>
      <c r="V384" s="8"/>
      <c r="W384" s="8"/>
      <c r="X384" s="9"/>
    </row>
    <row r="385" spans="2:24" ht="17" x14ac:dyDescent="0.2">
      <c r="B385" s="10" t="s">
        <v>1982</v>
      </c>
      <c r="C385" s="8">
        <v>49.82</v>
      </c>
      <c r="D385" s="8">
        <v>5.21E-2</v>
      </c>
      <c r="E385" s="8">
        <v>0.6169</v>
      </c>
      <c r="F385" s="8">
        <v>1.5299999999999999E-2</v>
      </c>
      <c r="G385" s="8">
        <v>30.93</v>
      </c>
      <c r="H385" s="8">
        <v>0.6512</v>
      </c>
      <c r="I385" s="8">
        <v>15.87</v>
      </c>
      <c r="J385" s="8">
        <v>0.81079999999999997</v>
      </c>
      <c r="K385" s="8">
        <v>5.7000000000000002E-3</v>
      </c>
      <c r="L385" s="8">
        <v>5.9999999999999995E-4</v>
      </c>
      <c r="M385" s="8">
        <v>98.772599999999997</v>
      </c>
      <c r="N385" s="8"/>
      <c r="O385" s="8">
        <v>1.7051759306854339</v>
      </c>
      <c r="P385" s="8">
        <v>46.439044841717802</v>
      </c>
      <c r="Q385" s="8">
        <v>50.773104654480228</v>
      </c>
      <c r="R385" s="8">
        <v>1.0826745731165237</v>
      </c>
      <c r="S385" s="8">
        <v>99.999999999999986</v>
      </c>
      <c r="V385" s="8"/>
      <c r="W385" s="8"/>
      <c r="X385" s="9"/>
    </row>
    <row r="386" spans="2:24" ht="17" x14ac:dyDescent="0.2">
      <c r="B386" s="10" t="s">
        <v>1983</v>
      </c>
      <c r="C386" s="8">
        <v>49.43</v>
      </c>
      <c r="D386" s="8">
        <v>5.96E-2</v>
      </c>
      <c r="E386" s="8">
        <v>0.79169999999999996</v>
      </c>
      <c r="F386" s="8">
        <v>1.29E-2</v>
      </c>
      <c r="G386" s="8">
        <v>31.22</v>
      </c>
      <c r="H386" s="8">
        <v>0.61250000000000004</v>
      </c>
      <c r="I386" s="8">
        <v>15.92</v>
      </c>
      <c r="J386" s="8">
        <v>0.51539999999999997</v>
      </c>
      <c r="K386" s="8">
        <v>1.29E-2</v>
      </c>
      <c r="L386" s="8">
        <v>2.0999999999999999E-3</v>
      </c>
      <c r="M386" s="8">
        <v>98.586100000000002</v>
      </c>
      <c r="N386" s="8"/>
      <c r="O386" s="8">
        <v>1.0846124000005504</v>
      </c>
      <c r="P386" s="8">
        <v>46.614830839652434</v>
      </c>
      <c r="Q386" s="8">
        <v>51.281579867142135</v>
      </c>
      <c r="R386" s="8">
        <v>1.0189768932048771</v>
      </c>
      <c r="S386" s="8">
        <v>100</v>
      </c>
      <c r="V386" s="8"/>
      <c r="W386" s="8"/>
      <c r="X386" s="9"/>
    </row>
    <row r="387" spans="2:24" ht="17" x14ac:dyDescent="0.2">
      <c r="B387" s="10" t="s">
        <v>1984</v>
      </c>
      <c r="C387" s="8">
        <v>50.02</v>
      </c>
      <c r="D387" s="8">
        <v>4.48E-2</v>
      </c>
      <c r="E387" s="8">
        <v>0.4597</v>
      </c>
      <c r="F387" s="8">
        <v>0</v>
      </c>
      <c r="G387" s="8">
        <v>31.42</v>
      </c>
      <c r="H387" s="8">
        <v>0.60580000000000001</v>
      </c>
      <c r="I387" s="8">
        <v>15.74</v>
      </c>
      <c r="J387" s="8">
        <v>0.44929999999999998</v>
      </c>
      <c r="K387" s="8">
        <v>5.7000000000000002E-3</v>
      </c>
      <c r="L387" s="8">
        <v>1.5E-3</v>
      </c>
      <c r="M387" s="8">
        <v>98.746799999999993</v>
      </c>
      <c r="N387" s="8"/>
      <c r="O387" s="8">
        <v>0.94882028321027434</v>
      </c>
      <c r="P387" s="8">
        <v>46.249087415761394</v>
      </c>
      <c r="Q387" s="8">
        <v>51.790734328556631</v>
      </c>
      <c r="R387" s="8">
        <v>1.0113579724717028</v>
      </c>
      <c r="S387" s="8">
        <v>100</v>
      </c>
      <c r="V387" s="8"/>
      <c r="W387" s="8"/>
      <c r="X387" s="9"/>
    </row>
    <row r="388" spans="2:24" ht="17" x14ac:dyDescent="0.2">
      <c r="B388" s="10" t="s">
        <v>1985</v>
      </c>
      <c r="C388" s="8">
        <v>49.59</v>
      </c>
      <c r="D388" s="8">
        <v>2.8500000000000001E-2</v>
      </c>
      <c r="E388" s="8">
        <v>0.57199999999999995</v>
      </c>
      <c r="F388" s="8">
        <v>2E-3</v>
      </c>
      <c r="G388" s="8">
        <v>31.67</v>
      </c>
      <c r="H388" s="8">
        <v>0.57579999999999998</v>
      </c>
      <c r="I388" s="8">
        <v>15.57</v>
      </c>
      <c r="J388" s="8">
        <v>0.47649999999999998</v>
      </c>
      <c r="K388" s="8">
        <v>1.61E-2</v>
      </c>
      <c r="L388" s="8">
        <v>0</v>
      </c>
      <c r="M388" s="8">
        <v>98.519300000000001</v>
      </c>
      <c r="N388" s="8"/>
      <c r="O388" s="8">
        <v>1.0070669383710718</v>
      </c>
      <c r="P388" s="8">
        <v>45.786236179380154</v>
      </c>
      <c r="Q388" s="8">
        <v>52.244652327464891</v>
      </c>
      <c r="R388" s="8">
        <v>0.96204455478388473</v>
      </c>
      <c r="S388" s="8">
        <v>100</v>
      </c>
      <c r="V388" s="8"/>
      <c r="W388" s="8"/>
      <c r="X388" s="9"/>
    </row>
    <row r="389" spans="2:24" ht="17" x14ac:dyDescent="0.2">
      <c r="B389" s="10" t="s">
        <v>1986</v>
      </c>
      <c r="C389" s="8">
        <v>48.83</v>
      </c>
      <c r="D389" s="8">
        <v>5.6300000000000003E-2</v>
      </c>
      <c r="E389" s="8">
        <v>1.1668000000000001</v>
      </c>
      <c r="F389" s="8">
        <v>6.0000000000000001E-3</v>
      </c>
      <c r="G389" s="8">
        <v>32.46</v>
      </c>
      <c r="H389" s="8">
        <v>1.0277000000000001</v>
      </c>
      <c r="I389" s="8">
        <v>14.44</v>
      </c>
      <c r="J389" s="8">
        <v>0.64419999999999999</v>
      </c>
      <c r="K389" s="8">
        <v>2.9000000000000001E-2</v>
      </c>
      <c r="L389" s="8">
        <v>2E-3</v>
      </c>
      <c r="M389" s="8">
        <v>98.6691</v>
      </c>
      <c r="N389" s="8"/>
      <c r="O389" s="8">
        <v>1.3740024104773667</v>
      </c>
      <c r="P389" s="8">
        <v>42.853358636989398</v>
      </c>
      <c r="Q389" s="8">
        <v>54.039787948022578</v>
      </c>
      <c r="R389" s="8">
        <v>1.7328510045106567</v>
      </c>
      <c r="S389" s="8">
        <v>100</v>
      </c>
      <c r="V389" s="8"/>
      <c r="W389" s="8"/>
      <c r="X389" s="9"/>
    </row>
    <row r="390" spans="2:24" ht="17" x14ac:dyDescent="0.2">
      <c r="B390" s="10" t="s">
        <v>1987</v>
      </c>
      <c r="C390" s="8">
        <v>48.76</v>
      </c>
      <c r="D390" s="8">
        <v>3.61E-2</v>
      </c>
      <c r="E390" s="8">
        <v>0.85260000000000002</v>
      </c>
      <c r="F390" s="8">
        <v>8.3999999999999995E-3</v>
      </c>
      <c r="G390" s="8">
        <v>32.17</v>
      </c>
      <c r="H390" s="8">
        <v>1.0178</v>
      </c>
      <c r="I390" s="8">
        <v>14.74</v>
      </c>
      <c r="J390" s="8">
        <v>0.5575</v>
      </c>
      <c r="K390" s="8">
        <v>8.0000000000000002E-3</v>
      </c>
      <c r="L390" s="8">
        <v>0</v>
      </c>
      <c r="M390" s="8">
        <v>98.169399999999996</v>
      </c>
      <c r="N390" s="8"/>
      <c r="O390" s="8">
        <v>1.1866383217365319</v>
      </c>
      <c r="P390" s="8">
        <v>43.653782409757582</v>
      </c>
      <c r="Q390" s="8">
        <v>53.44694734084262</v>
      </c>
      <c r="R390" s="8">
        <v>1.7126319276632607</v>
      </c>
      <c r="S390" s="8">
        <v>100</v>
      </c>
      <c r="V390" s="8"/>
      <c r="W390" s="8"/>
      <c r="X390" s="9"/>
    </row>
    <row r="391" spans="2:24" ht="17" x14ac:dyDescent="0.2">
      <c r="B391" s="10" t="s">
        <v>1988</v>
      </c>
      <c r="C391" s="8">
        <v>49.09</v>
      </c>
      <c r="D391" s="8">
        <v>6.7799999999999999E-2</v>
      </c>
      <c r="E391" s="8">
        <v>1.0960000000000001</v>
      </c>
      <c r="F391" s="8">
        <v>0.01</v>
      </c>
      <c r="G391" s="8">
        <v>32.24</v>
      </c>
      <c r="H391" s="8">
        <v>1.0072000000000001</v>
      </c>
      <c r="I391" s="8">
        <v>14.68</v>
      </c>
      <c r="J391" s="8">
        <v>0.52380000000000004</v>
      </c>
      <c r="K391" s="8">
        <v>6.4000000000000003E-3</v>
      </c>
      <c r="L391" s="8">
        <v>2.0999999999999999E-3</v>
      </c>
      <c r="M391" s="8">
        <v>98.723299999999995</v>
      </c>
      <c r="N391" s="8"/>
      <c r="O391" s="8">
        <v>1.1165935591417104</v>
      </c>
      <c r="P391" s="8">
        <v>43.541819984880895</v>
      </c>
      <c r="Q391" s="8">
        <v>53.644228528251226</v>
      </c>
      <c r="R391" s="8">
        <v>1.6973579277261681</v>
      </c>
      <c r="S391" s="8">
        <v>100.00000000000001</v>
      </c>
      <c r="V391" s="8"/>
      <c r="W391" s="8"/>
      <c r="X391" s="9"/>
    </row>
    <row r="392" spans="2:24" ht="17" x14ac:dyDescent="0.2">
      <c r="B392" s="10" t="s">
        <v>1989</v>
      </c>
      <c r="C392" s="8">
        <v>48.83</v>
      </c>
      <c r="D392" s="8">
        <v>6.6500000000000004E-2</v>
      </c>
      <c r="E392" s="8">
        <v>1.0408999999999999</v>
      </c>
      <c r="F392" s="8">
        <v>1.24E-2</v>
      </c>
      <c r="G392" s="8">
        <v>32.47</v>
      </c>
      <c r="H392" s="8">
        <v>1.0141</v>
      </c>
      <c r="I392" s="8">
        <v>14.53</v>
      </c>
      <c r="J392" s="8">
        <v>0.59250000000000003</v>
      </c>
      <c r="K392" s="8">
        <v>0</v>
      </c>
      <c r="L392" s="8">
        <v>1.8E-3</v>
      </c>
      <c r="M392" s="8">
        <v>98.558199999999999</v>
      </c>
      <c r="N392" s="8"/>
      <c r="O392" s="8">
        <v>1.2618328853699201</v>
      </c>
      <c r="P392" s="8">
        <v>43.055635058330822</v>
      </c>
      <c r="Q392" s="8">
        <v>53.975182832626075</v>
      </c>
      <c r="R392" s="8">
        <v>1.7073492236731707</v>
      </c>
      <c r="S392" s="8">
        <v>99.999999999999986</v>
      </c>
      <c r="V392" s="8"/>
      <c r="W392" s="8"/>
      <c r="X392" s="9"/>
    </row>
    <row r="393" spans="2:24" ht="17" x14ac:dyDescent="0.2">
      <c r="B393" s="10" t="s">
        <v>1990</v>
      </c>
      <c r="C393" s="8">
        <v>49.22</v>
      </c>
      <c r="D393" s="8">
        <v>4.2299999999999997E-2</v>
      </c>
      <c r="E393" s="8">
        <v>0.80069999999999997</v>
      </c>
      <c r="F393" s="8">
        <v>4.4000000000000003E-3</v>
      </c>
      <c r="G393" s="8">
        <v>32.31</v>
      </c>
      <c r="H393" s="8">
        <v>0.9859</v>
      </c>
      <c r="I393" s="8">
        <v>14.76</v>
      </c>
      <c r="J393" s="8">
        <v>0.61409999999999998</v>
      </c>
      <c r="K393" s="8">
        <v>0</v>
      </c>
      <c r="L393" s="8">
        <v>4.3E-3</v>
      </c>
      <c r="M393" s="8">
        <v>98.741699999999994</v>
      </c>
      <c r="N393" s="8"/>
      <c r="O393" s="8">
        <v>1.3024405396966006</v>
      </c>
      <c r="P393" s="8">
        <v>43.556809825391781</v>
      </c>
      <c r="Q393" s="8">
        <v>53.487723322595407</v>
      </c>
      <c r="R393" s="8">
        <v>1.6530263123162197</v>
      </c>
      <c r="S393" s="8">
        <v>100</v>
      </c>
      <c r="V393" s="8"/>
      <c r="W393" s="8"/>
      <c r="X393" s="9"/>
    </row>
    <row r="394" spans="2:24" ht="17" x14ac:dyDescent="0.2">
      <c r="B394" s="10" t="s">
        <v>2623</v>
      </c>
      <c r="C394" s="8">
        <f>AVERAGE(C385:C393)</f>
        <v>49.287777777777769</v>
      </c>
      <c r="D394" s="8">
        <f t="shared" ref="D394:F394" si="435">AVERAGE(D385:D393)</f>
        <v>5.0444444444444451E-2</v>
      </c>
      <c r="E394" s="8">
        <f t="shared" si="435"/>
        <v>0.82192222222222222</v>
      </c>
      <c r="F394" s="8">
        <f t="shared" si="435"/>
        <v>7.9333333333333322E-3</v>
      </c>
      <c r="G394" s="8">
        <f t="shared" ref="G394:L394" si="436">AVERAGE(G385:G393)</f>
        <v>31.876666666666665</v>
      </c>
      <c r="H394" s="8">
        <f t="shared" si="436"/>
        <v>0.83311111111111114</v>
      </c>
      <c r="I394" s="8">
        <f t="shared" si="436"/>
        <v>15.138888888888889</v>
      </c>
      <c r="J394" s="8">
        <f t="shared" si="436"/>
        <v>0.57601111111111114</v>
      </c>
      <c r="K394" s="8">
        <f t="shared" si="436"/>
        <v>9.3111111111111103E-3</v>
      </c>
      <c r="L394" s="8">
        <f t="shared" si="436"/>
        <v>1.5999999999999999E-3</v>
      </c>
      <c r="M394" s="8">
        <f>SUM(C394:L394)</f>
        <v>98.603666666666655</v>
      </c>
      <c r="N394" s="8"/>
      <c r="O394" s="8">
        <v>1.2208793918318264</v>
      </c>
      <c r="P394" s="8">
        <v>44.646436573375389</v>
      </c>
      <c r="Q394" s="8">
        <v>52.736724207281014</v>
      </c>
      <c r="R394" s="8">
        <v>1.3959598275117697</v>
      </c>
      <c r="S394" s="8">
        <v>100</v>
      </c>
      <c r="V394" s="8"/>
      <c r="W394" s="8"/>
      <c r="X394" s="9"/>
    </row>
    <row r="395" spans="2:24" ht="17" x14ac:dyDescent="0.2">
      <c r="B395" s="10" t="s">
        <v>1532</v>
      </c>
      <c r="C395" s="8">
        <f>(STDEV(C385:C393)/C394)*100</f>
        <v>0.92764130337078443</v>
      </c>
      <c r="D395" s="8">
        <f t="shared" ref="D395:F395" si="437">(STDEV(D385:D393)/D394)*100</f>
        <v>26.829597574004648</v>
      </c>
      <c r="E395" s="8">
        <f t="shared" si="437"/>
        <v>29.802450538028939</v>
      </c>
      <c r="F395" s="8">
        <f t="shared" si="437"/>
        <v>65.761000718137552</v>
      </c>
      <c r="G395" s="8">
        <f t="shared" ref="G395:L395" si="438">(STDEV(G385:G393)/G394)*100</f>
        <v>1.8146382763542295</v>
      </c>
      <c r="H395" s="8">
        <f t="shared" si="438"/>
        <v>25.392637673956525</v>
      </c>
      <c r="I395" s="8">
        <f t="shared" si="438"/>
        <v>4.0881409247794815</v>
      </c>
      <c r="J395" s="8">
        <f t="shared" si="438"/>
        <v>18.838515065779283</v>
      </c>
      <c r="K395" s="8">
        <f t="shared" si="438"/>
        <v>97.274951540564672</v>
      </c>
      <c r="L395" s="8">
        <f t="shared" si="438"/>
        <v>83.033314097415158</v>
      </c>
      <c r="N395" s="8"/>
      <c r="O395" s="8">
        <v>40.937950837020274</v>
      </c>
      <c r="P395" s="8">
        <v>12.361073523429376</v>
      </c>
      <c r="Q395" s="8">
        <v>3.0779945541474785</v>
      </c>
      <c r="R395" s="8">
        <v>43.62298108540287</v>
      </c>
      <c r="S395" s="8">
        <v>100</v>
      </c>
      <c r="T395" s="8">
        <v>0.64197687447012408</v>
      </c>
      <c r="U395" s="8">
        <v>79.143014609785936</v>
      </c>
      <c r="V395" s="8">
        <v>20.215008515743939</v>
      </c>
      <c r="W395" s="8">
        <v>100</v>
      </c>
      <c r="X395" s="9"/>
    </row>
    <row r="396" spans="2:24" x14ac:dyDescent="0.2">
      <c r="B396" s="10"/>
      <c r="C396" s="8"/>
      <c r="D396" s="8"/>
      <c r="E396" s="8"/>
      <c r="F396" s="8"/>
      <c r="G396" s="8"/>
      <c r="H396" s="8"/>
      <c r="I396" s="8"/>
      <c r="J396" s="8"/>
      <c r="K396" s="8"/>
      <c r="L396" s="8"/>
      <c r="N396" s="8"/>
      <c r="O396" s="8"/>
      <c r="P396" s="8"/>
      <c r="Q396" s="8"/>
      <c r="R396" s="8"/>
      <c r="S396" s="8"/>
      <c r="V396" s="8"/>
      <c r="W396" s="8"/>
      <c r="X396" s="9"/>
    </row>
    <row r="397" spans="2:24" ht="17" x14ac:dyDescent="0.2">
      <c r="B397" s="6" t="s">
        <v>3466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N397" s="8"/>
      <c r="O397" s="8"/>
      <c r="P397" s="8"/>
      <c r="Q397" s="8"/>
      <c r="R397" s="8"/>
      <c r="S397" s="8"/>
      <c r="V397" s="8"/>
      <c r="W397" s="8"/>
      <c r="X397" s="9"/>
    </row>
    <row r="398" spans="2:24" x14ac:dyDescent="0.2">
      <c r="B398" s="20" t="s">
        <v>3218</v>
      </c>
      <c r="C398" s="8">
        <v>54.48</v>
      </c>
      <c r="D398" s="8">
        <v>5.96E-2</v>
      </c>
      <c r="E398" s="8">
        <v>0.72860000000000003</v>
      </c>
      <c r="F398" s="8">
        <v>4.4499999999999998E-2</v>
      </c>
      <c r="G398" s="8">
        <v>1.58</v>
      </c>
      <c r="H398" s="8">
        <v>2.9000000000000001E-2</v>
      </c>
      <c r="I398" s="8">
        <v>17.100000000000001</v>
      </c>
      <c r="J398" s="8">
        <v>24.85</v>
      </c>
      <c r="K398" s="8">
        <v>0.42249999999999999</v>
      </c>
      <c r="L398" s="8">
        <v>1.1999999999999999E-3</v>
      </c>
      <c r="M398" s="8">
        <v>99.313999999999993</v>
      </c>
      <c r="N398" s="8"/>
      <c r="O398" s="8">
        <v>49.800529533408202</v>
      </c>
      <c r="P398" s="8">
        <v>47.682012372924923</v>
      </c>
      <c r="Q398" s="8">
        <v>2.4715135801597969</v>
      </c>
      <c r="R398" s="8">
        <v>4.594451350707926E-2</v>
      </c>
      <c r="S398" s="8">
        <v>100</v>
      </c>
      <c r="T398" s="8">
        <v>1.078497370795894</v>
      </c>
      <c r="U398" s="8">
        <v>0.44688368996321198</v>
      </c>
      <c r="V398" s="8">
        <v>98.474618939240898</v>
      </c>
      <c r="W398" s="8">
        <v>100</v>
      </c>
      <c r="X398" s="9"/>
    </row>
    <row r="399" spans="2:24" x14ac:dyDescent="0.2">
      <c r="B399" s="20" t="s">
        <v>3219</v>
      </c>
      <c r="C399" s="8">
        <v>54.68</v>
      </c>
      <c r="D399" s="8">
        <v>5.4100000000000002E-2</v>
      </c>
      <c r="E399" s="8">
        <v>0.72519999999999996</v>
      </c>
      <c r="F399" s="8">
        <v>3.3000000000000002E-2</v>
      </c>
      <c r="G399" s="8">
        <v>1.63</v>
      </c>
      <c r="H399" s="8">
        <v>3.7000000000000002E-3</v>
      </c>
      <c r="I399" s="8">
        <v>17.11</v>
      </c>
      <c r="J399" s="8">
        <v>24.89</v>
      </c>
      <c r="K399" s="8">
        <v>0.44330000000000003</v>
      </c>
      <c r="L399" s="8">
        <v>0</v>
      </c>
      <c r="M399" s="8">
        <v>99.586399999999998</v>
      </c>
      <c r="N399" s="8"/>
      <c r="O399" s="8">
        <v>49.807884246586617</v>
      </c>
      <c r="P399" s="8">
        <v>47.640258032043562</v>
      </c>
      <c r="Q399" s="8">
        <v>2.5460043913195052</v>
      </c>
      <c r="R399" s="8">
        <v>5.8533300503198485E-3</v>
      </c>
      <c r="S399" s="8">
        <v>99.999999999999986</v>
      </c>
      <c r="T399" s="8">
        <v>1.0008345396787757</v>
      </c>
      <c r="U399" s="8">
        <v>0.5949295071522368</v>
      </c>
      <c r="V399" s="8">
        <v>98.404235953168978</v>
      </c>
      <c r="W399" s="8">
        <v>99.999999999999986</v>
      </c>
      <c r="X399" s="9"/>
    </row>
    <row r="400" spans="2:24" x14ac:dyDescent="0.2">
      <c r="B400" s="20" t="s">
        <v>3220</v>
      </c>
      <c r="C400" s="8">
        <v>54.56</v>
      </c>
      <c r="D400" s="8">
        <v>3.5200000000000002E-2</v>
      </c>
      <c r="E400" s="8">
        <v>0.63129999999999997</v>
      </c>
      <c r="F400" s="8">
        <v>2.5499999999999998E-2</v>
      </c>
      <c r="G400" s="8">
        <v>1.56</v>
      </c>
      <c r="H400" s="8">
        <v>0</v>
      </c>
      <c r="I400" s="8">
        <v>17.260000000000002</v>
      </c>
      <c r="J400" s="8">
        <v>24.79</v>
      </c>
      <c r="K400" s="8">
        <v>0.41699999999999998</v>
      </c>
      <c r="L400" s="8">
        <v>3.8999999999999998E-3</v>
      </c>
      <c r="M400" s="8">
        <v>99.306399999999996</v>
      </c>
      <c r="N400" s="8"/>
      <c r="O400" s="8">
        <v>49.557050680835395</v>
      </c>
      <c r="P400" s="8">
        <v>48.008773913086465</v>
      </c>
      <c r="Q400" s="8">
        <v>2.4341754060781406</v>
      </c>
      <c r="R400" s="8">
        <v>0</v>
      </c>
      <c r="S400" s="8">
        <v>100</v>
      </c>
      <c r="T400" s="8">
        <v>1.1829331158441048</v>
      </c>
      <c r="U400" s="8">
        <v>0.32075896487372108</v>
      </c>
      <c r="V400" s="8">
        <v>98.496307919282174</v>
      </c>
      <c r="W400" s="8">
        <v>100</v>
      </c>
      <c r="X400" s="9"/>
    </row>
    <row r="401" spans="2:24" x14ac:dyDescent="0.2">
      <c r="B401" s="20" t="s">
        <v>3221</v>
      </c>
      <c r="C401" s="8">
        <v>54.33</v>
      </c>
      <c r="D401" s="8">
        <v>4.7300000000000002E-2</v>
      </c>
      <c r="E401" s="8">
        <v>0.75880000000000003</v>
      </c>
      <c r="F401" s="8">
        <v>2.47E-2</v>
      </c>
      <c r="G401" s="8">
        <v>1.64</v>
      </c>
      <c r="H401" s="8">
        <v>0</v>
      </c>
      <c r="I401" s="8">
        <v>17.05</v>
      </c>
      <c r="J401" s="8">
        <v>24.8</v>
      </c>
      <c r="K401" s="8">
        <v>0.5161</v>
      </c>
      <c r="L401" s="8">
        <v>0</v>
      </c>
      <c r="M401" s="8">
        <v>99.211399999999998</v>
      </c>
      <c r="N401" s="8"/>
      <c r="O401" s="8">
        <v>49.795792232481844</v>
      </c>
      <c r="P401" s="8">
        <v>47.633911651309575</v>
      </c>
      <c r="Q401" s="8">
        <v>2.5702961162085729</v>
      </c>
      <c r="R401" s="8">
        <v>0</v>
      </c>
      <c r="S401" s="8">
        <v>99.999999999999986</v>
      </c>
      <c r="T401" s="8">
        <v>1.8660743262925574</v>
      </c>
      <c r="U401" s="8">
        <v>9.027371279135013E-3</v>
      </c>
      <c r="V401" s="8">
        <v>98.124898302428306</v>
      </c>
      <c r="W401" s="8">
        <v>100</v>
      </c>
      <c r="X401" s="9"/>
    </row>
    <row r="402" spans="2:24" x14ac:dyDescent="0.2">
      <c r="B402" s="20" t="s">
        <v>3222</v>
      </c>
      <c r="C402" s="8">
        <v>54.64</v>
      </c>
      <c r="D402" s="8">
        <v>2.6599999999999999E-2</v>
      </c>
      <c r="E402" s="8">
        <v>0.71550000000000002</v>
      </c>
      <c r="F402" s="8">
        <v>1.4800000000000001E-2</v>
      </c>
      <c r="G402" s="8">
        <v>1.53</v>
      </c>
      <c r="H402" s="8">
        <v>6.7999999999999996E-3</v>
      </c>
      <c r="I402" s="8">
        <v>17.05</v>
      </c>
      <c r="J402" s="8">
        <v>24.76</v>
      </c>
      <c r="K402" s="8">
        <v>0.49390000000000001</v>
      </c>
      <c r="L402" s="8">
        <v>0</v>
      </c>
      <c r="M402" s="8">
        <v>99.248400000000004</v>
      </c>
      <c r="N402" s="8"/>
      <c r="O402" s="8">
        <v>49.836039693390937</v>
      </c>
      <c r="P402" s="8">
        <v>47.749426976525868</v>
      </c>
      <c r="Q402" s="8">
        <v>2.4037132646485313</v>
      </c>
      <c r="R402" s="8">
        <v>1.0820065434672401E-2</v>
      </c>
      <c r="S402" s="8">
        <v>100</v>
      </c>
      <c r="T402" s="8">
        <v>0.90539995884661528</v>
      </c>
      <c r="U402" s="8">
        <v>0.87776775586510158</v>
      </c>
      <c r="V402" s="8">
        <v>98.216832285288291</v>
      </c>
      <c r="W402" s="8">
        <v>100.00000000000001</v>
      </c>
      <c r="X402" s="9"/>
    </row>
    <row r="403" spans="2:24" ht="17" x14ac:dyDescent="0.2">
      <c r="B403" s="10" t="s">
        <v>2640</v>
      </c>
      <c r="C403" s="8">
        <f>AVERAGE(C398:C402)</f>
        <v>54.537999999999997</v>
      </c>
      <c r="D403" s="8">
        <f t="shared" ref="D403:L403" si="439">AVERAGE(D398:D402)</f>
        <v>4.4560000000000002E-2</v>
      </c>
      <c r="E403" s="8">
        <f t="shared" si="439"/>
        <v>0.71187999999999996</v>
      </c>
      <c r="F403" s="8">
        <f t="shared" si="439"/>
        <v>2.8499999999999998E-2</v>
      </c>
      <c r="G403" s="8">
        <f t="shared" si="439"/>
        <v>1.5879999999999999</v>
      </c>
      <c r="H403" s="8">
        <f t="shared" si="439"/>
        <v>7.9000000000000008E-3</v>
      </c>
      <c r="I403" s="8">
        <f t="shared" si="439"/>
        <v>17.113999999999997</v>
      </c>
      <c r="J403" s="8">
        <f t="shared" si="439"/>
        <v>24.818000000000001</v>
      </c>
      <c r="K403" s="8">
        <f t="shared" si="439"/>
        <v>0.45855999999999997</v>
      </c>
      <c r="L403" s="8">
        <f t="shared" si="439"/>
        <v>1.0199999999999999E-3</v>
      </c>
      <c r="M403" s="8">
        <f>SUM(C403:L403)</f>
        <v>99.310419999999993</v>
      </c>
      <c r="N403" s="8"/>
      <c r="O403" s="8">
        <v>49.759292414163774</v>
      </c>
      <c r="P403" s="8">
        <v>47.743015001442785</v>
      </c>
      <c r="Q403" s="8">
        <v>2.4851709044536849</v>
      </c>
      <c r="R403" s="8">
        <v>1.2521679939757259E-2</v>
      </c>
      <c r="S403" s="8">
        <v>100</v>
      </c>
      <c r="T403" s="8">
        <v>1.2057911149486815</v>
      </c>
      <c r="U403" s="8">
        <v>0.4504820127721843</v>
      </c>
      <c r="V403" s="8">
        <v>98.343726872279134</v>
      </c>
      <c r="W403" s="8">
        <v>100</v>
      </c>
      <c r="X403" s="9"/>
    </row>
    <row r="404" spans="2:24" ht="17" x14ac:dyDescent="0.2">
      <c r="B404" s="10" t="s">
        <v>1532</v>
      </c>
      <c r="C404" s="8">
        <f>(STDEV(C398:C402)/C403)*100</f>
        <v>0.25552029794484549</v>
      </c>
      <c r="D404" s="8">
        <f t="shared" ref="D404:L404" si="440">(STDEV(D398:D402)/D403)*100</f>
        <v>30.418415092314898</v>
      </c>
      <c r="E404" s="8">
        <f t="shared" si="440"/>
        <v>6.7239198619224751</v>
      </c>
      <c r="F404" s="8">
        <f t="shared" si="440"/>
        <v>38.731025497699086</v>
      </c>
      <c r="G404" s="8">
        <f t="shared" si="440"/>
        <v>2.9334545840937278</v>
      </c>
      <c r="H404" s="8">
        <f t="shared" si="440"/>
        <v>153.58765706429537</v>
      </c>
      <c r="I404" s="8">
        <f t="shared" si="440"/>
        <v>0.50366628349912446</v>
      </c>
      <c r="J404" s="8">
        <f t="shared" si="440"/>
        <v>0.20820389528187319</v>
      </c>
      <c r="K404" s="8">
        <f t="shared" si="440"/>
        <v>9.6423422743074472</v>
      </c>
      <c r="L404" s="8">
        <f t="shared" si="440"/>
        <v>165.8573197631963</v>
      </c>
      <c r="N404" s="8"/>
      <c r="O404" s="8">
        <v>0.16707493856467015</v>
      </c>
      <c r="P404" s="8">
        <v>0.56236234983911471</v>
      </c>
      <c r="Q404" s="8">
        <v>1.8373850357760038</v>
      </c>
      <c r="R404" s="8">
        <v>97.433177675820218</v>
      </c>
      <c r="S404" s="8">
        <v>100</v>
      </c>
      <c r="T404" s="8">
        <v>1.6381127417711769</v>
      </c>
      <c r="U404" s="8">
        <v>10.845429244538597</v>
      </c>
      <c r="V404" s="8">
        <v>87.516458013690226</v>
      </c>
      <c r="W404" s="8">
        <v>100</v>
      </c>
      <c r="X404" s="9"/>
    </row>
    <row r="405" spans="2:24" x14ac:dyDescent="0.2">
      <c r="B405" s="20"/>
      <c r="C405" s="8"/>
      <c r="D405" s="8"/>
      <c r="E405" s="8"/>
      <c r="F405" s="8"/>
      <c r="G405" s="8"/>
      <c r="H405" s="8"/>
      <c r="I405" s="8"/>
      <c r="J405" s="8"/>
      <c r="K405" s="8"/>
      <c r="L405" s="8"/>
      <c r="N405" s="8"/>
      <c r="O405" s="8"/>
      <c r="P405" s="8"/>
      <c r="Q405" s="8"/>
      <c r="R405" s="8"/>
      <c r="S405" s="8"/>
      <c r="V405" s="8"/>
      <c r="W405" s="8"/>
      <c r="X405" s="9"/>
    </row>
    <row r="406" spans="2:24" x14ac:dyDescent="0.2">
      <c r="B406" s="20" t="s">
        <v>883</v>
      </c>
      <c r="C406" s="8">
        <v>56.48</v>
      </c>
      <c r="D406" s="8">
        <v>1.01E-2</v>
      </c>
      <c r="E406" s="8">
        <v>0.66690000000000005</v>
      </c>
      <c r="F406" s="8">
        <v>0.49530000000000002</v>
      </c>
      <c r="G406" s="8">
        <v>7.63</v>
      </c>
      <c r="H406" s="8">
        <v>0.14829999999999999</v>
      </c>
      <c r="I406" s="8">
        <v>33.04</v>
      </c>
      <c r="J406" s="8">
        <v>1.2383999999999999</v>
      </c>
      <c r="K406" s="8">
        <v>0</v>
      </c>
      <c r="L406" s="8">
        <v>3.3E-3</v>
      </c>
      <c r="M406" s="8">
        <v>99.762900000000002</v>
      </c>
      <c r="N406" s="8"/>
      <c r="O406" s="8">
        <v>2.3241960079550448</v>
      </c>
      <c r="P406" s="8">
        <v>86.278531442127772</v>
      </c>
      <c r="Q406" s="8">
        <v>11.17724297974787</v>
      </c>
      <c r="R406" s="8">
        <v>0.22002957016932029</v>
      </c>
      <c r="S406" s="8">
        <v>100</v>
      </c>
      <c r="V406" s="8"/>
      <c r="W406" s="8"/>
      <c r="X406" s="9"/>
    </row>
    <row r="407" spans="2:24" x14ac:dyDescent="0.2">
      <c r="B407" s="20" t="s">
        <v>882</v>
      </c>
      <c r="C407" s="8">
        <v>56.48</v>
      </c>
      <c r="D407" s="8">
        <v>1.1299999999999999E-2</v>
      </c>
      <c r="E407" s="8">
        <v>0.62980000000000003</v>
      </c>
      <c r="F407" s="8">
        <v>0.47549999999999998</v>
      </c>
      <c r="G407" s="8">
        <v>7.75</v>
      </c>
      <c r="H407" s="8">
        <v>0.14280000000000001</v>
      </c>
      <c r="I407" s="8">
        <v>33.32</v>
      </c>
      <c r="J407" s="8">
        <v>0.34799999999999998</v>
      </c>
      <c r="K407" s="8">
        <v>0</v>
      </c>
      <c r="L407" s="8">
        <v>6.4999999999999997E-3</v>
      </c>
      <c r="M407" s="8">
        <v>99.250399999999999</v>
      </c>
      <c r="N407" s="8"/>
      <c r="O407" s="8">
        <v>0.65820021936563144</v>
      </c>
      <c r="P407" s="8">
        <v>87.686890485009272</v>
      </c>
      <c r="Q407" s="8">
        <v>11.441391007939812</v>
      </c>
      <c r="R407" s="8">
        <v>0.21351828768527956</v>
      </c>
      <c r="S407" s="8">
        <v>99.999999999999986</v>
      </c>
      <c r="V407" s="8"/>
      <c r="W407" s="8"/>
      <c r="X407" s="9"/>
    </row>
    <row r="408" spans="2:24" x14ac:dyDescent="0.2">
      <c r="B408" s="20" t="s">
        <v>880</v>
      </c>
      <c r="C408" s="8">
        <v>55.86</v>
      </c>
      <c r="D408" s="8">
        <v>2.2800000000000001E-2</v>
      </c>
      <c r="E408" s="8">
        <v>0.68379999999999996</v>
      </c>
      <c r="F408" s="8">
        <v>0.42559999999999998</v>
      </c>
      <c r="G408" s="8">
        <v>7.54</v>
      </c>
      <c r="H408" s="8">
        <v>0.15670000000000001</v>
      </c>
      <c r="I408" s="8">
        <v>33.06</v>
      </c>
      <c r="J408" s="8">
        <v>1.2878000000000001</v>
      </c>
      <c r="K408" s="8">
        <v>3.5000000000000001E-3</v>
      </c>
      <c r="L408" s="8">
        <v>0</v>
      </c>
      <c r="M408" s="8">
        <v>99.115799999999993</v>
      </c>
      <c r="N408" s="8"/>
      <c r="O408" s="8">
        <v>2.4162909897235263</v>
      </c>
      <c r="P408" s="8">
        <v>86.308697174112396</v>
      </c>
      <c r="Q408" s="8">
        <v>11.042578775021175</v>
      </c>
      <c r="R408" s="8">
        <v>0.23243306114290951</v>
      </c>
      <c r="S408" s="8">
        <v>100</v>
      </c>
      <c r="V408" s="8"/>
      <c r="W408" s="8"/>
      <c r="X408" s="9"/>
    </row>
    <row r="409" spans="2:24" x14ac:dyDescent="0.2">
      <c r="B409" s="20" t="s">
        <v>879</v>
      </c>
      <c r="C409" s="8">
        <v>56.31</v>
      </c>
      <c r="D409" s="8">
        <v>3.09E-2</v>
      </c>
      <c r="E409" s="8">
        <v>0.68230000000000002</v>
      </c>
      <c r="F409" s="8">
        <v>0.49340000000000001</v>
      </c>
      <c r="G409" s="8">
        <v>7.77</v>
      </c>
      <c r="H409" s="8">
        <v>0.16839999999999999</v>
      </c>
      <c r="I409" s="8">
        <v>33.96</v>
      </c>
      <c r="J409" s="8">
        <v>0.26679999999999998</v>
      </c>
      <c r="K409" s="8">
        <v>0</v>
      </c>
      <c r="L409" s="8">
        <v>3.0999999999999999E-3</v>
      </c>
      <c r="M409" s="8">
        <v>99.741399999999999</v>
      </c>
      <c r="N409" s="8"/>
      <c r="O409" s="8">
        <v>0.49668079564652023</v>
      </c>
      <c r="P409" s="8">
        <v>87.965043658914453</v>
      </c>
      <c r="Q409" s="8">
        <v>11.290441068675271</v>
      </c>
      <c r="R409" s="8">
        <v>0.24783447676374021</v>
      </c>
      <c r="S409" s="8">
        <v>99.999999999999986</v>
      </c>
      <c r="V409" s="8"/>
      <c r="W409" s="8"/>
      <c r="X409" s="9"/>
    </row>
    <row r="410" spans="2:24" x14ac:dyDescent="0.2">
      <c r="B410" s="20" t="s">
        <v>878</v>
      </c>
      <c r="C410" s="8">
        <v>56.39</v>
      </c>
      <c r="D410" s="8">
        <v>2.0299999999999999E-2</v>
      </c>
      <c r="E410" s="8">
        <v>0.68930000000000002</v>
      </c>
      <c r="F410" s="8">
        <v>0.51819999999999999</v>
      </c>
      <c r="G410" s="8">
        <v>7.7</v>
      </c>
      <c r="H410" s="8">
        <v>0.158</v>
      </c>
      <c r="I410" s="8">
        <v>33.72</v>
      </c>
      <c r="J410" s="8">
        <v>0.30470000000000003</v>
      </c>
      <c r="K410" s="8">
        <v>8.9999999999999993E-3</v>
      </c>
      <c r="L410" s="8">
        <v>5.0000000000000001E-4</v>
      </c>
      <c r="M410" s="8">
        <v>99.604799999999997</v>
      </c>
      <c r="N410" s="8"/>
      <c r="O410" s="8">
        <v>0.57105162598794101</v>
      </c>
      <c r="P410" s="8">
        <v>87.930872458304549</v>
      </c>
      <c r="Q410" s="8">
        <v>11.26398309378685</v>
      </c>
      <c r="R410" s="8">
        <v>0.23409282192067851</v>
      </c>
      <c r="S410" s="8">
        <v>100.00000000000001</v>
      </c>
      <c r="V410" s="8"/>
      <c r="W410" s="8"/>
      <c r="X410" s="9"/>
    </row>
    <row r="411" spans="2:24" x14ac:dyDescent="0.2">
      <c r="B411" s="20" t="s">
        <v>3223</v>
      </c>
      <c r="C411" s="8">
        <v>56.03</v>
      </c>
      <c r="D411" s="8">
        <v>1.09E-2</v>
      </c>
      <c r="E411" s="8">
        <v>0.62319999999999998</v>
      </c>
      <c r="F411" s="8">
        <v>0.45490000000000003</v>
      </c>
      <c r="G411" s="8">
        <v>7.76</v>
      </c>
      <c r="H411" s="8">
        <v>0.13100000000000001</v>
      </c>
      <c r="I411" s="8">
        <v>33.770000000000003</v>
      </c>
      <c r="J411" s="8">
        <v>0.35060000000000002</v>
      </c>
      <c r="K411" s="8">
        <v>5.0000000000000001E-4</v>
      </c>
      <c r="L411" s="8">
        <v>8.3000000000000001E-3</v>
      </c>
      <c r="M411" s="8">
        <v>99.195899999999995</v>
      </c>
      <c r="N411" s="8"/>
      <c r="O411" s="8">
        <v>0.65534357305996116</v>
      </c>
      <c r="P411" s="8">
        <v>87.829233304564752</v>
      </c>
      <c r="Q411" s="8">
        <v>11.321844889788784</v>
      </c>
      <c r="R411" s="8">
        <v>0.19357823258651516</v>
      </c>
      <c r="S411" s="8">
        <v>100.00000000000001</v>
      </c>
      <c r="V411" s="8"/>
      <c r="W411" s="8"/>
      <c r="X411" s="9"/>
    </row>
    <row r="412" spans="2:24" x14ac:dyDescent="0.2">
      <c r="B412" s="20" t="s">
        <v>3224</v>
      </c>
      <c r="C412" s="8">
        <v>56.07</v>
      </c>
      <c r="D412" s="8">
        <v>2.4500000000000001E-2</v>
      </c>
      <c r="E412" s="8">
        <v>0.57169999999999999</v>
      </c>
      <c r="F412" s="8">
        <v>0.32790000000000002</v>
      </c>
      <c r="G412" s="8">
        <v>7.45</v>
      </c>
      <c r="H412" s="8">
        <v>0.15620000000000001</v>
      </c>
      <c r="I412" s="8">
        <v>33.86</v>
      </c>
      <c r="J412" s="8">
        <v>0.3533</v>
      </c>
      <c r="K412" s="8">
        <v>1.2999999999999999E-2</v>
      </c>
      <c r="L412" s="8">
        <v>0</v>
      </c>
      <c r="M412" s="8">
        <v>98.885499999999993</v>
      </c>
      <c r="N412" s="8"/>
      <c r="O412" s="8">
        <v>0.66155431997759651</v>
      </c>
      <c r="P412" s="8">
        <v>88.21851118964797</v>
      </c>
      <c r="Q412" s="8">
        <v>10.88871151061621</v>
      </c>
      <c r="R412" s="8">
        <v>0.23122297975822592</v>
      </c>
      <c r="S412" s="8">
        <v>100</v>
      </c>
      <c r="V412" s="8"/>
      <c r="W412" s="8"/>
      <c r="X412" s="9"/>
    </row>
    <row r="413" spans="2:24" x14ac:dyDescent="0.2">
      <c r="B413" s="20" t="s">
        <v>3225</v>
      </c>
      <c r="C413" s="8">
        <v>56.23</v>
      </c>
      <c r="D413" s="8">
        <v>3.8699999999999998E-2</v>
      </c>
      <c r="E413" s="8">
        <v>0.61650000000000005</v>
      </c>
      <c r="F413" s="8">
        <v>0.43819999999999998</v>
      </c>
      <c r="G413" s="8">
        <v>7.69</v>
      </c>
      <c r="H413" s="8">
        <v>0.1825</v>
      </c>
      <c r="I413" s="8">
        <v>33.78</v>
      </c>
      <c r="J413" s="8">
        <v>0.34560000000000002</v>
      </c>
      <c r="K413" s="8">
        <v>1.12E-2</v>
      </c>
      <c r="L413" s="8">
        <v>0</v>
      </c>
      <c r="M413" s="8">
        <v>99.375900000000001</v>
      </c>
      <c r="N413" s="8"/>
      <c r="O413" s="8">
        <v>0.64605805773123481</v>
      </c>
      <c r="P413" s="8">
        <v>87.863471226409246</v>
      </c>
      <c r="Q413" s="8">
        <v>11.220765854736218</v>
      </c>
      <c r="R413" s="8">
        <v>0.26970486112329811</v>
      </c>
      <c r="S413" s="8">
        <v>100</v>
      </c>
      <c r="V413" s="8"/>
      <c r="W413" s="8"/>
      <c r="X413" s="9"/>
    </row>
    <row r="414" spans="2:24" ht="17" x14ac:dyDescent="0.2">
      <c r="B414" s="10" t="s">
        <v>3252</v>
      </c>
      <c r="C414" s="8">
        <f>AVERAGE(C406:C413)</f>
        <v>56.231249999999996</v>
      </c>
      <c r="D414" s="8">
        <f t="shared" ref="D414:K414" si="441">AVERAGE(D406:D413)</f>
        <v>2.1187499999999998E-2</v>
      </c>
      <c r="E414" s="8">
        <f t="shared" si="441"/>
        <v>0.6454375</v>
      </c>
      <c r="F414" s="8">
        <f t="shared" si="441"/>
        <v>0.453625</v>
      </c>
      <c r="G414" s="8">
        <f t="shared" si="441"/>
        <v>7.6612499999999999</v>
      </c>
      <c r="H414" s="8">
        <f t="shared" si="441"/>
        <v>0.1554875</v>
      </c>
      <c r="I414" s="8">
        <f t="shared" si="441"/>
        <v>33.563749999999999</v>
      </c>
      <c r="J414" s="8">
        <f t="shared" si="441"/>
        <v>0.56190000000000007</v>
      </c>
      <c r="K414" s="8">
        <f t="shared" si="441"/>
        <v>4.6499999999999996E-3</v>
      </c>
      <c r="L414" s="8">
        <f>AVERAGE(L406:L413)</f>
        <v>2.7125000000000001E-3</v>
      </c>
      <c r="M414" s="8">
        <f>SUM(C414:L414)</f>
        <v>99.301249999999996</v>
      </c>
      <c r="N414" s="8"/>
      <c r="O414" s="8">
        <v>1.0529321973511556</v>
      </c>
      <c r="P414" s="8">
        <v>87.511020763887331</v>
      </c>
      <c r="Q414" s="8">
        <v>11.20570938085994</v>
      </c>
      <c r="R414" s="8">
        <v>0.23033765790158583</v>
      </c>
      <c r="S414" s="8">
        <v>100.00000000000001</v>
      </c>
      <c r="V414" s="8"/>
      <c r="W414" s="8"/>
      <c r="X414" s="9"/>
    </row>
    <row r="415" spans="2:24" ht="17" x14ac:dyDescent="0.2">
      <c r="B415" s="10" t="s">
        <v>1532</v>
      </c>
      <c r="C415" s="8">
        <f>(STDEV(C406:C413)/C414)*100</f>
        <v>0.40300936576536434</v>
      </c>
      <c r="D415" s="8">
        <f t="shared" ref="D415:K415" si="442">(STDEV(D406:D413)/D414)*100</f>
        <v>48.589956584178111</v>
      </c>
      <c r="E415" s="8">
        <f t="shared" si="442"/>
        <v>6.4757080968051248</v>
      </c>
      <c r="F415" s="8">
        <f t="shared" si="442"/>
        <v>13.121134567782738</v>
      </c>
      <c r="G415" s="8">
        <f t="shared" si="442"/>
        <v>1.4971030221724311</v>
      </c>
      <c r="H415" s="8">
        <f t="shared" si="442"/>
        <v>10.072486513255727</v>
      </c>
      <c r="I415" s="8">
        <f t="shared" si="442"/>
        <v>1.0952750666723594</v>
      </c>
      <c r="J415" s="8">
        <f t="shared" si="442"/>
        <v>77.238747000736865</v>
      </c>
      <c r="K415" s="8">
        <f t="shared" si="442"/>
        <v>119.17272055250525</v>
      </c>
      <c r="L415" s="8">
        <f>(STDEV(L406:L413)/L414)*100</f>
        <v>119.07707734375973</v>
      </c>
      <c r="N415" s="8"/>
      <c r="O415" s="8">
        <v>87.87710795437161</v>
      </c>
      <c r="P415" s="8">
        <v>1.7338624264444622</v>
      </c>
      <c r="Q415" s="8">
        <v>1.329506820229666</v>
      </c>
      <c r="R415" s="8">
        <v>9.059522798954271</v>
      </c>
      <c r="S415" s="8">
        <v>100.00000000000001</v>
      </c>
      <c r="T415" s="8">
        <v>0.38644848458557574</v>
      </c>
      <c r="U415" s="8">
        <v>70.932944554671877</v>
      </c>
      <c r="V415" s="8">
        <v>28.680606960742534</v>
      </c>
      <c r="W415" s="8">
        <v>99.999999999999986</v>
      </c>
      <c r="X415" s="9"/>
    </row>
    <row r="416" spans="2:24" x14ac:dyDescent="0.2">
      <c r="B416" s="20"/>
      <c r="C416" s="8"/>
      <c r="D416" s="8"/>
      <c r="E416" s="8"/>
      <c r="F416" s="8"/>
      <c r="G416" s="8"/>
      <c r="H416" s="8"/>
      <c r="I416" s="8"/>
      <c r="J416" s="8"/>
      <c r="K416" s="8"/>
      <c r="L416" s="8"/>
      <c r="N416" s="8"/>
      <c r="O416" s="8"/>
      <c r="P416" s="8"/>
      <c r="Q416" s="8"/>
      <c r="R416" s="8"/>
      <c r="S416" s="8"/>
      <c r="V416" s="8"/>
      <c r="W416" s="8"/>
      <c r="X416" s="9"/>
    </row>
    <row r="417" spans="2:24" x14ac:dyDescent="0.2">
      <c r="B417" s="20" t="s">
        <v>3231</v>
      </c>
      <c r="C417" s="8">
        <v>52.85</v>
      </c>
      <c r="D417" s="8">
        <v>8.1500000000000003E-2</v>
      </c>
      <c r="E417" s="8">
        <v>0.84899999999999998</v>
      </c>
      <c r="F417" s="8">
        <v>1.14E-2</v>
      </c>
      <c r="G417" s="8">
        <v>4.4000000000000004</v>
      </c>
      <c r="H417" s="8">
        <v>0.19339999999999999</v>
      </c>
      <c r="I417" s="8">
        <v>15.34</v>
      </c>
      <c r="J417" s="8">
        <v>24.72</v>
      </c>
      <c r="K417" s="8">
        <v>0.10050000000000001</v>
      </c>
      <c r="L417" s="8">
        <v>0</v>
      </c>
      <c r="M417" s="8">
        <v>98.5458</v>
      </c>
      <c r="N417" s="8"/>
      <c r="O417" s="8">
        <v>49.787201013837674</v>
      </c>
      <c r="P417" s="8">
        <v>42.987828011732383</v>
      </c>
      <c r="Q417" s="8">
        <v>6.9170396949958306</v>
      </c>
      <c r="R417" s="8">
        <v>0.30793127943411075</v>
      </c>
      <c r="S417" s="8">
        <v>100.00000000000001</v>
      </c>
      <c r="V417" s="8"/>
      <c r="W417" s="8"/>
      <c r="X417" s="9"/>
    </row>
    <row r="418" spans="2:24" x14ac:dyDescent="0.2">
      <c r="B418" s="20" t="s">
        <v>3242</v>
      </c>
      <c r="C418" s="8">
        <v>52.62</v>
      </c>
      <c r="D418" s="8">
        <v>0.1085</v>
      </c>
      <c r="E418" s="8">
        <v>0.90869999999999995</v>
      </c>
      <c r="F418" s="8">
        <v>0</v>
      </c>
      <c r="G418" s="8">
        <v>4.4400000000000004</v>
      </c>
      <c r="H418" s="8">
        <v>0.18970000000000001</v>
      </c>
      <c r="I418" s="8">
        <v>15.34</v>
      </c>
      <c r="J418" s="8">
        <v>24.73</v>
      </c>
      <c r="K418" s="8">
        <v>0.1249</v>
      </c>
      <c r="L418" s="8">
        <v>0</v>
      </c>
      <c r="M418" s="8">
        <v>98.4696</v>
      </c>
      <c r="N418" s="8"/>
      <c r="O418" s="8">
        <v>49.768953928431003</v>
      </c>
      <c r="P418" s="8">
        <v>42.954696411630152</v>
      </c>
      <c r="Q418" s="8">
        <v>6.9745423051964943</v>
      </c>
      <c r="R418" s="8">
        <v>0.30180735474234516</v>
      </c>
      <c r="S418" s="8">
        <v>100</v>
      </c>
      <c r="V418" s="8"/>
      <c r="W418" s="8"/>
      <c r="X418" s="9"/>
    </row>
    <row r="419" spans="2:24" x14ac:dyDescent="0.2">
      <c r="B419" s="20" t="s">
        <v>3232</v>
      </c>
      <c r="C419" s="8">
        <v>52.59</v>
      </c>
      <c r="D419" s="8">
        <v>0.109</v>
      </c>
      <c r="E419" s="8">
        <v>0.81479999999999997</v>
      </c>
      <c r="F419" s="8">
        <v>1.7899999999999999E-2</v>
      </c>
      <c r="G419" s="8">
        <v>4.26</v>
      </c>
      <c r="H419" s="8">
        <v>0.1714</v>
      </c>
      <c r="I419" s="8">
        <v>15.43</v>
      </c>
      <c r="J419" s="8">
        <v>24.81</v>
      </c>
      <c r="K419" s="8">
        <v>0.10580000000000001</v>
      </c>
      <c r="L419" s="8">
        <v>0</v>
      </c>
      <c r="M419" s="8">
        <v>98.308899999999994</v>
      </c>
      <c r="N419" s="8"/>
      <c r="O419" s="8">
        <v>49.879500874878943</v>
      </c>
      <c r="P419" s="8">
        <v>43.163053335245586</v>
      </c>
      <c r="Q419" s="8">
        <v>6.685028765947183</v>
      </c>
      <c r="R419" s="8">
        <v>0.2724170239282942</v>
      </c>
      <c r="S419" s="8">
        <v>100.00000000000001</v>
      </c>
      <c r="V419" s="8"/>
      <c r="W419" s="8"/>
      <c r="X419" s="9"/>
    </row>
    <row r="420" spans="2:24" x14ac:dyDescent="0.2">
      <c r="B420" s="20" t="s">
        <v>3233</v>
      </c>
      <c r="C420" s="8">
        <v>53.04</v>
      </c>
      <c r="D420" s="8">
        <v>0.11409999999999999</v>
      </c>
      <c r="E420" s="8">
        <v>0.88239999999999996</v>
      </c>
      <c r="F420" s="8">
        <v>5.0000000000000001E-3</v>
      </c>
      <c r="G420" s="8">
        <v>4.4000000000000004</v>
      </c>
      <c r="H420" s="8">
        <v>0.21679999999999999</v>
      </c>
      <c r="I420" s="8">
        <v>15.34</v>
      </c>
      <c r="J420" s="8">
        <v>24.78</v>
      </c>
      <c r="K420" s="8">
        <v>0.10639999999999999</v>
      </c>
      <c r="L420" s="8">
        <v>1.4E-3</v>
      </c>
      <c r="M420" s="8">
        <v>98.887600000000006</v>
      </c>
      <c r="N420" s="8"/>
      <c r="O420" s="8">
        <v>49.829263581004909</v>
      </c>
      <c r="P420" s="8">
        <v>42.9199714610385</v>
      </c>
      <c r="Q420" s="8">
        <v>6.9061211053293086</v>
      </c>
      <c r="R420" s="8">
        <v>0.34464385262730618</v>
      </c>
      <c r="S420" s="8">
        <v>100.00000000000001</v>
      </c>
      <c r="V420" s="8"/>
      <c r="W420" s="8"/>
      <c r="X420" s="9"/>
    </row>
    <row r="421" spans="2:24" x14ac:dyDescent="0.2">
      <c r="B421" s="20" t="s">
        <v>3234</v>
      </c>
      <c r="C421" s="8">
        <v>52.4</v>
      </c>
      <c r="D421" s="8">
        <v>0.1132</v>
      </c>
      <c r="E421" s="8">
        <v>0.85740000000000005</v>
      </c>
      <c r="F421" s="8">
        <v>1.5599999999999999E-2</v>
      </c>
      <c r="G421" s="8">
        <v>4.29</v>
      </c>
      <c r="H421" s="8">
        <v>0.1769</v>
      </c>
      <c r="I421" s="8">
        <v>15.62</v>
      </c>
      <c r="J421" s="8">
        <v>24.46</v>
      </c>
      <c r="K421" s="8">
        <v>9.9000000000000005E-2</v>
      </c>
      <c r="L421" s="8">
        <v>2.8999999999999998E-3</v>
      </c>
      <c r="M421" s="8">
        <v>98.034999999999997</v>
      </c>
      <c r="N421" s="8"/>
      <c r="O421" s="8">
        <v>49.233120741974226</v>
      </c>
      <c r="P421" s="8">
        <v>43.745445149220721</v>
      </c>
      <c r="Q421" s="8">
        <v>6.7399480844167288</v>
      </c>
      <c r="R421" s="8">
        <v>0.28148602438830728</v>
      </c>
      <c r="S421" s="8">
        <v>99.999999999999972</v>
      </c>
      <c r="V421" s="8"/>
      <c r="W421" s="8"/>
      <c r="X421" s="9"/>
    </row>
    <row r="422" spans="2:24" x14ac:dyDescent="0.2">
      <c r="B422" s="20" t="s">
        <v>3235</v>
      </c>
      <c r="C422" s="8">
        <v>52.42</v>
      </c>
      <c r="D422" s="8">
        <v>0.1232</v>
      </c>
      <c r="E422" s="8">
        <v>1.0607</v>
      </c>
      <c r="F422" s="8">
        <v>1.23E-2</v>
      </c>
      <c r="G422" s="8">
        <v>4.6500000000000004</v>
      </c>
      <c r="H422" s="8">
        <v>0.21229999999999999</v>
      </c>
      <c r="I422" s="8">
        <v>15.08</v>
      </c>
      <c r="J422" s="8">
        <v>24.68</v>
      </c>
      <c r="K422" s="8">
        <v>0.11169999999999999</v>
      </c>
      <c r="L422" s="8">
        <v>0</v>
      </c>
      <c r="M422" s="8">
        <v>98.370699999999999</v>
      </c>
      <c r="N422" s="8"/>
      <c r="O422" s="8">
        <v>49.899281808811239</v>
      </c>
      <c r="P422" s="8">
        <v>42.423000217511344</v>
      </c>
      <c r="Q422" s="8">
        <v>7.338384091655505</v>
      </c>
      <c r="R422" s="8">
        <v>0.33933388202191367</v>
      </c>
      <c r="S422" s="8">
        <v>100</v>
      </c>
      <c r="V422" s="8"/>
      <c r="W422" s="8"/>
      <c r="X422" s="9"/>
    </row>
    <row r="423" spans="2:24" x14ac:dyDescent="0.2">
      <c r="B423" s="20" t="s">
        <v>3236</v>
      </c>
      <c r="C423" s="8">
        <v>52.8</v>
      </c>
      <c r="D423" s="8">
        <v>8.3400000000000002E-2</v>
      </c>
      <c r="E423" s="8">
        <v>0.71940000000000004</v>
      </c>
      <c r="F423" s="8">
        <v>0</v>
      </c>
      <c r="G423" s="8">
        <v>3.97</v>
      </c>
      <c r="H423" s="8">
        <v>0.19919999999999999</v>
      </c>
      <c r="I423" s="8">
        <v>15.83</v>
      </c>
      <c r="J423" s="8">
        <v>25</v>
      </c>
      <c r="K423" s="8">
        <v>0.1047</v>
      </c>
      <c r="L423" s="8">
        <v>0</v>
      </c>
      <c r="M423" s="8">
        <v>98.706699999999998</v>
      </c>
      <c r="N423" s="8"/>
      <c r="O423" s="8">
        <v>49.719532338024983</v>
      </c>
      <c r="P423" s="8">
        <v>43.804511275837989</v>
      </c>
      <c r="Q423" s="8">
        <v>6.1627688629822739</v>
      </c>
      <c r="R423" s="8">
        <v>0.31318752315476461</v>
      </c>
      <c r="S423" s="8">
        <v>100.00000000000001</v>
      </c>
      <c r="V423" s="8"/>
      <c r="W423" s="8"/>
      <c r="X423" s="9"/>
    </row>
    <row r="424" spans="2:24" x14ac:dyDescent="0.2">
      <c r="B424" s="20" t="s">
        <v>3237</v>
      </c>
      <c r="C424" s="8">
        <v>53.01</v>
      </c>
      <c r="D424" s="8">
        <v>6.93E-2</v>
      </c>
      <c r="E424" s="8">
        <v>0.57709999999999995</v>
      </c>
      <c r="F424" s="8">
        <v>2.7E-2</v>
      </c>
      <c r="G424" s="8">
        <v>4.08</v>
      </c>
      <c r="H424" s="8">
        <v>0.22370000000000001</v>
      </c>
      <c r="I424" s="8">
        <v>15.86</v>
      </c>
      <c r="J424" s="8">
        <v>24.85</v>
      </c>
      <c r="K424" s="8">
        <v>8.2299999999999998E-2</v>
      </c>
      <c r="L424" s="8">
        <v>0</v>
      </c>
      <c r="M424" s="8">
        <v>98.783799999999999</v>
      </c>
      <c r="N424" s="8"/>
      <c r="O424" s="8">
        <v>49.424193112779299</v>
      </c>
      <c r="P424" s="8">
        <v>43.890171300074329</v>
      </c>
      <c r="Q424" s="8">
        <v>6.3339073214311954</v>
      </c>
      <c r="R424" s="8">
        <v>0.3517282657151839</v>
      </c>
      <c r="S424" s="8">
        <v>100</v>
      </c>
      <c r="V424" s="8"/>
      <c r="W424" s="8"/>
      <c r="X424" s="9"/>
    </row>
    <row r="425" spans="2:24" x14ac:dyDescent="0.2">
      <c r="B425" s="20" t="s">
        <v>3238</v>
      </c>
      <c r="C425" s="8">
        <v>53.29</v>
      </c>
      <c r="D425" s="8">
        <v>5.6500000000000002E-2</v>
      </c>
      <c r="E425" s="8">
        <v>0.59699999999999998</v>
      </c>
      <c r="F425" s="8">
        <v>0</v>
      </c>
      <c r="G425" s="8">
        <v>4.0599999999999996</v>
      </c>
      <c r="H425" s="8">
        <v>0.19789999999999999</v>
      </c>
      <c r="I425" s="8">
        <v>16.05</v>
      </c>
      <c r="J425" s="8">
        <v>25.15</v>
      </c>
      <c r="K425" s="8">
        <v>8.8200000000000001E-2</v>
      </c>
      <c r="L425" s="8">
        <v>0</v>
      </c>
      <c r="M425" s="8">
        <v>99.515500000000003</v>
      </c>
      <c r="N425" s="8"/>
      <c r="O425" s="8">
        <v>49.500684328239117</v>
      </c>
      <c r="P425" s="8">
        <v>43.954075352678153</v>
      </c>
      <c r="Q425" s="8">
        <v>6.237313795092903</v>
      </c>
      <c r="R425" s="8">
        <v>0.30792652398981279</v>
      </c>
      <c r="S425" s="8">
        <v>99.999999999999986</v>
      </c>
      <c r="V425" s="8"/>
      <c r="W425" s="8"/>
      <c r="X425" s="9"/>
    </row>
    <row r="426" spans="2:24" x14ac:dyDescent="0.2">
      <c r="B426" s="20" t="s">
        <v>3239</v>
      </c>
      <c r="C426" s="8">
        <v>53.12</v>
      </c>
      <c r="D426" s="8">
        <v>9.2100000000000001E-2</v>
      </c>
      <c r="E426" s="8">
        <v>0.73109999999999997</v>
      </c>
      <c r="F426" s="8">
        <v>0</v>
      </c>
      <c r="G426" s="8">
        <v>3.91</v>
      </c>
      <c r="H426" s="8">
        <v>0.18190000000000001</v>
      </c>
      <c r="I426" s="8">
        <v>15.95</v>
      </c>
      <c r="J426" s="8">
        <v>24.93</v>
      </c>
      <c r="K426" s="8">
        <v>0.1163</v>
      </c>
      <c r="L426" s="8">
        <v>0</v>
      </c>
      <c r="M426" s="8">
        <v>99.031400000000005</v>
      </c>
      <c r="N426" s="8"/>
      <c r="O426" s="8">
        <v>49.544394146654781</v>
      </c>
      <c r="P426" s="8">
        <v>44.104594042217975</v>
      </c>
      <c r="Q426" s="8">
        <v>6.0652310198803043</v>
      </c>
      <c r="R426" s="8">
        <v>0.28578079124692995</v>
      </c>
      <c r="S426" s="8">
        <v>99.999999999999986</v>
      </c>
      <c r="V426" s="8"/>
      <c r="W426" s="8"/>
      <c r="X426" s="9"/>
    </row>
    <row r="427" spans="2:24" x14ac:dyDescent="0.2">
      <c r="B427" s="20" t="s">
        <v>3240</v>
      </c>
      <c r="C427" s="8">
        <v>52.67</v>
      </c>
      <c r="D427" s="8">
        <v>6.9099999999999995E-2</v>
      </c>
      <c r="E427" s="8">
        <v>0.72119999999999995</v>
      </c>
      <c r="F427" s="8">
        <v>0</v>
      </c>
      <c r="G427" s="8">
        <v>4.03</v>
      </c>
      <c r="H427" s="8">
        <v>0.18509999999999999</v>
      </c>
      <c r="I427" s="8">
        <v>15.56</v>
      </c>
      <c r="J427" s="8">
        <v>24.82</v>
      </c>
      <c r="K427" s="8">
        <v>8.43E-2</v>
      </c>
      <c r="L427" s="8">
        <v>7.9000000000000008E-3</v>
      </c>
      <c r="M427" s="8">
        <v>98.149500000000003</v>
      </c>
      <c r="N427" s="8"/>
      <c r="O427" s="8">
        <v>49.877357614906828</v>
      </c>
      <c r="P427" s="8">
        <v>43.507301869391142</v>
      </c>
      <c r="Q427" s="8">
        <v>6.3212803681117595</v>
      </c>
      <c r="R427" s="8">
        <v>0.29406014759027754</v>
      </c>
      <c r="S427" s="8">
        <v>100</v>
      </c>
      <c r="V427" s="8"/>
      <c r="W427" s="8"/>
      <c r="X427" s="9"/>
    </row>
    <row r="428" spans="2:24" x14ac:dyDescent="0.2">
      <c r="B428" s="20" t="s">
        <v>3241</v>
      </c>
      <c r="C428" s="8">
        <v>52.97</v>
      </c>
      <c r="D428" s="8">
        <v>7.5899999999999995E-2</v>
      </c>
      <c r="E428" s="8">
        <v>0.63919999999999999</v>
      </c>
      <c r="F428" s="8">
        <v>5.0000000000000001E-3</v>
      </c>
      <c r="G428" s="8">
        <v>4.1399999999999997</v>
      </c>
      <c r="H428" s="8">
        <v>0.20269999999999999</v>
      </c>
      <c r="I428" s="8">
        <v>15.68</v>
      </c>
      <c r="J428" s="8">
        <v>24.77</v>
      </c>
      <c r="K428" s="8">
        <v>0.1104</v>
      </c>
      <c r="L428" s="8">
        <v>1.5E-3</v>
      </c>
      <c r="M428" s="8">
        <v>98.615700000000004</v>
      </c>
      <c r="N428" s="8"/>
      <c r="O428" s="8">
        <v>49.561013872581725</v>
      </c>
      <c r="P428" s="8">
        <v>43.652702136398666</v>
      </c>
      <c r="Q428" s="8">
        <v>6.4656599997859141</v>
      </c>
      <c r="R428" s="8">
        <v>0.3206239912336909</v>
      </c>
      <c r="S428" s="8">
        <v>99.999999999999986</v>
      </c>
      <c r="V428" s="8"/>
      <c r="W428" s="8"/>
      <c r="X428" s="9"/>
    </row>
    <row r="429" spans="2:24" ht="34" x14ac:dyDescent="0.2">
      <c r="B429" s="10" t="s">
        <v>3250</v>
      </c>
      <c r="C429" s="8">
        <f>AVERAGE(C417:C428)</f>
        <v>52.814999999999998</v>
      </c>
      <c r="D429" s="8">
        <f t="shared" ref="D429:L429" si="443">AVERAGE(D417:D428)</f>
        <v>9.1316666666666671E-2</v>
      </c>
      <c r="E429" s="8">
        <f t="shared" si="443"/>
        <v>0.77983333333333327</v>
      </c>
      <c r="F429" s="8">
        <f t="shared" si="443"/>
        <v>7.8500000000000011E-3</v>
      </c>
      <c r="G429" s="8">
        <f t="shared" si="443"/>
        <v>4.2191666666666663</v>
      </c>
      <c r="H429" s="8">
        <f t="shared" si="443"/>
        <v>0.19591666666666666</v>
      </c>
      <c r="I429" s="8">
        <f t="shared" si="443"/>
        <v>15.590000000000002</v>
      </c>
      <c r="J429" s="8">
        <f t="shared" si="443"/>
        <v>24.808333333333334</v>
      </c>
      <c r="K429" s="8">
        <f t="shared" si="443"/>
        <v>0.10287500000000001</v>
      </c>
      <c r="L429" s="8">
        <f t="shared" si="443"/>
        <v>1.1416666666666667E-3</v>
      </c>
      <c r="M429" s="8">
        <f>SUM(C429:L429)</f>
        <v>98.611433333333338</v>
      </c>
      <c r="N429" s="8"/>
      <c r="O429" s="8">
        <v>49.667985315669199</v>
      </c>
      <c r="P429" s="8">
        <v>43.428613941832353</v>
      </c>
      <c r="Q429" s="8">
        <v>6.5933174046536838</v>
      </c>
      <c r="R429" s="8">
        <v>0.31008333784477099</v>
      </c>
      <c r="S429" s="8">
        <v>100.00000000000001</v>
      </c>
      <c r="V429" s="8"/>
      <c r="W429" s="8"/>
      <c r="X429" s="9"/>
    </row>
    <row r="430" spans="2:24" ht="17" x14ac:dyDescent="0.2">
      <c r="B430" s="10" t="s">
        <v>1532</v>
      </c>
      <c r="C430" s="8">
        <f>(STDEV(C417:C428)/C429)*100</f>
        <v>0.53269748395686389</v>
      </c>
      <c r="D430" s="8">
        <f t="shared" ref="D430:L430" si="444">(STDEV(D417:D428)/D429)*100</f>
        <v>23.833381618905808</v>
      </c>
      <c r="E430" s="8">
        <f t="shared" si="444"/>
        <v>18.20916131875595</v>
      </c>
      <c r="F430" s="8">
        <f t="shared" si="444"/>
        <v>114.23394998246053</v>
      </c>
      <c r="G430" s="8">
        <f t="shared" si="444"/>
        <v>5.3040801430984725</v>
      </c>
      <c r="H430" s="8">
        <f t="shared" si="444"/>
        <v>8.2278704533710876</v>
      </c>
      <c r="I430" s="8">
        <f t="shared" si="444"/>
        <v>1.8897908739777081</v>
      </c>
      <c r="J430" s="8">
        <f t="shared" si="444"/>
        <v>0.69197474844018103</v>
      </c>
      <c r="K430" s="8">
        <f t="shared" si="444"/>
        <v>12.532680366244348</v>
      </c>
      <c r="L430" s="8">
        <f t="shared" si="444"/>
        <v>203.52508838604098</v>
      </c>
      <c r="N430" s="8"/>
      <c r="O430" s="8">
        <v>4.9547009828464761</v>
      </c>
      <c r="P430" s="8">
        <v>18.827464998496914</v>
      </c>
      <c r="Q430" s="8">
        <v>29.643919651024152</v>
      </c>
      <c r="R430" s="8">
        <v>46.573914367632462</v>
      </c>
      <c r="S430" s="8">
        <v>100</v>
      </c>
      <c r="T430" s="8">
        <v>12.736570028174551</v>
      </c>
      <c r="U430" s="8">
        <v>57.034797765907044</v>
      </c>
      <c r="V430" s="8">
        <v>30.228632205918409</v>
      </c>
      <c r="W430" s="8">
        <v>100</v>
      </c>
      <c r="X430" s="9"/>
    </row>
    <row r="431" spans="2:24" x14ac:dyDescent="0.2">
      <c r="B431" s="20"/>
      <c r="C431" s="8"/>
      <c r="D431" s="8"/>
      <c r="E431" s="8"/>
      <c r="F431" s="8"/>
      <c r="G431" s="8"/>
      <c r="H431" s="8"/>
      <c r="I431" s="8"/>
      <c r="J431" s="8"/>
      <c r="K431" s="8"/>
      <c r="L431" s="8"/>
      <c r="N431" s="8"/>
      <c r="O431" s="8"/>
      <c r="P431" s="8"/>
      <c r="Q431" s="8"/>
      <c r="R431" s="8"/>
      <c r="S431" s="8"/>
      <c r="V431" s="8"/>
      <c r="W431" s="8"/>
      <c r="X431" s="9"/>
    </row>
    <row r="432" spans="2:24" x14ac:dyDescent="0.2">
      <c r="B432" s="20" t="s">
        <v>3226</v>
      </c>
      <c r="C432" s="8">
        <v>53.89</v>
      </c>
      <c r="D432" s="8">
        <v>7.3099999999999998E-2</v>
      </c>
      <c r="E432" s="8">
        <v>1.3088</v>
      </c>
      <c r="F432" s="8">
        <v>1.0747</v>
      </c>
      <c r="G432" s="8">
        <v>2.0699999999999998</v>
      </c>
      <c r="H432" s="8">
        <v>0.04</v>
      </c>
      <c r="I432" s="8">
        <v>16.600000000000001</v>
      </c>
      <c r="J432" s="8">
        <v>22.65</v>
      </c>
      <c r="K432" s="8">
        <v>0.78290000000000004</v>
      </c>
      <c r="L432" s="8">
        <v>0</v>
      </c>
      <c r="M432" s="8">
        <v>98.525199999999998</v>
      </c>
      <c r="N432" s="8"/>
      <c r="O432" s="8">
        <v>47.790322147435724</v>
      </c>
      <c r="P432" s="8">
        <v>48.733851750715097</v>
      </c>
      <c r="Q432" s="8">
        <v>3.4091055184948011</v>
      </c>
      <c r="R432" s="8">
        <v>6.6720583354369076E-2</v>
      </c>
      <c r="S432" s="8">
        <v>99.999999999999986</v>
      </c>
      <c r="T432" s="8">
        <v>0</v>
      </c>
      <c r="U432" s="8">
        <v>2.9025199491026386</v>
      </c>
      <c r="V432" s="8">
        <v>97.09748005089736</v>
      </c>
      <c r="W432" s="8">
        <v>100</v>
      </c>
      <c r="X432" s="9"/>
    </row>
    <row r="433" spans="2:24" x14ac:dyDescent="0.2">
      <c r="B433" s="20" t="s">
        <v>3227</v>
      </c>
      <c r="C433" s="8">
        <v>53.51</v>
      </c>
      <c r="D433" s="8">
        <v>9.1800000000000007E-2</v>
      </c>
      <c r="E433" s="8">
        <v>1.2525999999999999</v>
      </c>
      <c r="F433" s="8">
        <v>1.1778999999999999</v>
      </c>
      <c r="G433" s="8">
        <v>2.02</v>
      </c>
      <c r="H433" s="8">
        <v>5.8500000000000003E-2</v>
      </c>
      <c r="I433" s="8">
        <v>16.89</v>
      </c>
      <c r="J433" s="8">
        <v>22.75</v>
      </c>
      <c r="K433" s="8">
        <v>0.77829999999999999</v>
      </c>
      <c r="L433" s="8">
        <v>7.7000000000000002E-3</v>
      </c>
      <c r="M433" s="8">
        <v>98.580299999999994</v>
      </c>
      <c r="N433" s="8"/>
      <c r="O433" s="8">
        <v>47.520936334570834</v>
      </c>
      <c r="P433" s="8">
        <v>49.088994438800874</v>
      </c>
      <c r="Q433" s="8">
        <v>3.2934669089561281</v>
      </c>
      <c r="R433" s="8">
        <v>9.6602317672154353E-2</v>
      </c>
      <c r="S433" s="8">
        <v>99.999999999999986</v>
      </c>
      <c r="T433" s="8">
        <v>1.443154259206477</v>
      </c>
      <c r="U433" s="8">
        <v>1.4559915117329809</v>
      </c>
      <c r="V433" s="8">
        <v>97.100854229060545</v>
      </c>
      <c r="W433" s="8">
        <v>100</v>
      </c>
      <c r="X433" s="9"/>
    </row>
    <row r="434" spans="2:24" x14ac:dyDescent="0.2">
      <c r="B434" s="20" t="s">
        <v>3228</v>
      </c>
      <c r="C434" s="8">
        <v>53.2</v>
      </c>
      <c r="D434" s="8">
        <v>7.0699999999999999E-2</v>
      </c>
      <c r="E434" s="8">
        <v>1.2603</v>
      </c>
      <c r="F434" s="8">
        <v>1.1802999999999999</v>
      </c>
      <c r="G434" s="8">
        <v>2.1</v>
      </c>
      <c r="H434" s="8">
        <v>3.1399999999999997E-2</v>
      </c>
      <c r="I434" s="8">
        <v>16.7</v>
      </c>
      <c r="J434" s="8">
        <v>22.42</v>
      </c>
      <c r="K434" s="8">
        <v>0.83479999999999999</v>
      </c>
      <c r="L434" s="8">
        <v>8.0999999999999996E-3</v>
      </c>
      <c r="M434" s="8">
        <v>97.842699999999994</v>
      </c>
      <c r="N434" s="8"/>
      <c r="O434" s="8">
        <v>47.379252863446396</v>
      </c>
      <c r="P434" s="8">
        <v>49.104350260714597</v>
      </c>
      <c r="Q434" s="8">
        <v>3.46393904364631</v>
      </c>
      <c r="R434" s="8">
        <v>5.2457832192693232E-2</v>
      </c>
      <c r="S434" s="8">
        <v>99.999999999999986</v>
      </c>
      <c r="T434" s="8">
        <v>1.3645225941705716</v>
      </c>
      <c r="U434" s="8">
        <v>1.7713780974310114</v>
      </c>
      <c r="V434" s="8">
        <v>96.864099308398423</v>
      </c>
      <c r="W434" s="8">
        <v>100</v>
      </c>
      <c r="X434" s="9"/>
    </row>
    <row r="435" spans="2:24" x14ac:dyDescent="0.2">
      <c r="B435" s="20" t="s">
        <v>3229</v>
      </c>
      <c r="C435" s="8">
        <v>53.36</v>
      </c>
      <c r="D435" s="8">
        <v>0.1114</v>
      </c>
      <c r="E435" s="8">
        <v>1.1686000000000001</v>
      </c>
      <c r="F435" s="8">
        <v>1.3129</v>
      </c>
      <c r="G435" s="8">
        <v>1.96</v>
      </c>
      <c r="H435" s="8">
        <v>3.8800000000000001E-2</v>
      </c>
      <c r="I435" s="8">
        <v>16.690000000000001</v>
      </c>
      <c r="J435" s="8">
        <v>22.9</v>
      </c>
      <c r="K435" s="8">
        <v>0.74</v>
      </c>
      <c r="L435" s="8">
        <v>0</v>
      </c>
      <c r="M435" s="8">
        <v>98.290499999999994</v>
      </c>
      <c r="N435" s="8"/>
      <c r="O435" s="8">
        <v>48.025552116307907</v>
      </c>
      <c r="P435" s="8">
        <v>48.70169973672062</v>
      </c>
      <c r="Q435" s="8">
        <v>3.2084206428399176</v>
      </c>
      <c r="R435" s="8">
        <v>6.432750413155934E-2</v>
      </c>
      <c r="S435" s="8">
        <v>99.999999999999986</v>
      </c>
      <c r="T435" s="8">
        <v>0.98821556866909921</v>
      </c>
      <c r="U435" s="8">
        <v>1.7704556440498718</v>
      </c>
      <c r="V435" s="8">
        <v>97.241328787281034</v>
      </c>
      <c r="W435" s="8">
        <v>100</v>
      </c>
      <c r="X435" s="9"/>
    </row>
    <row r="436" spans="2:24" x14ac:dyDescent="0.2">
      <c r="B436" s="20" t="s">
        <v>3230</v>
      </c>
      <c r="C436" s="8">
        <v>53.61</v>
      </c>
      <c r="D436" s="8">
        <v>0.109</v>
      </c>
      <c r="E436" s="8">
        <v>0.96530000000000005</v>
      </c>
      <c r="F436" s="8">
        <v>1.0565</v>
      </c>
      <c r="G436" s="8">
        <v>1.84</v>
      </c>
      <c r="H436" s="8">
        <v>5.2299999999999999E-2</v>
      </c>
      <c r="I436" s="8">
        <v>17.11</v>
      </c>
      <c r="J436" s="8">
        <v>23.32</v>
      </c>
      <c r="K436" s="8">
        <v>0.53059999999999996</v>
      </c>
      <c r="L436" s="8">
        <v>0</v>
      </c>
      <c r="M436" s="8">
        <v>98.632800000000003</v>
      </c>
      <c r="N436" s="8"/>
      <c r="O436" s="8">
        <v>47.979251150912738</v>
      </c>
      <c r="P436" s="8">
        <v>48.980794667526091</v>
      </c>
      <c r="Q436" s="8">
        <v>2.9548884385234042</v>
      </c>
      <c r="R436" s="8">
        <v>8.5065743037770772E-2</v>
      </c>
      <c r="S436" s="8">
        <v>100</v>
      </c>
      <c r="T436" s="8">
        <v>0.83733075683056546</v>
      </c>
      <c r="U436" s="8">
        <v>1.1161394324233598</v>
      </c>
      <c r="V436" s="8">
        <v>98.04652981074608</v>
      </c>
      <c r="W436" s="8">
        <v>100</v>
      </c>
      <c r="X436" s="9"/>
    </row>
    <row r="437" spans="2:24" ht="17" x14ac:dyDescent="0.2">
      <c r="B437" s="10" t="s">
        <v>3251</v>
      </c>
      <c r="C437" s="8">
        <f>AVERAGE(C432:C436)</f>
        <v>53.51400000000001</v>
      </c>
      <c r="D437" s="8">
        <f t="shared" ref="D437:L437" si="445">AVERAGE(D432:D436)</f>
        <v>9.1199999999999989E-2</v>
      </c>
      <c r="E437" s="8">
        <f t="shared" si="445"/>
        <v>1.19112</v>
      </c>
      <c r="F437" s="8">
        <f t="shared" si="445"/>
        <v>1.16046</v>
      </c>
      <c r="G437" s="8">
        <f t="shared" si="445"/>
        <v>1.9979999999999998</v>
      </c>
      <c r="H437" s="8">
        <f t="shared" si="445"/>
        <v>4.4200000000000003E-2</v>
      </c>
      <c r="I437" s="8">
        <f t="shared" si="445"/>
        <v>16.797999999999998</v>
      </c>
      <c r="J437" s="8">
        <f t="shared" si="445"/>
        <v>22.808</v>
      </c>
      <c r="K437" s="8">
        <f t="shared" si="445"/>
        <v>0.73331999999999997</v>
      </c>
      <c r="L437" s="8">
        <f t="shared" si="445"/>
        <v>3.1600000000000005E-3</v>
      </c>
      <c r="M437" s="8">
        <f>SUM(C437:L437)</f>
        <v>98.341460000000012</v>
      </c>
      <c r="N437" s="8"/>
      <c r="O437" s="8">
        <v>47.740299627284223</v>
      </c>
      <c r="P437" s="8">
        <v>48.922248704969597</v>
      </c>
      <c r="Q437" s="8">
        <v>3.264312789152318</v>
      </c>
      <c r="R437" s="8">
        <v>7.3138878593858675E-2</v>
      </c>
      <c r="S437" s="8">
        <v>99.999999999999986</v>
      </c>
      <c r="T437" s="8">
        <v>0.87453953524587869</v>
      </c>
      <c r="U437" s="8">
        <v>1.8516966144761018</v>
      </c>
      <c r="V437" s="8">
        <v>97.273763850278016</v>
      </c>
      <c r="W437" s="8">
        <v>100</v>
      </c>
      <c r="X437" s="9"/>
    </row>
    <row r="438" spans="2:24" ht="17" x14ac:dyDescent="0.2">
      <c r="B438" s="10" t="s">
        <v>1532</v>
      </c>
      <c r="C438" s="8">
        <f>(STDEV(C432:C436)/C437)*100</f>
        <v>0.48811288410039994</v>
      </c>
      <c r="D438" s="8">
        <f t="shared" ref="D438:L438" si="446">(STDEV(D432:D436)/D437)*100</f>
        <v>21.042206620244531</v>
      </c>
      <c r="E438" s="8">
        <f t="shared" si="446"/>
        <v>11.412582121105496</v>
      </c>
      <c r="F438" s="8">
        <f t="shared" si="446"/>
        <v>8.8403925776464423</v>
      </c>
      <c r="G438" s="8">
        <f t="shared" si="446"/>
        <v>5.1578270382335329</v>
      </c>
      <c r="H438" s="8">
        <f t="shared" si="446"/>
        <v>24.80292297335853</v>
      </c>
      <c r="I438" s="8">
        <f t="shared" si="446"/>
        <v>1.2137589220692782</v>
      </c>
      <c r="J438" s="8">
        <f t="shared" si="446"/>
        <v>1.4697314453263393</v>
      </c>
      <c r="K438" s="8">
        <f t="shared" si="446"/>
        <v>16.123467853650137</v>
      </c>
      <c r="L438" s="8">
        <f t="shared" si="446"/>
        <v>137.00375484464575</v>
      </c>
      <c r="N438" s="8"/>
      <c r="O438" s="8">
        <v>5.4856352651038041</v>
      </c>
      <c r="P438" s="8">
        <v>6.3033623838644584</v>
      </c>
      <c r="Q438" s="8">
        <v>15.026369475879866</v>
      </c>
      <c r="R438" s="8">
        <v>73.184632875151863</v>
      </c>
      <c r="S438" s="8">
        <v>100</v>
      </c>
      <c r="T438" s="8">
        <v>7.7505124366333833</v>
      </c>
      <c r="U438" s="8">
        <v>48.420591886320871</v>
      </c>
      <c r="V438" s="8">
        <v>43.828895677045743</v>
      </c>
      <c r="W438" s="8">
        <v>100</v>
      </c>
      <c r="X438" s="9"/>
    </row>
    <row r="439" spans="2:24" x14ac:dyDescent="0.2">
      <c r="B439" s="10"/>
      <c r="C439" s="8"/>
      <c r="D439" s="8"/>
      <c r="E439" s="8"/>
      <c r="F439" s="8"/>
      <c r="G439" s="8"/>
      <c r="H439" s="8"/>
      <c r="I439" s="8"/>
      <c r="J439" s="8"/>
      <c r="K439" s="8"/>
      <c r="L439" s="8"/>
      <c r="N439" s="8"/>
      <c r="O439" s="8"/>
      <c r="P439" s="8"/>
      <c r="Q439" s="8"/>
      <c r="R439" s="8"/>
      <c r="S439" s="8"/>
      <c r="V439" s="8"/>
      <c r="W439" s="8"/>
      <c r="X439" s="9"/>
    </row>
    <row r="440" spans="2:24" ht="17" x14ac:dyDescent="0.2">
      <c r="B440" s="6" t="s">
        <v>1417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N440" s="8"/>
      <c r="O440" s="8"/>
      <c r="P440" s="8"/>
      <c r="Q440" s="8"/>
      <c r="R440" s="8"/>
      <c r="S440" s="8"/>
      <c r="V440" s="8"/>
      <c r="W440" s="8"/>
      <c r="X440" s="9"/>
    </row>
    <row r="441" spans="2:24" ht="17" x14ac:dyDescent="0.2">
      <c r="B441" s="10" t="s">
        <v>3468</v>
      </c>
      <c r="C441" s="8">
        <v>52.97</v>
      </c>
      <c r="D441" s="8">
        <v>0.30380000000000001</v>
      </c>
      <c r="E441" s="8">
        <v>4.62</v>
      </c>
      <c r="F441" s="8">
        <v>1.0506</v>
      </c>
      <c r="G441" s="8">
        <v>2.99</v>
      </c>
      <c r="H441" s="8">
        <v>0.1066</v>
      </c>
      <c r="I441" s="8">
        <v>16.52</v>
      </c>
      <c r="J441" s="8">
        <v>20.02</v>
      </c>
      <c r="K441" s="8">
        <v>1.1009</v>
      </c>
      <c r="L441" s="8">
        <v>1.03E-2</v>
      </c>
      <c r="M441" s="8">
        <v>99.748599999999996</v>
      </c>
      <c r="N441" s="8"/>
      <c r="O441" s="8">
        <v>44.073642872060937</v>
      </c>
      <c r="P441" s="8">
        <v>50.602947734415146</v>
      </c>
      <c r="Q441" s="8">
        <v>5.1378853626758945</v>
      </c>
      <c r="R441" s="8">
        <v>0.18552403084800986</v>
      </c>
      <c r="S441" s="8">
        <v>99.999999999999986</v>
      </c>
      <c r="T441" s="8">
        <v>0</v>
      </c>
      <c r="U441" s="8">
        <v>4.2015583659344671</v>
      </c>
      <c r="V441" s="8">
        <v>95.79844163406554</v>
      </c>
      <c r="W441" s="8">
        <v>100</v>
      </c>
      <c r="X441" s="9"/>
    </row>
    <row r="442" spans="2:24" ht="17" x14ac:dyDescent="0.2">
      <c r="B442" s="10" t="s">
        <v>3469</v>
      </c>
      <c r="C442" s="8">
        <v>53.1</v>
      </c>
      <c r="D442" s="8">
        <v>0.28989999999999999</v>
      </c>
      <c r="E442" s="8">
        <v>4.5999999999999996</v>
      </c>
      <c r="F442" s="8">
        <v>1.1247</v>
      </c>
      <c r="G442" s="8">
        <v>2.99</v>
      </c>
      <c r="H442" s="8">
        <v>5.7000000000000002E-2</v>
      </c>
      <c r="I442" s="8">
        <v>16.38</v>
      </c>
      <c r="J442" s="8">
        <v>19.91</v>
      </c>
      <c r="K442" s="8">
        <v>1.0721000000000001</v>
      </c>
      <c r="L442" s="8">
        <v>3.5999999999999999E-3</v>
      </c>
      <c r="M442" s="8">
        <v>99.586600000000004</v>
      </c>
      <c r="N442" s="8"/>
      <c r="O442" s="8">
        <v>44.165959426946536</v>
      </c>
      <c r="P442" s="8">
        <v>50.55698942864656</v>
      </c>
      <c r="Q442" s="8">
        <v>5.1770927304465006</v>
      </c>
      <c r="R442" s="8">
        <v>9.9958413960400672E-2</v>
      </c>
      <c r="S442" s="8">
        <v>100</v>
      </c>
      <c r="T442" s="8">
        <v>0</v>
      </c>
      <c r="U442" s="8">
        <v>4.1261142063672454</v>
      </c>
      <c r="V442" s="8">
        <v>95.873885793632752</v>
      </c>
      <c r="W442" s="8">
        <v>100</v>
      </c>
      <c r="X442" s="9"/>
    </row>
    <row r="443" spans="2:24" ht="17" x14ac:dyDescent="0.2">
      <c r="B443" s="10" t="s">
        <v>3470</v>
      </c>
      <c r="C443" s="8">
        <v>52.89</v>
      </c>
      <c r="D443" s="8">
        <v>0.26950000000000002</v>
      </c>
      <c r="E443" s="8">
        <v>4.6399999999999997</v>
      </c>
      <c r="F443" s="8">
        <v>1.1089</v>
      </c>
      <c r="G443" s="8">
        <v>2.89</v>
      </c>
      <c r="H443" s="8">
        <v>9.7100000000000006E-2</v>
      </c>
      <c r="I443" s="8">
        <v>16.28</v>
      </c>
      <c r="J443" s="8">
        <v>20.45</v>
      </c>
      <c r="K443" s="8">
        <v>1.1365000000000001</v>
      </c>
      <c r="L443" s="8">
        <v>6.4999999999999997E-3</v>
      </c>
      <c r="M443" s="8">
        <v>99.811899999999994</v>
      </c>
      <c r="N443" s="8"/>
      <c r="O443" s="8">
        <v>45.009875207753581</v>
      </c>
      <c r="P443" s="8">
        <v>49.856271323412606</v>
      </c>
      <c r="Q443" s="8">
        <v>4.9649020597699307</v>
      </c>
      <c r="R443" s="8">
        <v>0.16895140906388406</v>
      </c>
      <c r="S443" s="8">
        <v>99.999999999999986</v>
      </c>
      <c r="T443" s="8">
        <v>1.9893796448161614E-2</v>
      </c>
      <c r="U443" s="8">
        <v>4.311549832966211</v>
      </c>
      <c r="V443" s="8">
        <v>95.66855637058562</v>
      </c>
      <c r="W443" s="8">
        <v>99.999999999999986</v>
      </c>
      <c r="X443" s="9"/>
    </row>
    <row r="444" spans="2:24" ht="17" x14ac:dyDescent="0.2">
      <c r="B444" s="10" t="s">
        <v>3471</v>
      </c>
      <c r="C444" s="8">
        <v>53.12</v>
      </c>
      <c r="D444" s="8">
        <v>0.26690000000000003</v>
      </c>
      <c r="E444" s="8">
        <v>4.53</v>
      </c>
      <c r="F444" s="8">
        <v>1.1279999999999999</v>
      </c>
      <c r="G444" s="8">
        <v>2.81</v>
      </c>
      <c r="H444" s="8">
        <v>0.1119</v>
      </c>
      <c r="I444" s="8">
        <v>16.18</v>
      </c>
      <c r="J444" s="8">
        <v>20.239999999999998</v>
      </c>
      <c r="K444" s="8">
        <v>1.085</v>
      </c>
      <c r="L444" s="8">
        <v>0</v>
      </c>
      <c r="M444" s="8">
        <v>99.504599999999996</v>
      </c>
      <c r="N444" s="8"/>
      <c r="O444" s="8">
        <v>44.943230722074631</v>
      </c>
      <c r="P444" s="8">
        <v>49.990006757101412</v>
      </c>
      <c r="Q444" s="8">
        <v>4.8703306475235868</v>
      </c>
      <c r="R444" s="8">
        <v>0.19643187330036627</v>
      </c>
      <c r="S444" s="8">
        <v>100</v>
      </c>
      <c r="T444" s="8">
        <v>0</v>
      </c>
      <c r="U444" s="8">
        <v>4.1777190686605348</v>
      </c>
      <c r="V444" s="8">
        <v>95.822280931339463</v>
      </c>
      <c r="W444" s="8">
        <v>100</v>
      </c>
      <c r="X444" s="9"/>
    </row>
    <row r="445" spans="2:24" ht="17" x14ac:dyDescent="0.2">
      <c r="B445" s="10" t="s">
        <v>3472</v>
      </c>
      <c r="C445" s="8">
        <v>52.75</v>
      </c>
      <c r="D445" s="8">
        <v>0.28310000000000002</v>
      </c>
      <c r="E445" s="8">
        <v>4.59</v>
      </c>
      <c r="F445" s="8">
        <v>1.1145</v>
      </c>
      <c r="G445" s="8">
        <v>2.97</v>
      </c>
      <c r="H445" s="8">
        <v>7.6499999999999999E-2</v>
      </c>
      <c r="I445" s="8">
        <v>16.38</v>
      </c>
      <c r="J445" s="8">
        <v>20.079999999999998</v>
      </c>
      <c r="K445" s="8">
        <v>1.0985</v>
      </c>
      <c r="L445" s="8">
        <v>8.5000000000000006E-3</v>
      </c>
      <c r="M445" s="8">
        <v>99.413799999999995</v>
      </c>
      <c r="N445" s="8"/>
      <c r="O445" s="8">
        <v>44.375914288245205</v>
      </c>
      <c r="P445" s="8">
        <v>50.367268742636526</v>
      </c>
      <c r="Q445" s="8">
        <v>5.1231656860225625</v>
      </c>
      <c r="R445" s="8">
        <v>0.13365128309570329</v>
      </c>
      <c r="S445" s="8">
        <v>100</v>
      </c>
      <c r="T445" s="8">
        <v>0</v>
      </c>
      <c r="U445" s="8">
        <v>4.2082449112307634</v>
      </c>
      <c r="V445" s="8">
        <v>95.791755088769236</v>
      </c>
      <c r="W445" s="8">
        <v>100</v>
      </c>
      <c r="X445" s="9"/>
    </row>
    <row r="446" spans="2:24" ht="17" x14ac:dyDescent="0.2">
      <c r="B446" s="10" t="s">
        <v>3473</v>
      </c>
      <c r="C446" s="8">
        <v>52.83</v>
      </c>
      <c r="D446" s="8">
        <v>0.29380000000000001</v>
      </c>
      <c r="E446" s="8">
        <v>4.54</v>
      </c>
      <c r="F446" s="8">
        <v>1.0723</v>
      </c>
      <c r="G446" s="8">
        <v>2.88</v>
      </c>
      <c r="H446" s="8">
        <v>7.4999999999999997E-2</v>
      </c>
      <c r="I446" s="8">
        <v>16.38</v>
      </c>
      <c r="J446" s="8">
        <v>20.149999999999999</v>
      </c>
      <c r="K446" s="8">
        <v>1.1069</v>
      </c>
      <c r="L446" s="8">
        <v>7.1000000000000004E-3</v>
      </c>
      <c r="M446" s="8">
        <v>99.389700000000005</v>
      </c>
      <c r="N446" s="8"/>
      <c r="O446" s="8">
        <v>44.532023376111852</v>
      </c>
      <c r="P446" s="8">
        <v>50.36886601294939</v>
      </c>
      <c r="Q446" s="8">
        <v>4.9680757859313971</v>
      </c>
      <c r="R446" s="8">
        <v>0.13103482500736771</v>
      </c>
      <c r="S446" s="8">
        <v>100</v>
      </c>
      <c r="T446" s="8">
        <v>0</v>
      </c>
      <c r="U446" s="8">
        <v>4.2391891017635865</v>
      </c>
      <c r="V446" s="8">
        <v>95.760810898236414</v>
      </c>
      <c r="W446" s="8">
        <v>100</v>
      </c>
      <c r="X446" s="9"/>
    </row>
    <row r="447" spans="2:24" ht="17" x14ac:dyDescent="0.2">
      <c r="B447" s="10" t="s">
        <v>3474</v>
      </c>
      <c r="C447" s="8">
        <v>52.91</v>
      </c>
      <c r="D447" s="8">
        <v>0.25109999999999999</v>
      </c>
      <c r="E447" s="8">
        <v>4.59</v>
      </c>
      <c r="F447" s="8">
        <v>1.1362000000000001</v>
      </c>
      <c r="G447" s="8">
        <v>2.89</v>
      </c>
      <c r="H447" s="8">
        <v>6.3399999999999998E-2</v>
      </c>
      <c r="I447" s="8">
        <v>16.350000000000001</v>
      </c>
      <c r="J447" s="8">
        <v>20.149999999999999</v>
      </c>
      <c r="K447" s="8">
        <v>1.0612999999999999</v>
      </c>
      <c r="L447" s="8">
        <v>0</v>
      </c>
      <c r="M447" s="8">
        <v>99.450299999999999</v>
      </c>
      <c r="N447" s="8"/>
      <c r="O447" s="8">
        <v>44.574488210319608</v>
      </c>
      <c r="P447" s="8">
        <v>50.324558103180195</v>
      </c>
      <c r="Q447" s="8">
        <v>4.9900799548754708</v>
      </c>
      <c r="R447" s="8">
        <v>0.11087373162473287</v>
      </c>
      <c r="S447" s="8">
        <v>100.00000000000001</v>
      </c>
      <c r="T447" s="8">
        <v>0</v>
      </c>
      <c r="U447" s="8">
        <v>4.0753859994814858</v>
      </c>
      <c r="V447" s="8">
        <v>95.924614000518503</v>
      </c>
      <c r="W447" s="8">
        <v>99.999999999999986</v>
      </c>
      <c r="X447" s="9"/>
    </row>
    <row r="448" spans="2:24" ht="17" x14ac:dyDescent="0.2">
      <c r="B448" s="10" t="s">
        <v>3475</v>
      </c>
      <c r="C448" s="8">
        <v>53.08</v>
      </c>
      <c r="D448" s="8">
        <v>0.23680000000000001</v>
      </c>
      <c r="E448" s="8">
        <v>4.46</v>
      </c>
      <c r="F448" s="8">
        <v>1.0568</v>
      </c>
      <c r="G448" s="8">
        <v>2.8</v>
      </c>
      <c r="H448" s="8">
        <v>8.9200000000000002E-2</v>
      </c>
      <c r="I448" s="8">
        <v>16.32</v>
      </c>
      <c r="J448" s="8">
        <v>20.48</v>
      </c>
      <c r="K448" s="8">
        <v>1.0618000000000001</v>
      </c>
      <c r="L448" s="8">
        <v>4.0000000000000002E-4</v>
      </c>
      <c r="M448" s="8">
        <v>99.6434</v>
      </c>
      <c r="N448" s="8"/>
      <c r="O448" s="8">
        <v>45.066817081807308</v>
      </c>
      <c r="P448" s="8">
        <v>49.968692606581385</v>
      </c>
      <c r="Q448" s="8">
        <v>4.8093159811358772</v>
      </c>
      <c r="R448" s="8">
        <v>0.1551743304754393</v>
      </c>
      <c r="S448" s="8">
        <v>100</v>
      </c>
      <c r="T448" s="8">
        <v>0</v>
      </c>
      <c r="U448" s="8">
        <v>4.0567055992960306</v>
      </c>
      <c r="V448" s="8">
        <v>95.943294400703977</v>
      </c>
      <c r="W448" s="8">
        <v>100</v>
      </c>
      <c r="X448" s="9"/>
    </row>
    <row r="449" spans="2:24" ht="17" x14ac:dyDescent="0.2">
      <c r="B449" s="10" t="s">
        <v>3467</v>
      </c>
      <c r="C449" s="8">
        <f>AVERAGE(C441:C448)</f>
        <v>52.95624999999999</v>
      </c>
      <c r="D449" s="8">
        <f t="shared" ref="D449:L449" si="447">AVERAGE(D441:D448)</f>
        <v>0.27436250000000006</v>
      </c>
      <c r="E449" s="8">
        <f t="shared" si="447"/>
        <v>4.57125</v>
      </c>
      <c r="F449" s="8">
        <f t="shared" si="447"/>
        <v>1.0990000000000002</v>
      </c>
      <c r="G449" s="8">
        <f t="shared" si="447"/>
        <v>2.9025000000000003</v>
      </c>
      <c r="H449" s="8">
        <f t="shared" si="447"/>
        <v>8.458750000000001E-2</v>
      </c>
      <c r="I449" s="8">
        <f t="shared" si="447"/>
        <v>16.348749999999999</v>
      </c>
      <c r="J449" s="8">
        <f t="shared" si="447"/>
        <v>20.184999999999999</v>
      </c>
      <c r="K449" s="8">
        <f t="shared" si="447"/>
        <v>1.0903750000000001</v>
      </c>
      <c r="L449" s="8">
        <f t="shared" si="447"/>
        <v>4.5499999999999994E-3</v>
      </c>
      <c r="M449" s="8">
        <f>SUM(C449:L449)</f>
        <v>99.516624999999976</v>
      </c>
      <c r="N449" s="8"/>
      <c r="O449" s="8">
        <v>44.59295508273204</v>
      </c>
      <c r="P449" s="8">
        <v>50.254267857130799</v>
      </c>
      <c r="Q449" s="8">
        <v>5.0050460114915953</v>
      </c>
      <c r="R449" s="8">
        <v>0.14773104864556658</v>
      </c>
      <c r="S449" s="8">
        <v>100</v>
      </c>
      <c r="T449" s="8">
        <v>0</v>
      </c>
      <c r="U449" s="8">
        <v>4.1770726492670756</v>
      </c>
      <c r="V449" s="8">
        <v>95.822927350732925</v>
      </c>
      <c r="W449" s="8">
        <v>100</v>
      </c>
      <c r="X449" s="9"/>
    </row>
    <row r="450" spans="2:24" ht="17" x14ac:dyDescent="0.2">
      <c r="B450" s="10" t="s">
        <v>1532</v>
      </c>
      <c r="C450" s="8">
        <f>(STDEV(C441:C448)/C449)*100</f>
        <v>0.25533922403444215</v>
      </c>
      <c r="D450" s="8">
        <f t="shared" ref="D450:L450" si="448">(STDEV(D441:D448)/D449)*100</f>
        <v>8.2582609747658307</v>
      </c>
      <c r="E450" s="8">
        <f t="shared" si="448"/>
        <v>1.2725522416087081</v>
      </c>
      <c r="F450" s="8">
        <f t="shared" si="448"/>
        <v>3.0875754243129947</v>
      </c>
      <c r="G450" s="8">
        <f t="shared" si="448"/>
        <v>2.5962548334987972</v>
      </c>
      <c r="H450" s="8">
        <f t="shared" si="448"/>
        <v>23.541200620966297</v>
      </c>
      <c r="I450" s="8">
        <f t="shared" si="448"/>
        <v>0.59522648511021148</v>
      </c>
      <c r="J450" s="8">
        <f t="shared" si="448"/>
        <v>0.98480062179472783</v>
      </c>
      <c r="K450" s="8">
        <f t="shared" si="448"/>
        <v>2.3515530008734635</v>
      </c>
      <c r="L450" s="8">
        <f t="shared" si="448"/>
        <v>90.427132332274269</v>
      </c>
      <c r="N450" s="8"/>
      <c r="O450" s="8">
        <v>4.3866524837374561</v>
      </c>
      <c r="P450" s="8">
        <v>3.689079901108637</v>
      </c>
      <c r="Q450" s="8">
        <v>9.0267326706997988</v>
      </c>
      <c r="R450" s="8">
        <v>82.897534944454108</v>
      </c>
      <c r="S450" s="8">
        <v>100</v>
      </c>
      <c r="T450" s="8">
        <v>8.2114587815765638</v>
      </c>
      <c r="U450" s="8">
        <v>9.0317717258821943</v>
      </c>
      <c r="V450" s="8">
        <v>82.756769492541238</v>
      </c>
      <c r="W450" s="8">
        <v>100</v>
      </c>
      <c r="X450" s="9"/>
    </row>
    <row r="451" spans="2:24" x14ac:dyDescent="0.2">
      <c r="B451" s="10"/>
      <c r="C451" s="8"/>
      <c r="D451" s="8"/>
      <c r="E451" s="8"/>
      <c r="F451" s="8"/>
      <c r="G451" s="8"/>
      <c r="H451" s="8"/>
      <c r="I451" s="8"/>
      <c r="J451" s="8"/>
      <c r="K451" s="8"/>
      <c r="L451" s="8"/>
      <c r="N451" s="8"/>
      <c r="O451" s="8"/>
      <c r="P451" s="8"/>
      <c r="Q451" s="8"/>
      <c r="R451" s="8"/>
      <c r="S451" s="8"/>
      <c r="V451" s="8"/>
      <c r="W451" s="8"/>
      <c r="X451" s="9"/>
    </row>
    <row r="452" spans="2:24" ht="17" x14ac:dyDescent="0.2">
      <c r="B452" s="10" t="s">
        <v>1956</v>
      </c>
      <c r="C452" s="8">
        <v>57.13</v>
      </c>
      <c r="D452" s="8">
        <v>8.3400000000000002E-2</v>
      </c>
      <c r="E452" s="8">
        <v>2.99</v>
      </c>
      <c r="F452" s="8">
        <v>0.56220000000000003</v>
      </c>
      <c r="G452" s="8">
        <v>5.28</v>
      </c>
      <c r="H452" s="8">
        <v>0.1399</v>
      </c>
      <c r="I452" s="8">
        <v>33.85</v>
      </c>
      <c r="J452" s="8">
        <v>0.73080000000000001</v>
      </c>
      <c r="K452" s="8">
        <v>0.13539999999999999</v>
      </c>
      <c r="L452" s="8">
        <v>1.6999999999999999E-3</v>
      </c>
      <c r="M452" s="8">
        <v>100.99890000000001</v>
      </c>
      <c r="N452" s="8"/>
      <c r="O452" s="8">
        <v>1.4037257993400636</v>
      </c>
      <c r="P452" s="8">
        <v>90.467651089774847</v>
      </c>
      <c r="Q452" s="8">
        <v>7.9161864093739567</v>
      </c>
      <c r="R452" s="8">
        <v>0.2124367015111373</v>
      </c>
      <c r="S452" s="8">
        <v>100</v>
      </c>
      <c r="T452" s="8">
        <v>0</v>
      </c>
      <c r="U452" s="8">
        <v>0.46843834241385995</v>
      </c>
      <c r="V452" s="8">
        <v>99.531561657586138</v>
      </c>
      <c r="W452" s="8">
        <v>100</v>
      </c>
      <c r="X452" s="9"/>
    </row>
    <row r="453" spans="2:24" ht="17" x14ac:dyDescent="0.2">
      <c r="B453" s="10" t="s">
        <v>1957</v>
      </c>
      <c r="C453" s="8">
        <v>56.7</v>
      </c>
      <c r="D453" s="8">
        <v>0.1179</v>
      </c>
      <c r="E453" s="8">
        <v>3.04</v>
      </c>
      <c r="F453" s="8">
        <v>0.56000000000000005</v>
      </c>
      <c r="G453" s="8">
        <v>5.36</v>
      </c>
      <c r="H453" s="8">
        <v>0.1105</v>
      </c>
      <c r="I453" s="8">
        <v>33.840000000000003</v>
      </c>
      <c r="J453" s="8">
        <v>0.68920000000000003</v>
      </c>
      <c r="K453" s="8">
        <v>0.15090000000000001</v>
      </c>
      <c r="L453" s="8">
        <v>0</v>
      </c>
      <c r="M453" s="8">
        <v>100.6901</v>
      </c>
      <c r="N453" s="8"/>
      <c r="O453" s="8">
        <v>1.324235148151804</v>
      </c>
      <c r="P453" s="8">
        <v>90.469271778367883</v>
      </c>
      <c r="Q453" s="8">
        <v>8.0386473764891822</v>
      </c>
      <c r="R453" s="8">
        <v>0.16784569699112328</v>
      </c>
      <c r="S453" s="8">
        <v>99.999999999999986</v>
      </c>
      <c r="T453" s="8">
        <v>0</v>
      </c>
      <c r="U453" s="8">
        <v>0.52194599858562996</v>
      </c>
      <c r="V453" s="8">
        <v>99.478054001414364</v>
      </c>
      <c r="W453" s="8">
        <v>100</v>
      </c>
      <c r="X453" s="9"/>
    </row>
    <row r="454" spans="2:24" ht="17" x14ac:dyDescent="0.2">
      <c r="B454" s="10" t="s">
        <v>1958</v>
      </c>
      <c r="C454" s="8">
        <v>56.74</v>
      </c>
      <c r="D454" s="8">
        <v>8.9899999999999994E-2</v>
      </c>
      <c r="E454" s="8">
        <v>3.06</v>
      </c>
      <c r="F454" s="8">
        <v>0.51129999999999998</v>
      </c>
      <c r="G454" s="8">
        <v>5.32</v>
      </c>
      <c r="H454" s="8">
        <v>0.14829999999999999</v>
      </c>
      <c r="I454" s="8">
        <v>33.57</v>
      </c>
      <c r="J454" s="8">
        <v>0.72940000000000005</v>
      </c>
      <c r="K454" s="8">
        <v>0.1203</v>
      </c>
      <c r="L454" s="8">
        <v>0</v>
      </c>
      <c r="M454" s="8">
        <v>100.37220000000001</v>
      </c>
      <c r="N454" s="8"/>
      <c r="O454" s="8">
        <v>1.4106046864292747</v>
      </c>
      <c r="P454" s="8">
        <v>90.332036788550312</v>
      </c>
      <c r="Q454" s="8">
        <v>8.0306286199570369</v>
      </c>
      <c r="R454" s="8">
        <v>0.22672990506337429</v>
      </c>
      <c r="S454" s="8">
        <v>100.00000000000001</v>
      </c>
      <c r="T454" s="8">
        <v>0</v>
      </c>
      <c r="U454" s="8">
        <v>0.41924684882254848</v>
      </c>
      <c r="V454" s="8">
        <v>99.580753151177461</v>
      </c>
      <c r="W454" s="8">
        <v>100.00000000000001</v>
      </c>
      <c r="X454" s="9"/>
    </row>
    <row r="455" spans="2:24" ht="17" x14ac:dyDescent="0.2">
      <c r="B455" s="10" t="s">
        <v>1959</v>
      </c>
      <c r="C455" s="8">
        <v>57.09</v>
      </c>
      <c r="D455" s="8">
        <v>9.1300000000000006E-2</v>
      </c>
      <c r="E455" s="8">
        <v>3.12</v>
      </c>
      <c r="F455" s="8">
        <v>0.56110000000000004</v>
      </c>
      <c r="G455" s="8">
        <v>5.32</v>
      </c>
      <c r="H455" s="8">
        <v>0.12790000000000001</v>
      </c>
      <c r="I455" s="8">
        <v>33.71</v>
      </c>
      <c r="J455" s="8">
        <v>0.72140000000000004</v>
      </c>
      <c r="K455" s="8">
        <v>0.13009999999999999</v>
      </c>
      <c r="L455" s="8">
        <v>0</v>
      </c>
      <c r="M455" s="8">
        <v>100.965</v>
      </c>
      <c r="N455" s="8"/>
      <c r="O455" s="8">
        <v>1.3905436643802809</v>
      </c>
      <c r="P455" s="8">
        <v>90.410348501317216</v>
      </c>
      <c r="Q455" s="8">
        <v>8.0042099480994562</v>
      </c>
      <c r="R455" s="8">
        <v>0.19489788620304316</v>
      </c>
      <c r="S455" s="8">
        <v>99.999999999999986</v>
      </c>
      <c r="T455" s="8">
        <v>0</v>
      </c>
      <c r="U455" s="8">
        <v>0.45176083913445847</v>
      </c>
      <c r="V455" s="8">
        <v>99.548239160865535</v>
      </c>
      <c r="W455" s="8">
        <v>100</v>
      </c>
      <c r="X455" s="9"/>
    </row>
    <row r="456" spans="2:24" ht="17" x14ac:dyDescent="0.2">
      <c r="B456" s="10" t="s">
        <v>2624</v>
      </c>
      <c r="C456" s="8">
        <f>AVERAGE(C452:C455)</f>
        <v>56.915000000000006</v>
      </c>
      <c r="D456" s="8">
        <f t="shared" ref="D456:L456" si="449">AVERAGE(D452:D455)</f>
        <v>9.5625000000000002E-2</v>
      </c>
      <c r="E456" s="8">
        <f t="shared" si="449"/>
        <v>3.0525000000000002</v>
      </c>
      <c r="F456" s="8">
        <f t="shared" si="449"/>
        <v>0.54865000000000008</v>
      </c>
      <c r="G456" s="8">
        <f t="shared" si="449"/>
        <v>5.32</v>
      </c>
      <c r="H456" s="8">
        <f t="shared" si="449"/>
        <v>0.13164999999999999</v>
      </c>
      <c r="I456" s="8">
        <f t="shared" si="449"/>
        <v>33.7425</v>
      </c>
      <c r="J456" s="8">
        <f t="shared" si="449"/>
        <v>0.7177</v>
      </c>
      <c r="K456" s="8">
        <f t="shared" si="449"/>
        <v>0.13417499999999999</v>
      </c>
      <c r="L456" s="8">
        <f t="shared" si="449"/>
        <v>4.2499999999999998E-4</v>
      </c>
      <c r="M456" s="8">
        <f>SUM(C456:L456)</f>
        <v>100.658225</v>
      </c>
      <c r="N456" s="8"/>
      <c r="O456" s="8">
        <v>1.3822264580264569</v>
      </c>
      <c r="P456" s="8">
        <v>90.419980747150703</v>
      </c>
      <c r="Q456" s="8">
        <v>7.9973524178870177</v>
      </c>
      <c r="R456" s="8">
        <v>0.20044037693583075</v>
      </c>
      <c r="S456" s="8">
        <v>100</v>
      </c>
      <c r="T456" s="8">
        <v>0</v>
      </c>
      <c r="U456" s="8">
        <v>0.46544775117851966</v>
      </c>
      <c r="V456" s="8">
        <v>99.534552248821484</v>
      </c>
      <c r="W456" s="8">
        <v>100</v>
      </c>
      <c r="X456" s="9"/>
    </row>
    <row r="457" spans="2:24" ht="17" x14ac:dyDescent="0.2">
      <c r="B457" s="10" t="s">
        <v>1532</v>
      </c>
      <c r="C457" s="8">
        <f>(STDEV(C452:C455)/C456)*100</f>
        <v>0.39769448291580967</v>
      </c>
      <c r="D457" s="8">
        <f t="shared" ref="D457:L457" si="450">(STDEV(D452:D455)/D456)*100</f>
        <v>15.941082231894555</v>
      </c>
      <c r="E457" s="8">
        <f t="shared" si="450"/>
        <v>1.7616451875404497</v>
      </c>
      <c r="F457" s="8">
        <f t="shared" si="450"/>
        <v>4.5413638677847583</v>
      </c>
      <c r="G457" s="8">
        <f t="shared" si="450"/>
        <v>0.6139072037050578</v>
      </c>
      <c r="H457" s="8">
        <f t="shared" si="450"/>
        <v>12.455651891212606</v>
      </c>
      <c r="I457" s="8">
        <f t="shared" si="450"/>
        <v>0.38970965987650646</v>
      </c>
      <c r="J457" s="8">
        <f t="shared" si="450"/>
        <v>2.7094877510217699</v>
      </c>
      <c r="K457" s="8">
        <f t="shared" si="450"/>
        <v>9.5283949747644439</v>
      </c>
      <c r="L457" s="8">
        <f t="shared" si="450"/>
        <v>200</v>
      </c>
      <c r="N457" s="8"/>
      <c r="O457" s="8">
        <v>19.955427621445732</v>
      </c>
      <c r="P457" s="8">
        <v>3.993612432556743</v>
      </c>
      <c r="Q457" s="8">
        <v>3.5291890468843476</v>
      </c>
      <c r="R457" s="8">
        <v>72.521770899113179</v>
      </c>
      <c r="S457" s="8">
        <v>100</v>
      </c>
      <c r="T457" s="8">
        <v>1.5793049722796462</v>
      </c>
      <c r="U457" s="8">
        <v>55.25020192177309</v>
      </c>
      <c r="V457" s="8">
        <v>43.170493105947251</v>
      </c>
      <c r="W457" s="8">
        <v>99.999999999999986</v>
      </c>
      <c r="X457" s="9"/>
    </row>
    <row r="458" spans="2:24" x14ac:dyDescent="0.2">
      <c r="B458" s="10"/>
      <c r="C458" s="8"/>
      <c r="D458" s="8"/>
      <c r="E458" s="8"/>
      <c r="F458" s="8"/>
      <c r="G458" s="8"/>
      <c r="H458" s="8"/>
      <c r="I458" s="8"/>
      <c r="J458" s="8"/>
      <c r="K458" s="8"/>
      <c r="L458" s="8"/>
      <c r="N458" s="8"/>
      <c r="O458" s="8"/>
      <c r="P458" s="8"/>
      <c r="Q458" s="8"/>
      <c r="R458" s="8"/>
      <c r="S458" s="8"/>
      <c r="V458" s="8"/>
      <c r="W458" s="8"/>
      <c r="X458" s="9"/>
    </row>
    <row r="459" spans="2:24" ht="17" x14ac:dyDescent="0.2">
      <c r="B459" s="10" t="s">
        <v>2123</v>
      </c>
      <c r="C459" s="8">
        <v>54.87</v>
      </c>
      <c r="D459" s="8">
        <v>7.8799999999999995E-2</v>
      </c>
      <c r="E459" s="8">
        <v>1.91</v>
      </c>
      <c r="F459" s="8">
        <v>1.0437000000000001</v>
      </c>
      <c r="G459" s="8">
        <v>2.65</v>
      </c>
      <c r="H459" s="8">
        <v>6.2E-2</v>
      </c>
      <c r="I459" s="8">
        <v>18.16</v>
      </c>
      <c r="J459" s="8">
        <v>20.190000000000001</v>
      </c>
      <c r="K459" s="8">
        <v>0.81669999999999998</v>
      </c>
      <c r="L459" s="8">
        <v>0</v>
      </c>
      <c r="M459" s="8">
        <v>99.828199999999995</v>
      </c>
      <c r="N459" s="8"/>
      <c r="O459" s="8">
        <v>42.438059084720351</v>
      </c>
      <c r="P459" s="8">
        <v>53.111178284350338</v>
      </c>
      <c r="Q459" s="8">
        <v>4.3477384962614236</v>
      </c>
      <c r="R459" s="8">
        <v>0.10302413466788975</v>
      </c>
      <c r="S459" s="8">
        <v>100</v>
      </c>
      <c r="T459" s="8">
        <v>0</v>
      </c>
      <c r="U459" s="8">
        <v>3.0129014517081321</v>
      </c>
      <c r="V459" s="8">
        <v>96.987098548291868</v>
      </c>
      <c r="W459" s="8">
        <v>100</v>
      </c>
      <c r="X459" s="9"/>
    </row>
    <row r="460" spans="2:24" ht="17" x14ac:dyDescent="0.2">
      <c r="B460" s="10" t="s">
        <v>2124</v>
      </c>
      <c r="C460" s="8">
        <v>54.83</v>
      </c>
      <c r="D460" s="8">
        <v>9.7799999999999998E-2</v>
      </c>
      <c r="E460" s="8">
        <v>1.92</v>
      </c>
      <c r="F460" s="8">
        <v>1.0621</v>
      </c>
      <c r="G460" s="8">
        <v>2.1</v>
      </c>
      <c r="H460" s="8">
        <v>4.82E-2</v>
      </c>
      <c r="I460" s="8">
        <v>16.28</v>
      </c>
      <c r="J460" s="8">
        <v>22.27</v>
      </c>
      <c r="K460" s="8">
        <v>1.0034000000000001</v>
      </c>
      <c r="L460" s="8">
        <v>0</v>
      </c>
      <c r="M460" s="8">
        <v>99.627499999999998</v>
      </c>
      <c r="N460" s="8"/>
      <c r="O460" s="8">
        <v>47.790535403106148</v>
      </c>
      <c r="P460" s="8">
        <v>48.610151836200288</v>
      </c>
      <c r="Q460" s="8">
        <v>3.5175422313888429</v>
      </c>
      <c r="R460" s="8">
        <v>8.177052930471701E-2</v>
      </c>
      <c r="S460" s="8">
        <v>100</v>
      </c>
      <c r="T460" s="8">
        <v>0</v>
      </c>
      <c r="U460" s="8">
        <v>3.750452602437468</v>
      </c>
      <c r="V460" s="8">
        <v>96.249547397562537</v>
      </c>
      <c r="W460" s="8">
        <v>100</v>
      </c>
      <c r="X460" s="9"/>
    </row>
    <row r="461" spans="2:24" ht="17" x14ac:dyDescent="0.2">
      <c r="B461" s="10" t="s">
        <v>2125</v>
      </c>
      <c r="C461" s="8">
        <v>54.68</v>
      </c>
      <c r="D461" s="8">
        <v>0.10580000000000001</v>
      </c>
      <c r="E461" s="8">
        <v>1.8828</v>
      </c>
      <c r="F461" s="8">
        <v>1.083</v>
      </c>
      <c r="G461" s="8">
        <v>2.12</v>
      </c>
      <c r="H461" s="8">
        <v>5.8200000000000002E-2</v>
      </c>
      <c r="I461" s="8">
        <v>16.37</v>
      </c>
      <c r="J461" s="8">
        <v>22.28</v>
      </c>
      <c r="K461" s="8">
        <v>1.0470999999999999</v>
      </c>
      <c r="L461" s="8">
        <v>4.7999999999999996E-3</v>
      </c>
      <c r="M461" s="8">
        <v>99.650099999999995</v>
      </c>
      <c r="N461" s="8"/>
      <c r="O461" s="8">
        <v>47.649674395585038</v>
      </c>
      <c r="P461" s="8">
        <v>48.712938512791148</v>
      </c>
      <c r="Q461" s="8">
        <v>3.5389869264956504</v>
      </c>
      <c r="R461" s="8">
        <v>9.8400165128173789E-2</v>
      </c>
      <c r="S461" s="8">
        <v>100</v>
      </c>
      <c r="T461" s="8">
        <v>0</v>
      </c>
      <c r="U461" s="8">
        <v>3.8946607704238461</v>
      </c>
      <c r="V461" s="8">
        <v>96.10533922957616</v>
      </c>
      <c r="W461" s="8">
        <v>100</v>
      </c>
      <c r="X461" s="9"/>
    </row>
    <row r="462" spans="2:24" ht="17" x14ac:dyDescent="0.2">
      <c r="B462" s="10" t="s">
        <v>2126</v>
      </c>
      <c r="C462" s="8">
        <v>55.21</v>
      </c>
      <c r="D462" s="8">
        <v>9.98E-2</v>
      </c>
      <c r="E462" s="8">
        <v>1.3488</v>
      </c>
      <c r="F462" s="8">
        <v>0.7782</v>
      </c>
      <c r="G462" s="8">
        <v>1.96</v>
      </c>
      <c r="H462" s="8">
        <v>6.2600000000000003E-2</v>
      </c>
      <c r="I462" s="8">
        <v>16.829999999999998</v>
      </c>
      <c r="J462" s="8">
        <v>23.1</v>
      </c>
      <c r="K462" s="8">
        <v>0.58799999999999997</v>
      </c>
      <c r="L462" s="8">
        <v>9.4000000000000004E-3</v>
      </c>
      <c r="M462" s="8">
        <v>100.0333</v>
      </c>
      <c r="N462" s="8"/>
      <c r="O462" s="8">
        <v>48.028382367749799</v>
      </c>
      <c r="P462" s="8">
        <v>48.687894470881368</v>
      </c>
      <c r="Q462" s="8">
        <v>3.1808295513725438</v>
      </c>
      <c r="R462" s="8">
        <v>0.10289360999628737</v>
      </c>
      <c r="S462" s="8">
        <v>99.999999999999986</v>
      </c>
      <c r="T462" s="8">
        <v>0</v>
      </c>
      <c r="U462" s="8">
        <v>2.1644580373876581</v>
      </c>
      <c r="V462" s="8">
        <v>97.835541962612353</v>
      </c>
      <c r="W462" s="8">
        <v>100.00000000000001</v>
      </c>
      <c r="X462" s="9"/>
    </row>
    <row r="463" spans="2:24" ht="17" x14ac:dyDescent="0.2">
      <c r="B463" s="10" t="s">
        <v>2127</v>
      </c>
      <c r="C463" s="8">
        <v>54.73</v>
      </c>
      <c r="D463" s="8">
        <v>0.12659999999999999</v>
      </c>
      <c r="E463" s="8">
        <v>1.7151000000000001</v>
      </c>
      <c r="F463" s="8">
        <v>1.0926</v>
      </c>
      <c r="G463" s="8">
        <v>2.04</v>
      </c>
      <c r="H463" s="8">
        <v>5.0299999999999997E-2</v>
      </c>
      <c r="I463" s="8">
        <v>16.510000000000002</v>
      </c>
      <c r="J463" s="8">
        <v>22.68</v>
      </c>
      <c r="K463" s="8">
        <v>0.84509999999999996</v>
      </c>
      <c r="L463" s="8">
        <v>3.8E-3</v>
      </c>
      <c r="M463" s="8">
        <v>99.829300000000003</v>
      </c>
      <c r="N463" s="8"/>
      <c r="O463" s="8">
        <v>47.965451084155973</v>
      </c>
      <c r="P463" s="8">
        <v>48.58290214422474</v>
      </c>
      <c r="Q463" s="8">
        <v>3.3675495670886457</v>
      </c>
      <c r="R463" s="8">
        <v>8.409720453062916E-2</v>
      </c>
      <c r="S463" s="8">
        <v>99.999999999999986</v>
      </c>
      <c r="T463" s="8">
        <v>0</v>
      </c>
      <c r="U463" s="8">
        <v>3.1329877645796431</v>
      </c>
      <c r="V463" s="8">
        <v>96.867012235420361</v>
      </c>
      <c r="W463" s="8">
        <v>100</v>
      </c>
      <c r="X463" s="9"/>
    </row>
    <row r="464" spans="2:24" ht="17" x14ac:dyDescent="0.2">
      <c r="B464" s="10" t="s">
        <v>2128</v>
      </c>
      <c r="C464" s="8">
        <v>54.91</v>
      </c>
      <c r="D464" s="8">
        <v>9.9000000000000005E-2</v>
      </c>
      <c r="E464" s="8">
        <v>1.3959999999999999</v>
      </c>
      <c r="F464" s="8">
        <v>1.0497000000000001</v>
      </c>
      <c r="G464" s="8">
        <v>1.8</v>
      </c>
      <c r="H464" s="8">
        <v>4.82E-2</v>
      </c>
      <c r="I464" s="8">
        <v>16.77</v>
      </c>
      <c r="J464" s="8">
        <v>23.32</v>
      </c>
      <c r="K464" s="8">
        <v>0.55320000000000003</v>
      </c>
      <c r="L464" s="8">
        <v>5.9999999999999995E-4</v>
      </c>
      <c r="M464" s="8">
        <v>99.966999999999999</v>
      </c>
      <c r="N464" s="8"/>
      <c r="O464" s="8">
        <v>48.485548542342158</v>
      </c>
      <c r="P464" s="8">
        <v>48.514071953407274</v>
      </c>
      <c r="Q464" s="8">
        <v>2.9211551154671231</v>
      </c>
      <c r="R464" s="8">
        <v>7.9224388783448826E-2</v>
      </c>
      <c r="S464" s="8">
        <v>100.00000000000001</v>
      </c>
      <c r="T464" s="8">
        <v>0</v>
      </c>
      <c r="U464" s="8">
        <v>2.0389592163292241</v>
      </c>
      <c r="V464" s="8">
        <v>97.961040783670768</v>
      </c>
      <c r="W464" s="8">
        <v>99.999999999999986</v>
      </c>
      <c r="X464" s="9"/>
    </row>
    <row r="465" spans="2:24" ht="17" x14ac:dyDescent="0.2">
      <c r="B465" s="10" t="s">
        <v>2129</v>
      </c>
      <c r="C465" s="8">
        <v>55.01</v>
      </c>
      <c r="D465" s="8">
        <v>8.4099999999999994E-2</v>
      </c>
      <c r="E465" s="8">
        <v>1.5022</v>
      </c>
      <c r="F465" s="8">
        <v>0.99770000000000003</v>
      </c>
      <c r="G465" s="8">
        <v>2.0499999999999998</v>
      </c>
      <c r="H465" s="8">
        <v>4.82E-2</v>
      </c>
      <c r="I465" s="8">
        <v>16.43</v>
      </c>
      <c r="J465" s="8">
        <v>22.29</v>
      </c>
      <c r="K465" s="8">
        <v>1.0293000000000001</v>
      </c>
      <c r="L465" s="8">
        <v>0</v>
      </c>
      <c r="M465" s="8">
        <v>99.501499999999993</v>
      </c>
      <c r="N465" s="8"/>
      <c r="O465" s="8">
        <v>47.639537663659176</v>
      </c>
      <c r="P465" s="8">
        <v>48.859152677334059</v>
      </c>
      <c r="Q465" s="8">
        <v>3.4198706276330455</v>
      </c>
      <c r="R465" s="8">
        <v>8.143903137371912E-2</v>
      </c>
      <c r="S465" s="8">
        <v>100</v>
      </c>
      <c r="T465" s="8">
        <v>0</v>
      </c>
      <c r="U465" s="8">
        <v>3.8285541781700254</v>
      </c>
      <c r="V465" s="8">
        <v>96.171445821829977</v>
      </c>
      <c r="W465" s="8">
        <v>100</v>
      </c>
      <c r="X465" s="9"/>
    </row>
    <row r="466" spans="2:24" ht="17" x14ac:dyDescent="0.2">
      <c r="B466" s="10" t="s">
        <v>2130</v>
      </c>
      <c r="C466" s="8">
        <v>54.53</v>
      </c>
      <c r="D466" s="8">
        <v>0.11020000000000001</v>
      </c>
      <c r="E466" s="8">
        <v>1.7685999999999999</v>
      </c>
      <c r="F466" s="8">
        <v>1.48</v>
      </c>
      <c r="G466" s="8">
        <v>1.9</v>
      </c>
      <c r="H466" s="8">
        <v>4.5600000000000002E-2</v>
      </c>
      <c r="I466" s="8">
        <v>16.12</v>
      </c>
      <c r="J466" s="8">
        <v>22.47</v>
      </c>
      <c r="K466" s="8">
        <v>0.93459999999999999</v>
      </c>
      <c r="L466" s="8">
        <v>0</v>
      </c>
      <c r="M466" s="8">
        <v>99.405500000000004</v>
      </c>
      <c r="N466" s="8"/>
      <c r="O466" s="8">
        <v>48.407531192496315</v>
      </c>
      <c r="P466" s="8">
        <v>48.31987444337468</v>
      </c>
      <c r="Q466" s="8">
        <v>3.1949333967533224</v>
      </c>
      <c r="R466" s="8">
        <v>7.7660967375685466E-2</v>
      </c>
      <c r="S466" s="8">
        <v>100.00000000000001</v>
      </c>
      <c r="T466" s="8">
        <v>0</v>
      </c>
      <c r="U466" s="8">
        <v>3.5154632630503708</v>
      </c>
      <c r="V466" s="8">
        <v>96.484536736949622</v>
      </c>
      <c r="W466" s="8">
        <v>99.999999999999986</v>
      </c>
      <c r="X466" s="9"/>
    </row>
    <row r="467" spans="2:24" ht="17" x14ac:dyDescent="0.2">
      <c r="B467" s="10" t="s">
        <v>2131</v>
      </c>
      <c r="C467" s="8">
        <v>54.7</v>
      </c>
      <c r="D467" s="8">
        <v>9.1800000000000007E-2</v>
      </c>
      <c r="E467" s="8">
        <v>1.6658999999999999</v>
      </c>
      <c r="F467" s="8">
        <v>1.2165999999999999</v>
      </c>
      <c r="G467" s="8">
        <v>2.02</v>
      </c>
      <c r="H467" s="8">
        <v>5.62E-2</v>
      </c>
      <c r="I467" s="8">
        <v>16.510000000000002</v>
      </c>
      <c r="J467" s="8">
        <v>22.8</v>
      </c>
      <c r="K467" s="8">
        <v>0.7722</v>
      </c>
      <c r="L467" s="8">
        <v>3.3E-3</v>
      </c>
      <c r="M467" s="8">
        <v>99.860200000000006</v>
      </c>
      <c r="N467" s="8"/>
      <c r="O467" s="8">
        <v>48.108282220346702</v>
      </c>
      <c r="P467" s="8">
        <v>48.471111016389727</v>
      </c>
      <c r="Q467" s="8">
        <v>3.3268614833076491</v>
      </c>
      <c r="R467" s="8">
        <v>9.3745279955916E-2</v>
      </c>
      <c r="S467" s="8">
        <v>99.999999999999986</v>
      </c>
      <c r="T467" s="8">
        <v>0</v>
      </c>
      <c r="U467" s="8">
        <v>2.8640718212230865</v>
      </c>
      <c r="V467" s="8">
        <v>97.135928178776908</v>
      </c>
      <c r="W467" s="8">
        <v>100</v>
      </c>
      <c r="X467" s="9"/>
    </row>
    <row r="468" spans="2:24" ht="17" x14ac:dyDescent="0.2">
      <c r="B468" s="10" t="s">
        <v>2625</v>
      </c>
      <c r="C468" s="8">
        <f>AVERAGE(C459:C467)</f>
        <v>54.83</v>
      </c>
      <c r="D468" s="8">
        <f t="shared" ref="D468:L468" si="451">AVERAGE(D459:D467)</f>
        <v>9.9322222222222201E-2</v>
      </c>
      <c r="E468" s="8">
        <f t="shared" si="451"/>
        <v>1.6788222222222222</v>
      </c>
      <c r="F468" s="8">
        <f t="shared" si="451"/>
        <v>1.089288888888889</v>
      </c>
      <c r="G468" s="8">
        <f t="shared" si="451"/>
        <v>2.0711111111111111</v>
      </c>
      <c r="H468" s="8">
        <f t="shared" si="451"/>
        <v>5.3277777777777785E-2</v>
      </c>
      <c r="I468" s="8">
        <f t="shared" si="451"/>
        <v>16.664444444444442</v>
      </c>
      <c r="J468" s="8">
        <f t="shared" si="451"/>
        <v>22.37777777777778</v>
      </c>
      <c r="K468" s="8">
        <f t="shared" si="451"/>
        <v>0.84328888888888887</v>
      </c>
      <c r="L468" s="8">
        <f t="shared" si="451"/>
        <v>2.4333333333333338E-3</v>
      </c>
      <c r="M468" s="8">
        <f>SUM(C468:L468)</f>
        <v>99.709766666666667</v>
      </c>
      <c r="N468" s="8"/>
      <c r="O468" s="8">
        <v>47.387111066021582</v>
      </c>
      <c r="P468" s="8">
        <v>49.100398183361257</v>
      </c>
      <c r="Q468" s="8">
        <v>3.4233004823928526</v>
      </c>
      <c r="R468" s="8">
        <v>8.9190268224311933E-2</v>
      </c>
      <c r="S468" s="8">
        <v>100</v>
      </c>
      <c r="T468" s="8">
        <v>0</v>
      </c>
      <c r="U468" s="8">
        <v>3.1303758096352379</v>
      </c>
      <c r="V468" s="8">
        <v>96.86962419036476</v>
      </c>
      <c r="W468" s="8">
        <v>100</v>
      </c>
      <c r="X468" s="9"/>
    </row>
    <row r="469" spans="2:24" ht="17" x14ac:dyDescent="0.2">
      <c r="B469" s="10" t="s">
        <v>1532</v>
      </c>
      <c r="C469" s="8">
        <f>(STDEV(C459:C467)/C468)*100</f>
        <v>0.36714977456132319</v>
      </c>
      <c r="D469" s="8">
        <f t="shared" ref="D469:L469" si="452">(STDEV(D459:D467)/D468)*100</f>
        <v>14.311763450253757</v>
      </c>
      <c r="E469" s="8">
        <f t="shared" si="452"/>
        <v>13.030749500518141</v>
      </c>
      <c r="F469" s="8">
        <f t="shared" si="452"/>
        <v>17.127582293620101</v>
      </c>
      <c r="G469" s="8">
        <f t="shared" si="452"/>
        <v>11.546274636614276</v>
      </c>
      <c r="H469" s="8">
        <f t="shared" si="452"/>
        <v>12.252714479855323</v>
      </c>
      <c r="I469" s="8">
        <f t="shared" si="452"/>
        <v>3.6184515037385978</v>
      </c>
      <c r="J469" s="8">
        <f t="shared" si="452"/>
        <v>4.0289025611697129</v>
      </c>
      <c r="K469" s="8">
        <f t="shared" si="452"/>
        <v>21.590643775322185</v>
      </c>
      <c r="L469" s="8">
        <f t="shared" si="452"/>
        <v>133.00727944670348</v>
      </c>
      <c r="N469" s="8"/>
      <c r="O469" s="8">
        <v>14.512107158895537</v>
      </c>
      <c r="P469" s="8">
        <v>18.134991942246309</v>
      </c>
      <c r="Q469" s="8">
        <v>32.462647977586037</v>
      </c>
      <c r="R469" s="8">
        <v>34.890252921272129</v>
      </c>
      <c r="S469" s="8">
        <v>100</v>
      </c>
      <c r="T469" s="8">
        <v>15.586720782135819</v>
      </c>
      <c r="U469" s="8">
        <v>51.985676606240702</v>
      </c>
      <c r="V469" s="8">
        <v>32.42760261162347</v>
      </c>
      <c r="W469" s="8">
        <v>99.999999999999986</v>
      </c>
      <c r="X469" s="9"/>
    </row>
    <row r="470" spans="2:24" x14ac:dyDescent="0.2">
      <c r="B470" s="10"/>
      <c r="C470" s="8"/>
      <c r="D470" s="8"/>
      <c r="E470" s="8"/>
      <c r="F470" s="8"/>
      <c r="G470" s="8"/>
      <c r="H470" s="8"/>
      <c r="I470" s="8"/>
      <c r="J470" s="8"/>
      <c r="K470" s="8"/>
      <c r="L470" s="8"/>
      <c r="N470" s="8"/>
      <c r="O470" s="8"/>
      <c r="P470" s="8"/>
      <c r="Q470" s="8"/>
      <c r="R470" s="8"/>
      <c r="S470" s="8"/>
      <c r="V470" s="8"/>
      <c r="W470" s="8"/>
      <c r="X470" s="9"/>
    </row>
    <row r="471" spans="2:24" ht="17" x14ac:dyDescent="0.2">
      <c r="B471" s="10" t="s">
        <v>1972</v>
      </c>
      <c r="C471" s="8">
        <v>49.86</v>
      </c>
      <c r="D471" s="8">
        <v>8.2900000000000001E-2</v>
      </c>
      <c r="E471" s="8">
        <v>5.07</v>
      </c>
      <c r="F471" s="8">
        <v>0.27389999999999998</v>
      </c>
      <c r="G471" s="8">
        <v>21.83</v>
      </c>
      <c r="H471" s="8">
        <v>0.21460000000000001</v>
      </c>
      <c r="I471" s="8">
        <v>21.02</v>
      </c>
      <c r="J471" s="8">
        <v>6.7599999999999993E-2</v>
      </c>
      <c r="K471" s="8">
        <v>0</v>
      </c>
      <c r="L471" s="8">
        <v>0</v>
      </c>
      <c r="M471" s="8">
        <v>98.456400000000002</v>
      </c>
      <c r="N471" s="8"/>
      <c r="O471" s="8">
        <v>0.14530222912911567</v>
      </c>
      <c r="P471" s="8">
        <v>62.865039222102048</v>
      </c>
      <c r="Q471" s="8">
        <v>36.625002526369883</v>
      </c>
      <c r="R471" s="8">
        <v>0.36465602239896527</v>
      </c>
      <c r="S471" s="8">
        <v>100.00000000000001</v>
      </c>
      <c r="T471" s="8">
        <v>0</v>
      </c>
      <c r="U471" s="8">
        <v>0</v>
      </c>
      <c r="V471" s="8">
        <v>100</v>
      </c>
      <c r="W471" s="8">
        <v>100</v>
      </c>
      <c r="X471" s="9"/>
    </row>
    <row r="472" spans="2:24" ht="17" x14ac:dyDescent="0.2">
      <c r="B472" s="10" t="s">
        <v>1973</v>
      </c>
      <c r="C472" s="8">
        <v>50.21</v>
      </c>
      <c r="D472" s="8">
        <v>0.1439</v>
      </c>
      <c r="E472" s="8">
        <v>5.2</v>
      </c>
      <c r="F472" s="8">
        <v>0.1069</v>
      </c>
      <c r="G472" s="8">
        <v>22.22</v>
      </c>
      <c r="H472" s="8">
        <v>0.2918</v>
      </c>
      <c r="I472" s="8">
        <v>20.57</v>
      </c>
      <c r="J472" s="8">
        <v>5.4199999999999998E-2</v>
      </c>
      <c r="K472" s="8">
        <v>2.06E-2</v>
      </c>
      <c r="L472" s="8">
        <v>1E-4</v>
      </c>
      <c r="M472" s="8">
        <v>98.863</v>
      </c>
      <c r="N472" s="8"/>
      <c r="O472" s="8">
        <v>0.11719011869115836</v>
      </c>
      <c r="P472" s="8">
        <v>61.88378909816975</v>
      </c>
      <c r="Q472" s="8">
        <v>37.500245312721148</v>
      </c>
      <c r="R472" s="8">
        <v>0.49877547041794001</v>
      </c>
      <c r="S472" s="8">
        <v>100</v>
      </c>
      <c r="T472" s="8">
        <v>0</v>
      </c>
      <c r="U472" s="8">
        <v>8.0537515272213339E-2</v>
      </c>
      <c r="V472" s="8">
        <v>99.919462484727788</v>
      </c>
      <c r="W472" s="8">
        <v>100</v>
      </c>
      <c r="X472" s="9"/>
    </row>
    <row r="473" spans="2:24" ht="17" x14ac:dyDescent="0.2">
      <c r="B473" s="10" t="s">
        <v>1974</v>
      </c>
      <c r="C473" s="8">
        <v>50.51</v>
      </c>
      <c r="D473" s="8">
        <v>5.3100000000000001E-2</v>
      </c>
      <c r="E473" s="8">
        <v>4.5199999999999996</v>
      </c>
      <c r="F473" s="8">
        <v>0.25030000000000002</v>
      </c>
      <c r="G473" s="8">
        <v>22.52</v>
      </c>
      <c r="H473" s="8">
        <v>0.27679999999999999</v>
      </c>
      <c r="I473" s="8">
        <v>20.75</v>
      </c>
      <c r="J473" s="8">
        <v>7.0000000000000007E-2</v>
      </c>
      <c r="K473" s="8">
        <v>0</v>
      </c>
      <c r="L473" s="8">
        <v>2.3E-3</v>
      </c>
      <c r="M473" s="8">
        <v>98.975899999999996</v>
      </c>
      <c r="N473" s="8"/>
      <c r="O473" s="8">
        <v>0.14977045528535293</v>
      </c>
      <c r="P473" s="8">
        <v>61.772774668765521</v>
      </c>
      <c r="Q473" s="8">
        <v>37.609264709816372</v>
      </c>
      <c r="R473" s="8">
        <v>0.46819016613275999</v>
      </c>
      <c r="S473" s="8">
        <v>100</v>
      </c>
      <c r="T473" s="8">
        <v>0</v>
      </c>
      <c r="U473" s="8">
        <v>0</v>
      </c>
      <c r="V473" s="8">
        <v>100</v>
      </c>
      <c r="W473" s="8">
        <v>100</v>
      </c>
      <c r="X473" s="9"/>
    </row>
    <row r="474" spans="2:24" ht="17" x14ac:dyDescent="0.2">
      <c r="B474" s="10" t="s">
        <v>1975</v>
      </c>
      <c r="C474" s="8">
        <v>49.95</v>
      </c>
      <c r="D474" s="8">
        <v>0.1111</v>
      </c>
      <c r="E474" s="8">
        <v>5.22</v>
      </c>
      <c r="F474" s="8">
        <v>0.25390000000000001</v>
      </c>
      <c r="G474" s="8">
        <v>22.03</v>
      </c>
      <c r="H474" s="8">
        <v>0.2172</v>
      </c>
      <c r="I474" s="8">
        <v>20.96</v>
      </c>
      <c r="J474" s="8">
        <v>6.2600000000000003E-2</v>
      </c>
      <c r="K474" s="8">
        <v>0</v>
      </c>
      <c r="L474" s="8">
        <v>0</v>
      </c>
      <c r="M474" s="8">
        <v>98.854600000000005</v>
      </c>
      <c r="N474" s="8"/>
      <c r="O474" s="8">
        <v>0.13435379478203335</v>
      </c>
      <c r="P474" s="8">
        <v>62.591848942140906</v>
      </c>
      <c r="Q474" s="8">
        <v>36.905275180360668</v>
      </c>
      <c r="R474" s="8">
        <v>0.36852208271639542</v>
      </c>
      <c r="S474" s="8">
        <v>100</v>
      </c>
      <c r="T474" s="8">
        <v>0</v>
      </c>
      <c r="U474" s="8">
        <v>0</v>
      </c>
      <c r="V474" s="8">
        <v>100</v>
      </c>
      <c r="W474" s="8">
        <v>100</v>
      </c>
      <c r="X474" s="9"/>
    </row>
    <row r="475" spans="2:24" ht="17" x14ac:dyDescent="0.2">
      <c r="B475" s="10" t="s">
        <v>1976</v>
      </c>
      <c r="C475" s="8">
        <v>49.99</v>
      </c>
      <c r="D475" s="8">
        <v>8.7400000000000005E-2</v>
      </c>
      <c r="E475" s="8">
        <v>5.07</v>
      </c>
      <c r="F475" s="8">
        <v>0.2828</v>
      </c>
      <c r="G475" s="8">
        <v>22.73</v>
      </c>
      <c r="H475" s="8">
        <v>0.24149999999999999</v>
      </c>
      <c r="I475" s="8">
        <v>20.47</v>
      </c>
      <c r="J475" s="8">
        <v>4.8300000000000003E-2</v>
      </c>
      <c r="K475" s="8">
        <v>8.2000000000000007E-3</v>
      </c>
      <c r="L475" s="8">
        <v>0</v>
      </c>
      <c r="M475" s="8">
        <v>98.953999999999994</v>
      </c>
      <c r="N475" s="8"/>
      <c r="O475" s="8">
        <v>0.10395389101386915</v>
      </c>
      <c r="P475" s="8">
        <v>61.300266091633418</v>
      </c>
      <c r="Q475" s="8">
        <v>38.184877458496373</v>
      </c>
      <c r="R475" s="8">
        <v>0.4109025588563418</v>
      </c>
      <c r="S475" s="8">
        <v>99.999999999999986</v>
      </c>
      <c r="T475" s="8">
        <v>0</v>
      </c>
      <c r="U475" s="8">
        <v>3.1926991872352407E-2</v>
      </c>
      <c r="V475" s="8">
        <v>99.968073008127647</v>
      </c>
      <c r="W475" s="8">
        <v>100</v>
      </c>
      <c r="X475" s="9"/>
    </row>
    <row r="476" spans="2:24" ht="17" x14ac:dyDescent="0.2">
      <c r="B476" s="10" t="s">
        <v>1977</v>
      </c>
      <c r="C476" s="8">
        <v>51.19</v>
      </c>
      <c r="D476" s="8">
        <v>7.4800000000000005E-2</v>
      </c>
      <c r="E476" s="8">
        <v>4.09</v>
      </c>
      <c r="F476" s="8">
        <v>0.28570000000000001</v>
      </c>
      <c r="G476" s="8">
        <v>21.64</v>
      </c>
      <c r="H476" s="8">
        <v>0.187</v>
      </c>
      <c r="I476" s="8">
        <v>21.49</v>
      </c>
      <c r="J476" s="8">
        <v>4.2900000000000001E-2</v>
      </c>
      <c r="K476" s="8">
        <v>4.1999999999999997E-3</v>
      </c>
      <c r="L476" s="8">
        <v>5.0799999999999998E-2</v>
      </c>
      <c r="M476" s="8">
        <v>99.084699999999998</v>
      </c>
      <c r="N476" s="8"/>
      <c r="O476" s="8">
        <v>9.1309910260624627E-2</v>
      </c>
      <c r="P476" s="8">
        <v>63.64260347738746</v>
      </c>
      <c r="Q476" s="8">
        <v>35.951434738775184</v>
      </c>
      <c r="R476" s="8">
        <v>0.31465187357674052</v>
      </c>
      <c r="S476" s="8">
        <v>100</v>
      </c>
      <c r="T476" s="8">
        <v>0</v>
      </c>
      <c r="U476" s="8">
        <v>1.6174425858538604E-2</v>
      </c>
      <c r="V476" s="8">
        <v>99.983825574141463</v>
      </c>
      <c r="W476" s="8">
        <v>100</v>
      </c>
      <c r="X476" s="9"/>
    </row>
    <row r="477" spans="2:24" ht="17" x14ac:dyDescent="0.2">
      <c r="B477" s="10" t="s">
        <v>1978</v>
      </c>
      <c r="C477" s="8">
        <v>50.24</v>
      </c>
      <c r="D477" s="8">
        <v>7.7899999999999997E-2</v>
      </c>
      <c r="E477" s="8">
        <v>5.35</v>
      </c>
      <c r="F477" s="8">
        <v>0.32279999999999998</v>
      </c>
      <c r="G477" s="8">
        <v>22.06</v>
      </c>
      <c r="H477" s="8">
        <v>0.24590000000000001</v>
      </c>
      <c r="I477" s="8">
        <v>20.88</v>
      </c>
      <c r="J477" s="8">
        <v>4.7699999999999999E-2</v>
      </c>
      <c r="K477" s="8">
        <v>5.4000000000000003E-3</v>
      </c>
      <c r="L477" s="8">
        <v>0</v>
      </c>
      <c r="M477" s="8">
        <v>99.256100000000004</v>
      </c>
      <c r="N477" s="8"/>
      <c r="O477" s="8">
        <v>0.10255132956096519</v>
      </c>
      <c r="P477" s="8">
        <v>62.460334926100856</v>
      </c>
      <c r="Q477" s="8">
        <v>37.019177980181681</v>
      </c>
      <c r="R477" s="8">
        <v>0.41793576415648304</v>
      </c>
      <c r="S477" s="8">
        <v>99.999999999999986</v>
      </c>
      <c r="T477" s="8">
        <v>0</v>
      </c>
      <c r="U477" s="8">
        <v>2.1004611550104635E-2</v>
      </c>
      <c r="V477" s="8">
        <v>99.978995388449889</v>
      </c>
      <c r="W477" s="8">
        <v>100</v>
      </c>
      <c r="X477" s="9"/>
    </row>
    <row r="478" spans="2:24" ht="17" x14ac:dyDescent="0.2">
      <c r="B478" s="10" t="s">
        <v>1979</v>
      </c>
      <c r="C478" s="8">
        <v>50.43</v>
      </c>
      <c r="D478" s="8">
        <v>7.9600000000000004E-2</v>
      </c>
      <c r="E478" s="8">
        <v>5.42</v>
      </c>
      <c r="F478" s="8">
        <v>0.23860000000000001</v>
      </c>
      <c r="G478" s="8">
        <v>21.15</v>
      </c>
      <c r="H478" s="8">
        <v>0.21340000000000001</v>
      </c>
      <c r="I478" s="8">
        <v>21.26</v>
      </c>
      <c r="J478" s="8">
        <v>8.2799999999999999E-2</v>
      </c>
      <c r="K478" s="8">
        <v>3.5000000000000001E-3</v>
      </c>
      <c r="L478" s="8">
        <v>0</v>
      </c>
      <c r="M478" s="8">
        <v>98.877899999999997</v>
      </c>
      <c r="N478" s="8"/>
      <c r="O478" s="8">
        <v>0.17867495481072346</v>
      </c>
      <c r="P478" s="8">
        <v>63.833330224405749</v>
      </c>
      <c r="Q478" s="8">
        <v>35.623949166599708</v>
      </c>
      <c r="R478" s="8">
        <v>0.36404565418381341</v>
      </c>
      <c r="S478" s="8">
        <v>99.999999999999986</v>
      </c>
      <c r="T478" s="8">
        <v>0</v>
      </c>
      <c r="U478" s="8">
        <v>1.3665679933809551E-2</v>
      </c>
      <c r="V478" s="8">
        <v>99.986334320066177</v>
      </c>
      <c r="W478" s="8">
        <v>99.999999999999986</v>
      </c>
      <c r="X478" s="9"/>
    </row>
    <row r="479" spans="2:24" ht="17" x14ac:dyDescent="0.2">
      <c r="B479" s="10" t="s">
        <v>1980</v>
      </c>
      <c r="C479" s="8">
        <v>49.94</v>
      </c>
      <c r="D479" s="8">
        <v>8.5400000000000004E-2</v>
      </c>
      <c r="E479" s="8">
        <v>5.64</v>
      </c>
      <c r="F479" s="8">
        <v>0.22819999999999999</v>
      </c>
      <c r="G479" s="8">
        <v>21.41</v>
      </c>
      <c r="H479" s="8">
        <v>0.22140000000000001</v>
      </c>
      <c r="I479" s="8">
        <v>20.81</v>
      </c>
      <c r="J479" s="8">
        <v>5.5899999999999998E-2</v>
      </c>
      <c r="K479" s="8">
        <v>0</v>
      </c>
      <c r="L479" s="8">
        <v>0</v>
      </c>
      <c r="M479" s="8">
        <v>98.420100000000005</v>
      </c>
      <c r="N479" s="8"/>
      <c r="O479" s="8">
        <v>0.12179346637587074</v>
      </c>
      <c r="P479" s="8">
        <v>63.08631520985147</v>
      </c>
      <c r="Q479" s="8">
        <v>36.410546468610661</v>
      </c>
      <c r="R479" s="8">
        <v>0.38134485516199312</v>
      </c>
      <c r="S479" s="8">
        <v>100</v>
      </c>
      <c r="T479" s="8">
        <v>0</v>
      </c>
      <c r="U479" s="8">
        <v>0</v>
      </c>
      <c r="V479" s="8">
        <v>100</v>
      </c>
      <c r="W479" s="8">
        <v>100</v>
      </c>
      <c r="X479" s="9"/>
    </row>
    <row r="480" spans="2:24" ht="17" x14ac:dyDescent="0.2">
      <c r="B480" s="10" t="s">
        <v>1981</v>
      </c>
      <c r="C480" s="8">
        <v>49.59</v>
      </c>
      <c r="D480" s="8">
        <v>0.51249999999999996</v>
      </c>
      <c r="E480" s="8">
        <v>5.57</v>
      </c>
      <c r="F480" s="8">
        <v>0.27879999999999999</v>
      </c>
      <c r="G480" s="8">
        <v>21.86</v>
      </c>
      <c r="H480" s="8">
        <v>0.1943</v>
      </c>
      <c r="I480" s="8">
        <v>20.53</v>
      </c>
      <c r="J480" s="8">
        <v>6.4399999999999999E-2</v>
      </c>
      <c r="K480" s="8">
        <v>5.4999999999999997E-3</v>
      </c>
      <c r="L480" s="8">
        <v>3.0999999999999999E-3</v>
      </c>
      <c r="M480" s="8">
        <v>98.624899999999997</v>
      </c>
      <c r="N480" s="8"/>
      <c r="O480" s="8">
        <v>0.14046995615155738</v>
      </c>
      <c r="P480" s="8">
        <v>62.307084059016617</v>
      </c>
      <c r="Q480" s="8">
        <v>37.217404587054403</v>
      </c>
      <c r="R480" s="8">
        <v>0.33504139777741521</v>
      </c>
      <c r="S480" s="8">
        <v>100</v>
      </c>
      <c r="T480" s="8">
        <v>0</v>
      </c>
      <c r="U480" s="8">
        <v>2.1704770885450222E-2</v>
      </c>
      <c r="V480" s="8">
        <v>99.978295229114551</v>
      </c>
      <c r="W480" s="8">
        <v>100</v>
      </c>
      <c r="X480" s="9"/>
    </row>
    <row r="481" spans="2:24" ht="17" x14ac:dyDescent="0.2">
      <c r="B481" s="10" t="s">
        <v>2626</v>
      </c>
      <c r="C481" s="8">
        <f>AVERAGE(C471:C480)</f>
        <v>50.190999999999995</v>
      </c>
      <c r="D481" s="8">
        <f t="shared" ref="D481:L481" si="453">AVERAGE(D471:D480)</f>
        <v>0.13086</v>
      </c>
      <c r="E481" s="8">
        <f t="shared" si="453"/>
        <v>5.1150000000000002</v>
      </c>
      <c r="F481" s="8">
        <f t="shared" si="453"/>
        <v>0.25219000000000003</v>
      </c>
      <c r="G481" s="8">
        <f t="shared" si="453"/>
        <v>21.945</v>
      </c>
      <c r="H481" s="8">
        <f t="shared" si="453"/>
        <v>0.23039000000000001</v>
      </c>
      <c r="I481" s="8">
        <f t="shared" si="453"/>
        <v>20.874000000000002</v>
      </c>
      <c r="J481" s="8">
        <f t="shared" si="453"/>
        <v>5.9640000000000006E-2</v>
      </c>
      <c r="K481" s="8">
        <f t="shared" si="453"/>
        <v>4.7400000000000003E-3</v>
      </c>
      <c r="L481" s="8">
        <f t="shared" si="453"/>
        <v>5.6299999999999996E-3</v>
      </c>
      <c r="M481" s="8">
        <f>SUM(C481:L481)</f>
        <v>98.808449999999993</v>
      </c>
      <c r="N481" s="8"/>
      <c r="O481" s="8">
        <v>0.12849333142909486</v>
      </c>
      <c r="P481" s="8">
        <v>62.574808846941607</v>
      </c>
      <c r="Q481" s="8">
        <v>36.904292696579468</v>
      </c>
      <c r="R481" s="8">
        <v>0.39240512504982977</v>
      </c>
      <c r="S481" s="8">
        <v>100</v>
      </c>
      <c r="T481" s="8">
        <v>0</v>
      </c>
      <c r="U481" s="8">
        <v>1.8476948738934837E-2</v>
      </c>
      <c r="V481" s="8">
        <v>99.981523051261064</v>
      </c>
      <c r="W481" s="8">
        <v>100</v>
      </c>
      <c r="X481" s="9"/>
    </row>
    <row r="482" spans="2:24" ht="17" x14ac:dyDescent="0.2">
      <c r="B482" s="10" t="s">
        <v>1532</v>
      </c>
      <c r="C482" s="8">
        <f>(STDEV(C471:C480)/C481)*100</f>
        <v>0.88901393731980316</v>
      </c>
      <c r="D482" s="8">
        <f t="shared" ref="D482:L482" si="454">(STDEV(D471:D480)/D481)*100</f>
        <v>104.12210303654031</v>
      </c>
      <c r="E482" s="8">
        <f t="shared" si="454"/>
        <v>9.3484576469249134</v>
      </c>
      <c r="F482" s="8">
        <f t="shared" si="454"/>
        <v>22.931957164317094</v>
      </c>
      <c r="G482" s="8">
        <f t="shared" si="454"/>
        <v>2.1878401111747365</v>
      </c>
      <c r="H482" s="8">
        <f t="shared" si="454"/>
        <v>14.660119650991824</v>
      </c>
      <c r="I482" s="8">
        <f t="shared" si="454"/>
        <v>1.5569730961600519</v>
      </c>
      <c r="J482" s="8">
        <f t="shared" si="454"/>
        <v>20.409471467805858</v>
      </c>
      <c r="K482" s="8">
        <f t="shared" si="454"/>
        <v>132.72782924601933</v>
      </c>
      <c r="L482" s="8">
        <f t="shared" si="454"/>
        <v>282.61980100780562</v>
      </c>
      <c r="N482" s="8"/>
      <c r="O482" s="8">
        <v>56.893570740894987</v>
      </c>
      <c r="P482" s="8">
        <v>6.0389778935974352</v>
      </c>
      <c r="Q482" s="8">
        <v>4.760420978040024</v>
      </c>
      <c r="R482" s="8">
        <v>32.307030387467549</v>
      </c>
      <c r="S482" s="8">
        <v>99.999999999999986</v>
      </c>
      <c r="T482" s="8">
        <v>0.62244893906083365</v>
      </c>
      <c r="U482" s="8">
        <v>86.924498023762794</v>
      </c>
      <c r="V482" s="8">
        <v>12.453053037176369</v>
      </c>
      <c r="W482" s="8">
        <v>100</v>
      </c>
      <c r="X482" s="9"/>
    </row>
    <row r="483" spans="2:24" x14ac:dyDescent="0.2">
      <c r="B483" s="10"/>
      <c r="C483" s="8"/>
      <c r="D483" s="8"/>
      <c r="E483" s="8"/>
      <c r="F483" s="8"/>
      <c r="G483" s="8"/>
      <c r="H483" s="8"/>
      <c r="I483" s="8"/>
      <c r="J483" s="8"/>
      <c r="K483" s="8"/>
      <c r="L483" s="8"/>
      <c r="N483" s="8"/>
      <c r="O483" s="8"/>
      <c r="P483" s="8"/>
      <c r="Q483" s="8"/>
      <c r="R483" s="8"/>
      <c r="S483" s="8"/>
      <c r="V483" s="8"/>
      <c r="W483" s="8"/>
      <c r="X483" s="9"/>
    </row>
    <row r="484" spans="2:24" ht="17" x14ac:dyDescent="0.2">
      <c r="B484" s="10" t="s">
        <v>1907</v>
      </c>
      <c r="C484" s="8">
        <v>50.61</v>
      </c>
      <c r="D484" s="8">
        <v>0.1201</v>
      </c>
      <c r="E484" s="8">
        <v>6.1</v>
      </c>
      <c r="F484" s="8">
        <v>0.1719</v>
      </c>
      <c r="G484" s="8">
        <v>20.07</v>
      </c>
      <c r="H484" s="8">
        <v>0.129</v>
      </c>
      <c r="I484" s="8">
        <v>21.7</v>
      </c>
      <c r="J484" s="8">
        <v>5.9200000000000003E-2</v>
      </c>
      <c r="K484" s="8">
        <v>0</v>
      </c>
      <c r="L484" s="8">
        <v>0</v>
      </c>
      <c r="M484" s="8">
        <v>98.984399999999994</v>
      </c>
      <c r="N484" s="8"/>
      <c r="O484" s="8">
        <v>0.12863961923799835</v>
      </c>
      <c r="P484" s="8">
        <v>65.609038187790532</v>
      </c>
      <c r="Q484" s="8">
        <v>34.0407216392354</v>
      </c>
      <c r="R484" s="8">
        <v>0.22160055373606041</v>
      </c>
      <c r="S484" s="8">
        <v>100</v>
      </c>
      <c r="T484" s="8">
        <v>0</v>
      </c>
      <c r="U484" s="8">
        <v>0</v>
      </c>
      <c r="V484" s="8">
        <v>100</v>
      </c>
      <c r="W484" s="8">
        <v>100</v>
      </c>
      <c r="X484" s="9"/>
    </row>
    <row r="485" spans="2:24" ht="17" x14ac:dyDescent="0.2">
      <c r="B485" s="10" t="s">
        <v>1908</v>
      </c>
      <c r="C485" s="8">
        <v>49.92</v>
      </c>
      <c r="D485" s="8">
        <v>5.96E-2</v>
      </c>
      <c r="E485" s="8">
        <v>5.38</v>
      </c>
      <c r="F485" s="8">
        <v>0.25390000000000001</v>
      </c>
      <c r="G485" s="8">
        <v>21.96</v>
      </c>
      <c r="H485" s="8">
        <v>0.2089</v>
      </c>
      <c r="I485" s="8">
        <v>20.96</v>
      </c>
      <c r="J485" s="8">
        <v>5.16E-2</v>
      </c>
      <c r="K485" s="8">
        <v>2.5000000000000001E-3</v>
      </c>
      <c r="L485" s="8">
        <v>0</v>
      </c>
      <c r="M485" s="8">
        <v>98.834100000000007</v>
      </c>
      <c r="N485" s="8"/>
      <c r="O485" s="8">
        <v>0.11091717444777559</v>
      </c>
      <c r="P485" s="8">
        <v>62.688989937519878</v>
      </c>
      <c r="Q485" s="8">
        <v>36.845103289762513</v>
      </c>
      <c r="R485" s="8">
        <v>0.35498959826982507</v>
      </c>
      <c r="S485" s="8">
        <v>99.999999999999986</v>
      </c>
      <c r="T485" s="8">
        <v>0</v>
      </c>
      <c r="U485" s="8">
        <v>9.7238014489727381E-3</v>
      </c>
      <c r="V485" s="8">
        <v>99.990276198551015</v>
      </c>
      <c r="W485" s="8">
        <v>99.999999999999986</v>
      </c>
      <c r="X485" s="9"/>
    </row>
    <row r="486" spans="2:24" ht="17" x14ac:dyDescent="0.2">
      <c r="B486" s="10" t="s">
        <v>1909</v>
      </c>
      <c r="C486" s="8">
        <v>50.19</v>
      </c>
      <c r="D486" s="8">
        <v>0.10199999999999999</v>
      </c>
      <c r="E486" s="8">
        <v>6.28</v>
      </c>
      <c r="F486" s="8">
        <v>0.25380000000000003</v>
      </c>
      <c r="G486" s="8">
        <v>19.579999999999998</v>
      </c>
      <c r="H486" s="8">
        <v>0.14230000000000001</v>
      </c>
      <c r="I486" s="8">
        <v>22.45</v>
      </c>
      <c r="J486" s="8">
        <v>7.3800000000000004E-2</v>
      </c>
      <c r="K486" s="8">
        <v>2E-3</v>
      </c>
      <c r="L486" s="8">
        <v>0</v>
      </c>
      <c r="M486" s="8">
        <v>99.144499999999994</v>
      </c>
      <c r="N486" s="8"/>
      <c r="O486" s="8">
        <v>0.15800889624452158</v>
      </c>
      <c r="P486" s="8">
        <v>66.879408123030373</v>
      </c>
      <c r="Q486" s="8">
        <v>32.721726592603616</v>
      </c>
      <c r="R486" s="8">
        <v>0.24085638812149021</v>
      </c>
      <c r="S486" s="8">
        <v>100</v>
      </c>
      <c r="T486" s="8">
        <v>0</v>
      </c>
      <c r="U486" s="8">
        <v>7.7483767768225988E-3</v>
      </c>
      <c r="V486" s="8">
        <v>99.992251623223169</v>
      </c>
      <c r="W486" s="8">
        <v>99.999999999999986</v>
      </c>
      <c r="X486" s="9"/>
    </row>
    <row r="487" spans="2:24" ht="17" x14ac:dyDescent="0.2">
      <c r="B487" s="10" t="s">
        <v>1910</v>
      </c>
      <c r="C487" s="8">
        <v>50.75</v>
      </c>
      <c r="D487" s="8">
        <v>5.6000000000000001E-2</v>
      </c>
      <c r="E487" s="8">
        <v>5.13</v>
      </c>
      <c r="F487" s="8">
        <v>0.25779999999999997</v>
      </c>
      <c r="G487" s="8">
        <v>20.87</v>
      </c>
      <c r="H487" s="8">
        <v>0.1472</v>
      </c>
      <c r="I487" s="8">
        <v>21.77</v>
      </c>
      <c r="J487" s="8">
        <v>7.8799999999999995E-2</v>
      </c>
      <c r="K487" s="8">
        <v>2.2000000000000001E-3</v>
      </c>
      <c r="L487" s="8">
        <v>7.3000000000000001E-3</v>
      </c>
      <c r="M487" s="8">
        <v>99.085700000000003</v>
      </c>
      <c r="N487" s="8"/>
      <c r="O487" s="8">
        <v>0.16846296715454687</v>
      </c>
      <c r="P487" s="8">
        <v>64.75712441195931</v>
      </c>
      <c r="Q487" s="8">
        <v>34.825633384770718</v>
      </c>
      <c r="R487" s="8">
        <v>0.24877923611542202</v>
      </c>
      <c r="S487" s="8">
        <v>100.00000000000001</v>
      </c>
      <c r="T487" s="8">
        <v>0</v>
      </c>
      <c r="U487" s="8">
        <v>8.510462387362569E-3</v>
      </c>
      <c r="V487" s="8">
        <v>99.991489537612637</v>
      </c>
      <c r="W487" s="8">
        <v>100</v>
      </c>
      <c r="X487" s="9"/>
    </row>
    <row r="488" spans="2:24" ht="17" x14ac:dyDescent="0.2">
      <c r="B488" s="10" t="s">
        <v>1911</v>
      </c>
      <c r="C488" s="8">
        <v>50.66</v>
      </c>
      <c r="D488" s="8">
        <v>0.1056</v>
      </c>
      <c r="E488" s="8">
        <v>5.76</v>
      </c>
      <c r="F488" s="8">
        <v>0.21690000000000001</v>
      </c>
      <c r="G488" s="8">
        <v>20.32</v>
      </c>
      <c r="H488" s="8">
        <v>0.1459</v>
      </c>
      <c r="I488" s="8">
        <v>22.2</v>
      </c>
      <c r="J488" s="8">
        <v>0.06</v>
      </c>
      <c r="K488" s="8">
        <v>0</v>
      </c>
      <c r="L488" s="8">
        <v>2.0999999999999999E-3</v>
      </c>
      <c r="M488" s="8">
        <v>99.507900000000006</v>
      </c>
      <c r="N488" s="8"/>
      <c r="O488" s="8">
        <v>0.12786352594576253</v>
      </c>
      <c r="P488" s="8">
        <v>65.826277832232563</v>
      </c>
      <c r="Q488" s="8">
        <v>33.800060378778248</v>
      </c>
      <c r="R488" s="8">
        <v>0.24579826304343363</v>
      </c>
      <c r="S488" s="8">
        <v>100</v>
      </c>
      <c r="T488" s="8">
        <v>0</v>
      </c>
      <c r="U488" s="8">
        <v>0</v>
      </c>
      <c r="V488" s="8">
        <v>100</v>
      </c>
      <c r="W488" s="8">
        <v>100</v>
      </c>
      <c r="X488" s="9"/>
    </row>
    <row r="489" spans="2:24" ht="17" x14ac:dyDescent="0.2">
      <c r="B489" s="10" t="s">
        <v>1912</v>
      </c>
      <c r="C489" s="8">
        <v>51.07</v>
      </c>
      <c r="D489" s="8">
        <v>5.8599999999999999E-2</v>
      </c>
      <c r="E489" s="8">
        <v>5.83</v>
      </c>
      <c r="F489" s="8">
        <v>0.21870000000000001</v>
      </c>
      <c r="G489" s="8">
        <v>20.11</v>
      </c>
      <c r="H489" s="8">
        <v>0.1066</v>
      </c>
      <c r="I489" s="8">
        <v>22.18</v>
      </c>
      <c r="J489" s="8">
        <v>7.3499999999999996E-2</v>
      </c>
      <c r="K489" s="8">
        <v>0</v>
      </c>
      <c r="L489" s="8">
        <v>1.5E-3</v>
      </c>
      <c r="M489" s="8">
        <v>99.680800000000005</v>
      </c>
      <c r="N489" s="8"/>
      <c r="O489" s="8">
        <v>0.15733461688866651</v>
      </c>
      <c r="P489" s="8">
        <v>66.061645598154698</v>
      </c>
      <c r="Q489" s="8">
        <v>33.600625720263658</v>
      </c>
      <c r="R489" s="8">
        <v>0.18039406469299088</v>
      </c>
      <c r="S489" s="8">
        <v>100</v>
      </c>
      <c r="T489" s="8">
        <v>0</v>
      </c>
      <c r="U489" s="8">
        <v>0</v>
      </c>
      <c r="V489" s="8">
        <v>100</v>
      </c>
      <c r="W489" s="8">
        <v>100</v>
      </c>
      <c r="X489" s="9"/>
    </row>
    <row r="490" spans="2:24" ht="17" x14ac:dyDescent="0.2">
      <c r="B490" s="10" t="s">
        <v>1913</v>
      </c>
      <c r="C490" s="8">
        <v>50.71</v>
      </c>
      <c r="D490" s="8">
        <v>5.2999999999999999E-2</v>
      </c>
      <c r="E490" s="8">
        <v>5.27</v>
      </c>
      <c r="F490" s="8">
        <v>0.1842</v>
      </c>
      <c r="G490" s="8">
        <v>21.48</v>
      </c>
      <c r="H490" s="8">
        <v>0.1535</v>
      </c>
      <c r="I490" s="8">
        <v>21.34</v>
      </c>
      <c r="J490" s="8">
        <v>5.11E-2</v>
      </c>
      <c r="K490" s="8">
        <v>0</v>
      </c>
      <c r="L490" s="8">
        <v>0</v>
      </c>
      <c r="M490" s="8">
        <v>99.261799999999994</v>
      </c>
      <c r="N490" s="8"/>
      <c r="O490" s="8">
        <v>0.10958381941213351</v>
      </c>
      <c r="P490" s="8">
        <v>63.675277486445879</v>
      </c>
      <c r="Q490" s="8">
        <v>35.954905912097246</v>
      </c>
      <c r="R490" s="8">
        <v>0.26023278204472983</v>
      </c>
      <c r="S490" s="8">
        <v>99.999999999999986</v>
      </c>
      <c r="T490" s="8">
        <v>0</v>
      </c>
      <c r="U490" s="8">
        <v>0</v>
      </c>
      <c r="V490" s="8">
        <v>100</v>
      </c>
      <c r="W490" s="8">
        <v>100</v>
      </c>
      <c r="X490" s="9"/>
    </row>
    <row r="491" spans="2:24" ht="17" x14ac:dyDescent="0.2">
      <c r="B491" s="10" t="s">
        <v>1914</v>
      </c>
      <c r="C491" s="8">
        <v>50.51</v>
      </c>
      <c r="D491" s="8">
        <v>5.2499999999999998E-2</v>
      </c>
      <c r="E491" s="8">
        <v>5.68</v>
      </c>
      <c r="F491" s="8">
        <v>0.23599999999999999</v>
      </c>
      <c r="G491" s="8">
        <v>21.28</v>
      </c>
      <c r="H491" s="8">
        <v>0.18</v>
      </c>
      <c r="I491" s="8">
        <v>21.28</v>
      </c>
      <c r="J491" s="8">
        <v>4.1399999999999999E-2</v>
      </c>
      <c r="K491" s="8">
        <v>2.3E-3</v>
      </c>
      <c r="L491" s="8">
        <v>0</v>
      </c>
      <c r="M491" s="8">
        <v>99.297799999999995</v>
      </c>
      <c r="N491" s="8"/>
      <c r="O491" s="8">
        <v>8.921908388425194E-2</v>
      </c>
      <c r="P491" s="8">
        <v>63.808706385905012</v>
      </c>
      <c r="Q491" s="8">
        <v>35.795413906056105</v>
      </c>
      <c r="R491" s="8">
        <v>0.30666062415462936</v>
      </c>
      <c r="S491" s="8">
        <v>100</v>
      </c>
      <c r="T491" s="8">
        <v>0</v>
      </c>
      <c r="U491" s="8">
        <v>8.9688241967917862E-3</v>
      </c>
      <c r="V491" s="8">
        <v>99.991031175803201</v>
      </c>
      <c r="W491" s="8">
        <v>99.999999999999986</v>
      </c>
      <c r="X491" s="9"/>
    </row>
    <row r="492" spans="2:24" ht="17" x14ac:dyDescent="0.2">
      <c r="B492" s="10" t="s">
        <v>1915</v>
      </c>
      <c r="C492" s="8">
        <v>50.6</v>
      </c>
      <c r="D492" s="8">
        <v>0.1139</v>
      </c>
      <c r="E492" s="8">
        <v>5.85</v>
      </c>
      <c r="F492" s="8">
        <v>0.22459999999999999</v>
      </c>
      <c r="G492" s="8">
        <v>19.93</v>
      </c>
      <c r="H492" s="8">
        <v>0.13739999999999999</v>
      </c>
      <c r="I492" s="8">
        <v>22.28</v>
      </c>
      <c r="J492" s="8">
        <v>7.5499999999999998E-2</v>
      </c>
      <c r="K492" s="8">
        <v>0</v>
      </c>
      <c r="L492" s="8">
        <v>8.3999999999999995E-3</v>
      </c>
      <c r="M492" s="8">
        <v>99.250799999999998</v>
      </c>
      <c r="N492" s="8"/>
      <c r="O492" s="8">
        <v>0.16152942178235427</v>
      </c>
      <c r="P492" s="8">
        <v>66.324009284537468</v>
      </c>
      <c r="Q492" s="8">
        <v>33.282070183151951</v>
      </c>
      <c r="R492" s="8">
        <v>0.23239111052822237</v>
      </c>
      <c r="S492" s="8">
        <v>100</v>
      </c>
      <c r="T492" s="8">
        <v>0</v>
      </c>
      <c r="U492" s="8">
        <v>0</v>
      </c>
      <c r="V492" s="8">
        <v>100</v>
      </c>
      <c r="W492" s="8">
        <v>100</v>
      </c>
      <c r="X492" s="9"/>
    </row>
    <row r="493" spans="2:24" ht="17" x14ac:dyDescent="0.2">
      <c r="B493" s="10" t="s">
        <v>1916</v>
      </c>
      <c r="C493" s="8">
        <v>51.14</v>
      </c>
      <c r="D493" s="8">
        <v>0.09</v>
      </c>
      <c r="E493" s="8">
        <v>5.22</v>
      </c>
      <c r="F493" s="8">
        <v>0.18429999999999999</v>
      </c>
      <c r="G493" s="8">
        <v>19.78</v>
      </c>
      <c r="H493" s="8">
        <v>0.1128</v>
      </c>
      <c r="I493" s="8">
        <v>22.53</v>
      </c>
      <c r="J493" s="8">
        <v>6.0499999999999998E-2</v>
      </c>
      <c r="K493" s="8">
        <v>3.5999999999999999E-3</v>
      </c>
      <c r="L493" s="8">
        <v>2.3999999999999998E-3</v>
      </c>
      <c r="M493" s="8">
        <v>99.147499999999994</v>
      </c>
      <c r="N493" s="8"/>
      <c r="O493" s="8">
        <v>0.12889609580813399</v>
      </c>
      <c r="P493" s="8">
        <v>66.787698533526793</v>
      </c>
      <c r="Q493" s="8">
        <v>32.893419379132695</v>
      </c>
      <c r="R493" s="8">
        <v>0.18998599153238499</v>
      </c>
      <c r="S493" s="8">
        <v>100</v>
      </c>
      <c r="T493" s="8">
        <v>0</v>
      </c>
      <c r="U493" s="8">
        <v>1.3877646630515845E-2</v>
      </c>
      <c r="V493" s="8">
        <v>99.986122353369495</v>
      </c>
      <c r="W493" s="8">
        <v>100.00000000000001</v>
      </c>
      <c r="X493" s="9"/>
    </row>
    <row r="494" spans="2:24" ht="17" x14ac:dyDescent="0.2">
      <c r="B494" s="10" t="s">
        <v>1917</v>
      </c>
      <c r="C494" s="8">
        <v>51.06</v>
      </c>
      <c r="D494" s="8">
        <v>9.2299999999999993E-2</v>
      </c>
      <c r="E494" s="8">
        <v>5.69</v>
      </c>
      <c r="F494" s="8">
        <v>0.18479999999999999</v>
      </c>
      <c r="G494" s="8">
        <v>20.079999999999998</v>
      </c>
      <c r="H494" s="8">
        <v>0.14990000000000001</v>
      </c>
      <c r="I494" s="8">
        <v>22.24</v>
      </c>
      <c r="J494" s="8">
        <v>5.2900000000000003E-2</v>
      </c>
      <c r="K494" s="8">
        <v>0</v>
      </c>
      <c r="L494" s="8">
        <v>4.4999999999999997E-3</v>
      </c>
      <c r="M494" s="8">
        <v>99.590299999999999</v>
      </c>
      <c r="N494" s="8"/>
      <c r="O494" s="8">
        <v>0.11305975037915281</v>
      </c>
      <c r="P494" s="8">
        <v>66.136016235342055</v>
      </c>
      <c r="Q494" s="8">
        <v>33.497654991404019</v>
      </c>
      <c r="R494" s="8">
        <v>0.25326902287477537</v>
      </c>
      <c r="S494" s="8">
        <v>100</v>
      </c>
      <c r="T494" s="8">
        <v>0</v>
      </c>
      <c r="U494" s="8">
        <v>0</v>
      </c>
      <c r="V494" s="8">
        <v>100</v>
      </c>
      <c r="W494" s="8">
        <v>100</v>
      </c>
      <c r="X494" s="9"/>
    </row>
    <row r="495" spans="2:24" ht="17" x14ac:dyDescent="0.2">
      <c r="B495" s="10" t="s">
        <v>1918</v>
      </c>
      <c r="C495" s="8">
        <v>49.86</v>
      </c>
      <c r="D495" s="8">
        <v>7.2099999999999997E-2</v>
      </c>
      <c r="E495" s="8">
        <v>5.92</v>
      </c>
      <c r="F495" s="8">
        <v>0.2455</v>
      </c>
      <c r="G495" s="8">
        <v>21.73</v>
      </c>
      <c r="H495" s="8">
        <v>0.1489</v>
      </c>
      <c r="I495" s="8">
        <v>21.11</v>
      </c>
      <c r="J495" s="8">
        <v>4.9700000000000001E-2</v>
      </c>
      <c r="K495" s="8">
        <v>0</v>
      </c>
      <c r="L495" s="8">
        <v>0</v>
      </c>
      <c r="M495" s="8">
        <v>99.136200000000002</v>
      </c>
      <c r="N495" s="8"/>
      <c r="O495" s="8">
        <v>0.10687930567519661</v>
      </c>
      <c r="P495" s="8">
        <v>63.164980511950439</v>
      </c>
      <c r="Q495" s="8">
        <v>36.475000620211901</v>
      </c>
      <c r="R495" s="8">
        <v>0.25313956216246336</v>
      </c>
      <c r="S495" s="8">
        <v>100</v>
      </c>
      <c r="T495" s="8">
        <v>0</v>
      </c>
      <c r="U495" s="8">
        <v>0</v>
      </c>
      <c r="V495" s="8">
        <v>100</v>
      </c>
      <c r="W495" s="8">
        <v>100</v>
      </c>
      <c r="X495" s="9"/>
    </row>
    <row r="496" spans="2:24" ht="17" x14ac:dyDescent="0.2">
      <c r="B496" s="10" t="s">
        <v>1919</v>
      </c>
      <c r="C496" s="8">
        <v>51.44</v>
      </c>
      <c r="D496" s="8">
        <v>5.7000000000000002E-2</v>
      </c>
      <c r="E496" s="8">
        <v>3.9</v>
      </c>
      <c r="F496" s="8">
        <v>0.1575</v>
      </c>
      <c r="G496" s="8">
        <v>21.74</v>
      </c>
      <c r="H496" s="8">
        <v>0.18590000000000001</v>
      </c>
      <c r="I496" s="8">
        <v>21.88</v>
      </c>
      <c r="J496" s="8">
        <v>6.8500000000000005E-2</v>
      </c>
      <c r="K496" s="8">
        <v>1.9E-3</v>
      </c>
      <c r="L496" s="8">
        <v>0</v>
      </c>
      <c r="M496" s="8">
        <v>99.447000000000003</v>
      </c>
      <c r="N496" s="8"/>
      <c r="O496" s="8">
        <v>0.14382211095212502</v>
      </c>
      <c r="P496" s="8">
        <v>63.919490282511305</v>
      </c>
      <c r="Q496" s="8">
        <v>35.628125515558025</v>
      </c>
      <c r="R496" s="8">
        <v>0.30856209097854459</v>
      </c>
      <c r="S496" s="8">
        <v>100</v>
      </c>
      <c r="T496" s="8">
        <v>0</v>
      </c>
      <c r="U496" s="8">
        <v>7.2184931271873946E-3</v>
      </c>
      <c r="V496" s="8">
        <v>99.992781506872802</v>
      </c>
      <c r="W496" s="8">
        <v>99.999999999999986</v>
      </c>
      <c r="X496" s="9"/>
    </row>
    <row r="497" spans="2:24" ht="17" x14ac:dyDescent="0.2">
      <c r="B497" s="10" t="s">
        <v>1920</v>
      </c>
      <c r="C497" s="8">
        <v>51.38</v>
      </c>
      <c r="D497" s="8">
        <v>9.1999999999999998E-2</v>
      </c>
      <c r="E497" s="8">
        <v>5.18</v>
      </c>
      <c r="F497" s="8">
        <v>0.18099999999999999</v>
      </c>
      <c r="G497" s="8">
        <v>19.52</v>
      </c>
      <c r="H497" s="8">
        <v>0.12809999999999999</v>
      </c>
      <c r="I497" s="8">
        <v>22.62</v>
      </c>
      <c r="J497" s="8">
        <v>6.9199999999999998E-2</v>
      </c>
      <c r="K497" s="8">
        <v>0</v>
      </c>
      <c r="L497" s="8">
        <v>1.34E-2</v>
      </c>
      <c r="M497" s="8">
        <v>99.197500000000005</v>
      </c>
      <c r="N497" s="8"/>
      <c r="O497" s="8">
        <v>0.14761057568557198</v>
      </c>
      <c r="P497" s="8">
        <v>67.135909729650692</v>
      </c>
      <c r="Q497" s="8">
        <v>32.500462361077382</v>
      </c>
      <c r="R497" s="8">
        <v>0.2160173335863606</v>
      </c>
      <c r="S497" s="8">
        <v>100.00000000000001</v>
      </c>
      <c r="T497" s="8">
        <v>0</v>
      </c>
      <c r="U497" s="8">
        <v>0</v>
      </c>
      <c r="V497" s="8">
        <v>100</v>
      </c>
      <c r="W497" s="8">
        <v>100</v>
      </c>
      <c r="X497" s="9"/>
    </row>
    <row r="498" spans="2:24" ht="17" x14ac:dyDescent="0.2">
      <c r="B498" s="10" t="s">
        <v>1921</v>
      </c>
      <c r="C498" s="8">
        <v>50.45</v>
      </c>
      <c r="D498" s="8">
        <v>5.3100000000000001E-2</v>
      </c>
      <c r="E498" s="8">
        <v>4.5</v>
      </c>
      <c r="F498" s="8">
        <v>0.24410000000000001</v>
      </c>
      <c r="G498" s="8">
        <v>22.39</v>
      </c>
      <c r="H498" s="8">
        <v>0.18190000000000001</v>
      </c>
      <c r="I498" s="8">
        <v>20.91</v>
      </c>
      <c r="J498" s="8">
        <v>4.8899999999999999E-2</v>
      </c>
      <c r="K498" s="8">
        <v>0</v>
      </c>
      <c r="L498" s="8">
        <v>0</v>
      </c>
      <c r="M498" s="8">
        <v>98.803899999999999</v>
      </c>
      <c r="N498" s="8"/>
      <c r="O498" s="8">
        <v>0.10456936130078696</v>
      </c>
      <c r="P498" s="8">
        <v>62.215776696571488</v>
      </c>
      <c r="Q498" s="8">
        <v>37.372145964487068</v>
      </c>
      <c r="R498" s="8">
        <v>0.30750797764064863</v>
      </c>
      <c r="S498" s="8">
        <v>100</v>
      </c>
      <c r="T498" s="8">
        <v>0</v>
      </c>
      <c r="U498" s="8">
        <v>0</v>
      </c>
      <c r="V498" s="8">
        <v>100</v>
      </c>
      <c r="W498" s="8">
        <v>100</v>
      </c>
      <c r="X498" s="9"/>
    </row>
    <row r="499" spans="2:24" ht="17" x14ac:dyDescent="0.2">
      <c r="B499" s="10" t="s">
        <v>1922</v>
      </c>
      <c r="C499" s="8">
        <v>50.31</v>
      </c>
      <c r="D499" s="8">
        <v>0.1057</v>
      </c>
      <c r="E499" s="8">
        <v>6.03</v>
      </c>
      <c r="F499" s="8">
        <v>0.17910000000000001</v>
      </c>
      <c r="G499" s="8">
        <v>21.02</v>
      </c>
      <c r="H499" s="8">
        <v>0.1404</v>
      </c>
      <c r="I499" s="8">
        <v>21.3</v>
      </c>
      <c r="J499" s="8">
        <v>6.0600000000000001E-2</v>
      </c>
      <c r="K499" s="8">
        <v>1.5E-3</v>
      </c>
      <c r="L499" s="8">
        <v>0</v>
      </c>
      <c r="M499" s="8">
        <v>99.173100000000005</v>
      </c>
      <c r="N499" s="8"/>
      <c r="O499" s="8">
        <v>0.1311250978236902</v>
      </c>
      <c r="P499" s="8">
        <v>64.127410403544786</v>
      </c>
      <c r="Q499" s="8">
        <v>35.501300226371434</v>
      </c>
      <c r="R499" s="8">
        <v>0.24016427226006876</v>
      </c>
      <c r="S499" s="8">
        <v>99.999999999999972</v>
      </c>
      <c r="T499" s="8">
        <v>0</v>
      </c>
      <c r="U499" s="8">
        <v>5.8731103706783317E-3</v>
      </c>
      <c r="V499" s="8">
        <v>99.994126889629314</v>
      </c>
      <c r="W499" s="8">
        <v>99.999999999999986</v>
      </c>
      <c r="X499" s="9"/>
    </row>
    <row r="500" spans="2:24" ht="17" x14ac:dyDescent="0.2">
      <c r="B500" s="10" t="s">
        <v>1923</v>
      </c>
      <c r="C500" s="8">
        <v>50.28</v>
      </c>
      <c r="D500" s="8">
        <v>5.9499999999999997E-2</v>
      </c>
      <c r="E500" s="8">
        <v>6.05</v>
      </c>
      <c r="F500" s="8">
        <v>0.21</v>
      </c>
      <c r="G500" s="8">
        <v>20.67</v>
      </c>
      <c r="H500" s="8">
        <v>0.1132</v>
      </c>
      <c r="I500" s="8">
        <v>21.53</v>
      </c>
      <c r="J500" s="8">
        <v>4.02E-2</v>
      </c>
      <c r="K500" s="8">
        <v>8.9999999999999998E-4</v>
      </c>
      <c r="L500" s="8">
        <v>0</v>
      </c>
      <c r="M500" s="8">
        <v>98.990099999999998</v>
      </c>
      <c r="N500" s="8"/>
      <c r="O500" s="8">
        <v>8.6974702914012741E-2</v>
      </c>
      <c r="P500" s="8">
        <v>64.812955929292087</v>
      </c>
      <c r="Q500" s="8">
        <v>34.906453289371221</v>
      </c>
      <c r="R500" s="8">
        <v>0.19361607842265752</v>
      </c>
      <c r="S500" s="8">
        <v>99.999999999999986</v>
      </c>
      <c r="T500" s="8">
        <v>0</v>
      </c>
      <c r="U500" s="8">
        <v>3.5235733535235987E-3</v>
      </c>
      <c r="V500" s="8">
        <v>99.996476426646481</v>
      </c>
      <c r="W500" s="8">
        <v>100</v>
      </c>
      <c r="X500" s="9"/>
    </row>
    <row r="501" spans="2:24" ht="34" x14ac:dyDescent="0.2">
      <c r="B501" s="10" t="s">
        <v>1924</v>
      </c>
      <c r="C501" s="8">
        <v>49.35</v>
      </c>
      <c r="D501" s="8">
        <v>0.39439999999999997</v>
      </c>
      <c r="E501" s="8">
        <v>6.65</v>
      </c>
      <c r="F501" s="8">
        <v>0.1888</v>
      </c>
      <c r="G501" s="8">
        <v>20.57</v>
      </c>
      <c r="H501" s="8">
        <v>0.1169</v>
      </c>
      <c r="I501" s="8">
        <v>21.48</v>
      </c>
      <c r="J501" s="8">
        <v>6.8400000000000002E-2</v>
      </c>
      <c r="K501" s="8">
        <v>3.0000000000000001E-3</v>
      </c>
      <c r="L501" s="8">
        <v>3.8999999999999998E-3</v>
      </c>
      <c r="M501" s="8">
        <v>98.831800000000001</v>
      </c>
      <c r="N501" s="8"/>
      <c r="O501" s="8">
        <v>0.14836075447304953</v>
      </c>
      <c r="P501" s="8">
        <v>64.825833081167758</v>
      </c>
      <c r="Q501" s="8">
        <v>34.825356407209227</v>
      </c>
      <c r="R501" s="8">
        <v>0.20044975714995461</v>
      </c>
      <c r="S501" s="8">
        <v>99.999999999999986</v>
      </c>
      <c r="T501" s="8">
        <v>0</v>
      </c>
      <c r="U501" s="8">
        <v>1.1773951954134837E-2</v>
      </c>
      <c r="V501" s="8">
        <v>99.98822604804586</v>
      </c>
      <c r="W501" s="8">
        <v>100</v>
      </c>
      <c r="X501" s="9"/>
    </row>
    <row r="502" spans="2:24" ht="17" x14ac:dyDescent="0.2">
      <c r="B502" s="10" t="s">
        <v>1925</v>
      </c>
      <c r="C502" s="8">
        <v>50.42</v>
      </c>
      <c r="D502" s="8">
        <v>0.10580000000000001</v>
      </c>
      <c r="E502" s="8">
        <v>5.79</v>
      </c>
      <c r="F502" s="8">
        <v>0.1681</v>
      </c>
      <c r="G502" s="8">
        <v>20.72</v>
      </c>
      <c r="H502" s="8">
        <v>0.13569999999999999</v>
      </c>
      <c r="I502" s="8">
        <v>21.76</v>
      </c>
      <c r="J502" s="8">
        <v>6.3299999999999995E-2</v>
      </c>
      <c r="K502" s="8">
        <v>0</v>
      </c>
      <c r="L502" s="8">
        <v>0</v>
      </c>
      <c r="M502" s="8">
        <v>99.200100000000006</v>
      </c>
      <c r="N502" s="8"/>
      <c r="O502" s="8">
        <v>0.1357778439207982</v>
      </c>
      <c r="P502" s="8">
        <v>64.943394842380215</v>
      </c>
      <c r="Q502" s="8">
        <v>34.690718561478654</v>
      </c>
      <c r="R502" s="8">
        <v>0.2301087522203358</v>
      </c>
      <c r="S502" s="8">
        <v>100</v>
      </c>
      <c r="T502" s="8">
        <v>0</v>
      </c>
      <c r="U502" s="8">
        <v>0</v>
      </c>
      <c r="V502" s="8">
        <v>100</v>
      </c>
      <c r="W502" s="8">
        <v>100</v>
      </c>
      <c r="X502" s="9"/>
    </row>
    <row r="503" spans="2:24" ht="17" x14ac:dyDescent="0.2">
      <c r="B503" s="10" t="s">
        <v>1926</v>
      </c>
      <c r="C503" s="8">
        <v>50.15</v>
      </c>
      <c r="D503" s="8">
        <v>0.13200000000000001</v>
      </c>
      <c r="E503" s="8">
        <v>5.89</v>
      </c>
      <c r="F503" s="8">
        <v>0.2336</v>
      </c>
      <c r="G503" s="8">
        <v>21.05</v>
      </c>
      <c r="H503" s="8">
        <v>0.17499999999999999</v>
      </c>
      <c r="I503" s="8">
        <v>21.27</v>
      </c>
      <c r="J503" s="8">
        <v>6.0299999999999999E-2</v>
      </c>
      <c r="K503" s="8">
        <v>2.76E-2</v>
      </c>
      <c r="L503" s="8">
        <v>0</v>
      </c>
      <c r="M503" s="8">
        <v>99.015799999999999</v>
      </c>
      <c r="N503" s="8"/>
      <c r="O503" s="8">
        <v>0.13045132893433053</v>
      </c>
      <c r="P503" s="8">
        <v>64.024999472799138</v>
      </c>
      <c r="Q503" s="8">
        <v>35.545255663120066</v>
      </c>
      <c r="R503" s="8">
        <v>0.29929353514646995</v>
      </c>
      <c r="S503" s="8">
        <v>100.00000000000001</v>
      </c>
      <c r="T503" s="8">
        <v>0</v>
      </c>
      <c r="U503" s="8">
        <v>0.10793454879449273</v>
      </c>
      <c r="V503" s="8">
        <v>99.892065451205497</v>
      </c>
      <c r="W503" s="8">
        <v>99.999999999999986</v>
      </c>
      <c r="X503" s="9"/>
    </row>
    <row r="504" spans="2:24" ht="17" x14ac:dyDescent="0.2">
      <c r="B504" s="10" t="s">
        <v>1927</v>
      </c>
      <c r="C504" s="8">
        <v>50.47</v>
      </c>
      <c r="D504" s="8">
        <v>0.10580000000000001</v>
      </c>
      <c r="E504" s="8">
        <v>6.27</v>
      </c>
      <c r="F504" s="8">
        <v>0.2177</v>
      </c>
      <c r="G504" s="8">
        <v>20.3</v>
      </c>
      <c r="H504" s="8">
        <v>0.1326</v>
      </c>
      <c r="I504" s="8">
        <v>21.78</v>
      </c>
      <c r="J504" s="8">
        <v>6.1600000000000002E-2</v>
      </c>
      <c r="K504" s="8">
        <v>0</v>
      </c>
      <c r="L504" s="8">
        <v>0</v>
      </c>
      <c r="M504" s="8">
        <v>99.356700000000004</v>
      </c>
      <c r="N504" s="8"/>
      <c r="O504" s="8">
        <v>0.13299905110714669</v>
      </c>
      <c r="P504" s="8">
        <v>65.429952319912786</v>
      </c>
      <c r="Q504" s="8">
        <v>34.210720024228067</v>
      </c>
      <c r="R504" s="8">
        <v>0.22632860475200461</v>
      </c>
      <c r="S504" s="8">
        <v>100</v>
      </c>
      <c r="T504" s="8">
        <v>0</v>
      </c>
      <c r="U504" s="8">
        <v>0</v>
      </c>
      <c r="V504" s="8">
        <v>100</v>
      </c>
      <c r="W504" s="8">
        <v>100</v>
      </c>
      <c r="X504" s="9"/>
    </row>
    <row r="505" spans="2:24" ht="17" x14ac:dyDescent="0.2">
      <c r="B505" s="10" t="s">
        <v>1928</v>
      </c>
      <c r="C505" s="8">
        <v>50.45</v>
      </c>
      <c r="D505" s="8">
        <v>6.4299999999999996E-2</v>
      </c>
      <c r="E505" s="8">
        <v>5.7</v>
      </c>
      <c r="F505" s="8">
        <v>0.20669999999999999</v>
      </c>
      <c r="G505" s="8">
        <v>20.6</v>
      </c>
      <c r="H505" s="8">
        <v>0.12989999999999999</v>
      </c>
      <c r="I505" s="8">
        <v>21.98</v>
      </c>
      <c r="J505" s="8">
        <v>6.0600000000000001E-2</v>
      </c>
      <c r="K505" s="8">
        <v>0</v>
      </c>
      <c r="L505" s="8">
        <v>1.01E-2</v>
      </c>
      <c r="M505" s="8">
        <v>99.228999999999999</v>
      </c>
      <c r="N505" s="8"/>
      <c r="O505" s="8">
        <v>0.12941686175010619</v>
      </c>
      <c r="P505" s="8">
        <v>65.312577985777125</v>
      </c>
      <c r="Q505" s="8">
        <v>34.338696643110787</v>
      </c>
      <c r="R505" s="8">
        <v>0.21930850936197877</v>
      </c>
      <c r="S505" s="8">
        <v>100</v>
      </c>
      <c r="T505" s="8">
        <v>0</v>
      </c>
      <c r="U505" s="8">
        <v>0</v>
      </c>
      <c r="V505" s="8">
        <v>100</v>
      </c>
      <c r="W505" s="8">
        <v>100</v>
      </c>
      <c r="X505" s="9"/>
    </row>
    <row r="506" spans="2:24" ht="17" x14ac:dyDescent="0.2">
      <c r="B506" s="10" t="s">
        <v>1929</v>
      </c>
      <c r="C506" s="8">
        <v>50.82</v>
      </c>
      <c r="D506" s="8">
        <v>8.6999999999999994E-2</v>
      </c>
      <c r="E506" s="8">
        <v>5.34</v>
      </c>
      <c r="F506" s="8">
        <v>0.23130000000000001</v>
      </c>
      <c r="G506" s="8">
        <v>21.02</v>
      </c>
      <c r="H506" s="8">
        <v>0.1198</v>
      </c>
      <c r="I506" s="8">
        <v>21.6</v>
      </c>
      <c r="J506" s="8">
        <v>5.4699999999999999E-2</v>
      </c>
      <c r="K506" s="8">
        <v>2.8E-3</v>
      </c>
      <c r="L506" s="8">
        <v>0</v>
      </c>
      <c r="M506" s="8">
        <v>99.295100000000005</v>
      </c>
      <c r="N506" s="8"/>
      <c r="O506" s="8">
        <v>0.11735517279588389</v>
      </c>
      <c r="P506" s="8">
        <v>64.479188072304055</v>
      </c>
      <c r="Q506" s="8">
        <v>35.200267929043136</v>
      </c>
      <c r="R506" s="8">
        <v>0.20318882585692949</v>
      </c>
      <c r="S506" s="8">
        <v>100</v>
      </c>
      <c r="T506" s="8">
        <v>0</v>
      </c>
      <c r="U506" s="8">
        <v>1.0869634557446358E-2</v>
      </c>
      <c r="V506" s="8">
        <v>99.989130365442563</v>
      </c>
      <c r="W506" s="8">
        <v>100.00000000000001</v>
      </c>
      <c r="X506" s="9"/>
    </row>
    <row r="507" spans="2:24" ht="17" x14ac:dyDescent="0.2">
      <c r="B507" s="10" t="s">
        <v>1930</v>
      </c>
      <c r="C507" s="8">
        <v>49.77</v>
      </c>
      <c r="D507" s="8">
        <v>7.7299999999999994E-2</v>
      </c>
      <c r="E507" s="8">
        <v>6.56</v>
      </c>
      <c r="F507" s="8">
        <v>0.1104</v>
      </c>
      <c r="G507" s="8">
        <v>21.17</v>
      </c>
      <c r="H507" s="8">
        <v>0.1177</v>
      </c>
      <c r="I507" s="8">
        <v>21.39</v>
      </c>
      <c r="J507" s="8">
        <v>7.1499999999999994E-2</v>
      </c>
      <c r="K507" s="8">
        <v>3.0999999999999999E-3</v>
      </c>
      <c r="L507" s="8">
        <v>7.7000000000000002E-3</v>
      </c>
      <c r="M507" s="8">
        <v>99.315100000000001</v>
      </c>
      <c r="N507" s="8"/>
      <c r="O507" s="8">
        <v>0.15392673260024248</v>
      </c>
      <c r="P507" s="8">
        <v>64.072208155729939</v>
      </c>
      <c r="Q507" s="8">
        <v>35.573550530411616</v>
      </c>
      <c r="R507" s="8">
        <v>0.20031458125820537</v>
      </c>
      <c r="S507" s="8">
        <v>100.00000000000001</v>
      </c>
      <c r="T507" s="8">
        <v>0</v>
      </c>
      <c r="U507" s="8">
        <v>1.2075537358626764E-2</v>
      </c>
      <c r="V507" s="8">
        <v>99.987924462641359</v>
      </c>
      <c r="W507" s="8">
        <v>99.999999999999986</v>
      </c>
      <c r="X507" s="9"/>
    </row>
    <row r="508" spans="2:24" ht="17" x14ac:dyDescent="0.2">
      <c r="B508" s="10" t="s">
        <v>1931</v>
      </c>
      <c r="C508" s="8">
        <v>50.65</v>
      </c>
      <c r="D508" s="8">
        <v>3.3799999999999997E-2</v>
      </c>
      <c r="E508" s="8">
        <v>5.29</v>
      </c>
      <c r="F508" s="8">
        <v>0.23619999999999999</v>
      </c>
      <c r="G508" s="8">
        <v>22.12</v>
      </c>
      <c r="H508" s="8">
        <v>0.16520000000000001</v>
      </c>
      <c r="I508" s="8">
        <v>20.69</v>
      </c>
      <c r="J508" s="8">
        <v>6.1800000000000001E-2</v>
      </c>
      <c r="K508" s="8">
        <v>1.1299999999999999E-2</v>
      </c>
      <c r="L508" s="8">
        <v>8.0000000000000002E-3</v>
      </c>
      <c r="M508" s="8">
        <v>99.312700000000007</v>
      </c>
      <c r="N508" s="8"/>
      <c r="O508" s="8">
        <v>0.13363299753759544</v>
      </c>
      <c r="P508" s="8">
        <v>62.249608426658078</v>
      </c>
      <c r="Q508" s="8">
        <v>37.334359435752901</v>
      </c>
      <c r="R508" s="8">
        <v>0.28239914005143307</v>
      </c>
      <c r="S508" s="8">
        <v>100.00000000000001</v>
      </c>
      <c r="T508" s="8">
        <v>0</v>
      </c>
      <c r="U508" s="8">
        <v>4.4197824913573755E-2</v>
      </c>
      <c r="V508" s="8">
        <v>99.955802175086433</v>
      </c>
      <c r="W508" s="8">
        <v>100</v>
      </c>
      <c r="X508" s="9"/>
    </row>
    <row r="509" spans="2:24" ht="17" x14ac:dyDescent="0.2">
      <c r="B509" s="10" t="s">
        <v>1932</v>
      </c>
      <c r="C509" s="8">
        <v>50.6</v>
      </c>
      <c r="D509" s="8">
        <v>2.7699999999999999E-2</v>
      </c>
      <c r="E509" s="8">
        <v>5.0999999999999996</v>
      </c>
      <c r="F509" s="8">
        <v>0.28620000000000001</v>
      </c>
      <c r="G509" s="8">
        <v>21.65</v>
      </c>
      <c r="H509" s="8">
        <v>0.156</v>
      </c>
      <c r="I509" s="8">
        <v>20.94</v>
      </c>
      <c r="J509" s="8">
        <v>8.9099999999999999E-2</v>
      </c>
      <c r="K509" s="8">
        <v>1.0999999999999999E-2</v>
      </c>
      <c r="L509" s="8">
        <v>4.7999999999999996E-3</v>
      </c>
      <c r="M509" s="8">
        <v>98.915000000000006</v>
      </c>
      <c r="N509" s="8"/>
      <c r="O509" s="8">
        <v>0.19266080223880711</v>
      </c>
      <c r="P509" s="8">
        <v>63.000389684029216</v>
      </c>
      <c r="Q509" s="8">
        <v>36.540283081520762</v>
      </c>
      <c r="R509" s="8">
        <v>0.26666643221121333</v>
      </c>
      <c r="S509" s="8">
        <v>99.999999999999986</v>
      </c>
      <c r="T509" s="8">
        <v>0</v>
      </c>
      <c r="U509" s="8">
        <v>4.302398803822996E-2</v>
      </c>
      <c r="V509" s="8">
        <v>99.956976011961771</v>
      </c>
      <c r="W509" s="8">
        <v>100</v>
      </c>
      <c r="X509" s="9"/>
    </row>
    <row r="510" spans="2:24" ht="17" x14ac:dyDescent="0.2">
      <c r="B510" s="10" t="s">
        <v>1933</v>
      </c>
      <c r="C510" s="8">
        <v>52.09</v>
      </c>
      <c r="D510" s="8">
        <v>4.87E-2</v>
      </c>
      <c r="E510" s="8">
        <v>5</v>
      </c>
      <c r="F510" s="8">
        <v>0.18609999999999999</v>
      </c>
      <c r="G510" s="8">
        <v>18.34</v>
      </c>
      <c r="H510" s="8">
        <v>0.1056</v>
      </c>
      <c r="I510" s="8">
        <v>23.63</v>
      </c>
      <c r="J510" s="8">
        <v>0.1032</v>
      </c>
      <c r="K510" s="8">
        <v>8.0000000000000004E-4</v>
      </c>
      <c r="L510" s="8">
        <v>0</v>
      </c>
      <c r="M510" s="8">
        <v>99.5505</v>
      </c>
      <c r="N510" s="8"/>
      <c r="O510" s="8">
        <v>0.21781071572381511</v>
      </c>
      <c r="P510" s="8">
        <v>69.392760520656509</v>
      </c>
      <c r="Q510" s="8">
        <v>30.213234585254366</v>
      </c>
      <c r="R510" s="8">
        <v>0.17619417836529871</v>
      </c>
      <c r="S510" s="8">
        <v>99.999999999999986</v>
      </c>
      <c r="T510" s="8">
        <v>0</v>
      </c>
      <c r="U510" s="8">
        <v>3.0553816915875674E-3</v>
      </c>
      <c r="V510" s="8">
        <v>99.996944618308419</v>
      </c>
      <c r="W510" s="8">
        <v>100</v>
      </c>
      <c r="X510" s="9"/>
    </row>
    <row r="511" spans="2:24" ht="17" x14ac:dyDescent="0.2">
      <c r="B511" s="10" t="s">
        <v>1934</v>
      </c>
      <c r="C511" s="8">
        <v>50.6</v>
      </c>
      <c r="D511" s="8">
        <v>4.2900000000000001E-2</v>
      </c>
      <c r="E511" s="8">
        <v>6.27</v>
      </c>
      <c r="F511" s="8">
        <v>0.26619999999999999</v>
      </c>
      <c r="G511" s="8">
        <v>20.399999999999999</v>
      </c>
      <c r="H511" s="8">
        <v>0.11849999999999999</v>
      </c>
      <c r="I511" s="8">
        <v>21.57</v>
      </c>
      <c r="J511" s="8">
        <v>4.82E-2</v>
      </c>
      <c r="K511" s="8">
        <v>0</v>
      </c>
      <c r="L511" s="8">
        <v>0</v>
      </c>
      <c r="M511" s="8">
        <v>99.337100000000007</v>
      </c>
      <c r="N511" s="8"/>
      <c r="O511" s="8">
        <v>0.10460651838658641</v>
      </c>
      <c r="P511" s="8">
        <v>65.134750317764585</v>
      </c>
      <c r="Q511" s="8">
        <v>34.557333439466326</v>
      </c>
      <c r="R511" s="8">
        <v>0.20330972438250505</v>
      </c>
      <c r="S511" s="8">
        <v>100</v>
      </c>
      <c r="T511" s="8">
        <v>0</v>
      </c>
      <c r="U511" s="8">
        <v>0</v>
      </c>
      <c r="V511" s="8">
        <v>100</v>
      </c>
      <c r="W511" s="8">
        <v>100</v>
      </c>
      <c r="X511" s="9"/>
    </row>
    <row r="512" spans="2:24" ht="17" x14ac:dyDescent="0.2">
      <c r="B512" s="10" t="s">
        <v>1935</v>
      </c>
      <c r="C512" s="8">
        <v>50.69</v>
      </c>
      <c r="D512" s="8">
        <v>8.0500000000000002E-2</v>
      </c>
      <c r="E512" s="8">
        <v>6.07</v>
      </c>
      <c r="F512" s="8">
        <v>0.15809999999999999</v>
      </c>
      <c r="G512" s="8">
        <v>19.89</v>
      </c>
      <c r="H512" s="8">
        <v>8.8999999999999996E-2</v>
      </c>
      <c r="I512" s="8">
        <v>22.31</v>
      </c>
      <c r="J512" s="8">
        <v>5.9700000000000003E-2</v>
      </c>
      <c r="K512" s="8">
        <v>0</v>
      </c>
      <c r="L512" s="8">
        <v>4.8999999999999998E-3</v>
      </c>
      <c r="M512" s="8">
        <v>99.372100000000003</v>
      </c>
      <c r="N512" s="8"/>
      <c r="O512" s="8">
        <v>0.12784501077243721</v>
      </c>
      <c r="P512" s="8">
        <v>66.475241128813977</v>
      </c>
      <c r="Q512" s="8">
        <v>33.246243595669746</v>
      </c>
      <c r="R512" s="8">
        <v>0.15067026474385012</v>
      </c>
      <c r="S512" s="8">
        <v>100.00000000000001</v>
      </c>
      <c r="T512" s="8">
        <v>0</v>
      </c>
      <c r="U512" s="8">
        <v>0</v>
      </c>
      <c r="V512" s="8">
        <v>100</v>
      </c>
      <c r="W512" s="8">
        <v>100</v>
      </c>
      <c r="X512" s="9"/>
    </row>
    <row r="513" spans="2:24" ht="17" x14ac:dyDescent="0.2">
      <c r="B513" s="10" t="s">
        <v>1936</v>
      </c>
      <c r="C513" s="8">
        <v>50.9</v>
      </c>
      <c r="D513" s="8">
        <v>9.7600000000000006E-2</v>
      </c>
      <c r="E513" s="8">
        <v>5.89</v>
      </c>
      <c r="F513" s="8">
        <v>0.20849999999999999</v>
      </c>
      <c r="G513" s="8">
        <v>19.93</v>
      </c>
      <c r="H513" s="8">
        <v>0.12529999999999999</v>
      </c>
      <c r="I513" s="8">
        <v>22.17</v>
      </c>
      <c r="J513" s="8">
        <v>6.0199999999999997E-2</v>
      </c>
      <c r="K513" s="8">
        <v>0</v>
      </c>
      <c r="L513" s="8">
        <v>0</v>
      </c>
      <c r="M513" s="8">
        <v>99.421000000000006</v>
      </c>
      <c r="N513" s="8"/>
      <c r="O513" s="8">
        <v>0.12928778085703757</v>
      </c>
      <c r="P513" s="8">
        <v>66.248733645140049</v>
      </c>
      <c r="Q513" s="8">
        <v>33.409242983739404</v>
      </c>
      <c r="R513" s="8">
        <v>0.21273559026349428</v>
      </c>
      <c r="S513" s="8">
        <v>99.999999999999986</v>
      </c>
      <c r="T513" s="8">
        <v>0</v>
      </c>
      <c r="U513" s="8">
        <v>0</v>
      </c>
      <c r="V513" s="8">
        <v>100</v>
      </c>
      <c r="W513" s="8">
        <v>100</v>
      </c>
      <c r="X513" s="9"/>
    </row>
    <row r="514" spans="2:24" ht="17" x14ac:dyDescent="0.2">
      <c r="B514" s="10" t="s">
        <v>1937</v>
      </c>
      <c r="C514" s="8">
        <v>50.29</v>
      </c>
      <c r="D514" s="8">
        <v>3.6799999999999999E-2</v>
      </c>
      <c r="E514" s="8">
        <v>5.81</v>
      </c>
      <c r="F514" s="8">
        <v>0.2392</v>
      </c>
      <c r="G514" s="8">
        <v>21.96</v>
      </c>
      <c r="H514" s="8">
        <v>0.16059999999999999</v>
      </c>
      <c r="I514" s="8">
        <v>20.62</v>
      </c>
      <c r="J514" s="8">
        <v>5.8299999999999998E-2</v>
      </c>
      <c r="K514" s="8">
        <v>1.1000000000000001E-3</v>
      </c>
      <c r="L514" s="8">
        <v>0</v>
      </c>
      <c r="M514" s="8">
        <v>99.214299999999994</v>
      </c>
      <c r="N514" s="8"/>
      <c r="O514" s="8">
        <v>0.12669329709621374</v>
      </c>
      <c r="P514" s="8">
        <v>62.348303780595934</v>
      </c>
      <c r="Q514" s="8">
        <v>37.249098465160941</v>
      </c>
      <c r="R514" s="8">
        <v>0.27590445714691036</v>
      </c>
      <c r="S514" s="8">
        <v>100</v>
      </c>
      <c r="T514" s="8">
        <v>0</v>
      </c>
      <c r="U514" s="8">
        <v>4.3256182832136936E-3</v>
      </c>
      <c r="V514" s="8">
        <v>99.995674381716796</v>
      </c>
      <c r="W514" s="8">
        <v>100.00000000000001</v>
      </c>
      <c r="X514" s="9"/>
    </row>
    <row r="515" spans="2:24" ht="17" x14ac:dyDescent="0.2">
      <c r="B515" s="10" t="s">
        <v>1938</v>
      </c>
      <c r="C515" s="8">
        <v>49.94</v>
      </c>
      <c r="D515" s="8">
        <v>3.5299999999999998E-2</v>
      </c>
      <c r="E515" s="8">
        <v>5.97</v>
      </c>
      <c r="F515" s="8">
        <v>0.25619999999999998</v>
      </c>
      <c r="G515" s="8">
        <v>20.239999999999998</v>
      </c>
      <c r="H515" s="8">
        <v>0.16819999999999999</v>
      </c>
      <c r="I515" s="8">
        <v>21.61</v>
      </c>
      <c r="J515" s="8">
        <v>5.8299999999999998E-2</v>
      </c>
      <c r="K515" s="8">
        <v>1.0699999999999999E-2</v>
      </c>
      <c r="L515" s="8">
        <v>0</v>
      </c>
      <c r="M515" s="8">
        <v>98.344300000000004</v>
      </c>
      <c r="N515" s="8"/>
      <c r="O515" s="8">
        <v>0.12658064796081478</v>
      </c>
      <c r="P515" s="8">
        <v>65.283649538407587</v>
      </c>
      <c r="Q515" s="8">
        <v>34.301065785801214</v>
      </c>
      <c r="R515" s="8">
        <v>0.28870402783039756</v>
      </c>
      <c r="S515" s="8">
        <v>100.00000000000001</v>
      </c>
      <c r="T515" s="8">
        <v>0</v>
      </c>
      <c r="U515" s="8">
        <v>4.2023208135701609E-2</v>
      </c>
      <c r="V515" s="8">
        <v>99.957976791864297</v>
      </c>
      <c r="W515" s="8">
        <v>100</v>
      </c>
      <c r="X515" s="9"/>
    </row>
    <row r="516" spans="2:24" ht="17" x14ac:dyDescent="0.2">
      <c r="B516" s="10" t="s">
        <v>1939</v>
      </c>
      <c r="C516" s="8">
        <v>50.3</v>
      </c>
      <c r="D516" s="8">
        <v>4.99E-2</v>
      </c>
      <c r="E516" s="8">
        <v>5.19</v>
      </c>
      <c r="F516" s="8">
        <v>0.2203</v>
      </c>
      <c r="G516" s="8">
        <v>21.15</v>
      </c>
      <c r="H516" s="8">
        <v>0.1343</v>
      </c>
      <c r="I516" s="8">
        <v>21.72</v>
      </c>
      <c r="J516" s="8">
        <v>3.2199999999999999E-2</v>
      </c>
      <c r="K516" s="8">
        <v>1.3299999999999999E-2</v>
      </c>
      <c r="L516" s="8">
        <v>6.3E-3</v>
      </c>
      <c r="M516" s="8">
        <v>98.858800000000002</v>
      </c>
      <c r="N516" s="8"/>
      <c r="O516" s="8">
        <v>6.8703528684733783E-2</v>
      </c>
      <c r="P516" s="8">
        <v>64.481315756096208</v>
      </c>
      <c r="Q516" s="8">
        <v>35.223449906104996</v>
      </c>
      <c r="R516" s="8">
        <v>0.22653080911404971</v>
      </c>
      <c r="S516" s="8">
        <v>100</v>
      </c>
      <c r="T516" s="8">
        <v>0</v>
      </c>
      <c r="U516" s="8">
        <v>5.1326429913958194E-2</v>
      </c>
      <c r="V516" s="8">
        <v>99.948673570086044</v>
      </c>
      <c r="W516" s="8">
        <v>100</v>
      </c>
      <c r="X516" s="9"/>
    </row>
    <row r="517" spans="2:24" ht="17" x14ac:dyDescent="0.2">
      <c r="B517" s="10" t="s">
        <v>1940</v>
      </c>
      <c r="C517" s="8">
        <v>50.25</v>
      </c>
      <c r="D517" s="8">
        <v>0.3125</v>
      </c>
      <c r="E517" s="8">
        <v>5.48</v>
      </c>
      <c r="F517" s="8">
        <v>0.20430000000000001</v>
      </c>
      <c r="G517" s="8">
        <v>20.13</v>
      </c>
      <c r="H517" s="8">
        <v>0.1164</v>
      </c>
      <c r="I517" s="8">
        <v>22.23</v>
      </c>
      <c r="J517" s="8">
        <v>8.0799999999999997E-2</v>
      </c>
      <c r="K517" s="8">
        <v>0</v>
      </c>
      <c r="L517" s="8">
        <v>0</v>
      </c>
      <c r="M517" s="8">
        <v>98.822400000000002</v>
      </c>
      <c r="N517" s="8"/>
      <c r="O517" s="8">
        <v>0.17259075650453168</v>
      </c>
      <c r="P517" s="8">
        <v>66.068817273082416</v>
      </c>
      <c r="Q517" s="8">
        <v>33.562035545802566</v>
      </c>
      <c r="R517" s="8">
        <v>0.19655642461049178</v>
      </c>
      <c r="S517" s="8">
        <v>100</v>
      </c>
      <c r="T517" s="8">
        <v>0</v>
      </c>
      <c r="U517" s="8">
        <v>0</v>
      </c>
      <c r="V517" s="8">
        <v>100</v>
      </c>
      <c r="W517" s="8">
        <v>100</v>
      </c>
      <c r="X517" s="9"/>
    </row>
    <row r="518" spans="2:24" ht="17" x14ac:dyDescent="0.2">
      <c r="B518" s="10" t="s">
        <v>1941</v>
      </c>
      <c r="C518" s="8">
        <v>50.88</v>
      </c>
      <c r="D518" s="8">
        <v>0.1106</v>
      </c>
      <c r="E518" s="8">
        <v>5.4</v>
      </c>
      <c r="F518" s="8">
        <v>0.1472</v>
      </c>
      <c r="G518" s="8">
        <v>21.21</v>
      </c>
      <c r="H518" s="8">
        <v>0.16159999999999999</v>
      </c>
      <c r="I518" s="8">
        <v>21.52</v>
      </c>
      <c r="J518" s="8">
        <v>7.2800000000000004E-2</v>
      </c>
      <c r="K518" s="8">
        <v>1.26E-2</v>
      </c>
      <c r="L518" s="8">
        <v>0</v>
      </c>
      <c r="M518" s="8">
        <v>99.542299999999997</v>
      </c>
      <c r="N518" s="8"/>
      <c r="O518" s="8">
        <v>0.15589272579399566</v>
      </c>
      <c r="P518" s="8">
        <v>64.119132297008065</v>
      </c>
      <c r="Q518" s="8">
        <v>35.451407843787571</v>
      </c>
      <c r="R518" s="8">
        <v>0.27356713341035899</v>
      </c>
      <c r="S518" s="8">
        <v>99.999999999999972</v>
      </c>
      <c r="T518" s="8">
        <v>0</v>
      </c>
      <c r="U518" s="8">
        <v>4.880251772723166E-2</v>
      </c>
      <c r="V518" s="8">
        <v>99.951197482272775</v>
      </c>
      <c r="W518" s="8">
        <v>100</v>
      </c>
      <c r="X518" s="9"/>
    </row>
    <row r="519" spans="2:24" ht="17" x14ac:dyDescent="0.2">
      <c r="B519" s="10" t="s">
        <v>1942</v>
      </c>
      <c r="C519" s="8">
        <v>50.98</v>
      </c>
      <c r="D519" s="8">
        <v>0.249</v>
      </c>
      <c r="E519" s="8">
        <v>5.47</v>
      </c>
      <c r="F519" s="8">
        <v>0.18970000000000001</v>
      </c>
      <c r="G519" s="8">
        <v>19.98</v>
      </c>
      <c r="H519" s="8">
        <v>0.1512</v>
      </c>
      <c r="I519" s="8">
        <v>22.61</v>
      </c>
      <c r="J519" s="8">
        <v>7.9500000000000001E-2</v>
      </c>
      <c r="K519" s="8">
        <v>6.6E-3</v>
      </c>
      <c r="L519" s="8">
        <v>6.1999999999999998E-3</v>
      </c>
      <c r="M519" s="8">
        <v>99.779700000000005</v>
      </c>
      <c r="N519" s="8"/>
      <c r="O519" s="8">
        <v>0.16824040737451298</v>
      </c>
      <c r="P519" s="8">
        <v>66.575531619721701</v>
      </c>
      <c r="Q519" s="8">
        <v>33.003273090969131</v>
      </c>
      <c r="R519" s="8">
        <v>0.25295488193467019</v>
      </c>
      <c r="S519" s="8">
        <v>100.00000000000001</v>
      </c>
      <c r="T519" s="8">
        <v>0</v>
      </c>
      <c r="U519" s="8">
        <v>2.526891371632466E-2</v>
      </c>
      <c r="V519" s="8">
        <v>99.974731086283668</v>
      </c>
      <c r="W519" s="8">
        <v>100</v>
      </c>
      <c r="X519" s="9"/>
    </row>
    <row r="520" spans="2:24" ht="17" x14ac:dyDescent="0.2">
      <c r="B520" s="10" t="s">
        <v>2627</v>
      </c>
      <c r="C520" s="8">
        <f>AVERAGE(C484:C519)</f>
        <v>50.570555555555558</v>
      </c>
      <c r="D520" s="8">
        <f t="shared" ref="D520:L520" si="455">AVERAGE(D484:D519)</f>
        <v>9.5413888888888868E-2</v>
      </c>
      <c r="E520" s="8">
        <f t="shared" si="455"/>
        <v>5.636388888888888</v>
      </c>
      <c r="F520" s="8">
        <f t="shared" si="455"/>
        <v>0.20996944444444443</v>
      </c>
      <c r="G520" s="8">
        <f t="shared" si="455"/>
        <v>20.693333333333332</v>
      </c>
      <c r="H520" s="8">
        <f t="shared" si="455"/>
        <v>0.14142777777777776</v>
      </c>
      <c r="I520" s="8">
        <f t="shared" si="455"/>
        <v>21.754444444444449</v>
      </c>
      <c r="J520" s="8">
        <f t="shared" si="455"/>
        <v>6.2774999999999984E-2</v>
      </c>
      <c r="K520" s="8">
        <f t="shared" si="455"/>
        <v>3.3555555555555552E-3</v>
      </c>
      <c r="L520" s="8">
        <f t="shared" si="455"/>
        <v>2.5416666666666665E-3</v>
      </c>
      <c r="M520" s="8">
        <f>SUM(C520:L520)</f>
        <v>99.170205555555569</v>
      </c>
      <c r="N520" s="8"/>
      <c r="O520" s="8">
        <v>0.13472264392284394</v>
      </c>
      <c r="P520" s="8">
        <v>64.961010343000154</v>
      </c>
      <c r="Q520" s="8">
        <v>34.664319261316045</v>
      </c>
      <c r="R520" s="8">
        <v>0.23994775176095998</v>
      </c>
      <c r="S520" s="8">
        <v>100.00000000000001</v>
      </c>
      <c r="T520" s="8">
        <v>0</v>
      </c>
      <c r="U520" s="8">
        <v>1.3030195325668433E-2</v>
      </c>
      <c r="V520" s="8">
        <v>99.986969804674331</v>
      </c>
      <c r="W520" s="8">
        <v>100</v>
      </c>
      <c r="X520" s="9"/>
    </row>
    <row r="521" spans="2:24" ht="17" x14ac:dyDescent="0.2">
      <c r="B521" s="10" t="s">
        <v>1532</v>
      </c>
      <c r="C521" s="8">
        <f>(STDEV(C484:C519)/C520)*100</f>
        <v>1.0194380282507947</v>
      </c>
      <c r="D521" s="8">
        <f t="shared" ref="D521:L521" si="456">(STDEV(D484:D519)/D520)*100</f>
        <v>79.249083598594055</v>
      </c>
      <c r="E521" s="8">
        <f t="shared" si="456"/>
        <v>9.7914796694162192</v>
      </c>
      <c r="F521" s="8">
        <f t="shared" si="456"/>
        <v>18.204418336048999</v>
      </c>
      <c r="G521" s="8">
        <f t="shared" si="456"/>
        <v>4.2118396195587238</v>
      </c>
      <c r="H521" s="8">
        <f t="shared" si="456"/>
        <v>18.525129872073613</v>
      </c>
      <c r="I521" s="8">
        <f t="shared" si="456"/>
        <v>2.8893427422151832</v>
      </c>
      <c r="J521" s="8">
        <f t="shared" si="456"/>
        <v>22.319075119350739</v>
      </c>
      <c r="K521" s="8">
        <f t="shared" si="456"/>
        <v>172.09063324520929</v>
      </c>
      <c r="L521" s="8">
        <f t="shared" si="456"/>
        <v>144.05550433353898</v>
      </c>
      <c r="N521" s="8"/>
      <c r="O521" s="8">
        <v>50.413718173485968</v>
      </c>
      <c r="P521" s="8">
        <v>9.0807662300986252</v>
      </c>
      <c r="Q521" s="8">
        <v>7.4257907547530619</v>
      </c>
      <c r="R521" s="8">
        <v>33.07972484166234</v>
      </c>
      <c r="S521" s="8">
        <v>100</v>
      </c>
      <c r="T521" s="8">
        <v>0.93288697558893596</v>
      </c>
      <c r="U521" s="8">
        <v>87.437203573345784</v>
      </c>
      <c r="V521" s="8">
        <v>11.629909451065268</v>
      </c>
      <c r="W521" s="8">
        <v>100</v>
      </c>
      <c r="X521" s="9"/>
    </row>
    <row r="522" spans="2:24" x14ac:dyDescent="0.2">
      <c r="B522" s="10"/>
      <c r="C522" s="8"/>
      <c r="D522" s="8"/>
      <c r="E522" s="8"/>
      <c r="F522" s="8"/>
      <c r="G522" s="8"/>
      <c r="H522" s="8"/>
      <c r="I522" s="8"/>
      <c r="J522" s="8"/>
      <c r="K522" s="8"/>
      <c r="L522" s="8"/>
      <c r="N522" s="8"/>
      <c r="O522" s="8"/>
      <c r="P522" s="8"/>
      <c r="Q522" s="8"/>
      <c r="R522" s="8"/>
      <c r="S522" s="8"/>
      <c r="V522" s="8"/>
      <c r="W522" s="8"/>
      <c r="X522" s="9"/>
    </row>
    <row r="523" spans="2:24" ht="17" x14ac:dyDescent="0.2">
      <c r="B523" s="10" t="s">
        <v>2434</v>
      </c>
      <c r="C523" s="8">
        <v>56.32</v>
      </c>
      <c r="D523" s="8">
        <v>8.8599999999999998E-2</v>
      </c>
      <c r="E523" s="8">
        <v>12.18</v>
      </c>
      <c r="F523" s="8">
        <v>2.01E-2</v>
      </c>
      <c r="G523" s="8">
        <v>4.43</v>
      </c>
      <c r="H523" s="8">
        <v>1.4200000000000001E-2</v>
      </c>
      <c r="I523" s="8">
        <v>7.39</v>
      </c>
      <c r="J523" s="8">
        <v>12.06</v>
      </c>
      <c r="K523" s="8">
        <v>7.45</v>
      </c>
      <c r="L523" s="8">
        <v>1.2999999999999999E-3</v>
      </c>
      <c r="M523" s="8">
        <v>99.9542</v>
      </c>
      <c r="N523" s="8"/>
      <c r="O523" s="8">
        <v>46.72342626593948</v>
      </c>
      <c r="P523" s="8">
        <v>39.836640931649349</v>
      </c>
      <c r="Q523" s="8">
        <v>13.39644136006812</v>
      </c>
      <c r="R523" s="8">
        <v>4.3491442343058115E-2</v>
      </c>
      <c r="S523" s="8">
        <v>100.00000000000001</v>
      </c>
      <c r="T523" s="8">
        <v>0.38273494021644056</v>
      </c>
      <c r="U523" s="8">
        <v>34.059175346084594</v>
      </c>
      <c r="V523" s="8">
        <v>65.558089713698962</v>
      </c>
      <c r="W523" s="8">
        <v>100</v>
      </c>
      <c r="X523" s="9"/>
    </row>
    <row r="524" spans="2:24" ht="17" x14ac:dyDescent="0.2">
      <c r="B524" s="10" t="s">
        <v>2435</v>
      </c>
      <c r="C524" s="8">
        <v>56.93</v>
      </c>
      <c r="D524" s="8">
        <v>5.7200000000000001E-2</v>
      </c>
      <c r="E524" s="8">
        <v>12.29</v>
      </c>
      <c r="F524" s="8">
        <v>3.8899999999999997E-2</v>
      </c>
      <c r="G524" s="8">
        <v>4.13</v>
      </c>
      <c r="H524" s="8">
        <v>8.3999999999999995E-3</v>
      </c>
      <c r="I524" s="8">
        <v>7.49</v>
      </c>
      <c r="J524" s="8">
        <v>11.79</v>
      </c>
      <c r="K524" s="8">
        <v>7.62</v>
      </c>
      <c r="L524" s="8">
        <v>0</v>
      </c>
      <c r="M524" s="8">
        <v>100.36369999999999</v>
      </c>
      <c r="N524" s="8"/>
      <c r="O524" s="8">
        <v>46.340962406510108</v>
      </c>
      <c r="P524" s="8">
        <v>40.962264697828346</v>
      </c>
      <c r="Q524" s="8">
        <v>12.670671807012541</v>
      </c>
      <c r="R524" s="8">
        <v>2.6101088648999213E-2</v>
      </c>
      <c r="S524" s="8">
        <v>99.999999999999986</v>
      </c>
      <c r="T524" s="8">
        <v>0</v>
      </c>
      <c r="U524" s="8">
        <v>35.148954254334924</v>
      </c>
      <c r="V524" s="8">
        <v>64.851045745665076</v>
      </c>
      <c r="W524" s="8">
        <v>100</v>
      </c>
      <c r="X524" s="9"/>
    </row>
    <row r="525" spans="2:24" ht="17" x14ac:dyDescent="0.2">
      <c r="B525" s="10" t="s">
        <v>2436</v>
      </c>
      <c r="C525" s="8">
        <v>56.6</v>
      </c>
      <c r="D525" s="8">
        <v>4.3999999999999997E-2</v>
      </c>
      <c r="E525" s="8">
        <v>12.44</v>
      </c>
      <c r="F525" s="8">
        <v>2.01E-2</v>
      </c>
      <c r="G525" s="8">
        <v>4.03</v>
      </c>
      <c r="H525" s="8">
        <v>2.06E-2</v>
      </c>
      <c r="I525" s="8">
        <v>7.39</v>
      </c>
      <c r="J525" s="8">
        <v>11.64</v>
      </c>
      <c r="K525" s="8">
        <v>7.58</v>
      </c>
      <c r="L525" s="8">
        <v>8.6E-3</v>
      </c>
      <c r="M525" s="8">
        <v>99.800399999999996</v>
      </c>
      <c r="N525" s="8"/>
      <c r="O525" s="8">
        <v>46.403519040550727</v>
      </c>
      <c r="P525" s="8">
        <v>40.991449244349418</v>
      </c>
      <c r="Q525" s="8">
        <v>12.540109512049153</v>
      </c>
      <c r="R525" s="8">
        <v>6.4922203050707311E-2</v>
      </c>
      <c r="S525" s="8">
        <v>100.00000000000001</v>
      </c>
      <c r="T525" s="8">
        <v>0</v>
      </c>
      <c r="U525" s="8">
        <v>35.351866176827102</v>
      </c>
      <c r="V525" s="8">
        <v>64.648133823172898</v>
      </c>
      <c r="W525" s="8">
        <v>100</v>
      </c>
      <c r="X525" s="9"/>
    </row>
    <row r="526" spans="2:24" ht="17" x14ac:dyDescent="0.2">
      <c r="B526" s="10" t="s">
        <v>2437</v>
      </c>
      <c r="C526" s="8">
        <v>56.13</v>
      </c>
      <c r="D526" s="8">
        <v>9.6699999999999994E-2</v>
      </c>
      <c r="E526" s="8">
        <v>12.08</v>
      </c>
      <c r="F526" s="8">
        <v>3.4099999999999998E-2</v>
      </c>
      <c r="G526" s="8">
        <v>4.25</v>
      </c>
      <c r="H526" s="8">
        <v>2.3699999999999999E-2</v>
      </c>
      <c r="I526" s="8">
        <v>7.79</v>
      </c>
      <c r="J526" s="8">
        <v>12.6</v>
      </c>
      <c r="K526" s="8">
        <v>7.11</v>
      </c>
      <c r="L526" s="8">
        <v>0</v>
      </c>
      <c r="M526" s="8">
        <v>100.14879999999999</v>
      </c>
      <c r="N526" s="8"/>
      <c r="O526" s="8">
        <v>47.058764100165284</v>
      </c>
      <c r="P526" s="8">
        <v>40.481661382631984</v>
      </c>
      <c r="Q526" s="8">
        <v>12.389598952837634</v>
      </c>
      <c r="R526" s="8">
        <v>6.9975564365075307E-2</v>
      </c>
      <c r="S526" s="8">
        <v>99.999999999999986</v>
      </c>
      <c r="T526" s="8">
        <v>0.12981464127932538</v>
      </c>
      <c r="U526" s="8">
        <v>32.36935737362105</v>
      </c>
      <c r="V526" s="8">
        <v>67.500827985099633</v>
      </c>
      <c r="W526" s="8">
        <v>100</v>
      </c>
      <c r="X526" s="9"/>
    </row>
    <row r="527" spans="2:24" ht="17" x14ac:dyDescent="0.2">
      <c r="B527" s="10" t="s">
        <v>2438</v>
      </c>
      <c r="C527" s="8">
        <v>56.79</v>
      </c>
      <c r="D527" s="8">
        <v>6.5000000000000002E-2</v>
      </c>
      <c r="E527" s="8">
        <v>12.75</v>
      </c>
      <c r="F527" s="8">
        <v>3.5499999999999997E-2</v>
      </c>
      <c r="G527" s="8">
        <v>4.33</v>
      </c>
      <c r="H527" s="8">
        <v>8.3999999999999995E-3</v>
      </c>
      <c r="I527" s="8">
        <v>7.19</v>
      </c>
      <c r="J527" s="8">
        <v>11.44</v>
      </c>
      <c r="K527" s="8">
        <v>7.64</v>
      </c>
      <c r="L527" s="8">
        <v>2.0000000000000001E-4</v>
      </c>
      <c r="M527" s="8">
        <v>100.2684</v>
      </c>
      <c r="N527" s="8"/>
      <c r="O527" s="8">
        <v>46.072288648050204</v>
      </c>
      <c r="P527" s="8">
        <v>40.289655177395616</v>
      </c>
      <c r="Q527" s="8">
        <v>13.611312496234426</v>
      </c>
      <c r="R527" s="8">
        <v>2.6743678319765273E-2</v>
      </c>
      <c r="S527" s="8">
        <v>100.00000000000001</v>
      </c>
      <c r="T527" s="8">
        <v>0</v>
      </c>
      <c r="U527" s="8">
        <v>35.765519959725097</v>
      </c>
      <c r="V527" s="8">
        <v>64.234480040274903</v>
      </c>
      <c r="W527" s="8">
        <v>100</v>
      </c>
      <c r="X527" s="9"/>
    </row>
    <row r="528" spans="2:24" ht="17" x14ac:dyDescent="0.2">
      <c r="B528" s="10" t="s">
        <v>2439</v>
      </c>
      <c r="C528" s="8">
        <v>56.75</v>
      </c>
      <c r="D528" s="8">
        <v>6.13E-2</v>
      </c>
      <c r="E528" s="8">
        <v>12.79</v>
      </c>
      <c r="F528" s="8">
        <v>1.7999999999999999E-2</v>
      </c>
      <c r="G528" s="8">
        <v>4.76</v>
      </c>
      <c r="H528" s="8">
        <v>1.5299999999999999E-2</v>
      </c>
      <c r="I528" s="8">
        <v>6.73</v>
      </c>
      <c r="J528" s="8">
        <v>10.82</v>
      </c>
      <c r="K528" s="8">
        <v>8</v>
      </c>
      <c r="L528" s="8">
        <v>0</v>
      </c>
      <c r="M528" s="8">
        <v>99.971100000000007</v>
      </c>
      <c r="N528" s="8"/>
      <c r="O528" s="8">
        <v>45.250020705600207</v>
      </c>
      <c r="P528" s="8">
        <v>39.161334589180427</v>
      </c>
      <c r="Q528" s="8">
        <v>15.538060952694083</v>
      </c>
      <c r="R528" s="8">
        <v>5.0583752525288718E-2</v>
      </c>
      <c r="S528" s="8">
        <v>100</v>
      </c>
      <c r="T528" s="8">
        <v>0</v>
      </c>
      <c r="U528" s="8">
        <v>37.7117587335539</v>
      </c>
      <c r="V528" s="8">
        <v>62.2882412664461</v>
      </c>
      <c r="W528" s="8">
        <v>100</v>
      </c>
      <c r="X528" s="9"/>
    </row>
    <row r="529" spans="2:24" ht="17" x14ac:dyDescent="0.2">
      <c r="B529" s="10" t="s">
        <v>2440</v>
      </c>
      <c r="C529" s="8">
        <v>55.69</v>
      </c>
      <c r="D529" s="8">
        <v>0.12470000000000001</v>
      </c>
      <c r="E529" s="8">
        <v>12.09</v>
      </c>
      <c r="F529" s="8">
        <v>3.2800000000000003E-2</v>
      </c>
      <c r="G529" s="8">
        <v>4.47</v>
      </c>
      <c r="H529" s="8">
        <v>3.7000000000000002E-3</v>
      </c>
      <c r="I529" s="8">
        <v>7.74</v>
      </c>
      <c r="J529" s="8">
        <v>12.87</v>
      </c>
      <c r="K529" s="8">
        <v>6.71</v>
      </c>
      <c r="L529" s="8">
        <v>0</v>
      </c>
      <c r="M529" s="8">
        <v>99.746200000000002</v>
      </c>
      <c r="N529" s="8"/>
      <c r="O529" s="8">
        <v>47.435859422079673</v>
      </c>
      <c r="P529" s="8">
        <v>39.693563103525776</v>
      </c>
      <c r="Q529" s="8">
        <v>12.859796499312221</v>
      </c>
      <c r="R529" s="8">
        <v>1.0780975082332216E-2</v>
      </c>
      <c r="S529" s="8">
        <v>100</v>
      </c>
      <c r="T529" s="8">
        <v>0</v>
      </c>
      <c r="U529" s="8">
        <v>30.917678647247161</v>
      </c>
      <c r="V529" s="8">
        <v>69.082321352752842</v>
      </c>
      <c r="W529" s="8">
        <v>100</v>
      </c>
      <c r="X529" s="9"/>
    </row>
    <row r="530" spans="2:24" ht="17" x14ac:dyDescent="0.2">
      <c r="B530" s="10" t="s">
        <v>2441</v>
      </c>
      <c r="C530" s="8">
        <v>56.6</v>
      </c>
      <c r="D530" s="8">
        <v>8.72E-2</v>
      </c>
      <c r="E530" s="8">
        <v>12.81</v>
      </c>
      <c r="F530" s="8">
        <v>3.0099999999999998E-2</v>
      </c>
      <c r="G530" s="8">
        <v>4.58</v>
      </c>
      <c r="H530" s="8">
        <v>9.4999999999999998E-3</v>
      </c>
      <c r="I530" s="8">
        <v>6.98</v>
      </c>
      <c r="J530" s="8">
        <v>11.14</v>
      </c>
      <c r="K530" s="8">
        <v>7.84</v>
      </c>
      <c r="L530" s="8">
        <v>0</v>
      </c>
      <c r="M530" s="8">
        <v>100.07680000000001</v>
      </c>
      <c r="N530" s="8"/>
      <c r="O530" s="8">
        <v>45.591541488025214</v>
      </c>
      <c r="P530" s="8">
        <v>39.74709622303547</v>
      </c>
      <c r="Q530" s="8">
        <v>14.630626045835132</v>
      </c>
      <c r="R530" s="8">
        <v>3.0736243104167098E-2</v>
      </c>
      <c r="S530" s="8">
        <v>99.999999999999986</v>
      </c>
      <c r="T530" s="8">
        <v>0</v>
      </c>
      <c r="U530" s="8">
        <v>36.734348536424044</v>
      </c>
      <c r="V530" s="8">
        <v>63.265651463575942</v>
      </c>
      <c r="W530" s="8">
        <v>99.999999999999986</v>
      </c>
      <c r="X530" s="9"/>
    </row>
    <row r="531" spans="2:24" ht="17" x14ac:dyDescent="0.2">
      <c r="B531" s="10" t="s">
        <v>2442</v>
      </c>
      <c r="C531" s="8">
        <v>56.81</v>
      </c>
      <c r="D531" s="8">
        <v>4.2099999999999999E-2</v>
      </c>
      <c r="E531" s="8">
        <v>12.62</v>
      </c>
      <c r="F531" s="8">
        <v>2.2700000000000001E-2</v>
      </c>
      <c r="G531" s="8">
        <v>4.26</v>
      </c>
      <c r="H531" s="8">
        <v>2.2100000000000002E-2</v>
      </c>
      <c r="I531" s="8">
        <v>7.26</v>
      </c>
      <c r="J531" s="8">
        <v>11.41</v>
      </c>
      <c r="K531" s="8">
        <v>7.85</v>
      </c>
      <c r="L531" s="8">
        <v>2.8E-3</v>
      </c>
      <c r="M531" s="8">
        <v>100.3103</v>
      </c>
      <c r="N531" s="8"/>
      <c r="O531" s="8">
        <v>45.907855324825256</v>
      </c>
      <c r="P531" s="8">
        <v>40.643292120616401</v>
      </c>
      <c r="Q531" s="8">
        <v>13.378557993183685</v>
      </c>
      <c r="R531" s="8">
        <v>7.029456137466672E-2</v>
      </c>
      <c r="S531" s="8">
        <v>100.00000000000001</v>
      </c>
      <c r="T531" s="8">
        <v>0.56399355609843382</v>
      </c>
      <c r="U531" s="8">
        <v>36.009997452195414</v>
      </c>
      <c r="V531" s="8">
        <v>63.426008991706148</v>
      </c>
      <c r="W531" s="8">
        <v>100</v>
      </c>
      <c r="X531" s="9"/>
    </row>
    <row r="532" spans="2:24" ht="17" x14ac:dyDescent="0.2">
      <c r="B532" s="10" t="s">
        <v>2443</v>
      </c>
      <c r="C532" s="8">
        <v>56.33</v>
      </c>
      <c r="D532" s="8">
        <v>6.2199999999999998E-2</v>
      </c>
      <c r="E532" s="8">
        <v>12.57</v>
      </c>
      <c r="F532" s="8">
        <v>1.47E-2</v>
      </c>
      <c r="G532" s="8">
        <v>4.99</v>
      </c>
      <c r="H532" s="8">
        <v>1.1599999999999999E-2</v>
      </c>
      <c r="I532" s="8">
        <v>6.76</v>
      </c>
      <c r="J532" s="8">
        <v>10.94</v>
      </c>
      <c r="K532" s="8">
        <v>7.94</v>
      </c>
      <c r="L532" s="8">
        <v>0</v>
      </c>
      <c r="M532" s="8">
        <v>99.644099999999995</v>
      </c>
      <c r="N532" s="8"/>
      <c r="O532" s="8">
        <v>45.113525493242719</v>
      </c>
      <c r="P532" s="8">
        <v>38.787075839264723</v>
      </c>
      <c r="Q532" s="8">
        <v>16.061582672978457</v>
      </c>
      <c r="R532" s="8">
        <v>3.7815994514094523E-2</v>
      </c>
      <c r="S532" s="8">
        <v>100</v>
      </c>
      <c r="T532" s="8">
        <v>0.96161005511855158</v>
      </c>
      <c r="U532" s="8">
        <v>36.602401448696114</v>
      </c>
      <c r="V532" s="8">
        <v>62.435988496185338</v>
      </c>
      <c r="W532" s="8">
        <v>100</v>
      </c>
      <c r="X532" s="9"/>
    </row>
    <row r="533" spans="2:24" ht="17" x14ac:dyDescent="0.2">
      <c r="B533" s="10" t="s">
        <v>2444</v>
      </c>
      <c r="C533" s="8">
        <v>56.93</v>
      </c>
      <c r="D533" s="8">
        <v>1.7999999999999999E-2</v>
      </c>
      <c r="E533" s="8">
        <v>12.54</v>
      </c>
      <c r="F533" s="8">
        <v>1.54E-2</v>
      </c>
      <c r="G533" s="8">
        <v>4.18</v>
      </c>
      <c r="H533" s="8">
        <v>1.11E-2</v>
      </c>
      <c r="I533" s="8">
        <v>7.17</v>
      </c>
      <c r="J533" s="8">
        <v>11.44</v>
      </c>
      <c r="K533" s="8">
        <v>7.73</v>
      </c>
      <c r="L533" s="8">
        <v>0</v>
      </c>
      <c r="M533" s="8">
        <v>100.04510000000001</v>
      </c>
      <c r="N533" s="8"/>
      <c r="O533" s="8">
        <v>46.338735780445198</v>
      </c>
      <c r="P533" s="8">
        <v>40.409940449695931</v>
      </c>
      <c r="Q533" s="8">
        <v>13.215779530303553</v>
      </c>
      <c r="R533" s="8">
        <v>3.5544239555315639E-2</v>
      </c>
      <c r="S533" s="8">
        <v>100</v>
      </c>
      <c r="T533" s="8">
        <v>0</v>
      </c>
      <c r="U533" s="8">
        <v>36.168043500586386</v>
      </c>
      <c r="V533" s="8">
        <v>63.831956499413614</v>
      </c>
      <c r="W533" s="8">
        <v>100</v>
      </c>
      <c r="X533" s="9"/>
    </row>
    <row r="534" spans="2:24" ht="17" x14ac:dyDescent="0.2">
      <c r="B534" s="10" t="s">
        <v>2445</v>
      </c>
      <c r="C534" s="8">
        <v>56.77</v>
      </c>
      <c r="D534" s="8">
        <v>0.02</v>
      </c>
      <c r="E534" s="8">
        <v>12.12</v>
      </c>
      <c r="F534" s="8">
        <v>2.2100000000000002E-2</v>
      </c>
      <c r="G534" s="8">
        <v>3.97</v>
      </c>
      <c r="H534" s="8">
        <v>1.6899999999999998E-2</v>
      </c>
      <c r="I534" s="8">
        <v>7.73</v>
      </c>
      <c r="J534" s="8">
        <v>11.96</v>
      </c>
      <c r="K534" s="8">
        <v>7.47</v>
      </c>
      <c r="L534" s="8">
        <v>0</v>
      </c>
      <c r="M534" s="8">
        <v>100.09059999999999</v>
      </c>
      <c r="N534" s="8"/>
      <c r="O534" s="8">
        <v>46.307012825232377</v>
      </c>
      <c r="P534" s="8">
        <v>41.643380655386892</v>
      </c>
      <c r="Q534" s="8">
        <v>11.997877960061551</v>
      </c>
      <c r="R534" s="8">
        <v>5.1728559319183208E-2</v>
      </c>
      <c r="S534" s="8">
        <v>100.00000000000001</v>
      </c>
      <c r="T534" s="8">
        <v>0</v>
      </c>
      <c r="U534" s="8">
        <v>34.356926477567505</v>
      </c>
      <c r="V534" s="8">
        <v>65.643073522432488</v>
      </c>
      <c r="W534" s="8">
        <v>100</v>
      </c>
      <c r="X534" s="9"/>
    </row>
    <row r="535" spans="2:24" ht="17" x14ac:dyDescent="0.2">
      <c r="B535" s="10" t="s">
        <v>2446</v>
      </c>
      <c r="C535" s="8">
        <v>56.56</v>
      </c>
      <c r="D535" s="8">
        <v>6.7699999999999996E-2</v>
      </c>
      <c r="E535" s="8">
        <v>12.41</v>
      </c>
      <c r="F535" s="8">
        <v>7.4000000000000003E-3</v>
      </c>
      <c r="G535" s="8">
        <v>4.1900000000000004</v>
      </c>
      <c r="H535" s="8">
        <v>2.1600000000000001E-2</v>
      </c>
      <c r="I535" s="8">
        <v>7.44</v>
      </c>
      <c r="J535" s="8">
        <v>11.66</v>
      </c>
      <c r="K535" s="8">
        <v>7.63</v>
      </c>
      <c r="L535" s="8">
        <v>7.1999999999999998E-3</v>
      </c>
      <c r="M535" s="8">
        <v>100.0074</v>
      </c>
      <c r="N535" s="8"/>
      <c r="O535" s="8">
        <v>46.087772339923909</v>
      </c>
      <c r="P535" s="8">
        <v>40.917679865287973</v>
      </c>
      <c r="Q535" s="8">
        <v>12.927053197655985</v>
      </c>
      <c r="R535" s="8">
        <v>6.7494597132131184E-2</v>
      </c>
      <c r="S535" s="8">
        <v>99.999999999999986</v>
      </c>
      <c r="T535" s="8">
        <v>0.24116839209474333</v>
      </c>
      <c r="U535" s="8">
        <v>35.150843208188256</v>
      </c>
      <c r="V535" s="8">
        <v>64.607988399717001</v>
      </c>
      <c r="W535" s="8">
        <v>100</v>
      </c>
      <c r="X535" s="9"/>
    </row>
    <row r="536" spans="2:24" ht="17" x14ac:dyDescent="0.2">
      <c r="B536" s="10" t="s">
        <v>2628</v>
      </c>
      <c r="C536" s="8">
        <f>AVERAGE(C523:C535)</f>
        <v>56.554615384615389</v>
      </c>
      <c r="D536" s="8">
        <f t="shared" ref="D536:L536" si="457">AVERAGE(D523:D535)</f>
        <v>6.4207692307692313E-2</v>
      </c>
      <c r="E536" s="8">
        <f t="shared" si="457"/>
        <v>12.437692307692307</v>
      </c>
      <c r="F536" s="8">
        <f t="shared" si="457"/>
        <v>2.3992307692307695E-2</v>
      </c>
      <c r="G536" s="8">
        <f t="shared" si="457"/>
        <v>4.3515384615384614</v>
      </c>
      <c r="H536" s="8">
        <f t="shared" si="457"/>
        <v>1.4392307692307692E-2</v>
      </c>
      <c r="I536" s="8">
        <f t="shared" si="457"/>
        <v>7.3123076923076935</v>
      </c>
      <c r="J536" s="8">
        <f t="shared" si="457"/>
        <v>11.674615384615386</v>
      </c>
      <c r="K536" s="8">
        <f t="shared" si="457"/>
        <v>7.5823076923076922</v>
      </c>
      <c r="L536" s="8">
        <f t="shared" si="457"/>
        <v>1.5461538461538462E-3</v>
      </c>
      <c r="M536" s="8">
        <f>SUM(C536:L536)</f>
        <v>100.0172153846154</v>
      </c>
      <c r="N536" s="8"/>
      <c r="O536" s="8">
        <v>46.223492883036087</v>
      </c>
      <c r="P536" s="8">
        <v>40.283345743467528</v>
      </c>
      <c r="Q536" s="8">
        <v>13.448113042534462</v>
      </c>
      <c r="R536" s="8">
        <v>4.5048330961913338E-2</v>
      </c>
      <c r="S536" s="8">
        <v>100</v>
      </c>
      <c r="T536" s="8">
        <v>0</v>
      </c>
      <c r="U536" s="8">
        <v>35.202265496046614</v>
      </c>
      <c r="V536" s="8">
        <v>64.797734503953379</v>
      </c>
      <c r="W536" s="8">
        <v>100</v>
      </c>
      <c r="X536" s="9"/>
    </row>
    <row r="537" spans="2:24" ht="17" x14ac:dyDescent="0.2">
      <c r="B537" s="10" t="s">
        <v>1532</v>
      </c>
      <c r="C537" s="8">
        <f>(STDEV(C523:C535)/C536)*100</f>
        <v>0.63024342723981641</v>
      </c>
      <c r="D537" s="8">
        <f t="shared" ref="D537:L537" si="458">(STDEV(D523:D535)/D536)*100</f>
        <v>46.938518020203311</v>
      </c>
      <c r="E537" s="8">
        <f t="shared" si="458"/>
        <v>2.1526679979368253</v>
      </c>
      <c r="F537" s="8">
        <f t="shared" si="458"/>
        <v>39.516409162508687</v>
      </c>
      <c r="G537" s="8">
        <f t="shared" si="458"/>
        <v>6.698459113314267</v>
      </c>
      <c r="H537" s="8">
        <f t="shared" si="458"/>
        <v>43.594222446676532</v>
      </c>
      <c r="I537" s="8">
        <f t="shared" si="458"/>
        <v>4.734117236276604</v>
      </c>
      <c r="J537" s="8">
        <f t="shared" si="458"/>
        <v>5.1070875757383405</v>
      </c>
      <c r="K537" s="8">
        <f t="shared" si="458"/>
        <v>4.6370482422368644</v>
      </c>
      <c r="L537" s="8">
        <f t="shared" si="458"/>
        <v>190.67019489952415</v>
      </c>
      <c r="N537" s="8"/>
      <c r="O537" s="8">
        <v>9.9386966528225766</v>
      </c>
      <c r="P537" s="8">
        <v>12.818760603023307</v>
      </c>
      <c r="Q537" s="8">
        <v>10.17488214612437</v>
      </c>
      <c r="R537" s="8">
        <v>67.067660598029761</v>
      </c>
      <c r="S537" s="8">
        <v>100.00000000000001</v>
      </c>
      <c r="T537" s="8">
        <v>9.5849164687022927</v>
      </c>
      <c r="U537" s="8">
        <v>5.7982556352930139</v>
      </c>
      <c r="V537" s="8">
        <v>84.616827896004693</v>
      </c>
      <c r="W537" s="8">
        <v>100</v>
      </c>
      <c r="X537" s="9"/>
    </row>
    <row r="538" spans="2:24" x14ac:dyDescent="0.2">
      <c r="B538" s="10"/>
      <c r="C538" s="8"/>
      <c r="D538" s="8"/>
      <c r="E538" s="8"/>
      <c r="F538" s="8"/>
      <c r="G538" s="8"/>
      <c r="H538" s="8"/>
      <c r="I538" s="8"/>
      <c r="J538" s="8"/>
      <c r="K538" s="8"/>
      <c r="L538" s="8"/>
      <c r="N538" s="8"/>
      <c r="O538" s="8"/>
      <c r="P538" s="8"/>
      <c r="Q538" s="8"/>
      <c r="R538" s="8"/>
      <c r="S538" s="8"/>
      <c r="V538" s="8"/>
      <c r="W538" s="8"/>
      <c r="X538" s="9"/>
    </row>
    <row r="539" spans="2:24" ht="17" x14ac:dyDescent="0.2">
      <c r="B539" s="10" t="s">
        <v>2453</v>
      </c>
      <c r="C539" s="8">
        <v>55.78</v>
      </c>
      <c r="D539" s="8">
        <v>0.1028</v>
      </c>
      <c r="E539" s="8">
        <v>11.82</v>
      </c>
      <c r="F539" s="8">
        <v>3.5400000000000001E-2</v>
      </c>
      <c r="G539" s="8">
        <v>4.9400000000000004</v>
      </c>
      <c r="H539" s="8">
        <v>2.1100000000000001E-2</v>
      </c>
      <c r="I539" s="8">
        <v>7.62</v>
      </c>
      <c r="J539" s="8">
        <v>12.62</v>
      </c>
      <c r="K539" s="8">
        <v>6.97</v>
      </c>
      <c r="L539" s="8">
        <v>1.2999999999999999E-3</v>
      </c>
      <c r="M539" s="8">
        <v>99.921300000000002</v>
      </c>
      <c r="N539" s="8"/>
      <c r="O539" s="8">
        <v>46.57682905508144</v>
      </c>
      <c r="P539" s="8">
        <v>39.130593324487442</v>
      </c>
      <c r="Q539" s="8">
        <v>14.23101443111101</v>
      </c>
      <c r="R539" s="8">
        <v>6.1563189320098348E-2</v>
      </c>
      <c r="S539" s="8">
        <v>99.999999999999986</v>
      </c>
      <c r="T539" s="8">
        <v>0.4812165326777324</v>
      </c>
      <c r="U539" s="8">
        <v>31.436184927094896</v>
      </c>
      <c r="V539" s="8">
        <v>68.082598540227366</v>
      </c>
      <c r="W539" s="8">
        <v>100</v>
      </c>
      <c r="X539" s="9"/>
    </row>
    <row r="540" spans="2:24" ht="17" x14ac:dyDescent="0.2">
      <c r="B540" s="10" t="s">
        <v>2454</v>
      </c>
      <c r="C540" s="8">
        <v>56.18</v>
      </c>
      <c r="D540" s="8">
        <v>7.7700000000000005E-2</v>
      </c>
      <c r="E540" s="8">
        <v>11.96</v>
      </c>
      <c r="F540" s="8">
        <v>2.2800000000000001E-2</v>
      </c>
      <c r="G540" s="8">
        <v>4.75</v>
      </c>
      <c r="H540" s="8">
        <v>0</v>
      </c>
      <c r="I540" s="8">
        <v>7.71</v>
      </c>
      <c r="J540" s="8">
        <v>12.47</v>
      </c>
      <c r="K540" s="8">
        <v>7.12</v>
      </c>
      <c r="L540" s="8">
        <v>0</v>
      </c>
      <c r="M540" s="8">
        <v>100.29049999999999</v>
      </c>
      <c r="N540" s="8"/>
      <c r="O540" s="8">
        <v>46.347816283195669</v>
      </c>
      <c r="P540" s="8">
        <v>39.872007237667759</v>
      </c>
      <c r="Q540" s="8">
        <v>13.780176479136575</v>
      </c>
      <c r="R540" s="8">
        <v>0</v>
      </c>
      <c r="S540" s="8">
        <v>100</v>
      </c>
      <c r="T540" s="8">
        <v>0.4657956947701154</v>
      </c>
      <c r="U540" s="8">
        <v>32.066566152200238</v>
      </c>
      <c r="V540" s="8">
        <v>67.467638153029654</v>
      </c>
      <c r="W540" s="8">
        <v>100</v>
      </c>
      <c r="X540" s="9"/>
    </row>
    <row r="541" spans="2:24" ht="17" x14ac:dyDescent="0.2">
      <c r="B541" s="10" t="s">
        <v>2455</v>
      </c>
      <c r="C541" s="8">
        <v>55.14</v>
      </c>
      <c r="D541" s="8">
        <v>0.14219999999999999</v>
      </c>
      <c r="E541" s="8">
        <v>11.56</v>
      </c>
      <c r="F541" s="8">
        <v>0</v>
      </c>
      <c r="G541" s="8">
        <v>5.19</v>
      </c>
      <c r="H541" s="8">
        <v>2.5899999999999999E-2</v>
      </c>
      <c r="I541" s="8">
        <v>7.75</v>
      </c>
      <c r="J541" s="8">
        <v>13.56</v>
      </c>
      <c r="K541" s="8">
        <v>6.57</v>
      </c>
      <c r="L541" s="8">
        <v>0</v>
      </c>
      <c r="M541" s="8">
        <v>99.946799999999996</v>
      </c>
      <c r="N541" s="8"/>
      <c r="O541" s="8">
        <v>47.721559252908101</v>
      </c>
      <c r="P541" s="8">
        <v>37.949629165063435</v>
      </c>
      <c r="Q541" s="8">
        <v>14.256753484510304</v>
      </c>
      <c r="R541" s="8">
        <v>7.205809751816239E-2</v>
      </c>
      <c r="S541" s="8">
        <v>100</v>
      </c>
      <c r="T541" s="8">
        <v>1.5850413589266314</v>
      </c>
      <c r="U541" s="8">
        <v>28.381408295074994</v>
      </c>
      <c r="V541" s="8">
        <v>70.033550345998378</v>
      </c>
      <c r="W541" s="8">
        <v>100</v>
      </c>
      <c r="X541" s="9"/>
    </row>
    <row r="542" spans="2:24" ht="17" x14ac:dyDescent="0.2">
      <c r="B542" s="10" t="s">
        <v>2456</v>
      </c>
      <c r="C542" s="8">
        <v>56.17</v>
      </c>
      <c r="D542" s="8">
        <v>9.01E-2</v>
      </c>
      <c r="E542" s="8">
        <v>12.11</v>
      </c>
      <c r="F542" s="8">
        <v>2.6800000000000001E-2</v>
      </c>
      <c r="G542" s="8">
        <v>4.57</v>
      </c>
      <c r="H542" s="8">
        <v>1.21E-2</v>
      </c>
      <c r="I542" s="8">
        <v>7.48</v>
      </c>
      <c r="J542" s="8">
        <v>12.21</v>
      </c>
      <c r="K542" s="8">
        <v>7.17</v>
      </c>
      <c r="L542" s="8">
        <v>7.4999999999999997E-3</v>
      </c>
      <c r="M542" s="8">
        <v>99.857200000000006</v>
      </c>
      <c r="N542" s="8"/>
      <c r="O542" s="8">
        <v>46.613185249325504</v>
      </c>
      <c r="P542" s="8">
        <v>39.732474459281455</v>
      </c>
      <c r="Q542" s="8">
        <v>13.617822325470719</v>
      </c>
      <c r="R542" s="8">
        <v>3.6517965922322107E-2</v>
      </c>
      <c r="S542" s="8">
        <v>100.00000000000001</v>
      </c>
      <c r="T542" s="8">
        <v>0</v>
      </c>
      <c r="U542" s="8">
        <v>33.125478981730474</v>
      </c>
      <c r="V542" s="8">
        <v>66.874521018269533</v>
      </c>
      <c r="W542" s="8">
        <v>100</v>
      </c>
      <c r="X542" s="9"/>
    </row>
    <row r="543" spans="2:24" ht="17" x14ac:dyDescent="0.2">
      <c r="B543" s="10" t="s">
        <v>2457</v>
      </c>
      <c r="C543" s="8">
        <v>55.79</v>
      </c>
      <c r="D543" s="8">
        <v>9.11E-2</v>
      </c>
      <c r="E543" s="8">
        <v>12.14</v>
      </c>
      <c r="F543" s="8">
        <v>1.4E-2</v>
      </c>
      <c r="G543" s="8">
        <v>4.87</v>
      </c>
      <c r="H543" s="8">
        <v>2.3199999999999998E-2</v>
      </c>
      <c r="I543" s="8">
        <v>7.46</v>
      </c>
      <c r="J543" s="8">
        <v>12.59</v>
      </c>
      <c r="K543" s="8">
        <v>7.05</v>
      </c>
      <c r="L543" s="8">
        <v>0</v>
      </c>
      <c r="M543" s="8">
        <v>100.0283</v>
      </c>
      <c r="N543" s="8"/>
      <c r="O543" s="8">
        <v>46.996171833706349</v>
      </c>
      <c r="P543" s="8">
        <v>38.745964705285374</v>
      </c>
      <c r="Q543" s="8">
        <v>14.189400949079586</v>
      </c>
      <c r="R543" s="8">
        <v>6.8462511928692724E-2</v>
      </c>
      <c r="S543" s="8">
        <v>100</v>
      </c>
      <c r="T543" s="8">
        <v>0.43143679025732379</v>
      </c>
      <c r="U543" s="8">
        <v>31.967537972082706</v>
      </c>
      <c r="V543" s="8">
        <v>67.601025237659968</v>
      </c>
      <c r="W543" s="8">
        <v>100</v>
      </c>
      <c r="X543" s="9"/>
    </row>
    <row r="544" spans="2:24" ht="17" x14ac:dyDescent="0.2">
      <c r="B544" s="10" t="s">
        <v>2458</v>
      </c>
      <c r="C544" s="8">
        <v>55.84</v>
      </c>
      <c r="D544" s="8">
        <v>0.1181</v>
      </c>
      <c r="E544" s="8">
        <v>11.53</v>
      </c>
      <c r="F544" s="8">
        <v>1.54E-2</v>
      </c>
      <c r="G544" s="8">
        <v>4.95</v>
      </c>
      <c r="H544" s="8">
        <v>3.8600000000000002E-2</v>
      </c>
      <c r="I544" s="8">
        <v>7.75</v>
      </c>
      <c r="J544" s="8">
        <v>13.19</v>
      </c>
      <c r="K544" s="8">
        <v>6.62</v>
      </c>
      <c r="L544" s="8">
        <v>0</v>
      </c>
      <c r="M544" s="8">
        <v>100.0521</v>
      </c>
      <c r="N544" s="8"/>
      <c r="O544" s="8">
        <v>47.331054039194413</v>
      </c>
      <c r="P544" s="8">
        <v>38.694922498605536</v>
      </c>
      <c r="Q544" s="8">
        <v>13.864522792075329</v>
      </c>
      <c r="R544" s="8">
        <v>0.10950067012472327</v>
      </c>
      <c r="S544" s="8">
        <v>100</v>
      </c>
      <c r="T544" s="8">
        <v>0</v>
      </c>
      <c r="U544" s="8">
        <v>30.064126167360055</v>
      </c>
      <c r="V544" s="8">
        <v>69.935873832639956</v>
      </c>
      <c r="W544" s="8">
        <v>100.00000000000001</v>
      </c>
      <c r="X544" s="9"/>
    </row>
    <row r="545" spans="2:24" ht="17" x14ac:dyDescent="0.2">
      <c r="B545" s="10" t="s">
        <v>2459</v>
      </c>
      <c r="C545" s="8">
        <v>56.22</v>
      </c>
      <c r="D545" s="8">
        <v>7.9000000000000001E-2</v>
      </c>
      <c r="E545" s="8">
        <v>12.22</v>
      </c>
      <c r="F545" s="8">
        <v>2.2800000000000001E-2</v>
      </c>
      <c r="G545" s="8">
        <v>4.3099999999999996</v>
      </c>
      <c r="H545" s="8">
        <v>1.5900000000000001E-2</v>
      </c>
      <c r="I545" s="8">
        <v>7.55</v>
      </c>
      <c r="J545" s="8">
        <v>12.13</v>
      </c>
      <c r="K545" s="8">
        <v>7.39</v>
      </c>
      <c r="L545" s="8">
        <v>5.1000000000000004E-3</v>
      </c>
      <c r="M545" s="8">
        <v>99.965599999999995</v>
      </c>
      <c r="N545" s="8"/>
      <c r="O545" s="8">
        <v>46.632744602143198</v>
      </c>
      <c r="P545" s="8">
        <v>40.385738211503103</v>
      </c>
      <c r="Q545" s="8">
        <v>12.933194019039828</v>
      </c>
      <c r="R545" s="8">
        <v>4.8323167313865642E-2</v>
      </c>
      <c r="S545" s="8">
        <v>100</v>
      </c>
      <c r="T545" s="8">
        <v>0.61846272698656257</v>
      </c>
      <c r="U545" s="8">
        <v>33.546538049021365</v>
      </c>
      <c r="V545" s="8">
        <v>65.834999223992071</v>
      </c>
      <c r="W545" s="8">
        <v>100</v>
      </c>
      <c r="X545" s="9"/>
    </row>
    <row r="546" spans="2:24" ht="17" x14ac:dyDescent="0.2">
      <c r="B546" s="10" t="s">
        <v>2460</v>
      </c>
      <c r="C546" s="8">
        <v>56.45</v>
      </c>
      <c r="D546" s="8">
        <v>6.9400000000000003E-2</v>
      </c>
      <c r="E546" s="8">
        <v>11.92</v>
      </c>
      <c r="F546" s="8">
        <v>2.1399999999999999E-2</v>
      </c>
      <c r="G546" s="8">
        <v>4.3600000000000003</v>
      </c>
      <c r="H546" s="8">
        <v>1.6899999999999998E-2</v>
      </c>
      <c r="I546" s="8">
        <v>7.61</v>
      </c>
      <c r="J546" s="8">
        <v>12.26</v>
      </c>
      <c r="K546" s="8">
        <v>7.36</v>
      </c>
      <c r="L546" s="8">
        <v>0</v>
      </c>
      <c r="M546" s="8">
        <v>100.0895</v>
      </c>
      <c r="N546" s="8"/>
      <c r="O546" s="8">
        <v>46.677970078300248</v>
      </c>
      <c r="P546" s="8">
        <v>40.314107167175422</v>
      </c>
      <c r="Q546" s="8">
        <v>12.957055735477683</v>
      </c>
      <c r="R546" s="8">
        <v>5.0867019046644826E-2</v>
      </c>
      <c r="S546" s="8">
        <v>100</v>
      </c>
      <c r="T546" s="8">
        <v>0.42299130436095345</v>
      </c>
      <c r="U546" s="8">
        <v>33.366473526556604</v>
      </c>
      <c r="V546" s="8">
        <v>66.210535169082448</v>
      </c>
      <c r="W546" s="8">
        <v>100</v>
      </c>
      <c r="X546" s="9"/>
    </row>
    <row r="547" spans="2:24" ht="17" x14ac:dyDescent="0.2">
      <c r="B547" s="10" t="s">
        <v>2461</v>
      </c>
      <c r="C547" s="8">
        <v>56.2</v>
      </c>
      <c r="D547" s="8">
        <v>9.4799999999999995E-2</v>
      </c>
      <c r="E547" s="8">
        <v>12.26</v>
      </c>
      <c r="F547" s="8">
        <v>0</v>
      </c>
      <c r="G547" s="8">
        <v>4.62</v>
      </c>
      <c r="H547" s="8">
        <v>2.4299999999999999E-2</v>
      </c>
      <c r="I547" s="8">
        <v>7.49</v>
      </c>
      <c r="J547" s="8">
        <v>12.16</v>
      </c>
      <c r="K547" s="8">
        <v>7.2</v>
      </c>
      <c r="L547" s="8">
        <v>2.7000000000000001E-3</v>
      </c>
      <c r="M547" s="8">
        <v>100.0518</v>
      </c>
      <c r="N547" s="8"/>
      <c r="O547" s="8">
        <v>46.400009623177411</v>
      </c>
      <c r="P547" s="8">
        <v>39.766485598192524</v>
      </c>
      <c r="Q547" s="8">
        <v>13.760202266066127</v>
      </c>
      <c r="R547" s="8">
        <v>7.3302512563925629E-2</v>
      </c>
      <c r="S547" s="8">
        <v>99.999999999999986</v>
      </c>
      <c r="T547" s="8">
        <v>0</v>
      </c>
      <c r="U547" s="8">
        <v>33.207383536622672</v>
      </c>
      <c r="V547" s="8">
        <v>66.792616463377328</v>
      </c>
      <c r="W547" s="8">
        <v>100</v>
      </c>
      <c r="X547" s="9"/>
    </row>
    <row r="548" spans="2:24" ht="17" x14ac:dyDescent="0.2">
      <c r="B548" s="10" t="s">
        <v>2462</v>
      </c>
      <c r="C548" s="8">
        <v>55.83</v>
      </c>
      <c r="D548" s="8">
        <v>0.1333</v>
      </c>
      <c r="E548" s="8">
        <v>11.88</v>
      </c>
      <c r="F548" s="8">
        <v>7.4000000000000003E-3</v>
      </c>
      <c r="G548" s="8">
        <v>4.8499999999999996</v>
      </c>
      <c r="H548" s="8">
        <v>1.7399999999999999E-2</v>
      </c>
      <c r="I548" s="8">
        <v>7.54</v>
      </c>
      <c r="J548" s="8">
        <v>12.75</v>
      </c>
      <c r="K548" s="8">
        <v>6.96</v>
      </c>
      <c r="L548" s="8">
        <v>0</v>
      </c>
      <c r="M548" s="8">
        <v>99.977800000000002</v>
      </c>
      <c r="N548" s="8"/>
      <c r="O548" s="8">
        <v>47.151439744501211</v>
      </c>
      <c r="P548" s="8">
        <v>38.797792627630542</v>
      </c>
      <c r="Q548" s="8">
        <v>13.999897583840884</v>
      </c>
      <c r="R548" s="8">
        <v>5.0870044027369048E-2</v>
      </c>
      <c r="S548" s="8">
        <v>100</v>
      </c>
      <c r="T548" s="8">
        <v>7.1497301033158989E-2</v>
      </c>
      <c r="U548" s="8">
        <v>31.728279427831346</v>
      </c>
      <c r="V548" s="8">
        <v>68.200223271135499</v>
      </c>
      <c r="W548" s="8">
        <v>100</v>
      </c>
      <c r="X548" s="9"/>
    </row>
    <row r="549" spans="2:24" ht="17" x14ac:dyDescent="0.2">
      <c r="B549" s="10" t="s">
        <v>2629</v>
      </c>
      <c r="C549" s="8">
        <f>AVERAGE(C539:C548)</f>
        <v>55.960000000000015</v>
      </c>
      <c r="D549" s="8">
        <f t="shared" ref="D549:L549" si="459">AVERAGE(D539:D548)</f>
        <v>9.9849999999999994E-2</v>
      </c>
      <c r="E549" s="8">
        <f t="shared" si="459"/>
        <v>11.940000000000001</v>
      </c>
      <c r="F549" s="8">
        <f t="shared" si="459"/>
        <v>1.6599999999999997E-2</v>
      </c>
      <c r="G549" s="8">
        <f t="shared" si="459"/>
        <v>4.7410000000000005</v>
      </c>
      <c r="H549" s="8">
        <f t="shared" si="459"/>
        <v>1.9539999999999998E-2</v>
      </c>
      <c r="I549" s="8">
        <f t="shared" si="459"/>
        <v>7.5959999999999992</v>
      </c>
      <c r="J549" s="8">
        <f t="shared" si="459"/>
        <v>12.593999999999999</v>
      </c>
      <c r="K549" s="8">
        <f t="shared" si="459"/>
        <v>7.0409999999999995</v>
      </c>
      <c r="L549" s="8">
        <f t="shared" si="459"/>
        <v>1.66E-3</v>
      </c>
      <c r="M549" s="8">
        <f>SUM(C549:L549)</f>
        <v>100.00965000000001</v>
      </c>
      <c r="N549" s="8"/>
      <c r="O549" s="8">
        <v>46.854313299643856</v>
      </c>
      <c r="P549" s="8">
        <v>39.320745425621588</v>
      </c>
      <c r="Q549" s="8">
        <v>13.76747162643146</v>
      </c>
      <c r="R549" s="8">
        <v>5.7469648303103006E-2</v>
      </c>
      <c r="S549" s="8">
        <v>100</v>
      </c>
      <c r="T549" s="8">
        <v>0.16712206592681975</v>
      </c>
      <c r="U549" s="8">
        <v>32.045579821746024</v>
      </c>
      <c r="V549" s="8">
        <v>67.787298112327164</v>
      </c>
      <c r="W549" s="8">
        <v>100</v>
      </c>
      <c r="X549" s="9"/>
    </row>
    <row r="550" spans="2:24" ht="17" x14ac:dyDescent="0.2">
      <c r="B550" s="10" t="s">
        <v>1532</v>
      </c>
      <c r="C550" s="8">
        <f>(STDEV(C539:C548)/C549)*100</f>
        <v>0.65868648781410988</v>
      </c>
      <c r="D550" s="8">
        <f t="shared" ref="D550:L550" si="460">(STDEV(D539:D548)/D549)*100</f>
        <v>24.312348183645803</v>
      </c>
      <c r="E550" s="8">
        <f t="shared" si="460"/>
        <v>2.1279552205649925</v>
      </c>
      <c r="F550" s="8">
        <f t="shared" si="460"/>
        <v>69.599679722634306</v>
      </c>
      <c r="G550" s="8">
        <f t="shared" si="460"/>
        <v>5.8330341611375705</v>
      </c>
      <c r="H550" s="8">
        <f t="shared" si="460"/>
        <v>51.295892998198852</v>
      </c>
      <c r="I550" s="8">
        <f t="shared" si="460"/>
        <v>1.4530424514797813</v>
      </c>
      <c r="J550" s="8">
        <f t="shared" si="460"/>
        <v>3.7350693455479282</v>
      </c>
      <c r="K550" s="8">
        <f t="shared" si="460"/>
        <v>3.9110426066156263</v>
      </c>
      <c r="L550" s="8">
        <f t="shared" si="460"/>
        <v>160.2454931871878</v>
      </c>
      <c r="N550" s="8"/>
      <c r="O550" s="8">
        <v>7.3435897359086271</v>
      </c>
      <c r="P550" s="8">
        <v>3.9750165165965181</v>
      </c>
      <c r="Q550" s="8">
        <v>8.9516398964202804</v>
      </c>
      <c r="R550" s="8">
        <v>79.729753851074577</v>
      </c>
      <c r="S550" s="8">
        <v>100</v>
      </c>
      <c r="T550" s="8">
        <v>8.5283257453895995</v>
      </c>
      <c r="U550" s="8">
        <v>4.7289005805513042</v>
      </c>
      <c r="V550" s="8">
        <v>86.742773674059109</v>
      </c>
      <c r="W550" s="8">
        <v>100.00000000000001</v>
      </c>
      <c r="X550" s="9"/>
    </row>
    <row r="551" spans="2:24" x14ac:dyDescent="0.2">
      <c r="B551" s="10"/>
      <c r="C551" s="8"/>
      <c r="D551" s="8"/>
      <c r="E551" s="8"/>
      <c r="F551" s="8"/>
      <c r="G551" s="8"/>
      <c r="H551" s="8"/>
      <c r="I551" s="8"/>
      <c r="J551" s="8"/>
      <c r="K551" s="8"/>
      <c r="L551" s="8"/>
      <c r="N551" s="8"/>
      <c r="O551" s="8"/>
      <c r="P551" s="8"/>
      <c r="Q551" s="8"/>
      <c r="R551" s="8"/>
      <c r="S551" s="8"/>
      <c r="V551" s="8"/>
      <c r="W551" s="8"/>
      <c r="X551" s="9"/>
    </row>
    <row r="552" spans="2:24" ht="17" x14ac:dyDescent="0.2">
      <c r="B552" s="10" t="s">
        <v>2027</v>
      </c>
      <c r="C552" s="8">
        <v>55.25</v>
      </c>
      <c r="D552" s="8">
        <v>3.6499999999999998E-2</v>
      </c>
      <c r="E552" s="8">
        <v>1.0984</v>
      </c>
      <c r="F552" s="8">
        <v>5.45E-2</v>
      </c>
      <c r="G552" s="8">
        <v>1.67</v>
      </c>
      <c r="H552" s="8">
        <v>1.6000000000000001E-3</v>
      </c>
      <c r="I552" s="8">
        <v>16.82</v>
      </c>
      <c r="J552" s="8">
        <v>24.49</v>
      </c>
      <c r="K552" s="8">
        <v>0.45939999999999998</v>
      </c>
      <c r="L552" s="8">
        <v>0</v>
      </c>
      <c r="M552" s="8">
        <v>99.914000000000001</v>
      </c>
      <c r="N552" s="8"/>
      <c r="O552" s="8">
        <v>49.778380611123133</v>
      </c>
      <c r="P552" s="8">
        <v>47.569530874903457</v>
      </c>
      <c r="Q552" s="8">
        <v>2.6495175259512092</v>
      </c>
      <c r="R552" s="8">
        <v>2.5709880221996997E-3</v>
      </c>
      <c r="S552" s="8">
        <v>100</v>
      </c>
      <c r="T552" s="8">
        <v>0</v>
      </c>
      <c r="U552" s="8">
        <v>1.6617084879107167</v>
      </c>
      <c r="V552" s="8">
        <v>98.338291512089285</v>
      </c>
      <c r="W552" s="8">
        <v>100</v>
      </c>
      <c r="X552" s="9"/>
    </row>
    <row r="553" spans="2:24" ht="17" x14ac:dyDescent="0.2">
      <c r="B553" s="10" t="s">
        <v>2028</v>
      </c>
      <c r="C553" s="8">
        <v>54.97</v>
      </c>
      <c r="D553" s="8">
        <v>4.53E-2</v>
      </c>
      <c r="E553" s="8">
        <v>1.6278999999999999</v>
      </c>
      <c r="F553" s="8">
        <v>7.4899999999999994E-2</v>
      </c>
      <c r="G553" s="8">
        <v>1.87</v>
      </c>
      <c r="H553" s="8">
        <v>7.4000000000000003E-3</v>
      </c>
      <c r="I553" s="8">
        <v>16.64</v>
      </c>
      <c r="J553" s="8">
        <v>24.15</v>
      </c>
      <c r="K553" s="8">
        <v>0.62419999999999998</v>
      </c>
      <c r="L553" s="8">
        <v>0</v>
      </c>
      <c r="M553" s="8">
        <v>100.01739999999999</v>
      </c>
      <c r="N553" s="8"/>
      <c r="O553" s="8">
        <v>49.51986456188996</v>
      </c>
      <c r="P553" s="8">
        <v>47.47517050599857</v>
      </c>
      <c r="Q553" s="8">
        <v>2.9929693279937721</v>
      </c>
      <c r="R553" s="8">
        <v>1.1995604117702322E-2</v>
      </c>
      <c r="S553" s="8">
        <v>100</v>
      </c>
      <c r="T553" s="8">
        <v>0</v>
      </c>
      <c r="U553" s="8">
        <v>2.2637627135750473</v>
      </c>
      <c r="V553" s="8">
        <v>97.736237286424938</v>
      </c>
      <c r="W553" s="8">
        <v>99.999999999999986</v>
      </c>
      <c r="X553" s="9"/>
    </row>
    <row r="554" spans="2:24" ht="17" x14ac:dyDescent="0.2">
      <c r="B554" s="10" t="s">
        <v>2029</v>
      </c>
      <c r="C554" s="8">
        <v>54.94</v>
      </c>
      <c r="D554" s="8">
        <v>4.3799999999999999E-2</v>
      </c>
      <c r="E554" s="8">
        <v>1.1120000000000001</v>
      </c>
      <c r="F554" s="8">
        <v>2.1100000000000001E-2</v>
      </c>
      <c r="G554" s="8">
        <v>1.7</v>
      </c>
      <c r="H554" s="8">
        <v>1.12E-2</v>
      </c>
      <c r="I554" s="8">
        <v>16.809999999999999</v>
      </c>
      <c r="J554" s="8">
        <v>24.47</v>
      </c>
      <c r="K554" s="8">
        <v>0.49109999999999998</v>
      </c>
      <c r="L554" s="8">
        <v>1.6000000000000001E-3</v>
      </c>
      <c r="M554" s="8">
        <v>99.604200000000006</v>
      </c>
      <c r="N554" s="8"/>
      <c r="O554" s="8">
        <v>49.740669016672499</v>
      </c>
      <c r="P554" s="8">
        <v>47.544059905225382</v>
      </c>
      <c r="Q554" s="8">
        <v>2.6972730979992776</v>
      </c>
      <c r="R554" s="8">
        <v>1.7997980102843515E-2</v>
      </c>
      <c r="S554" s="8">
        <v>100</v>
      </c>
      <c r="T554" s="8">
        <v>0</v>
      </c>
      <c r="U554" s="8">
        <v>1.7744399649991269</v>
      </c>
      <c r="V554" s="8">
        <v>98.225560035000882</v>
      </c>
      <c r="W554" s="8">
        <v>100.00000000000001</v>
      </c>
      <c r="X554" s="9"/>
    </row>
    <row r="555" spans="2:24" ht="17" x14ac:dyDescent="0.2">
      <c r="B555" s="10" t="s">
        <v>2030</v>
      </c>
      <c r="C555" s="8">
        <v>55.47</v>
      </c>
      <c r="D555" s="8">
        <v>9.1999999999999998E-3</v>
      </c>
      <c r="E555" s="8">
        <v>1.145</v>
      </c>
      <c r="F555" s="8">
        <v>1.29E-2</v>
      </c>
      <c r="G555" s="8">
        <v>1.65</v>
      </c>
      <c r="H555" s="8">
        <v>1.6000000000000001E-3</v>
      </c>
      <c r="I555" s="8">
        <v>16.850000000000001</v>
      </c>
      <c r="J555" s="8">
        <v>24.25</v>
      </c>
      <c r="K555" s="8">
        <v>0.62649999999999995</v>
      </c>
      <c r="L555" s="8">
        <v>0</v>
      </c>
      <c r="M555" s="8">
        <v>100.02200000000001</v>
      </c>
      <c r="N555" s="8"/>
      <c r="O555" s="8">
        <v>49.505763162356345</v>
      </c>
      <c r="P555" s="8">
        <v>47.862438375382652</v>
      </c>
      <c r="Q555" s="8">
        <v>2.6292162490940725</v>
      </c>
      <c r="R555" s="8">
        <v>2.5822131669506979E-3</v>
      </c>
      <c r="S555" s="8">
        <v>100.00000000000001</v>
      </c>
      <c r="T555" s="8">
        <v>0</v>
      </c>
      <c r="U555" s="8">
        <v>2.2621280286987728</v>
      </c>
      <c r="V555" s="8">
        <v>97.737871971301232</v>
      </c>
      <c r="W555" s="8">
        <v>100</v>
      </c>
      <c r="X555" s="9"/>
    </row>
    <row r="556" spans="2:24" ht="17" x14ac:dyDescent="0.2">
      <c r="B556" s="10" t="s">
        <v>2031</v>
      </c>
      <c r="C556" s="8">
        <v>54.86</v>
      </c>
      <c r="D556" s="8">
        <v>7.6200000000000004E-2</v>
      </c>
      <c r="E556" s="8">
        <v>1.2935000000000001</v>
      </c>
      <c r="F556" s="8">
        <v>1.8200000000000001E-2</v>
      </c>
      <c r="G556" s="8">
        <v>1.65</v>
      </c>
      <c r="H556" s="8">
        <v>0</v>
      </c>
      <c r="I556" s="8">
        <v>16.84</v>
      </c>
      <c r="J556" s="8">
        <v>24.68</v>
      </c>
      <c r="K556" s="8">
        <v>0.45329999999999998</v>
      </c>
      <c r="L556" s="8">
        <v>5.0000000000000001E-4</v>
      </c>
      <c r="M556" s="8">
        <v>99.904899999999998</v>
      </c>
      <c r="N556" s="8"/>
      <c r="O556" s="8">
        <v>49.960508282763783</v>
      </c>
      <c r="P556" s="8">
        <v>47.432353934412049</v>
      </c>
      <c r="Q556" s="8">
        <v>2.6071377828241724</v>
      </c>
      <c r="R556" s="8">
        <v>0</v>
      </c>
      <c r="S556" s="8">
        <v>100</v>
      </c>
      <c r="T556" s="8">
        <v>0</v>
      </c>
      <c r="U556" s="8">
        <v>1.6334433994359516</v>
      </c>
      <c r="V556" s="8">
        <v>98.366556600564053</v>
      </c>
      <c r="W556" s="8">
        <v>100</v>
      </c>
      <c r="X556" s="9"/>
    </row>
    <row r="557" spans="2:24" ht="17" x14ac:dyDescent="0.2">
      <c r="B557" s="10" t="s">
        <v>2032</v>
      </c>
      <c r="C557" s="8">
        <v>55.36</v>
      </c>
      <c r="D557" s="8">
        <v>2.5899999999999999E-2</v>
      </c>
      <c r="E557" s="8">
        <v>1.0561</v>
      </c>
      <c r="F557" s="8">
        <v>2.0899999999999998E-2</v>
      </c>
      <c r="G557" s="8">
        <v>1.6</v>
      </c>
      <c r="H557" s="8">
        <v>0</v>
      </c>
      <c r="I557" s="8">
        <v>16.68</v>
      </c>
      <c r="J557" s="8">
        <v>24.14</v>
      </c>
      <c r="K557" s="8">
        <v>0.65549999999999997</v>
      </c>
      <c r="L557" s="8">
        <v>1.2800000000000001E-2</v>
      </c>
      <c r="M557" s="8">
        <v>99.620099999999994</v>
      </c>
      <c r="N557" s="8"/>
      <c r="O557" s="8">
        <v>49.673473746981713</v>
      </c>
      <c r="P557" s="8">
        <v>47.756689148216076</v>
      </c>
      <c r="Q557" s="8">
        <v>2.5698371048022088</v>
      </c>
      <c r="R557" s="8">
        <v>0</v>
      </c>
      <c r="S557" s="8">
        <v>99.999999999999986</v>
      </c>
      <c r="T557" s="8">
        <v>0</v>
      </c>
      <c r="U557" s="8">
        <v>2.38273533903658</v>
      </c>
      <c r="V557" s="8">
        <v>97.617264660963414</v>
      </c>
      <c r="W557" s="8">
        <v>100</v>
      </c>
      <c r="X557" s="9"/>
    </row>
    <row r="558" spans="2:24" ht="17" x14ac:dyDescent="0.2">
      <c r="B558" s="10" t="s">
        <v>2033</v>
      </c>
      <c r="C558" s="8">
        <v>55.46</v>
      </c>
      <c r="D558" s="8">
        <v>2.98E-2</v>
      </c>
      <c r="E558" s="8">
        <v>1.0398000000000001</v>
      </c>
      <c r="F558" s="8">
        <v>4.7300000000000002E-2</v>
      </c>
      <c r="G558" s="8">
        <v>1.65</v>
      </c>
      <c r="H558" s="8">
        <v>1.6000000000000001E-3</v>
      </c>
      <c r="I558" s="8">
        <v>16.84</v>
      </c>
      <c r="J558" s="8">
        <v>24.4</v>
      </c>
      <c r="K558" s="8">
        <v>0.62929999999999997</v>
      </c>
      <c r="L558" s="8">
        <v>2.9999999999999997E-4</v>
      </c>
      <c r="M558" s="8">
        <v>100.12269999999999</v>
      </c>
      <c r="N558" s="8"/>
      <c r="O558" s="8">
        <v>49.673982004873743</v>
      </c>
      <c r="P558" s="8">
        <v>47.701510839111613</v>
      </c>
      <c r="Q558" s="8">
        <v>2.6219320967795912</v>
      </c>
      <c r="R558" s="8">
        <v>2.5750592350430391E-3</v>
      </c>
      <c r="S558" s="8">
        <v>99.999999999999986</v>
      </c>
      <c r="T558" s="8">
        <v>0</v>
      </c>
      <c r="U558" s="8">
        <v>2.2658565009105311</v>
      </c>
      <c r="V558" s="8">
        <v>97.73414349908947</v>
      </c>
      <c r="W558" s="8">
        <v>100</v>
      </c>
      <c r="X558" s="9"/>
    </row>
    <row r="559" spans="2:24" ht="17" x14ac:dyDescent="0.2">
      <c r="B559" s="10" t="s">
        <v>2034</v>
      </c>
      <c r="C559" s="8">
        <v>55.23</v>
      </c>
      <c r="D559" s="8">
        <v>0</v>
      </c>
      <c r="E559" s="8">
        <v>1.0804</v>
      </c>
      <c r="F559" s="8">
        <v>9.4000000000000004E-3</v>
      </c>
      <c r="G559" s="8">
        <v>1.72</v>
      </c>
      <c r="H559" s="8">
        <v>0</v>
      </c>
      <c r="I559" s="8">
        <v>16.96</v>
      </c>
      <c r="J559" s="8">
        <v>24.41</v>
      </c>
      <c r="K559" s="8">
        <v>0.59409999999999996</v>
      </c>
      <c r="L559" s="8">
        <v>2.5000000000000001E-3</v>
      </c>
      <c r="M559" s="8">
        <v>100.018</v>
      </c>
      <c r="N559" s="8"/>
      <c r="O559" s="8">
        <v>49.462395014403739</v>
      </c>
      <c r="P559" s="8">
        <v>47.817196282850368</v>
      </c>
      <c r="Q559" s="8">
        <v>2.7204087027458934</v>
      </c>
      <c r="R559" s="8">
        <v>0</v>
      </c>
      <c r="S559" s="8">
        <v>100.00000000000001</v>
      </c>
      <c r="T559" s="8">
        <v>0</v>
      </c>
      <c r="U559" s="8">
        <v>2.1320463012054369</v>
      </c>
      <c r="V559" s="8">
        <v>97.86795369879458</v>
      </c>
      <c r="W559" s="8">
        <v>100.00000000000001</v>
      </c>
      <c r="X559" s="9"/>
    </row>
    <row r="560" spans="2:24" ht="17" x14ac:dyDescent="0.2">
      <c r="B560" s="10" t="s">
        <v>2035</v>
      </c>
      <c r="C560" s="8">
        <v>55.21</v>
      </c>
      <c r="D560" s="8">
        <v>8.4900000000000003E-2</v>
      </c>
      <c r="E560" s="8">
        <v>1.2031000000000001</v>
      </c>
      <c r="F560" s="8">
        <v>4.2599999999999999E-2</v>
      </c>
      <c r="G560" s="8">
        <v>1.67</v>
      </c>
      <c r="H560" s="8">
        <v>2.01E-2</v>
      </c>
      <c r="I560" s="8">
        <v>16.82</v>
      </c>
      <c r="J560" s="8">
        <v>24.27</v>
      </c>
      <c r="K560" s="8">
        <v>0.5847</v>
      </c>
      <c r="L560" s="8">
        <v>0</v>
      </c>
      <c r="M560" s="8">
        <v>99.942499999999995</v>
      </c>
      <c r="N560" s="8"/>
      <c r="O560" s="8">
        <v>49.538002471293403</v>
      </c>
      <c r="P560" s="8">
        <v>47.768939931158819</v>
      </c>
      <c r="Q560" s="8">
        <v>2.6606241687888557</v>
      </c>
      <c r="R560" s="8">
        <v>3.2433428758933944E-2</v>
      </c>
      <c r="S560" s="8">
        <v>100.00000000000001</v>
      </c>
      <c r="T560" s="8">
        <v>0</v>
      </c>
      <c r="U560" s="8">
        <v>2.1140315267735619</v>
      </c>
      <c r="V560" s="8">
        <v>97.885968473226441</v>
      </c>
      <c r="W560" s="8">
        <v>100</v>
      </c>
      <c r="X560" s="9"/>
    </row>
    <row r="561" spans="2:24" ht="17" x14ac:dyDescent="0.2">
      <c r="B561" s="10" t="s">
        <v>2036</v>
      </c>
      <c r="C561" s="8">
        <v>55.53</v>
      </c>
      <c r="D561" s="8">
        <v>1.9900000000000001E-2</v>
      </c>
      <c r="E561" s="8">
        <v>1.1187</v>
      </c>
      <c r="F561" s="8">
        <v>1.29E-2</v>
      </c>
      <c r="G561" s="8">
        <v>1.68</v>
      </c>
      <c r="H561" s="8">
        <v>6.4000000000000003E-3</v>
      </c>
      <c r="I561" s="8">
        <v>16.93</v>
      </c>
      <c r="J561" s="8">
        <v>24.45</v>
      </c>
      <c r="K561" s="8">
        <v>0.5635</v>
      </c>
      <c r="L561" s="8">
        <v>1.9599999999999999E-2</v>
      </c>
      <c r="M561" s="8">
        <v>100.3609</v>
      </c>
      <c r="N561" s="8"/>
      <c r="O561" s="8">
        <v>49.571476784100973</v>
      </c>
      <c r="P561" s="8">
        <v>47.759618597529716</v>
      </c>
      <c r="Q561" s="8">
        <v>2.6586466569942511</v>
      </c>
      <c r="R561" s="8">
        <v>1.0257961375043175E-2</v>
      </c>
      <c r="S561" s="8">
        <v>99.999999999999986</v>
      </c>
      <c r="T561" s="8">
        <v>0</v>
      </c>
      <c r="U561" s="8">
        <v>2.0255773709973406</v>
      </c>
      <c r="V561" s="8">
        <v>97.97442262900266</v>
      </c>
      <c r="W561" s="8">
        <v>100</v>
      </c>
      <c r="X561" s="9"/>
    </row>
    <row r="562" spans="2:24" ht="17" x14ac:dyDescent="0.2">
      <c r="B562" s="10" t="s">
        <v>2037</v>
      </c>
      <c r="C562" s="8">
        <v>55.54</v>
      </c>
      <c r="D562" s="8">
        <v>4.8899999999999999E-2</v>
      </c>
      <c r="E562" s="8">
        <v>1.0922000000000001</v>
      </c>
      <c r="F562" s="8">
        <v>1.6799999999999999E-2</v>
      </c>
      <c r="G562" s="8">
        <v>1.65</v>
      </c>
      <c r="H562" s="8">
        <v>1.9E-2</v>
      </c>
      <c r="I562" s="8">
        <v>16.809999999999999</v>
      </c>
      <c r="J562" s="8">
        <v>24.26</v>
      </c>
      <c r="K562" s="8">
        <v>0.62260000000000004</v>
      </c>
      <c r="L562" s="8">
        <v>0</v>
      </c>
      <c r="M562" s="8">
        <v>100.0956</v>
      </c>
      <c r="N562" s="8"/>
      <c r="O562" s="8">
        <v>49.558452215660296</v>
      </c>
      <c r="P562" s="8">
        <v>47.779934412358294</v>
      </c>
      <c r="Q562" s="8">
        <v>2.6309296082167419</v>
      </c>
      <c r="R562" s="8">
        <v>3.0683763764670396E-2</v>
      </c>
      <c r="S562" s="8">
        <v>100</v>
      </c>
      <c r="T562" s="8">
        <v>0</v>
      </c>
      <c r="U562" s="8">
        <v>2.2497949663091421</v>
      </c>
      <c r="V562" s="8">
        <v>97.750205033690861</v>
      </c>
      <c r="W562" s="8">
        <v>100</v>
      </c>
      <c r="X562" s="9"/>
    </row>
    <row r="563" spans="2:24" ht="17" x14ac:dyDescent="0.2">
      <c r="B563" s="10" t="s">
        <v>2038</v>
      </c>
      <c r="C563" s="8">
        <v>55.23</v>
      </c>
      <c r="D563" s="8">
        <v>3.5499999999999997E-2</v>
      </c>
      <c r="E563" s="8">
        <v>1.2688999999999999</v>
      </c>
      <c r="F563" s="8">
        <v>3.4500000000000003E-2</v>
      </c>
      <c r="G563" s="8">
        <v>1.75</v>
      </c>
      <c r="H563" s="8">
        <v>0</v>
      </c>
      <c r="I563" s="8">
        <v>16.72</v>
      </c>
      <c r="J563" s="8">
        <v>24.35</v>
      </c>
      <c r="K563" s="8">
        <v>0.59209999999999996</v>
      </c>
      <c r="L563" s="8">
        <v>0</v>
      </c>
      <c r="M563" s="8">
        <v>99.996399999999994</v>
      </c>
      <c r="N563" s="8"/>
      <c r="O563" s="8">
        <v>49.714063453922201</v>
      </c>
      <c r="P563" s="8">
        <v>47.497140898387322</v>
      </c>
      <c r="Q563" s="8">
        <v>2.7887956476904874</v>
      </c>
      <c r="R563" s="8">
        <v>0</v>
      </c>
      <c r="S563" s="8">
        <v>100.00000000000001</v>
      </c>
      <c r="T563" s="8">
        <v>0</v>
      </c>
      <c r="U563" s="8">
        <v>2.140752401193649</v>
      </c>
      <c r="V563" s="8">
        <v>97.859247598806348</v>
      </c>
      <c r="W563" s="8">
        <v>100</v>
      </c>
      <c r="X563" s="9"/>
    </row>
    <row r="564" spans="2:24" ht="17" x14ac:dyDescent="0.2">
      <c r="B564" s="10" t="s">
        <v>2039</v>
      </c>
      <c r="C564" s="8">
        <v>55.95</v>
      </c>
      <c r="D564" s="8">
        <v>0</v>
      </c>
      <c r="E564" s="8">
        <v>0.5746</v>
      </c>
      <c r="F564" s="8">
        <v>1.01E-2</v>
      </c>
      <c r="G564" s="8">
        <v>1.4</v>
      </c>
      <c r="H564" s="8">
        <v>7.9000000000000008E-3</v>
      </c>
      <c r="I564" s="8">
        <v>17.45</v>
      </c>
      <c r="J564" s="8">
        <v>24.68</v>
      </c>
      <c r="K564" s="8">
        <v>0.43609999999999999</v>
      </c>
      <c r="L564" s="8">
        <v>0</v>
      </c>
      <c r="M564" s="8">
        <v>100.5265</v>
      </c>
      <c r="N564" s="8"/>
      <c r="O564" s="8">
        <v>49.30194421382582</v>
      </c>
      <c r="P564" s="8">
        <v>48.502622362015067</v>
      </c>
      <c r="Q564" s="8">
        <v>2.1829574612872316</v>
      </c>
      <c r="R564" s="8">
        <v>1.2475962871875699E-2</v>
      </c>
      <c r="S564" s="8">
        <v>99.999999999999986</v>
      </c>
      <c r="T564" s="8">
        <v>0</v>
      </c>
      <c r="U564" s="8">
        <v>1.5520329574891565</v>
      </c>
      <c r="V564" s="8">
        <v>98.44796704251084</v>
      </c>
      <c r="W564" s="8">
        <v>100</v>
      </c>
      <c r="X564" s="9"/>
    </row>
    <row r="565" spans="2:24" ht="17" x14ac:dyDescent="0.2">
      <c r="B565" s="10" t="s">
        <v>2040</v>
      </c>
      <c r="C565" s="8">
        <v>54.92</v>
      </c>
      <c r="D565" s="8">
        <v>7.0300000000000001E-2</v>
      </c>
      <c r="E565" s="8">
        <v>1.2923</v>
      </c>
      <c r="F565" s="8">
        <v>8.8999999999999999E-3</v>
      </c>
      <c r="G565" s="8">
        <v>1.88</v>
      </c>
      <c r="H565" s="8">
        <v>8.5000000000000006E-3</v>
      </c>
      <c r="I565" s="8">
        <v>16.760000000000002</v>
      </c>
      <c r="J565" s="8">
        <v>24.22</v>
      </c>
      <c r="K565" s="8">
        <v>0.54790000000000005</v>
      </c>
      <c r="L565" s="8">
        <v>0</v>
      </c>
      <c r="M565" s="8">
        <v>99.732100000000003</v>
      </c>
      <c r="N565" s="8"/>
      <c r="O565" s="8">
        <v>49.41450292434007</v>
      </c>
      <c r="P565" s="8">
        <v>47.577892926354153</v>
      </c>
      <c r="Q565" s="8">
        <v>2.9938944695669165</v>
      </c>
      <c r="R565" s="8">
        <v>1.3709679738871706E-2</v>
      </c>
      <c r="S565" s="8">
        <v>100</v>
      </c>
      <c r="T565" s="8">
        <v>0</v>
      </c>
      <c r="U565" s="8">
        <v>1.9827739742525508</v>
      </c>
      <c r="V565" s="8">
        <v>98.017226025747433</v>
      </c>
      <c r="W565" s="8">
        <v>99.999999999999986</v>
      </c>
      <c r="X565" s="9"/>
    </row>
    <row r="566" spans="2:24" ht="17" x14ac:dyDescent="0.2">
      <c r="B566" s="10" t="s">
        <v>2041</v>
      </c>
      <c r="C566" s="8">
        <v>55.38</v>
      </c>
      <c r="D566" s="8">
        <v>4.3900000000000002E-2</v>
      </c>
      <c r="E566" s="8">
        <v>1.1011</v>
      </c>
      <c r="F566" s="8">
        <v>3.9699999999999999E-2</v>
      </c>
      <c r="G566" s="8">
        <v>1.62</v>
      </c>
      <c r="H566" s="8">
        <v>4.1999999999999997E-3</v>
      </c>
      <c r="I566" s="8">
        <v>16.79</v>
      </c>
      <c r="J566" s="8">
        <v>24.46</v>
      </c>
      <c r="K566" s="8">
        <v>0.54810000000000003</v>
      </c>
      <c r="L566" s="8">
        <v>0</v>
      </c>
      <c r="M566" s="8">
        <v>100.0168</v>
      </c>
      <c r="N566" s="8"/>
      <c r="O566" s="8">
        <v>49.827507248006484</v>
      </c>
      <c r="P566" s="8">
        <v>47.589846339159806</v>
      </c>
      <c r="Q566" s="8">
        <v>2.5758826232206276</v>
      </c>
      <c r="R566" s="8">
        <v>6.7637896130783096E-3</v>
      </c>
      <c r="S566" s="8">
        <v>99.999999999999986</v>
      </c>
      <c r="T566" s="8">
        <v>0</v>
      </c>
      <c r="U566" s="8">
        <v>1.980497121931224</v>
      </c>
      <c r="V566" s="8">
        <v>98.019502878068792</v>
      </c>
      <c r="W566" s="8">
        <v>100.00000000000001</v>
      </c>
      <c r="X566" s="9"/>
    </row>
    <row r="567" spans="2:24" ht="17" x14ac:dyDescent="0.2">
      <c r="B567" s="10" t="s">
        <v>2042</v>
      </c>
      <c r="C567" s="8">
        <v>55.25</v>
      </c>
      <c r="D567" s="8">
        <v>4.24E-2</v>
      </c>
      <c r="E567" s="8">
        <v>0.87639999999999996</v>
      </c>
      <c r="F567" s="8">
        <v>3.2399999999999998E-2</v>
      </c>
      <c r="G567" s="8">
        <v>1.57</v>
      </c>
      <c r="H567" s="8">
        <v>1.4800000000000001E-2</v>
      </c>
      <c r="I567" s="8">
        <v>17.03</v>
      </c>
      <c r="J567" s="8">
        <v>24.67</v>
      </c>
      <c r="K567" s="8">
        <v>0.40500000000000003</v>
      </c>
      <c r="L567" s="8">
        <v>0</v>
      </c>
      <c r="M567" s="8">
        <v>99.896799999999999</v>
      </c>
      <c r="N567" s="8"/>
      <c r="O567" s="8">
        <v>49.735257211049166</v>
      </c>
      <c r="P567" s="8">
        <v>47.770607565964482</v>
      </c>
      <c r="Q567" s="8">
        <v>2.470547553923744</v>
      </c>
      <c r="R567" s="8">
        <v>2.3587669062604906E-2</v>
      </c>
      <c r="S567" s="8">
        <v>100</v>
      </c>
      <c r="T567" s="8">
        <v>0</v>
      </c>
      <c r="U567" s="8">
        <v>1.4560273006231799</v>
      </c>
      <c r="V567" s="8">
        <v>98.543972699376823</v>
      </c>
      <c r="W567" s="8">
        <v>100</v>
      </c>
      <c r="X567" s="9"/>
    </row>
    <row r="568" spans="2:24" ht="17" x14ac:dyDescent="0.2">
      <c r="B568" s="10" t="s">
        <v>2043</v>
      </c>
      <c r="C568" s="8">
        <v>55.52</v>
      </c>
      <c r="D568" s="8">
        <v>2.3900000000000001E-2</v>
      </c>
      <c r="E568" s="8">
        <v>1.1214</v>
      </c>
      <c r="F568" s="8">
        <v>1.4800000000000001E-2</v>
      </c>
      <c r="G568" s="8">
        <v>1.66</v>
      </c>
      <c r="H568" s="8">
        <v>3.2000000000000002E-3</v>
      </c>
      <c r="I568" s="8">
        <v>16.78</v>
      </c>
      <c r="J568" s="8">
        <v>24.39</v>
      </c>
      <c r="K568" s="8">
        <v>0.62309999999999999</v>
      </c>
      <c r="L568" s="8">
        <v>0</v>
      </c>
      <c r="M568" s="8">
        <v>100.1422</v>
      </c>
      <c r="N568" s="8"/>
      <c r="O568" s="8">
        <v>49.739100713601104</v>
      </c>
      <c r="P568" s="8">
        <v>47.613376792694353</v>
      </c>
      <c r="Q568" s="8">
        <v>2.6423635094938072</v>
      </c>
      <c r="R568" s="8">
        <v>5.1589842107452114E-3</v>
      </c>
      <c r="S568" s="8">
        <v>100.00000000000001</v>
      </c>
      <c r="T568" s="8">
        <v>0</v>
      </c>
      <c r="U568" s="8">
        <v>2.2478099317670743</v>
      </c>
      <c r="V568" s="8">
        <v>97.752190068232935</v>
      </c>
      <c r="W568" s="8">
        <v>100.00000000000001</v>
      </c>
      <c r="X568" s="9"/>
    </row>
    <row r="569" spans="2:24" ht="17" x14ac:dyDescent="0.2">
      <c r="B569" s="10" t="s">
        <v>2044</v>
      </c>
      <c r="C569" s="8">
        <v>55.19</v>
      </c>
      <c r="D569" s="8">
        <v>1.61E-2</v>
      </c>
      <c r="E569" s="8">
        <v>1.1724000000000001</v>
      </c>
      <c r="F569" s="8">
        <v>3.1699999999999999E-2</v>
      </c>
      <c r="G569" s="8">
        <v>1.67</v>
      </c>
      <c r="H569" s="8">
        <v>2.06E-2</v>
      </c>
      <c r="I569" s="8">
        <v>16.75</v>
      </c>
      <c r="J569" s="8">
        <v>24.54</v>
      </c>
      <c r="K569" s="8">
        <v>0.55649999999999999</v>
      </c>
      <c r="L569" s="8">
        <v>4.4000000000000003E-3</v>
      </c>
      <c r="M569" s="8">
        <v>99.992699999999999</v>
      </c>
      <c r="N569" s="8"/>
      <c r="O569" s="8">
        <v>49.912858378032603</v>
      </c>
      <c r="P569" s="8">
        <v>47.402756025620626</v>
      </c>
      <c r="Q569" s="8">
        <v>2.6512623270701954</v>
      </c>
      <c r="R569" s="8">
        <v>3.3123269276565774E-2</v>
      </c>
      <c r="S569" s="8">
        <v>100</v>
      </c>
      <c r="T569" s="8">
        <v>0</v>
      </c>
      <c r="U569" s="8">
        <v>2.007180889126932</v>
      </c>
      <c r="V569" s="8">
        <v>97.992819110873072</v>
      </c>
      <c r="W569" s="8">
        <v>100</v>
      </c>
      <c r="X569" s="9"/>
    </row>
    <row r="570" spans="2:24" ht="17" x14ac:dyDescent="0.2">
      <c r="B570" s="10" t="s">
        <v>2045</v>
      </c>
      <c r="C570" s="8">
        <v>55.1</v>
      </c>
      <c r="D570" s="8">
        <v>1.1900000000000001E-2</v>
      </c>
      <c r="E570" s="8">
        <v>1.1024</v>
      </c>
      <c r="F570" s="8">
        <v>3.7999999999999999E-2</v>
      </c>
      <c r="G570" s="8">
        <v>1.54</v>
      </c>
      <c r="H570" s="8">
        <v>0</v>
      </c>
      <c r="I570" s="8">
        <v>16.829999999999998</v>
      </c>
      <c r="J570" s="8">
        <v>24.32</v>
      </c>
      <c r="K570" s="8">
        <v>0.73</v>
      </c>
      <c r="L570" s="8">
        <v>7.4999999999999997E-3</v>
      </c>
      <c r="M570" s="8">
        <v>99.706900000000005</v>
      </c>
      <c r="N570" s="8"/>
      <c r="O570" s="8">
        <v>49.694270867584905</v>
      </c>
      <c r="P570" s="8">
        <v>47.849539919826803</v>
      </c>
      <c r="Q570" s="8">
        <v>2.4561892125882845</v>
      </c>
      <c r="R570" s="8">
        <v>0</v>
      </c>
      <c r="S570" s="8">
        <v>99.999999999999986</v>
      </c>
      <c r="T570" s="8">
        <v>0.32632919988484638</v>
      </c>
      <c r="U570" s="8">
        <v>2.3106224360631868</v>
      </c>
      <c r="V570" s="8">
        <v>97.363048364051963</v>
      </c>
      <c r="W570" s="8">
        <v>100</v>
      </c>
      <c r="X570" s="9"/>
    </row>
    <row r="571" spans="2:24" ht="17" x14ac:dyDescent="0.2">
      <c r="B571" s="10" t="s">
        <v>2046</v>
      </c>
      <c r="C571" s="8">
        <v>55.52</v>
      </c>
      <c r="D571" s="8">
        <v>1.2500000000000001E-2</v>
      </c>
      <c r="E571" s="8">
        <v>1.0984</v>
      </c>
      <c r="F571" s="8">
        <v>3.9800000000000002E-2</v>
      </c>
      <c r="G571" s="8">
        <v>1.63</v>
      </c>
      <c r="H571" s="8">
        <v>0</v>
      </c>
      <c r="I571" s="8">
        <v>16.77</v>
      </c>
      <c r="J571" s="8">
        <v>24.26</v>
      </c>
      <c r="K571" s="8">
        <v>0.6966</v>
      </c>
      <c r="L571" s="8">
        <v>1.4500000000000001E-2</v>
      </c>
      <c r="M571" s="8">
        <v>100.0543</v>
      </c>
      <c r="N571" s="8"/>
      <c r="O571" s="8">
        <v>49.645962107114912</v>
      </c>
      <c r="P571" s="8">
        <v>47.750408978692278</v>
      </c>
      <c r="Q571" s="8">
        <v>2.6036289141928144</v>
      </c>
      <c r="R571" s="8">
        <v>0</v>
      </c>
      <c r="S571" s="8">
        <v>100</v>
      </c>
      <c r="T571" s="8">
        <v>0</v>
      </c>
      <c r="U571" s="8">
        <v>2.5148059275562011</v>
      </c>
      <c r="V571" s="8">
        <v>97.485194072443804</v>
      </c>
      <c r="W571" s="8">
        <v>100</v>
      </c>
      <c r="X571" s="9"/>
    </row>
    <row r="572" spans="2:24" ht="17" x14ac:dyDescent="0.2">
      <c r="B572" s="10" t="s">
        <v>2047</v>
      </c>
      <c r="C572" s="8">
        <v>55.56</v>
      </c>
      <c r="D572" s="8">
        <v>5.8700000000000002E-2</v>
      </c>
      <c r="E572" s="8">
        <v>1.0664</v>
      </c>
      <c r="F572" s="8">
        <v>2.6200000000000001E-2</v>
      </c>
      <c r="G572" s="8">
        <v>1.64</v>
      </c>
      <c r="H572" s="8">
        <v>5.7999999999999996E-3</v>
      </c>
      <c r="I572" s="8">
        <v>16.940000000000001</v>
      </c>
      <c r="J572" s="8">
        <v>24.67</v>
      </c>
      <c r="K572" s="8">
        <v>0.42480000000000001</v>
      </c>
      <c r="L572" s="8">
        <v>0</v>
      </c>
      <c r="M572" s="8">
        <v>100.4413</v>
      </c>
      <c r="N572" s="8"/>
      <c r="O572" s="8">
        <v>49.813289606664028</v>
      </c>
      <c r="P572" s="8">
        <v>47.592703716313054</v>
      </c>
      <c r="Q572" s="8">
        <v>2.5847483576341084</v>
      </c>
      <c r="R572" s="8">
        <v>9.2583193888087206E-3</v>
      </c>
      <c r="S572" s="8">
        <v>100</v>
      </c>
      <c r="T572" s="8">
        <v>0</v>
      </c>
      <c r="U572" s="8">
        <v>1.5284823306724453</v>
      </c>
      <c r="V572" s="8">
        <v>98.47151766932754</v>
      </c>
      <c r="W572" s="8">
        <v>99.999999999999986</v>
      </c>
      <c r="X572" s="9"/>
    </row>
    <row r="573" spans="2:24" ht="17" x14ac:dyDescent="0.2">
      <c r="B573" s="10" t="s">
        <v>2048</v>
      </c>
      <c r="C573" s="8">
        <v>55.41</v>
      </c>
      <c r="D573" s="8">
        <v>2.76E-2</v>
      </c>
      <c r="E573" s="8">
        <v>1.1364000000000001</v>
      </c>
      <c r="F573" s="8">
        <v>2.5000000000000001E-2</v>
      </c>
      <c r="G573" s="8">
        <v>1.68</v>
      </c>
      <c r="H573" s="8">
        <v>1.06E-2</v>
      </c>
      <c r="I573" s="8">
        <v>16.739999999999998</v>
      </c>
      <c r="J573" s="8">
        <v>24.17</v>
      </c>
      <c r="K573" s="8">
        <v>0.68179999999999996</v>
      </c>
      <c r="L573" s="8">
        <v>0</v>
      </c>
      <c r="M573" s="8">
        <v>99.905500000000004</v>
      </c>
      <c r="N573" s="8"/>
      <c r="O573" s="8">
        <v>49.547295594746267</v>
      </c>
      <c r="P573" s="8">
        <v>47.747392105656488</v>
      </c>
      <c r="Q573" s="8">
        <v>2.6881341151610392</v>
      </c>
      <c r="R573" s="8">
        <v>1.7178184436206837E-2</v>
      </c>
      <c r="S573" s="8">
        <v>100</v>
      </c>
      <c r="T573" s="8">
        <v>0</v>
      </c>
      <c r="U573" s="8">
        <v>2.4668445658306064</v>
      </c>
      <c r="V573" s="8">
        <v>97.533155434169387</v>
      </c>
      <c r="W573" s="8">
        <v>100</v>
      </c>
      <c r="X573" s="9"/>
    </row>
    <row r="574" spans="2:24" ht="17" x14ac:dyDescent="0.2">
      <c r="B574" s="10" t="s">
        <v>2049</v>
      </c>
      <c r="C574" s="8">
        <v>55.3</v>
      </c>
      <c r="D574" s="8">
        <v>3.7499999999999999E-2</v>
      </c>
      <c r="E574" s="8">
        <v>1.1100000000000001</v>
      </c>
      <c r="F574" s="8">
        <v>3.9800000000000002E-2</v>
      </c>
      <c r="G574" s="8">
        <v>1.66</v>
      </c>
      <c r="H574" s="8">
        <v>1.37E-2</v>
      </c>
      <c r="I574" s="8">
        <v>16.79</v>
      </c>
      <c r="J574" s="8">
        <v>24.53</v>
      </c>
      <c r="K574" s="8">
        <v>0.55349999999999999</v>
      </c>
      <c r="L574" s="8">
        <v>0</v>
      </c>
      <c r="M574" s="8">
        <v>100.05710000000001</v>
      </c>
      <c r="N574" s="8"/>
      <c r="O574" s="8">
        <v>49.859666100092426</v>
      </c>
      <c r="P574" s="8">
        <v>47.484668649947572</v>
      </c>
      <c r="Q574" s="8">
        <v>2.6336511731976895</v>
      </c>
      <c r="R574" s="8">
        <v>2.2014076762313345E-2</v>
      </c>
      <c r="S574" s="8">
        <v>100</v>
      </c>
      <c r="T574" s="8">
        <v>0</v>
      </c>
      <c r="U574" s="8">
        <v>1.9952880838109692</v>
      </c>
      <c r="V574" s="8">
        <v>98.004711916189024</v>
      </c>
      <c r="W574" s="8">
        <v>100</v>
      </c>
      <c r="X574" s="9"/>
    </row>
    <row r="575" spans="2:24" ht="17" x14ac:dyDescent="0.2">
      <c r="B575" s="10" t="s">
        <v>2050</v>
      </c>
      <c r="C575" s="8">
        <v>55.61</v>
      </c>
      <c r="D575" s="8">
        <v>3.9600000000000003E-2</v>
      </c>
      <c r="E575" s="8">
        <v>1.1076999999999999</v>
      </c>
      <c r="F575" s="8">
        <v>3.85E-2</v>
      </c>
      <c r="G575" s="8">
        <v>1.52</v>
      </c>
      <c r="H575" s="8">
        <v>0</v>
      </c>
      <c r="I575" s="8">
        <v>16.78</v>
      </c>
      <c r="J575" s="8">
        <v>24.27</v>
      </c>
      <c r="K575" s="8">
        <v>0.67859999999999998</v>
      </c>
      <c r="L575" s="8">
        <v>4.4999999999999997E-3</v>
      </c>
      <c r="M575" s="8">
        <v>100.0489</v>
      </c>
      <c r="N575" s="8"/>
      <c r="O575" s="8">
        <v>49.729466876500126</v>
      </c>
      <c r="P575" s="8">
        <v>47.839527510613486</v>
      </c>
      <c r="Q575" s="8">
        <v>2.4310056128863966</v>
      </c>
      <c r="R575" s="8">
        <v>0</v>
      </c>
      <c r="S575" s="8">
        <v>100</v>
      </c>
      <c r="T575" s="8">
        <v>0</v>
      </c>
      <c r="U575" s="8">
        <v>2.4544520089598185</v>
      </c>
      <c r="V575" s="8">
        <v>97.545547991040181</v>
      </c>
      <c r="W575" s="8">
        <v>100</v>
      </c>
      <c r="X575" s="9"/>
    </row>
    <row r="576" spans="2:24" ht="17" x14ac:dyDescent="0.2">
      <c r="B576" s="10" t="s">
        <v>2051</v>
      </c>
      <c r="C576" s="8">
        <v>55.17</v>
      </c>
      <c r="D576" s="8">
        <v>3.6400000000000002E-2</v>
      </c>
      <c r="E576" s="8">
        <v>1.1928000000000001</v>
      </c>
      <c r="F576" s="8">
        <v>4.4600000000000001E-2</v>
      </c>
      <c r="G576" s="8">
        <v>1.75</v>
      </c>
      <c r="H576" s="8">
        <v>0</v>
      </c>
      <c r="I576" s="8">
        <v>16.64</v>
      </c>
      <c r="J576" s="8">
        <v>24.29</v>
      </c>
      <c r="K576" s="8">
        <v>0.54520000000000002</v>
      </c>
      <c r="L576" s="8">
        <v>1.1900000000000001E-2</v>
      </c>
      <c r="M576" s="8">
        <v>99.718500000000006</v>
      </c>
      <c r="N576" s="8"/>
      <c r="O576" s="8">
        <v>49.765623869391803</v>
      </c>
      <c r="P576" s="8">
        <v>47.4357922183369</v>
      </c>
      <c r="Q576" s="8">
        <v>2.7985839122713014</v>
      </c>
      <c r="R576" s="8">
        <v>0</v>
      </c>
      <c r="S576" s="8">
        <v>100</v>
      </c>
      <c r="T576" s="8">
        <v>0</v>
      </c>
      <c r="U576" s="8">
        <v>1.9813254602612365</v>
      </c>
      <c r="V576" s="8">
        <v>98.018674539738754</v>
      </c>
      <c r="W576" s="8">
        <v>99.999999999999986</v>
      </c>
      <c r="X576" s="9"/>
    </row>
    <row r="577" spans="2:24" ht="17" x14ac:dyDescent="0.2">
      <c r="B577" s="10" t="s">
        <v>2052</v>
      </c>
      <c r="C577" s="8">
        <v>55.56</v>
      </c>
      <c r="D577" s="8">
        <v>6.3200000000000006E-2</v>
      </c>
      <c r="E577" s="8">
        <v>1.0946</v>
      </c>
      <c r="F577" s="8">
        <v>4.6300000000000001E-2</v>
      </c>
      <c r="G577" s="8">
        <v>1.6</v>
      </c>
      <c r="H577" s="8">
        <v>0</v>
      </c>
      <c r="I577" s="8">
        <v>16.77</v>
      </c>
      <c r="J577" s="8">
        <v>24.34</v>
      </c>
      <c r="K577" s="8">
        <v>0.66759999999999997</v>
      </c>
      <c r="L577" s="8">
        <v>0</v>
      </c>
      <c r="M577" s="8">
        <v>100.1455</v>
      </c>
      <c r="N577" s="8"/>
      <c r="O577" s="8">
        <v>49.752065465826682</v>
      </c>
      <c r="P577" s="8">
        <v>47.695181091382452</v>
      </c>
      <c r="Q577" s="8">
        <v>2.5527534427908734</v>
      </c>
      <c r="R577" s="8">
        <v>0</v>
      </c>
      <c r="S577" s="8">
        <v>100</v>
      </c>
      <c r="T577" s="8">
        <v>0</v>
      </c>
      <c r="U577" s="8">
        <v>2.4099152732367388</v>
      </c>
      <c r="V577" s="8">
        <v>97.590084726763266</v>
      </c>
      <c r="W577" s="8">
        <v>100</v>
      </c>
      <c r="X577" s="9"/>
    </row>
    <row r="578" spans="2:24" ht="17" x14ac:dyDescent="0.2">
      <c r="B578" s="10" t="s">
        <v>2053</v>
      </c>
      <c r="C578" s="8">
        <v>55.54</v>
      </c>
      <c r="D578" s="8">
        <v>4.7899999999999998E-2</v>
      </c>
      <c r="E578" s="8">
        <v>1.1818</v>
      </c>
      <c r="F578" s="8">
        <v>5.1700000000000003E-2</v>
      </c>
      <c r="G578" s="8">
        <v>1.72</v>
      </c>
      <c r="H578" s="8">
        <v>0</v>
      </c>
      <c r="I578" s="8">
        <v>16.72</v>
      </c>
      <c r="J578" s="8">
        <v>24.32</v>
      </c>
      <c r="K578" s="8">
        <v>0.56689999999999996</v>
      </c>
      <c r="L578" s="8">
        <v>3.8999999999999998E-3</v>
      </c>
      <c r="M578" s="8">
        <v>100.1867</v>
      </c>
      <c r="N578" s="8"/>
      <c r="O578" s="8">
        <v>49.707023224354089</v>
      </c>
      <c r="P578" s="8">
        <v>47.548996543005032</v>
      </c>
      <c r="Q578" s="8">
        <v>2.7439802326408835</v>
      </c>
      <c r="R578" s="8">
        <v>0</v>
      </c>
      <c r="S578" s="8">
        <v>100</v>
      </c>
      <c r="T578" s="8">
        <v>0</v>
      </c>
      <c r="U578" s="8">
        <v>2.0537040914140574</v>
      </c>
      <c r="V578" s="8">
        <v>97.946295908585938</v>
      </c>
      <c r="W578" s="8">
        <v>100</v>
      </c>
      <c r="X578" s="9"/>
    </row>
    <row r="579" spans="2:24" ht="17" x14ac:dyDescent="0.2">
      <c r="B579" s="10" t="s">
        <v>2054</v>
      </c>
      <c r="C579" s="8">
        <v>55.44</v>
      </c>
      <c r="D579" s="8">
        <v>3.3599999999999998E-2</v>
      </c>
      <c r="E579" s="8">
        <v>1.167</v>
      </c>
      <c r="F579" s="8">
        <v>5.91E-2</v>
      </c>
      <c r="G579" s="8">
        <v>1.58</v>
      </c>
      <c r="H579" s="8">
        <v>0</v>
      </c>
      <c r="I579" s="8">
        <v>16.600000000000001</v>
      </c>
      <c r="J579" s="8">
        <v>24.19</v>
      </c>
      <c r="K579" s="8">
        <v>0.6411</v>
      </c>
      <c r="L579" s="8">
        <v>0</v>
      </c>
      <c r="M579" s="8">
        <v>99.733800000000002</v>
      </c>
      <c r="N579" s="8"/>
      <c r="O579" s="8">
        <v>49.855273699374294</v>
      </c>
      <c r="P579" s="8">
        <v>47.602988955459729</v>
      </c>
      <c r="Q579" s="8">
        <v>2.5417373451659735</v>
      </c>
      <c r="R579" s="8">
        <v>0</v>
      </c>
      <c r="S579" s="8">
        <v>99.999999999999986</v>
      </c>
      <c r="T579" s="8">
        <v>0</v>
      </c>
      <c r="U579" s="8">
        <v>2.3352220880581163</v>
      </c>
      <c r="V579" s="8">
        <v>97.664777911941897</v>
      </c>
      <c r="W579" s="8">
        <v>100.00000000000001</v>
      </c>
      <c r="X579" s="9"/>
    </row>
    <row r="580" spans="2:24" ht="17" x14ac:dyDescent="0.2">
      <c r="B580" s="10" t="s">
        <v>2055</v>
      </c>
      <c r="C580" s="8">
        <v>55.55</v>
      </c>
      <c r="D580" s="8">
        <v>2.2100000000000002E-2</v>
      </c>
      <c r="E580" s="8">
        <v>1.1411</v>
      </c>
      <c r="F580" s="8">
        <v>1.14E-2</v>
      </c>
      <c r="G580" s="8">
        <v>1.59</v>
      </c>
      <c r="H580" s="8">
        <v>1.47E-2</v>
      </c>
      <c r="I580" s="8">
        <v>16.72</v>
      </c>
      <c r="J580" s="8">
        <v>24.26</v>
      </c>
      <c r="K580" s="8">
        <v>0.59540000000000004</v>
      </c>
      <c r="L580" s="8">
        <v>0</v>
      </c>
      <c r="M580" s="8">
        <v>99.916700000000006</v>
      </c>
      <c r="N580" s="8"/>
      <c r="O580" s="8">
        <v>49.736721583871862</v>
      </c>
      <c r="P580" s="8">
        <v>47.695074319354028</v>
      </c>
      <c r="Q580" s="8">
        <v>2.5443791584437037</v>
      </c>
      <c r="R580" s="8">
        <v>2.3824938330402702E-2</v>
      </c>
      <c r="S580" s="8">
        <v>100</v>
      </c>
      <c r="T580" s="8">
        <v>0</v>
      </c>
      <c r="U580" s="8">
        <v>2.1612027127627798</v>
      </c>
      <c r="V580" s="8">
        <v>97.838797287237227</v>
      </c>
      <c r="W580" s="8">
        <v>100</v>
      </c>
      <c r="X580" s="9"/>
    </row>
    <row r="581" spans="2:24" ht="17" x14ac:dyDescent="0.2">
      <c r="B581" s="10" t="s">
        <v>2056</v>
      </c>
      <c r="C581" s="8">
        <v>55.63</v>
      </c>
      <c r="D581" s="8">
        <v>9.5999999999999992E-3</v>
      </c>
      <c r="E581" s="8">
        <v>0.9839</v>
      </c>
      <c r="F581" s="8">
        <v>2.8899999999999999E-2</v>
      </c>
      <c r="G581" s="8">
        <v>1.47</v>
      </c>
      <c r="H581" s="8">
        <v>0</v>
      </c>
      <c r="I581" s="8">
        <v>16.98</v>
      </c>
      <c r="J581" s="8">
        <v>24.36</v>
      </c>
      <c r="K581" s="8">
        <v>0.58499999999999996</v>
      </c>
      <c r="L581" s="8">
        <v>1.1000000000000001E-3</v>
      </c>
      <c r="M581" s="8">
        <v>100.08159999999999</v>
      </c>
      <c r="N581" s="8"/>
      <c r="O581" s="8">
        <v>49.579395037112995</v>
      </c>
      <c r="P581" s="8">
        <v>48.085321410380409</v>
      </c>
      <c r="Q581" s="8">
        <v>2.3352835525065929</v>
      </c>
      <c r="R581" s="8">
        <v>0</v>
      </c>
      <c r="S581" s="8">
        <v>100</v>
      </c>
      <c r="T581" s="8">
        <v>0</v>
      </c>
      <c r="U581" s="8">
        <v>2.1091673396085842</v>
      </c>
      <c r="V581" s="8">
        <v>97.890832660391411</v>
      </c>
      <c r="W581" s="8">
        <v>100</v>
      </c>
      <c r="X581" s="9"/>
    </row>
    <row r="582" spans="2:24" ht="17" x14ac:dyDescent="0.2">
      <c r="B582" s="10" t="s">
        <v>2057</v>
      </c>
      <c r="C582" s="8">
        <v>55.75</v>
      </c>
      <c r="D582" s="8">
        <v>1.7600000000000001E-2</v>
      </c>
      <c r="E582" s="8">
        <v>1.1469</v>
      </c>
      <c r="F582" s="8">
        <v>3.6900000000000002E-2</v>
      </c>
      <c r="G582" s="8">
        <v>1.64</v>
      </c>
      <c r="H582" s="8">
        <v>0</v>
      </c>
      <c r="I582" s="8">
        <v>16.59</v>
      </c>
      <c r="J582" s="8">
        <v>24.14</v>
      </c>
      <c r="K582" s="8">
        <v>0.69059999999999999</v>
      </c>
      <c r="L582" s="8">
        <v>0</v>
      </c>
      <c r="M582" s="8">
        <v>100.0479</v>
      </c>
      <c r="N582" s="8"/>
      <c r="O582" s="8">
        <v>49.769745381046619</v>
      </c>
      <c r="P582" s="8">
        <v>47.591066498067093</v>
      </c>
      <c r="Q582" s="8">
        <v>2.639188120886292</v>
      </c>
      <c r="R582" s="8">
        <v>0</v>
      </c>
      <c r="S582" s="8">
        <v>100</v>
      </c>
      <c r="T582" s="8">
        <v>0</v>
      </c>
      <c r="U582" s="8">
        <v>2.511861642087001</v>
      </c>
      <c r="V582" s="8">
        <v>97.488138357913002</v>
      </c>
      <c r="W582" s="8">
        <v>100</v>
      </c>
      <c r="X582" s="9"/>
    </row>
    <row r="583" spans="2:24" ht="17" x14ac:dyDescent="0.2">
      <c r="B583" s="10" t="s">
        <v>2058</v>
      </c>
      <c r="C583" s="8">
        <v>54.81</v>
      </c>
      <c r="D583" s="8">
        <v>2.98E-2</v>
      </c>
      <c r="E583" s="8">
        <v>1.0641</v>
      </c>
      <c r="F583" s="8">
        <v>4.3099999999999999E-2</v>
      </c>
      <c r="G583" s="8">
        <v>1.58</v>
      </c>
      <c r="H583" s="8">
        <v>2.7000000000000001E-3</v>
      </c>
      <c r="I583" s="8">
        <v>16.93</v>
      </c>
      <c r="J583" s="8">
        <v>24.56</v>
      </c>
      <c r="K583" s="8">
        <v>0.42080000000000001</v>
      </c>
      <c r="L583" s="8">
        <v>2.8E-3</v>
      </c>
      <c r="M583" s="8">
        <v>99.472099999999998</v>
      </c>
      <c r="N583" s="8"/>
      <c r="O583" s="8">
        <v>49.765216985290927</v>
      </c>
      <c r="P583" s="8">
        <v>47.731534413812611</v>
      </c>
      <c r="Q583" s="8">
        <v>2.4989235681953597</v>
      </c>
      <c r="R583" s="8">
        <v>4.325032701099807E-3</v>
      </c>
      <c r="S583" s="8">
        <v>100.00000000000001</v>
      </c>
      <c r="T583" s="8">
        <v>0</v>
      </c>
      <c r="U583" s="8">
        <v>1.5195414197640746</v>
      </c>
      <c r="V583" s="8">
        <v>98.480458580235933</v>
      </c>
      <c r="W583" s="8">
        <v>100.00000000000001</v>
      </c>
      <c r="X583" s="9"/>
    </row>
    <row r="584" spans="2:24" ht="17" x14ac:dyDescent="0.2">
      <c r="B584" s="10" t="s">
        <v>2059</v>
      </c>
      <c r="C584" s="8">
        <v>54.69</v>
      </c>
      <c r="D584" s="8">
        <v>7.9100000000000004E-2</v>
      </c>
      <c r="E584" s="8">
        <v>1.2274</v>
      </c>
      <c r="F584" s="8">
        <v>2.81E-2</v>
      </c>
      <c r="G584" s="8">
        <v>1.75</v>
      </c>
      <c r="H584" s="8">
        <v>5.0000000000000001E-4</v>
      </c>
      <c r="I584" s="8">
        <v>16.93</v>
      </c>
      <c r="J584" s="8">
        <v>24.17</v>
      </c>
      <c r="K584" s="8">
        <v>0.58960000000000001</v>
      </c>
      <c r="L584" s="8">
        <v>0</v>
      </c>
      <c r="M584" s="8">
        <v>99.475399999999993</v>
      </c>
      <c r="N584" s="8"/>
      <c r="O584" s="8">
        <v>49.233396530864326</v>
      </c>
      <c r="P584" s="8">
        <v>47.983398450330519</v>
      </c>
      <c r="Q584" s="8">
        <v>2.7823998605616471</v>
      </c>
      <c r="R584" s="8">
        <v>8.0515824351311889E-4</v>
      </c>
      <c r="S584" s="8">
        <v>100.00000000000001</v>
      </c>
      <c r="T584" s="8">
        <v>0.25269477931090534</v>
      </c>
      <c r="U584" s="8">
        <v>1.879801347200543</v>
      </c>
      <c r="V584" s="8">
        <v>97.867503873488545</v>
      </c>
      <c r="W584" s="8">
        <v>100</v>
      </c>
      <c r="X584" s="9"/>
    </row>
    <row r="585" spans="2:24" ht="17" x14ac:dyDescent="0.2">
      <c r="B585" s="10" t="s">
        <v>2060</v>
      </c>
      <c r="C585" s="8">
        <v>54.89</v>
      </c>
      <c r="D585" s="8">
        <v>3.7499999999999999E-2</v>
      </c>
      <c r="E585" s="8">
        <v>1.1152</v>
      </c>
      <c r="F585" s="8">
        <v>6.0900000000000003E-2</v>
      </c>
      <c r="G585" s="8">
        <v>1.71</v>
      </c>
      <c r="H585" s="8">
        <v>8.0000000000000002E-3</v>
      </c>
      <c r="I585" s="8">
        <v>16.72</v>
      </c>
      <c r="J585" s="8">
        <v>24.51</v>
      </c>
      <c r="K585" s="8">
        <v>0.61739999999999995</v>
      </c>
      <c r="L585" s="8">
        <v>6.6E-3</v>
      </c>
      <c r="M585" s="8">
        <v>99.72</v>
      </c>
      <c r="N585" s="8"/>
      <c r="O585" s="8">
        <v>49.90307829785278</v>
      </c>
      <c r="P585" s="8">
        <v>47.366489203306493</v>
      </c>
      <c r="Q585" s="8">
        <v>2.7175558721946014</v>
      </c>
      <c r="R585" s="8">
        <v>1.2876626646110681E-2</v>
      </c>
      <c r="S585" s="8">
        <v>99.999999999999972</v>
      </c>
      <c r="T585" s="8">
        <v>0.21507773350829892</v>
      </c>
      <c r="U585" s="8">
        <v>2.0138929845830424</v>
      </c>
      <c r="V585" s="8">
        <v>97.771029281908667</v>
      </c>
      <c r="W585" s="8">
        <v>100.00000000000001</v>
      </c>
      <c r="X585" s="9"/>
    </row>
    <row r="586" spans="2:24" ht="17" x14ac:dyDescent="0.2">
      <c r="B586" s="10" t="s">
        <v>2630</v>
      </c>
      <c r="C586" s="8">
        <f>AVERAGE(C552:C585)</f>
        <v>55.317352941176466</v>
      </c>
      <c r="D586" s="8">
        <f t="shared" ref="D586:L586" si="461">AVERAGE(D552:D585)</f>
        <v>3.5797058823529418E-2</v>
      </c>
      <c r="E586" s="8">
        <f t="shared" si="461"/>
        <v>1.1238323529411769</v>
      </c>
      <c r="F586" s="8">
        <f t="shared" si="461"/>
        <v>3.2997058823529407E-2</v>
      </c>
      <c r="G586" s="8">
        <f t="shared" si="461"/>
        <v>1.6505882352941177</v>
      </c>
      <c r="H586" s="8">
        <f t="shared" si="461"/>
        <v>5.4147058823529404E-3</v>
      </c>
      <c r="I586" s="8">
        <f t="shared" si="461"/>
        <v>16.815588235294118</v>
      </c>
      <c r="J586" s="8">
        <f t="shared" si="461"/>
        <v>24.371764705882349</v>
      </c>
      <c r="K586" s="8">
        <f t="shared" si="461"/>
        <v>0.57935000000000014</v>
      </c>
      <c r="L586" s="8">
        <f t="shared" si="461"/>
        <v>2.7794117647058822E-3</v>
      </c>
      <c r="M586" s="8">
        <f>SUM(C586:L586)</f>
        <v>99.935464705882353</v>
      </c>
      <c r="N586" s="8"/>
      <c r="O586" s="8">
        <v>49.675891215832692</v>
      </c>
      <c r="P586" s="8">
        <v>47.689377445682403</v>
      </c>
      <c r="Q586" s="8">
        <v>2.6260064144586623</v>
      </c>
      <c r="R586" s="8">
        <v>8.7249240262520077E-3</v>
      </c>
      <c r="S586" s="8">
        <v>100.00000000000001</v>
      </c>
      <c r="T586" s="8">
        <v>0</v>
      </c>
      <c r="U586" s="8">
        <v>2.0922141782333425</v>
      </c>
      <c r="V586" s="8">
        <v>97.907785821766652</v>
      </c>
      <c r="W586" s="8">
        <v>100</v>
      </c>
      <c r="X586" s="9"/>
    </row>
    <row r="587" spans="2:24" ht="17" x14ac:dyDescent="0.2">
      <c r="B587" s="10" t="s">
        <v>1532</v>
      </c>
      <c r="C587" s="8">
        <f>(STDEV(C552:C585)/C586)*100</f>
        <v>0.52913275922992198</v>
      </c>
      <c r="D587" s="8">
        <f t="shared" ref="D587:L587" si="462">(STDEV(D552:D585)/D586)*100</f>
        <v>60.739187209304966</v>
      </c>
      <c r="E587" s="8">
        <f t="shared" si="462"/>
        <v>13.598880619534873</v>
      </c>
      <c r="F587" s="8">
        <f t="shared" si="462"/>
        <v>50.430428238257662</v>
      </c>
      <c r="G587" s="8">
        <f t="shared" si="462"/>
        <v>5.7821622516855884</v>
      </c>
      <c r="H587" s="8">
        <f t="shared" si="462"/>
        <v>121.32860406149173</v>
      </c>
      <c r="I587" s="8">
        <f t="shared" si="462"/>
        <v>0.91944327850719598</v>
      </c>
      <c r="J587" s="8">
        <f t="shared" si="462"/>
        <v>0.67636046464865018</v>
      </c>
      <c r="K587" s="8">
        <f t="shared" si="462"/>
        <v>14.783242790851983</v>
      </c>
      <c r="L587" s="8">
        <f t="shared" si="462"/>
        <v>178.25519204786457</v>
      </c>
      <c r="N587" s="8"/>
      <c r="O587" s="8">
        <v>0.66060526560343491</v>
      </c>
      <c r="P587" s="8">
        <v>1.2495097739886127</v>
      </c>
      <c r="Q587" s="8">
        <v>4.4081101478599418</v>
      </c>
      <c r="R587" s="8">
        <v>93.681774812548014</v>
      </c>
      <c r="S587" s="8">
        <v>100</v>
      </c>
      <c r="T587" s="8">
        <v>3.6214903352989576</v>
      </c>
      <c r="U587" s="8">
        <v>17.844831144767891</v>
      </c>
      <c r="V587" s="8">
        <v>78.533678519933162</v>
      </c>
      <c r="W587" s="8">
        <v>100.00000000000001</v>
      </c>
      <c r="X587" s="9"/>
    </row>
    <row r="588" spans="2:24" x14ac:dyDescent="0.2">
      <c r="B588" s="10"/>
      <c r="C588" s="8"/>
      <c r="D588" s="8"/>
      <c r="E588" s="8"/>
      <c r="F588" s="8"/>
      <c r="G588" s="8"/>
      <c r="H588" s="8"/>
      <c r="I588" s="8"/>
      <c r="J588" s="8"/>
      <c r="K588" s="8"/>
      <c r="L588" s="8"/>
      <c r="N588" s="8"/>
      <c r="O588" s="8"/>
      <c r="P588" s="8"/>
      <c r="Q588" s="8"/>
      <c r="R588" s="8"/>
      <c r="S588" s="8"/>
      <c r="V588" s="8"/>
      <c r="W588" s="8"/>
      <c r="X588" s="9"/>
    </row>
    <row r="589" spans="2:24" ht="17" x14ac:dyDescent="0.2">
      <c r="B589" s="10" t="s">
        <v>2469</v>
      </c>
      <c r="C589" s="8">
        <v>55.03</v>
      </c>
      <c r="D589" s="8">
        <v>6.5600000000000006E-2</v>
      </c>
      <c r="E589" s="8">
        <v>6.75</v>
      </c>
      <c r="F589" s="8">
        <v>0</v>
      </c>
      <c r="G589" s="8">
        <v>8.67</v>
      </c>
      <c r="H589" s="8">
        <v>1.26E-2</v>
      </c>
      <c r="I589" s="8">
        <v>7.98</v>
      </c>
      <c r="J589" s="8">
        <v>13.74</v>
      </c>
      <c r="K589" s="8">
        <v>6.19</v>
      </c>
      <c r="L589" s="8">
        <v>3.8E-3</v>
      </c>
      <c r="M589" s="8">
        <v>98.441999999999993</v>
      </c>
      <c r="N589" s="8"/>
      <c r="O589" s="8">
        <v>43.45263623744593</v>
      </c>
      <c r="P589" s="8">
        <v>35.114233004054427</v>
      </c>
      <c r="Q589" s="8">
        <v>21.401629490605885</v>
      </c>
      <c r="R589" s="8">
        <v>3.150126789376663E-2</v>
      </c>
      <c r="S589" s="8">
        <v>100.00000000000001</v>
      </c>
      <c r="T589" s="8">
        <v>6.5298736603540446</v>
      </c>
      <c r="U589" s="8">
        <v>21.336597854345804</v>
      </c>
      <c r="V589" s="8">
        <v>72.133528485300147</v>
      </c>
      <c r="W589" s="8">
        <v>100</v>
      </c>
      <c r="X589" s="9"/>
    </row>
    <row r="590" spans="2:24" ht="17" x14ac:dyDescent="0.2">
      <c r="B590" s="10" t="s">
        <v>2470</v>
      </c>
      <c r="C590" s="8">
        <v>55.63</v>
      </c>
      <c r="D590" s="8">
        <v>5.04E-2</v>
      </c>
      <c r="E590" s="8">
        <v>7.67</v>
      </c>
      <c r="F590" s="8">
        <v>2E-3</v>
      </c>
      <c r="G590" s="8">
        <v>8.35</v>
      </c>
      <c r="H590" s="8">
        <v>1.1599999999999999E-2</v>
      </c>
      <c r="I590" s="8">
        <v>8.02</v>
      </c>
      <c r="J590" s="8">
        <v>12.78</v>
      </c>
      <c r="K590" s="8">
        <v>6.72</v>
      </c>
      <c r="L590" s="8">
        <v>7.4999999999999997E-3</v>
      </c>
      <c r="M590" s="8">
        <v>99.241500000000002</v>
      </c>
      <c r="N590" s="8"/>
      <c r="O590" s="8">
        <v>41.948777631655545</v>
      </c>
      <c r="P590" s="8">
        <v>36.6280436242861</v>
      </c>
      <c r="Q590" s="8">
        <v>21.393078186694979</v>
      </c>
      <c r="R590" s="8">
        <v>3.0100557363375451E-2</v>
      </c>
      <c r="S590" s="8">
        <v>99.999999999999986</v>
      </c>
      <c r="T590" s="8">
        <v>7.1586025185297029</v>
      </c>
      <c r="U590" s="8">
        <v>23.412184605702663</v>
      </c>
      <c r="V590" s="8">
        <v>69.429212875767632</v>
      </c>
      <c r="W590" s="8">
        <v>100</v>
      </c>
      <c r="X590" s="9"/>
    </row>
    <row r="591" spans="2:24" ht="17" x14ac:dyDescent="0.2">
      <c r="B591" s="10" t="s">
        <v>2471</v>
      </c>
      <c r="C591" s="8">
        <v>55.89</v>
      </c>
      <c r="D591" s="8">
        <v>5.8999999999999997E-2</v>
      </c>
      <c r="E591" s="8">
        <v>7.27</v>
      </c>
      <c r="F591" s="8">
        <v>1.7899999999999999E-2</v>
      </c>
      <c r="G591" s="8">
        <v>6.94</v>
      </c>
      <c r="H591" s="8">
        <v>2.1100000000000001E-2</v>
      </c>
      <c r="I591" s="8">
        <v>8.8000000000000007</v>
      </c>
      <c r="J591" s="8">
        <v>14.36</v>
      </c>
      <c r="K591" s="8">
        <v>6.17</v>
      </c>
      <c r="L591" s="8">
        <v>0</v>
      </c>
      <c r="M591" s="8">
        <v>99.546800000000005</v>
      </c>
      <c r="N591" s="8"/>
      <c r="O591" s="8">
        <v>44.821834562630855</v>
      </c>
      <c r="P591" s="8">
        <v>38.218070623070425</v>
      </c>
      <c r="Q591" s="8">
        <v>16.908029830757208</v>
      </c>
      <c r="R591" s="8">
        <v>5.2064983541494012E-2</v>
      </c>
      <c r="S591" s="8">
        <v>100</v>
      </c>
      <c r="T591" s="8">
        <v>5.2696025263464366</v>
      </c>
      <c r="U591" s="8">
        <v>21.93609356377701</v>
      </c>
      <c r="V591" s="8">
        <v>72.794303909876547</v>
      </c>
      <c r="W591" s="8">
        <v>100</v>
      </c>
      <c r="X591" s="9"/>
    </row>
    <row r="592" spans="2:24" ht="17" x14ac:dyDescent="0.2">
      <c r="B592" s="10" t="s">
        <v>2472</v>
      </c>
      <c r="C592" s="8">
        <v>54.66</v>
      </c>
      <c r="D592" s="8">
        <v>2.3699999999999999E-2</v>
      </c>
      <c r="E592" s="8">
        <v>5</v>
      </c>
      <c r="F592" s="8">
        <v>0</v>
      </c>
      <c r="G592" s="8">
        <v>9.19</v>
      </c>
      <c r="H592" s="8">
        <v>2.1999999999999999E-2</v>
      </c>
      <c r="I592" s="8">
        <v>9.33</v>
      </c>
      <c r="J592" s="8">
        <v>15.7</v>
      </c>
      <c r="K592" s="8">
        <v>5.17</v>
      </c>
      <c r="L592" s="8">
        <v>0</v>
      </c>
      <c r="M592" s="8">
        <v>99.095699999999994</v>
      </c>
      <c r="N592" s="8"/>
      <c r="O592" s="8">
        <v>43.766315820750926</v>
      </c>
      <c r="P592" s="8">
        <v>36.188691421844396</v>
      </c>
      <c r="Q592" s="8">
        <v>19.996509575981872</v>
      </c>
      <c r="R592" s="8">
        <v>4.8483181422810447E-2</v>
      </c>
      <c r="S592" s="8">
        <v>100</v>
      </c>
      <c r="T592" s="8">
        <v>8.5192124799505677</v>
      </c>
      <c r="U592" s="8">
        <v>13.928802175803746</v>
      </c>
      <c r="V592" s="8">
        <v>77.551985344245693</v>
      </c>
      <c r="W592" s="8">
        <v>100</v>
      </c>
      <c r="X592" s="9"/>
    </row>
    <row r="593" spans="2:24" ht="17" x14ac:dyDescent="0.2">
      <c r="B593" s="10" t="s">
        <v>2473</v>
      </c>
      <c r="C593" s="8">
        <v>55.42</v>
      </c>
      <c r="D593" s="8">
        <v>0</v>
      </c>
      <c r="E593" s="8">
        <v>7.1</v>
      </c>
      <c r="F593" s="8">
        <v>3.3E-3</v>
      </c>
      <c r="G593" s="8">
        <v>8.41</v>
      </c>
      <c r="H593" s="8">
        <v>0</v>
      </c>
      <c r="I593" s="8">
        <v>8.14</v>
      </c>
      <c r="J593" s="8">
        <v>13.68</v>
      </c>
      <c r="K593" s="8">
        <v>6.31</v>
      </c>
      <c r="L593" s="8">
        <v>0</v>
      </c>
      <c r="M593" s="8">
        <v>99.063299999999998</v>
      </c>
      <c r="N593" s="8"/>
      <c r="O593" s="8">
        <v>43.331787759288211</v>
      </c>
      <c r="P593" s="8">
        <v>35.875322421974346</v>
      </c>
      <c r="Q593" s="8">
        <v>20.792889818737446</v>
      </c>
      <c r="R593" s="8">
        <v>0</v>
      </c>
      <c r="S593" s="8">
        <v>100</v>
      </c>
      <c r="T593" s="8">
        <v>6.6535418600216829</v>
      </c>
      <c r="U593" s="8">
        <v>21.675731080959938</v>
      </c>
      <c r="V593" s="8">
        <v>71.670727059018375</v>
      </c>
      <c r="W593" s="8">
        <v>100</v>
      </c>
      <c r="X593" s="9"/>
    </row>
    <row r="594" spans="2:24" ht="17" x14ac:dyDescent="0.2">
      <c r="B594" s="10" t="s">
        <v>2474</v>
      </c>
      <c r="C594" s="8">
        <v>55.41</v>
      </c>
      <c r="D594" s="8">
        <v>3.4299999999999997E-2</v>
      </c>
      <c r="E594" s="8">
        <v>6.39</v>
      </c>
      <c r="F594" s="8">
        <v>1.7899999999999999E-2</v>
      </c>
      <c r="G594" s="8">
        <v>8.2799999999999994</v>
      </c>
      <c r="H594" s="8">
        <v>1.0999999999999999E-2</v>
      </c>
      <c r="I594" s="8">
        <v>8.6999999999999993</v>
      </c>
      <c r="J594" s="8">
        <v>14.18</v>
      </c>
      <c r="K594" s="8">
        <v>6.01</v>
      </c>
      <c r="L594" s="8">
        <v>5.1999999999999998E-3</v>
      </c>
      <c r="M594" s="8">
        <v>99.056200000000004</v>
      </c>
      <c r="N594" s="8"/>
      <c r="O594" s="8">
        <v>43.28876944023223</v>
      </c>
      <c r="P594" s="8">
        <v>36.954655689797015</v>
      </c>
      <c r="Q594" s="8">
        <v>19.730027604883908</v>
      </c>
      <c r="R594" s="8">
        <v>2.6547265086828548E-2</v>
      </c>
      <c r="S594" s="8">
        <v>99.999999999999972</v>
      </c>
      <c r="T594" s="8">
        <v>6.8052940871496226</v>
      </c>
      <c r="U594" s="8">
        <v>19.816977712045237</v>
      </c>
      <c r="V594" s="8">
        <v>73.377728200805151</v>
      </c>
      <c r="W594" s="8">
        <v>100.00000000000001</v>
      </c>
      <c r="X594" s="9"/>
    </row>
    <row r="595" spans="2:24" ht="17" x14ac:dyDescent="0.2">
      <c r="B595" s="10" t="s">
        <v>2475</v>
      </c>
      <c r="C595" s="8">
        <v>55.45</v>
      </c>
      <c r="D595" s="8">
        <v>3.0300000000000001E-2</v>
      </c>
      <c r="E595" s="8">
        <v>6.77</v>
      </c>
      <c r="F595" s="8">
        <v>0</v>
      </c>
      <c r="G595" s="8">
        <v>7.75</v>
      </c>
      <c r="H595" s="8">
        <v>1.1599999999999999E-2</v>
      </c>
      <c r="I595" s="8">
        <v>8.6999999999999993</v>
      </c>
      <c r="J595" s="8">
        <v>14.32</v>
      </c>
      <c r="K595" s="8">
        <v>5.98</v>
      </c>
      <c r="L595" s="8">
        <v>7.4000000000000003E-3</v>
      </c>
      <c r="M595" s="8">
        <v>99.032799999999995</v>
      </c>
      <c r="N595" s="8"/>
      <c r="O595" s="8">
        <v>44.083853035938951</v>
      </c>
      <c r="P595" s="8">
        <v>37.265476489123117</v>
      </c>
      <c r="Q595" s="8">
        <v>18.622439712404436</v>
      </c>
      <c r="R595" s="8">
        <v>2.8230762533505389E-2</v>
      </c>
      <c r="S595" s="8">
        <v>100.00000000000001</v>
      </c>
      <c r="T595" s="8">
        <v>5.7872007796756302</v>
      </c>
      <c r="U595" s="8">
        <v>20.648099789227675</v>
      </c>
      <c r="V595" s="8">
        <v>73.564699431096699</v>
      </c>
      <c r="W595" s="8">
        <v>100</v>
      </c>
      <c r="X595" s="9"/>
    </row>
    <row r="596" spans="2:24" ht="17" x14ac:dyDescent="0.2">
      <c r="B596" s="10" t="s">
        <v>2476</v>
      </c>
      <c r="C596" s="8">
        <v>55.57</v>
      </c>
      <c r="D596" s="8">
        <v>1.7999999999999999E-2</v>
      </c>
      <c r="E596" s="8">
        <v>6.71</v>
      </c>
      <c r="F596" s="8">
        <v>2.86E-2</v>
      </c>
      <c r="G596" s="8">
        <v>7.77</v>
      </c>
      <c r="H596" s="8">
        <v>1.37E-2</v>
      </c>
      <c r="I596" s="8">
        <v>8.82</v>
      </c>
      <c r="J596" s="8">
        <v>14.52</v>
      </c>
      <c r="K596" s="8">
        <v>6.06</v>
      </c>
      <c r="L596" s="8">
        <v>4.8999999999999998E-3</v>
      </c>
      <c r="M596" s="8">
        <v>99.528700000000001</v>
      </c>
      <c r="N596" s="8"/>
      <c r="O596" s="8">
        <v>44.176992258988918</v>
      </c>
      <c r="P596" s="8">
        <v>37.337824577921239</v>
      </c>
      <c r="Q596" s="8">
        <v>18.452231435653875</v>
      </c>
      <c r="R596" s="8">
        <v>3.2951727435971911E-2</v>
      </c>
      <c r="S596" s="8">
        <v>100</v>
      </c>
      <c r="T596" s="8">
        <v>7.1722866866429786</v>
      </c>
      <c r="U596" s="8">
        <v>19.639881272892985</v>
      </c>
      <c r="V596" s="8">
        <v>73.187832040464031</v>
      </c>
      <c r="W596" s="8">
        <v>100</v>
      </c>
      <c r="X596" s="9"/>
    </row>
    <row r="597" spans="2:24" ht="17" x14ac:dyDescent="0.2">
      <c r="B597" s="10" t="s">
        <v>2477</v>
      </c>
      <c r="C597" s="8">
        <v>55.98</v>
      </c>
      <c r="D597" s="8">
        <v>5.1299999999999998E-2</v>
      </c>
      <c r="E597" s="8">
        <v>7.52</v>
      </c>
      <c r="F597" s="8">
        <v>0</v>
      </c>
      <c r="G597" s="8">
        <v>6.73</v>
      </c>
      <c r="H597" s="8">
        <v>0</v>
      </c>
      <c r="I597" s="8">
        <v>9.06</v>
      </c>
      <c r="J597" s="8">
        <v>14.38</v>
      </c>
      <c r="K597" s="8">
        <v>5.97</v>
      </c>
      <c r="L597" s="8">
        <v>8.0000000000000002E-3</v>
      </c>
      <c r="M597" s="8">
        <v>99.715800000000002</v>
      </c>
      <c r="N597" s="8"/>
      <c r="O597" s="8">
        <v>44.604188596622642</v>
      </c>
      <c r="P597" s="8">
        <v>39.101719250833703</v>
      </c>
      <c r="Q597" s="8">
        <v>16.294092152543659</v>
      </c>
      <c r="R597" s="8">
        <v>0</v>
      </c>
      <c r="S597" s="8">
        <v>100</v>
      </c>
      <c r="T597" s="8">
        <v>3.811794790907324</v>
      </c>
      <c r="U597" s="8">
        <v>22.24444416827486</v>
      </c>
      <c r="V597" s="8">
        <v>73.943761040817819</v>
      </c>
      <c r="W597" s="8">
        <v>100</v>
      </c>
      <c r="X597" s="9"/>
    </row>
    <row r="598" spans="2:24" ht="17" x14ac:dyDescent="0.2">
      <c r="B598" s="10" t="s">
        <v>2478</v>
      </c>
      <c r="C598" s="8">
        <v>55.46</v>
      </c>
      <c r="D598" s="8">
        <v>6.7500000000000004E-2</v>
      </c>
      <c r="E598" s="8">
        <v>7.61</v>
      </c>
      <c r="F598" s="8">
        <v>0</v>
      </c>
      <c r="G598" s="8">
        <v>8.4499999999999993</v>
      </c>
      <c r="H598" s="8">
        <v>3.0499999999999999E-2</v>
      </c>
      <c r="I598" s="8">
        <v>7.85</v>
      </c>
      <c r="J598" s="8">
        <v>13.3</v>
      </c>
      <c r="K598" s="8">
        <v>6.6</v>
      </c>
      <c r="L598" s="8">
        <v>5.0000000000000001E-4</v>
      </c>
      <c r="M598" s="8">
        <v>99.3917</v>
      </c>
      <c r="N598" s="8"/>
      <c r="O598" s="8">
        <v>43.122754919522741</v>
      </c>
      <c r="P598" s="8">
        <v>35.414034991713031</v>
      </c>
      <c r="Q598" s="8">
        <v>21.385032406933785</v>
      </c>
      <c r="R598" s="8">
        <v>7.8177681830426587E-2</v>
      </c>
      <c r="S598" s="8">
        <v>99.999999999999986</v>
      </c>
      <c r="T598" s="8">
        <v>7.3239198726182826</v>
      </c>
      <c r="U598" s="8">
        <v>22.635317301722324</v>
      </c>
      <c r="V598" s="8">
        <v>70.040762825659385</v>
      </c>
      <c r="W598" s="8">
        <v>100</v>
      </c>
      <c r="X598" s="9"/>
    </row>
    <row r="599" spans="2:24" ht="17" x14ac:dyDescent="0.2">
      <c r="B599" s="10" t="s">
        <v>2479</v>
      </c>
      <c r="C599" s="8">
        <v>54.97</v>
      </c>
      <c r="D599" s="8">
        <v>3.95E-2</v>
      </c>
      <c r="E599" s="8">
        <v>5.44</v>
      </c>
      <c r="F599" s="8">
        <v>2.3199999999999998E-2</v>
      </c>
      <c r="G599" s="8">
        <v>8.8000000000000007</v>
      </c>
      <c r="H599" s="8">
        <v>4.3099999999999999E-2</v>
      </c>
      <c r="I599" s="8">
        <v>9.34</v>
      </c>
      <c r="J599" s="8">
        <v>16.11</v>
      </c>
      <c r="K599" s="8">
        <v>5.04</v>
      </c>
      <c r="L599" s="8">
        <v>0</v>
      </c>
      <c r="M599" s="8">
        <v>99.805800000000005</v>
      </c>
      <c r="N599" s="8"/>
      <c r="O599" s="8">
        <v>44.7394141611801</v>
      </c>
      <c r="P599" s="8">
        <v>36.09046908681038</v>
      </c>
      <c r="Q599" s="8">
        <v>19.075493010936828</v>
      </c>
      <c r="R599" s="8">
        <v>9.4623741072679249E-2</v>
      </c>
      <c r="S599" s="8">
        <v>99.999999999999986</v>
      </c>
      <c r="T599" s="8">
        <v>6.90743245278603</v>
      </c>
      <c r="U599" s="8">
        <v>14.698426675058606</v>
      </c>
      <c r="V599" s="8">
        <v>78.394140872155361</v>
      </c>
      <c r="W599" s="8">
        <v>100</v>
      </c>
      <c r="X599" s="9"/>
    </row>
    <row r="600" spans="2:24" ht="17" x14ac:dyDescent="0.2">
      <c r="B600" s="10" t="s">
        <v>1875</v>
      </c>
      <c r="C600" s="8">
        <f>AVERAGE(C589:C599)</f>
        <v>55.406363636363636</v>
      </c>
      <c r="D600" s="8">
        <f t="shared" ref="D600:L600" si="463">AVERAGE(D589:D599)</f>
        <v>3.9963636363636361E-2</v>
      </c>
      <c r="E600" s="8">
        <f t="shared" si="463"/>
        <v>6.7481818181818189</v>
      </c>
      <c r="F600" s="8">
        <f t="shared" si="463"/>
        <v>8.4454545454545459E-3</v>
      </c>
      <c r="G600" s="8">
        <f t="shared" si="463"/>
        <v>8.1218181818181829</v>
      </c>
      <c r="H600" s="8">
        <f t="shared" si="463"/>
        <v>1.610909090909091E-2</v>
      </c>
      <c r="I600" s="8">
        <f t="shared" si="463"/>
        <v>8.6127272727272732</v>
      </c>
      <c r="J600" s="8">
        <f t="shared" si="463"/>
        <v>14.279090909090909</v>
      </c>
      <c r="K600" s="8">
        <f t="shared" si="463"/>
        <v>6.02</v>
      </c>
      <c r="L600" s="8">
        <f t="shared" si="463"/>
        <v>3.3909090909090907E-3</v>
      </c>
      <c r="M600" s="8">
        <f>SUM(C600:L600)</f>
        <v>99.256090909090915</v>
      </c>
      <c r="N600" s="8"/>
      <c r="O600" s="8">
        <v>43.780754982576596</v>
      </c>
      <c r="P600" s="8">
        <v>36.742971954599</v>
      </c>
      <c r="Q600" s="8">
        <v>19.437226589716548</v>
      </c>
      <c r="R600" s="8">
        <v>3.9046473107846508E-2</v>
      </c>
      <c r="S600" s="8">
        <v>99.999999999999986</v>
      </c>
      <c r="T600" s="8">
        <v>6.5370052110546082</v>
      </c>
      <c r="U600" s="8">
        <v>20.138186844601698</v>
      </c>
      <c r="V600" s="8">
        <v>73.324807944343689</v>
      </c>
      <c r="W600" s="8">
        <v>100</v>
      </c>
      <c r="X600" s="9"/>
    </row>
    <row r="601" spans="2:24" ht="17" x14ac:dyDescent="0.2">
      <c r="B601" s="10" t="s">
        <v>1532</v>
      </c>
      <c r="C601" s="8">
        <f>(STDEV(C589:C599)/C600)*100</f>
        <v>0.70685842847948421</v>
      </c>
      <c r="D601" s="8">
        <f t="shared" ref="D601:L601" si="464">(STDEV(D589:D599)/D600)*100</f>
        <v>52.992517575791773</v>
      </c>
      <c r="E601" s="8">
        <f t="shared" si="464"/>
        <v>12.818022251559821</v>
      </c>
      <c r="F601" s="8">
        <f t="shared" si="464"/>
        <v>131.17683966873258</v>
      </c>
      <c r="G601" s="8">
        <f t="shared" si="464"/>
        <v>9.3487286916674162</v>
      </c>
      <c r="H601" s="8">
        <f t="shared" si="464"/>
        <v>78.499703020359959</v>
      </c>
      <c r="I601" s="8">
        <f t="shared" si="464"/>
        <v>6.2456827017699013</v>
      </c>
      <c r="J601" s="8">
        <f t="shared" si="464"/>
        <v>6.7583658742530002</v>
      </c>
      <c r="K601" s="8">
        <f t="shared" si="464"/>
        <v>8.5521558289494699</v>
      </c>
      <c r="L601" s="8">
        <f t="shared" si="464"/>
        <v>99.689229533745916</v>
      </c>
      <c r="N601" s="8"/>
      <c r="O601" s="8">
        <v>7.9694460647613115</v>
      </c>
      <c r="P601" s="8">
        <v>10.247484065883276</v>
      </c>
      <c r="Q601" s="8">
        <v>8.6047318204208967</v>
      </c>
      <c r="R601" s="8">
        <v>73.178338048934521</v>
      </c>
      <c r="S601" s="8">
        <v>100</v>
      </c>
      <c r="T601" s="8">
        <v>7.847826243459985</v>
      </c>
      <c r="U601" s="8">
        <v>8.7963877638186005</v>
      </c>
      <c r="V601" s="8">
        <v>83.355785992721408</v>
      </c>
      <c r="W601" s="8">
        <v>100</v>
      </c>
      <c r="X601" s="9"/>
    </row>
    <row r="602" spans="2:24" x14ac:dyDescent="0.2">
      <c r="B602" s="10"/>
      <c r="C602" s="8"/>
      <c r="D602" s="8"/>
      <c r="E602" s="8"/>
      <c r="F602" s="8"/>
      <c r="G602" s="8"/>
      <c r="H602" s="8"/>
      <c r="I602" s="8"/>
      <c r="J602" s="8"/>
      <c r="K602" s="8"/>
      <c r="L602" s="8"/>
      <c r="N602" s="8"/>
      <c r="O602" s="8"/>
      <c r="P602" s="8"/>
      <c r="Q602" s="8"/>
      <c r="R602" s="8"/>
      <c r="S602" s="8"/>
      <c r="V602" s="8"/>
      <c r="W602" s="8"/>
      <c r="X602" s="9"/>
    </row>
    <row r="603" spans="2:24" ht="17" x14ac:dyDescent="0.2">
      <c r="B603" s="10" t="s">
        <v>2390</v>
      </c>
      <c r="C603" s="8">
        <v>60.49</v>
      </c>
      <c r="D603" s="8">
        <v>9.5999999999999992E-3</v>
      </c>
      <c r="E603" s="8">
        <v>25.47</v>
      </c>
      <c r="F603" s="8">
        <v>0</v>
      </c>
      <c r="G603" s="8">
        <v>3.9300000000000002E-2</v>
      </c>
      <c r="H603" s="8">
        <v>3.7000000000000002E-3</v>
      </c>
      <c r="I603" s="8">
        <v>5.4000000000000003E-3</v>
      </c>
      <c r="J603" s="8">
        <v>2.5499999999999998E-2</v>
      </c>
      <c r="K603" s="8">
        <v>15.13</v>
      </c>
      <c r="L603" s="8">
        <v>6.4000000000000003E-3</v>
      </c>
      <c r="M603" s="8">
        <v>101.19540000000001</v>
      </c>
      <c r="N603" s="8"/>
      <c r="O603" s="8">
        <v>38.280233165886195</v>
      </c>
      <c r="P603" s="8">
        <v>11.279219591979732</v>
      </c>
      <c r="Q603" s="8">
        <v>46.049539429572754</v>
      </c>
      <c r="R603" s="8">
        <v>4.3910078125613294</v>
      </c>
      <c r="S603" s="8">
        <v>100</v>
      </c>
      <c r="T603" s="8">
        <v>0</v>
      </c>
      <c r="U603" s="8">
        <v>99.75729309931954</v>
      </c>
      <c r="V603" s="8">
        <v>0.24270690068046138</v>
      </c>
      <c r="W603" s="8">
        <v>100</v>
      </c>
      <c r="X603" s="9"/>
    </row>
    <row r="604" spans="2:24" ht="17" x14ac:dyDescent="0.2">
      <c r="B604" s="10" t="s">
        <v>2391</v>
      </c>
      <c r="C604" s="8">
        <v>60.48</v>
      </c>
      <c r="D604" s="8">
        <v>4.7000000000000002E-3</v>
      </c>
      <c r="E604" s="8">
        <v>25.4</v>
      </c>
      <c r="F604" s="8">
        <v>1.49E-2</v>
      </c>
      <c r="G604" s="8">
        <v>0</v>
      </c>
      <c r="H604" s="8">
        <v>0</v>
      </c>
      <c r="I604" s="8">
        <v>6.1000000000000004E-3</v>
      </c>
      <c r="J604" s="8">
        <v>3.0200000000000001E-2</v>
      </c>
      <c r="K604" s="8">
        <v>15.18</v>
      </c>
      <c r="L604" s="8">
        <v>1.1999999999999999E-3</v>
      </c>
      <c r="M604" s="8">
        <v>101.11709999999999</v>
      </c>
      <c r="N604" s="8"/>
      <c r="O604" s="8">
        <v>78.061352041043733</v>
      </c>
      <c r="P604" s="8">
        <v>21.938647958956267</v>
      </c>
      <c r="Q604" s="8">
        <v>0</v>
      </c>
      <c r="R604" s="8">
        <v>0</v>
      </c>
      <c r="S604" s="8">
        <v>100</v>
      </c>
      <c r="T604" s="8">
        <v>0</v>
      </c>
      <c r="U604" s="8">
        <v>99.859363294159749</v>
      </c>
      <c r="V604" s="8">
        <v>0.14063670584024715</v>
      </c>
      <c r="W604" s="8">
        <v>100</v>
      </c>
      <c r="X604" s="9"/>
    </row>
    <row r="605" spans="2:24" ht="17" x14ac:dyDescent="0.2">
      <c r="B605" s="10" t="s">
        <v>2392</v>
      </c>
      <c r="C605" s="8">
        <v>60.37</v>
      </c>
      <c r="D605" s="8">
        <v>5.4600000000000003E-2</v>
      </c>
      <c r="E605" s="8">
        <v>25.14</v>
      </c>
      <c r="F605" s="8">
        <v>0</v>
      </c>
      <c r="G605" s="8">
        <v>7.8200000000000006E-2</v>
      </c>
      <c r="H605" s="8">
        <v>1.1000000000000001E-3</v>
      </c>
      <c r="I605" s="8">
        <v>7.1999999999999998E-3</v>
      </c>
      <c r="J605" s="8">
        <v>3.2500000000000001E-2</v>
      </c>
      <c r="K605" s="8">
        <v>15.16</v>
      </c>
      <c r="L605" s="8">
        <v>0</v>
      </c>
      <c r="M605" s="8">
        <v>100.8552</v>
      </c>
      <c r="N605" s="8"/>
      <c r="O605" s="8">
        <v>31.122418319219324</v>
      </c>
      <c r="P605" s="8">
        <v>9.5934180352242215</v>
      </c>
      <c r="Q605" s="8">
        <v>58.45142110376613</v>
      </c>
      <c r="R605" s="8">
        <v>0.83274254179032881</v>
      </c>
      <c r="S605" s="8">
        <v>100</v>
      </c>
      <c r="T605" s="8">
        <v>0</v>
      </c>
      <c r="U605" s="8">
        <v>99.620797120393917</v>
      </c>
      <c r="V605" s="8">
        <v>0.37920287960609705</v>
      </c>
      <c r="W605" s="8">
        <v>100.00000000000001</v>
      </c>
      <c r="X605" s="9"/>
    </row>
    <row r="606" spans="2:24" ht="17" x14ac:dyDescent="0.2">
      <c r="B606" s="10" t="s">
        <v>2393</v>
      </c>
      <c r="C606" s="8">
        <v>60.19</v>
      </c>
      <c r="D606" s="8">
        <v>2.3900000000000001E-2</v>
      </c>
      <c r="E606" s="8">
        <v>25.2</v>
      </c>
      <c r="F606" s="8">
        <v>2E-3</v>
      </c>
      <c r="G606" s="8">
        <v>6.59E-2</v>
      </c>
      <c r="H606" s="8">
        <v>3.2199999999999999E-2</v>
      </c>
      <c r="I606" s="8">
        <v>2.0999999999999999E-3</v>
      </c>
      <c r="J606" s="8">
        <v>0.14510000000000001</v>
      </c>
      <c r="K606" s="8">
        <v>15.13</v>
      </c>
      <c r="L606" s="8">
        <v>0</v>
      </c>
      <c r="M606" s="8">
        <v>100.8236</v>
      </c>
      <c r="N606" s="8"/>
      <c r="O606" s="8">
        <v>64.513107916751963</v>
      </c>
      <c r="P606" s="8">
        <v>1.2991244155450605</v>
      </c>
      <c r="Q606" s="8">
        <v>22.869902506217219</v>
      </c>
      <c r="R606" s="8">
        <v>11.317865161485763</v>
      </c>
      <c r="S606" s="8">
        <v>100</v>
      </c>
      <c r="T606" s="8">
        <v>0</v>
      </c>
      <c r="U606" s="8">
        <v>99.185223886983437</v>
      </c>
      <c r="V606" s="8">
        <v>0.81477611301654906</v>
      </c>
      <c r="W606" s="8">
        <v>99.999999999999986</v>
      </c>
      <c r="X606" s="9"/>
    </row>
    <row r="607" spans="2:24" ht="17" x14ac:dyDescent="0.2">
      <c r="B607" s="10" t="s">
        <v>2394</v>
      </c>
      <c r="C607" s="8">
        <v>60.21</v>
      </c>
      <c r="D607" s="8">
        <v>3.8999999999999998E-3</v>
      </c>
      <c r="E607" s="8">
        <v>25.53</v>
      </c>
      <c r="F607" s="8">
        <v>1.6799999999999999E-2</v>
      </c>
      <c r="G607" s="8">
        <v>4.6300000000000001E-2</v>
      </c>
      <c r="H607" s="8">
        <v>1.1599999999999999E-2</v>
      </c>
      <c r="I607" s="8">
        <v>0</v>
      </c>
      <c r="J607" s="8">
        <v>4.58E-2</v>
      </c>
      <c r="K607" s="8">
        <v>14.95</v>
      </c>
      <c r="L607" s="8">
        <v>6.8999999999999999E-3</v>
      </c>
      <c r="M607" s="8">
        <v>100.8276</v>
      </c>
      <c r="N607" s="8"/>
      <c r="O607" s="8">
        <v>50.269115156934042</v>
      </c>
      <c r="P607" s="8">
        <v>0</v>
      </c>
      <c r="Q607" s="8">
        <v>39.665697941094322</v>
      </c>
      <c r="R607" s="8">
        <v>10.065186901971646</v>
      </c>
      <c r="S607" s="8">
        <v>100.00000000000001</v>
      </c>
      <c r="T607" s="8">
        <v>0</v>
      </c>
      <c r="U607" s="8">
        <v>99.664359996364396</v>
      </c>
      <c r="V607" s="8">
        <v>0.33564000363561103</v>
      </c>
      <c r="W607" s="8">
        <v>100.00000000000001</v>
      </c>
      <c r="X607" s="9"/>
    </row>
    <row r="608" spans="2:24" ht="17" x14ac:dyDescent="0.2">
      <c r="B608" s="10" t="s">
        <v>2395</v>
      </c>
      <c r="C608" s="8">
        <v>60.17</v>
      </c>
      <c r="D608" s="8">
        <v>7.4999999999999997E-2</v>
      </c>
      <c r="E608" s="8">
        <v>25.16</v>
      </c>
      <c r="F608" s="8">
        <v>0</v>
      </c>
      <c r="G608" s="8">
        <v>0.27860000000000001</v>
      </c>
      <c r="H608" s="8">
        <v>2.01E-2</v>
      </c>
      <c r="I608" s="8">
        <v>2.5999999999999999E-2</v>
      </c>
      <c r="J608" s="8">
        <v>6.7100000000000007E-2</v>
      </c>
      <c r="K608" s="8">
        <v>15.01</v>
      </c>
      <c r="L608" s="8">
        <v>0</v>
      </c>
      <c r="M608" s="8">
        <v>100.8107</v>
      </c>
      <c r="N608" s="8"/>
      <c r="O608" s="8">
        <v>19.93307980668061</v>
      </c>
      <c r="P608" s="8">
        <v>10.746724893190198</v>
      </c>
      <c r="Q608" s="8">
        <v>64.599825376148317</v>
      </c>
      <c r="R608" s="8">
        <v>4.7203699239808676</v>
      </c>
      <c r="S608" s="8">
        <v>99.999999999999986</v>
      </c>
      <c r="T608" s="8">
        <v>0</v>
      </c>
      <c r="U608" s="8">
        <v>98.775865726742893</v>
      </c>
      <c r="V608" s="8">
        <v>1.2241342732571094</v>
      </c>
      <c r="W608" s="8">
        <v>100</v>
      </c>
      <c r="X608" s="9"/>
    </row>
    <row r="609" spans="2:24" ht="17" x14ac:dyDescent="0.2">
      <c r="B609" s="10" t="s">
        <v>2396</v>
      </c>
      <c r="C609" s="8">
        <v>60.21</v>
      </c>
      <c r="D609" s="8">
        <v>1.6999999999999999E-3</v>
      </c>
      <c r="E609" s="8">
        <v>25.48</v>
      </c>
      <c r="F609" s="8">
        <v>0</v>
      </c>
      <c r="G609" s="8">
        <v>1.8599999999999998E-2</v>
      </c>
      <c r="H609" s="8">
        <v>0</v>
      </c>
      <c r="I609" s="8">
        <v>0</v>
      </c>
      <c r="J609" s="8">
        <v>2.23E-2</v>
      </c>
      <c r="K609" s="8">
        <v>15.15</v>
      </c>
      <c r="L609" s="8">
        <v>0</v>
      </c>
      <c r="M609" s="8">
        <v>100.8826</v>
      </c>
      <c r="N609" s="8"/>
      <c r="O609" s="8">
        <v>60.567952939795255</v>
      </c>
      <c r="P609" s="8">
        <v>0</v>
      </c>
      <c r="Q609" s="8">
        <v>39.432047060204731</v>
      </c>
      <c r="R609" s="8">
        <v>0</v>
      </c>
      <c r="S609" s="8">
        <v>99.999999999999986</v>
      </c>
      <c r="T609" s="8">
        <v>0</v>
      </c>
      <c r="U609" s="8">
        <v>99.865885022854656</v>
      </c>
      <c r="V609" s="8">
        <v>0.1341149771453391</v>
      </c>
      <c r="W609" s="8">
        <v>100</v>
      </c>
      <c r="X609" s="9"/>
    </row>
    <row r="610" spans="2:24" x14ac:dyDescent="0.2">
      <c r="B610" s="13" t="s">
        <v>2397</v>
      </c>
      <c r="C610" s="8">
        <v>59.48</v>
      </c>
      <c r="D610" s="8">
        <v>2.8E-3</v>
      </c>
      <c r="E610" s="8">
        <v>25.17</v>
      </c>
      <c r="F610" s="8">
        <v>0</v>
      </c>
      <c r="G610" s="8">
        <v>0</v>
      </c>
      <c r="H610" s="8">
        <v>0</v>
      </c>
      <c r="I610" s="8">
        <v>0</v>
      </c>
      <c r="J610" s="8">
        <v>0.19439999999999999</v>
      </c>
      <c r="K610" s="8">
        <v>14.93</v>
      </c>
      <c r="L610" s="8">
        <v>5.3E-3</v>
      </c>
      <c r="M610" s="8">
        <v>99.782499999999999</v>
      </c>
      <c r="N610" s="8"/>
      <c r="O610" s="8">
        <v>100</v>
      </c>
      <c r="P610" s="8">
        <v>0</v>
      </c>
      <c r="Q610" s="8">
        <v>0</v>
      </c>
      <c r="R610" s="8">
        <v>0</v>
      </c>
      <c r="S610" s="8">
        <v>100</v>
      </c>
      <c r="T610" s="8">
        <v>0</v>
      </c>
      <c r="U610" s="8">
        <v>99.285612964375019</v>
      </c>
      <c r="V610" s="8">
        <v>0.71438703562499573</v>
      </c>
      <c r="W610" s="8">
        <v>100.00000000000001</v>
      </c>
      <c r="X610" s="9"/>
    </row>
    <row r="611" spans="2:24" ht="17" x14ac:dyDescent="0.2">
      <c r="B611" s="10" t="s">
        <v>2398</v>
      </c>
      <c r="C611" s="8">
        <v>60.12</v>
      </c>
      <c r="D611" s="8">
        <v>0</v>
      </c>
      <c r="E611" s="8">
        <v>25.25</v>
      </c>
      <c r="F611" s="8">
        <v>0</v>
      </c>
      <c r="G611" s="8">
        <v>2.92E-2</v>
      </c>
      <c r="H611" s="8">
        <v>0.01</v>
      </c>
      <c r="I611" s="8">
        <v>0</v>
      </c>
      <c r="J611" s="8">
        <v>0.15859999999999999</v>
      </c>
      <c r="K611" s="8">
        <v>15.04</v>
      </c>
      <c r="L611" s="8">
        <v>7.4000000000000003E-3</v>
      </c>
      <c r="M611" s="8">
        <v>100.6326</v>
      </c>
      <c r="N611" s="8"/>
      <c r="O611" s="8">
        <v>83.783501381675677</v>
      </c>
      <c r="P611" s="8">
        <v>0</v>
      </c>
      <c r="Q611" s="8">
        <v>12.040278177689771</v>
      </c>
      <c r="R611" s="8">
        <v>4.1762204406345509</v>
      </c>
      <c r="S611" s="8">
        <v>100</v>
      </c>
      <c r="T611" s="8">
        <v>0</v>
      </c>
      <c r="U611" s="8">
        <v>99.309287213265065</v>
      </c>
      <c r="V611" s="8">
        <v>0.69071278673493453</v>
      </c>
      <c r="W611" s="8">
        <v>100</v>
      </c>
      <c r="X611" s="9"/>
    </row>
    <row r="612" spans="2:24" ht="17" x14ac:dyDescent="0.2">
      <c r="B612" s="10" t="s">
        <v>2399</v>
      </c>
      <c r="C612" s="8">
        <v>60.23</v>
      </c>
      <c r="D612" s="8">
        <v>3.1300000000000001E-2</v>
      </c>
      <c r="E612" s="8">
        <v>25.37</v>
      </c>
      <c r="F612" s="8">
        <v>0</v>
      </c>
      <c r="G612" s="8">
        <v>4.4600000000000001E-2</v>
      </c>
      <c r="H612" s="8">
        <v>1.37E-2</v>
      </c>
      <c r="I612" s="8">
        <v>9.1000000000000004E-3</v>
      </c>
      <c r="J612" s="8">
        <v>6.3500000000000001E-2</v>
      </c>
      <c r="K612" s="8">
        <v>15.09</v>
      </c>
      <c r="L612" s="8">
        <v>0</v>
      </c>
      <c r="M612" s="8">
        <v>100.86669999999999</v>
      </c>
      <c r="N612" s="8"/>
      <c r="O612" s="8">
        <v>52.132699133777734</v>
      </c>
      <c r="P612" s="8">
        <v>10.395102497945459</v>
      </c>
      <c r="Q612" s="8">
        <v>28.580491346544491</v>
      </c>
      <c r="R612" s="8">
        <v>8.8917070217323086</v>
      </c>
      <c r="S612" s="8">
        <v>100</v>
      </c>
      <c r="T612" s="8">
        <v>0</v>
      </c>
      <c r="U612" s="8">
        <v>99.555929222121321</v>
      </c>
      <c r="V612" s="8">
        <v>0.4440707778786816</v>
      </c>
      <c r="W612" s="8">
        <v>100</v>
      </c>
      <c r="X612" s="9"/>
    </row>
    <row r="613" spans="2:24" ht="17" x14ac:dyDescent="0.2">
      <c r="B613" s="10" t="s">
        <v>2400</v>
      </c>
      <c r="C613" s="8">
        <v>60.18</v>
      </c>
      <c r="D613" s="8">
        <v>3.7000000000000002E-3</v>
      </c>
      <c r="E613" s="8">
        <v>25.26</v>
      </c>
      <c r="F613" s="8">
        <v>0</v>
      </c>
      <c r="G613" s="8">
        <v>2.5499999999999998E-2</v>
      </c>
      <c r="H613" s="8">
        <v>5.0000000000000001E-4</v>
      </c>
      <c r="I613" s="8">
        <v>2.0000000000000001E-4</v>
      </c>
      <c r="J613" s="8">
        <v>4.2299999999999997E-2</v>
      </c>
      <c r="K613" s="8">
        <v>15.05</v>
      </c>
      <c r="L613" s="8">
        <v>0</v>
      </c>
      <c r="M613" s="8">
        <v>100.5942</v>
      </c>
      <c r="N613" s="8"/>
      <c r="O613" s="8">
        <v>67.273700208198093</v>
      </c>
      <c r="P613" s="8">
        <v>0.44257394413567408</v>
      </c>
      <c r="Q613" s="8">
        <v>31.655084352699475</v>
      </c>
      <c r="R613" s="8">
        <v>0.6286414949667547</v>
      </c>
      <c r="S613" s="8">
        <v>100</v>
      </c>
      <c r="T613" s="8">
        <v>0</v>
      </c>
      <c r="U613" s="8">
        <v>99.769660808575864</v>
      </c>
      <c r="V613" s="8">
        <v>0.23033919142412995</v>
      </c>
      <c r="W613" s="8">
        <v>100</v>
      </c>
      <c r="X613" s="9"/>
    </row>
    <row r="614" spans="2:24" ht="17" x14ac:dyDescent="0.2">
      <c r="B614" s="10" t="s">
        <v>2631</v>
      </c>
      <c r="C614" s="8">
        <f>AVERAGE(C603:C613)</f>
        <v>60.193636363636365</v>
      </c>
      <c r="D614" s="8">
        <f t="shared" ref="D614:L614" si="465">AVERAGE(D603:D613)</f>
        <v>1.9200000000000002E-2</v>
      </c>
      <c r="E614" s="8">
        <f t="shared" si="465"/>
        <v>25.311818181818182</v>
      </c>
      <c r="F614" s="8">
        <f t="shared" si="465"/>
        <v>3.063636363636363E-3</v>
      </c>
      <c r="G614" s="8">
        <f t="shared" si="465"/>
        <v>5.6927272727272715E-2</v>
      </c>
      <c r="H614" s="8">
        <f t="shared" si="465"/>
        <v>8.4454545454545459E-3</v>
      </c>
      <c r="I614" s="8">
        <f t="shared" si="465"/>
        <v>5.1000000000000004E-3</v>
      </c>
      <c r="J614" s="8">
        <f t="shared" si="465"/>
        <v>7.5209090909090906E-2</v>
      </c>
      <c r="K614" s="8">
        <f t="shared" si="465"/>
        <v>15.074545454545456</v>
      </c>
      <c r="L614" s="8">
        <f t="shared" si="465"/>
        <v>2.4727272727272727E-3</v>
      </c>
      <c r="M614" s="8">
        <f>SUM(C614:L614)</f>
        <v>100.75041818181819</v>
      </c>
      <c r="N614" s="8"/>
      <c r="O614" s="8">
        <v>56.371830931446077</v>
      </c>
      <c r="P614" s="8">
        <v>5.3187903944258155</v>
      </c>
      <c r="Q614" s="8">
        <v>33.305083455090553</v>
      </c>
      <c r="R614" s="8">
        <v>5.0042952190375676</v>
      </c>
      <c r="S614" s="8">
        <v>100.00000000000003</v>
      </c>
      <c r="T614" s="8">
        <v>0</v>
      </c>
      <c r="U614" s="8">
        <v>99.513306083279417</v>
      </c>
      <c r="V614" s="8">
        <v>0.48669391672057161</v>
      </c>
      <c r="W614" s="8">
        <v>99.999999999999986</v>
      </c>
      <c r="X614" s="9"/>
    </row>
    <row r="615" spans="2:24" ht="17" x14ac:dyDescent="0.2">
      <c r="B615" s="10" t="s">
        <v>1532</v>
      </c>
      <c r="C615" s="8">
        <f>(STDEV(C603:C613)/C614)*100</f>
        <v>0.44523429698022238</v>
      </c>
      <c r="D615" s="8">
        <f t="shared" ref="D615:L615" si="466">(STDEV(D603:D613)/D614)*100</f>
        <v>130.26977716934192</v>
      </c>
      <c r="E615" s="8">
        <f t="shared" si="466"/>
        <v>0.56394921826937683</v>
      </c>
      <c r="F615" s="8">
        <f t="shared" si="466"/>
        <v>207.72712979347716</v>
      </c>
      <c r="G615" s="8">
        <f t="shared" si="466"/>
        <v>136.01598210486031</v>
      </c>
      <c r="H615" s="8">
        <f t="shared" si="466"/>
        <v>123.82820552640234</v>
      </c>
      <c r="I615" s="8">
        <f t="shared" si="466"/>
        <v>151.29328413354597</v>
      </c>
      <c r="J615" s="8">
        <f t="shared" si="466"/>
        <v>81.222951867243623</v>
      </c>
      <c r="K615" s="8">
        <f t="shared" si="466"/>
        <v>0.56628920910839087</v>
      </c>
      <c r="L615" s="8">
        <f t="shared" si="466"/>
        <v>131.41939966103345</v>
      </c>
      <c r="N615" s="8"/>
      <c r="O615" s="8">
        <v>16.382508412090768</v>
      </c>
      <c r="P615" s="8">
        <v>42.459236365426321</v>
      </c>
      <c r="Q615" s="8">
        <v>21.413611490935821</v>
      </c>
      <c r="R615" s="8">
        <v>19.744643731547079</v>
      </c>
      <c r="S615" s="8">
        <v>100</v>
      </c>
      <c r="V615" s="8"/>
      <c r="W615" s="8"/>
      <c r="X615" s="9"/>
    </row>
    <row r="616" spans="2:24" x14ac:dyDescent="0.2">
      <c r="B616" s="10"/>
      <c r="C616" s="8"/>
      <c r="D616" s="8"/>
      <c r="E616" s="8"/>
      <c r="F616" s="8"/>
      <c r="G616" s="8"/>
      <c r="H616" s="8"/>
      <c r="I616" s="8"/>
      <c r="J616" s="8"/>
      <c r="K616" s="8"/>
      <c r="L616" s="8"/>
      <c r="N616" s="8"/>
      <c r="O616" s="8"/>
      <c r="P616" s="8"/>
      <c r="Q616" s="8"/>
      <c r="R616" s="8"/>
      <c r="S616" s="8"/>
      <c r="V616" s="8"/>
      <c r="W616" s="8"/>
      <c r="X616" s="9"/>
    </row>
    <row r="617" spans="2:24" ht="17" x14ac:dyDescent="0.2">
      <c r="B617" s="10" t="s">
        <v>1485</v>
      </c>
      <c r="C617" s="8">
        <v>50.61</v>
      </c>
      <c r="D617" s="8">
        <v>0.85409999999999997</v>
      </c>
      <c r="E617" s="8">
        <v>3.41</v>
      </c>
      <c r="F617" s="8">
        <v>7.9000000000000008E-3</v>
      </c>
      <c r="G617" s="8">
        <v>8.41</v>
      </c>
      <c r="H617" s="8">
        <v>0.2034</v>
      </c>
      <c r="I617" s="8">
        <v>13.8</v>
      </c>
      <c r="J617" s="8">
        <v>21.12</v>
      </c>
      <c r="K617" s="8">
        <v>0.30930000000000002</v>
      </c>
      <c r="L617" s="8">
        <v>0</v>
      </c>
      <c r="M617" s="8">
        <v>98.725200000000001</v>
      </c>
      <c r="N617" s="8"/>
      <c r="O617" s="8">
        <v>44.891795880695476</v>
      </c>
      <c r="P617" s="8">
        <v>40.813425804043938</v>
      </c>
      <c r="Q617" s="8">
        <v>13.952994017866574</v>
      </c>
      <c r="R617" s="8">
        <v>0.34178429739401361</v>
      </c>
      <c r="S617" s="8">
        <v>100</v>
      </c>
      <c r="T617" s="8">
        <v>0.69762420799943847</v>
      </c>
      <c r="U617" s="8">
        <v>0.48630314809364766</v>
      </c>
      <c r="V617" s="8">
        <v>98.816072643906921</v>
      </c>
      <c r="W617" s="8">
        <v>100</v>
      </c>
      <c r="X617" s="9"/>
    </row>
    <row r="618" spans="2:24" ht="17" x14ac:dyDescent="0.2">
      <c r="B618" s="10" t="s">
        <v>1486</v>
      </c>
      <c r="C618" s="8">
        <v>50.83</v>
      </c>
      <c r="D618" s="8">
        <v>0.86080000000000001</v>
      </c>
      <c r="E618" s="8">
        <v>3.29</v>
      </c>
      <c r="F618" s="8">
        <v>2.7699999999999999E-2</v>
      </c>
      <c r="G618" s="8">
        <v>8.2100000000000009</v>
      </c>
      <c r="H618" s="8">
        <v>0.22689999999999999</v>
      </c>
      <c r="I618" s="8">
        <v>13.96</v>
      </c>
      <c r="J618" s="8">
        <v>21.4</v>
      </c>
      <c r="K618" s="8">
        <v>0.28110000000000002</v>
      </c>
      <c r="L618" s="8">
        <v>8.2000000000000007E-3</v>
      </c>
      <c r="M618" s="8">
        <v>99.111000000000004</v>
      </c>
      <c r="N618" s="8"/>
      <c r="O618" s="8">
        <v>45.136680450708766</v>
      </c>
      <c r="P618" s="8">
        <v>40.968697706989509</v>
      </c>
      <c r="Q618" s="8">
        <v>13.516285178142489</v>
      </c>
      <c r="R618" s="8">
        <v>0.3783366641592239</v>
      </c>
      <c r="S618" s="8">
        <v>99.999999999999986</v>
      </c>
      <c r="T618" s="8">
        <v>0.8466900172062416</v>
      </c>
      <c r="U618" s="8">
        <v>0.22382496306459723</v>
      </c>
      <c r="V618" s="8">
        <v>98.929485019729157</v>
      </c>
      <c r="W618" s="8">
        <v>100</v>
      </c>
      <c r="X618" s="9"/>
    </row>
    <row r="619" spans="2:24" ht="17" x14ac:dyDescent="0.2">
      <c r="B619" s="10" t="s">
        <v>1487</v>
      </c>
      <c r="C619" s="8">
        <v>50.99</v>
      </c>
      <c r="D619" s="8">
        <v>0.89319999999999999</v>
      </c>
      <c r="E619" s="8">
        <v>3.28</v>
      </c>
      <c r="F619" s="8">
        <v>6.7299999999999999E-2</v>
      </c>
      <c r="G619" s="8">
        <v>8.31</v>
      </c>
      <c r="H619" s="8">
        <v>0.18129999999999999</v>
      </c>
      <c r="I619" s="8">
        <v>14.25</v>
      </c>
      <c r="J619" s="8">
        <v>21.15</v>
      </c>
      <c r="K619" s="8">
        <v>0.30759999999999998</v>
      </c>
      <c r="L619" s="8">
        <v>3.8999999999999998E-3</v>
      </c>
      <c r="M619" s="8">
        <v>99.451999999999998</v>
      </c>
      <c r="N619" s="8"/>
      <c r="O619" s="8">
        <v>44.426182941171753</v>
      </c>
      <c r="P619" s="8">
        <v>41.648023073657519</v>
      </c>
      <c r="Q619" s="8">
        <v>13.624732967877328</v>
      </c>
      <c r="R619" s="8">
        <v>0.30106101729338614</v>
      </c>
      <c r="S619" s="8">
        <v>100</v>
      </c>
      <c r="T619" s="8">
        <v>1.0732627642994501</v>
      </c>
      <c r="U619" s="8">
        <v>9.4869344934606387E-2</v>
      </c>
      <c r="V619" s="8">
        <v>98.831867890765949</v>
      </c>
      <c r="W619" s="8">
        <v>100</v>
      </c>
      <c r="X619" s="9"/>
    </row>
    <row r="620" spans="2:24" ht="17" x14ac:dyDescent="0.2">
      <c r="B620" s="10" t="s">
        <v>1488</v>
      </c>
      <c r="C620" s="8">
        <v>50.53</v>
      </c>
      <c r="D620" s="8">
        <v>0.84299999999999997</v>
      </c>
      <c r="E620" s="8">
        <v>3.33</v>
      </c>
      <c r="F620" s="8">
        <v>4.2799999999999998E-2</v>
      </c>
      <c r="G620" s="8">
        <v>8.59</v>
      </c>
      <c r="H620" s="8">
        <v>0.2208</v>
      </c>
      <c r="I620" s="8">
        <v>13.83</v>
      </c>
      <c r="J620" s="8">
        <v>21.28</v>
      </c>
      <c r="K620" s="8">
        <v>0.31580000000000003</v>
      </c>
      <c r="L620" s="8">
        <v>0</v>
      </c>
      <c r="M620" s="8">
        <v>98.982399999999998</v>
      </c>
      <c r="N620" s="8"/>
      <c r="O620" s="8">
        <v>44.8921907075391</v>
      </c>
      <c r="P620" s="8">
        <v>40.594972708318465</v>
      </c>
      <c r="Q620" s="8">
        <v>14.144600506101824</v>
      </c>
      <c r="R620" s="8">
        <v>0.36823607804059921</v>
      </c>
      <c r="S620" s="8">
        <v>99.999999999999986</v>
      </c>
      <c r="V620" s="8"/>
      <c r="W620" s="8"/>
      <c r="X620" s="9"/>
    </row>
    <row r="621" spans="2:24" ht="17" x14ac:dyDescent="0.2">
      <c r="B621" s="10" t="s">
        <v>1489</v>
      </c>
      <c r="C621" s="8">
        <v>50.51</v>
      </c>
      <c r="D621" s="8">
        <v>0.89810000000000001</v>
      </c>
      <c r="E621" s="8">
        <v>3.56</v>
      </c>
      <c r="F621" s="8">
        <v>2E-3</v>
      </c>
      <c r="G621" s="8">
        <v>8.65</v>
      </c>
      <c r="H621" s="8">
        <v>0.2094</v>
      </c>
      <c r="I621" s="8">
        <v>13.89</v>
      </c>
      <c r="J621" s="8">
        <v>21.05</v>
      </c>
      <c r="K621" s="8">
        <v>0.33029999999999998</v>
      </c>
      <c r="L621" s="8">
        <v>2.3999999999999998E-3</v>
      </c>
      <c r="M621" s="8">
        <v>99.102199999999996</v>
      </c>
      <c r="N621" s="8"/>
      <c r="O621" s="8">
        <v>44.509044769367122</v>
      </c>
      <c r="P621" s="8">
        <v>40.864794325601572</v>
      </c>
      <c r="Q621" s="8">
        <v>14.276134391081738</v>
      </c>
      <c r="R621" s="8">
        <v>0.3500265139495668</v>
      </c>
      <c r="S621" s="8">
        <v>100.00000000000001</v>
      </c>
      <c r="V621" s="8"/>
      <c r="W621" s="8"/>
      <c r="X621" s="9"/>
    </row>
    <row r="622" spans="2:24" ht="17" x14ac:dyDescent="0.2">
      <c r="B622" s="10" t="s">
        <v>1490</v>
      </c>
      <c r="C622" s="8">
        <v>49.77</v>
      </c>
      <c r="D622" s="8">
        <v>0.93659999999999999</v>
      </c>
      <c r="E622" s="8">
        <v>3.96</v>
      </c>
      <c r="F622" s="8">
        <v>2.24E-2</v>
      </c>
      <c r="G622" s="8">
        <v>8.83</v>
      </c>
      <c r="H622" s="8">
        <v>0.2024</v>
      </c>
      <c r="I622" s="8">
        <v>13.65</v>
      </c>
      <c r="J622" s="8">
        <v>21.23</v>
      </c>
      <c r="K622" s="8">
        <v>0.36620000000000003</v>
      </c>
      <c r="L622" s="8">
        <v>0</v>
      </c>
      <c r="M622" s="8">
        <v>98.973299999999995</v>
      </c>
      <c r="N622" s="8"/>
      <c r="O622" s="8">
        <v>44.907658308322127</v>
      </c>
      <c r="P622" s="8">
        <v>40.174822334059208</v>
      </c>
      <c r="Q622" s="8">
        <v>14.579058059870375</v>
      </c>
      <c r="R622" s="8">
        <v>0.33846129774829309</v>
      </c>
      <c r="S622" s="8">
        <v>100.00000000000001</v>
      </c>
      <c r="V622" s="8"/>
      <c r="W622" s="8"/>
      <c r="X622" s="9"/>
    </row>
    <row r="623" spans="2:24" ht="17" x14ac:dyDescent="0.2">
      <c r="B623" s="10" t="s">
        <v>1491</v>
      </c>
      <c r="C623" s="8">
        <v>49.71</v>
      </c>
      <c r="D623" s="8">
        <v>1.1315999999999999</v>
      </c>
      <c r="E623" s="8">
        <v>4.09</v>
      </c>
      <c r="F623" s="8">
        <v>4.7399999999999998E-2</v>
      </c>
      <c r="G623" s="8">
        <v>8.73</v>
      </c>
      <c r="H623" s="8">
        <v>0.19359999999999999</v>
      </c>
      <c r="I623" s="8">
        <v>13.44</v>
      </c>
      <c r="J623" s="8">
        <v>21.49</v>
      </c>
      <c r="K623" s="8">
        <v>0.3407</v>
      </c>
      <c r="L623" s="8">
        <v>0</v>
      </c>
      <c r="M623" s="8">
        <v>99.192400000000006</v>
      </c>
      <c r="N623" s="8"/>
      <c r="O623" s="8">
        <v>45.570613968786546</v>
      </c>
      <c r="P623" s="8">
        <v>39.655061810907611</v>
      </c>
      <c r="Q623" s="8">
        <v>14.449773999394377</v>
      </c>
      <c r="R623" s="8">
        <v>0.32455022091147057</v>
      </c>
      <c r="S623" s="8">
        <v>100.00000000000001</v>
      </c>
      <c r="V623" s="8"/>
      <c r="W623" s="8"/>
      <c r="X623" s="9"/>
    </row>
    <row r="624" spans="2:24" ht="17" x14ac:dyDescent="0.2">
      <c r="B624" s="10" t="s">
        <v>1492</v>
      </c>
      <c r="C624" s="8">
        <v>50.96</v>
      </c>
      <c r="D624" s="8">
        <v>0.77280000000000004</v>
      </c>
      <c r="E624" s="8">
        <v>3.16</v>
      </c>
      <c r="F624" s="8">
        <v>7.9799999999999996E-2</v>
      </c>
      <c r="G624" s="8">
        <v>8.41</v>
      </c>
      <c r="H624" s="8">
        <v>0.18740000000000001</v>
      </c>
      <c r="I624" s="8">
        <v>14.22</v>
      </c>
      <c r="J624" s="8">
        <v>20.96</v>
      </c>
      <c r="K624" s="8">
        <v>0.318</v>
      </c>
      <c r="L624" s="8">
        <v>0</v>
      </c>
      <c r="M624" s="8">
        <v>99.086200000000005</v>
      </c>
      <c r="N624" s="8"/>
      <c r="O624" s="8">
        <v>44.165184880509003</v>
      </c>
      <c r="P624" s="8">
        <v>41.690707855644114</v>
      </c>
      <c r="Q624" s="8">
        <v>13.83194065051697</v>
      </c>
      <c r="R624" s="8">
        <v>0.31216661332990941</v>
      </c>
      <c r="S624" s="8">
        <v>100</v>
      </c>
      <c r="T624" s="8">
        <v>1.0591757401646185</v>
      </c>
      <c r="U624" s="8">
        <v>0.15155180673681454</v>
      </c>
      <c r="V624" s="8">
        <v>98.789272453098562</v>
      </c>
      <c r="W624" s="8">
        <v>100</v>
      </c>
      <c r="X624" s="9"/>
    </row>
    <row r="625" spans="2:24" ht="17" x14ac:dyDescent="0.2">
      <c r="B625" s="10" t="s">
        <v>1493</v>
      </c>
      <c r="C625" s="8">
        <v>51.03</v>
      </c>
      <c r="D625" s="8">
        <v>0.82269999999999999</v>
      </c>
      <c r="E625" s="8">
        <v>3.14</v>
      </c>
      <c r="F625" s="8">
        <v>6.0100000000000001E-2</v>
      </c>
      <c r="G625" s="8">
        <v>8.27</v>
      </c>
      <c r="H625" s="8">
        <v>0.2319</v>
      </c>
      <c r="I625" s="8">
        <v>14.23</v>
      </c>
      <c r="J625" s="8">
        <v>21.1</v>
      </c>
      <c r="K625" s="8">
        <v>0.2903</v>
      </c>
      <c r="L625" s="8">
        <v>0</v>
      </c>
      <c r="M625" s="8">
        <v>99.190799999999996</v>
      </c>
      <c r="N625" s="8"/>
      <c r="O625" s="8">
        <v>44.385532125773537</v>
      </c>
      <c r="P625" s="8">
        <v>41.649977752814237</v>
      </c>
      <c r="Q625" s="8">
        <v>13.578845022839298</v>
      </c>
      <c r="R625" s="8">
        <v>0.38564509857292822</v>
      </c>
      <c r="S625" s="8">
        <v>100</v>
      </c>
      <c r="T625" s="8">
        <v>0.80249264514938057</v>
      </c>
      <c r="U625" s="8">
        <v>0.29928383964376981</v>
      </c>
      <c r="V625" s="8">
        <v>98.898223515206837</v>
      </c>
      <c r="W625" s="8">
        <v>99.999999999999986</v>
      </c>
      <c r="X625" s="9"/>
    </row>
    <row r="626" spans="2:24" ht="17" x14ac:dyDescent="0.2">
      <c r="B626" s="10" t="s">
        <v>1494</v>
      </c>
      <c r="C626" s="8">
        <v>49.83</v>
      </c>
      <c r="D626" s="8">
        <v>1.0434000000000001</v>
      </c>
      <c r="E626" s="8">
        <v>4.17</v>
      </c>
      <c r="F626" s="8">
        <v>3.9600000000000003E-2</v>
      </c>
      <c r="G626" s="8">
        <v>8.5399999999999991</v>
      </c>
      <c r="H626" s="8">
        <v>0.1799</v>
      </c>
      <c r="I626" s="8">
        <v>13.51</v>
      </c>
      <c r="J626" s="8">
        <v>21.21</v>
      </c>
      <c r="K626" s="8">
        <v>0.3231</v>
      </c>
      <c r="L626" s="8">
        <v>4.8999999999999998E-3</v>
      </c>
      <c r="M626" s="8">
        <v>98.850899999999996</v>
      </c>
      <c r="N626" s="8"/>
      <c r="O626" s="8">
        <v>45.305172634196097</v>
      </c>
      <c r="P626" s="8">
        <v>40.152571878243556</v>
      </c>
      <c r="Q626" s="8">
        <v>14.238470452362023</v>
      </c>
      <c r="R626" s="8">
        <v>0.30378503519832317</v>
      </c>
      <c r="S626" s="8">
        <v>100</v>
      </c>
      <c r="V626" s="8"/>
      <c r="W626" s="8"/>
      <c r="X626" s="9"/>
    </row>
    <row r="627" spans="2:24" ht="17" x14ac:dyDescent="0.2">
      <c r="B627" s="10" t="s">
        <v>1495</v>
      </c>
      <c r="C627" s="8">
        <v>51.11</v>
      </c>
      <c r="D627" s="8">
        <v>0.82569999999999999</v>
      </c>
      <c r="E627" s="8">
        <v>3.2</v>
      </c>
      <c r="F627" s="8">
        <v>2.2499999999999999E-2</v>
      </c>
      <c r="G627" s="8">
        <v>8.17</v>
      </c>
      <c r="H627" s="8">
        <v>0.2104</v>
      </c>
      <c r="I627" s="8">
        <v>14.13</v>
      </c>
      <c r="J627" s="8">
        <v>21.27</v>
      </c>
      <c r="K627" s="8">
        <v>0.35010000000000002</v>
      </c>
      <c r="L627" s="8">
        <v>5.1999999999999998E-3</v>
      </c>
      <c r="M627" s="8">
        <v>99.293899999999994</v>
      </c>
      <c r="N627" s="8"/>
      <c r="O627" s="8">
        <v>44.803639425242658</v>
      </c>
      <c r="P627" s="8">
        <v>41.413207028548079</v>
      </c>
      <c r="Q627" s="8">
        <v>13.432789421280008</v>
      </c>
      <c r="R627" s="8">
        <v>0.35036412492925656</v>
      </c>
      <c r="S627" s="8">
        <v>100</v>
      </c>
      <c r="T627" s="8">
        <v>0.98764776053001846</v>
      </c>
      <c r="U627" s="8">
        <v>0.34231027879291548</v>
      </c>
      <c r="V627" s="8">
        <v>98.670041960677068</v>
      </c>
      <c r="W627" s="8">
        <v>100</v>
      </c>
      <c r="X627" s="9"/>
    </row>
    <row r="628" spans="2:24" ht="17" x14ac:dyDescent="0.2">
      <c r="B628" s="10" t="s">
        <v>2632</v>
      </c>
      <c r="C628" s="8">
        <f>AVERAGE(C617:C627)</f>
        <v>50.534545454545444</v>
      </c>
      <c r="D628" s="8">
        <f t="shared" ref="D628:L628" si="467">AVERAGE(D617:D627)</f>
        <v>0.89836363636363636</v>
      </c>
      <c r="E628" s="8">
        <f t="shared" si="467"/>
        <v>3.5081818181818183</v>
      </c>
      <c r="F628" s="8">
        <f t="shared" si="467"/>
        <v>3.8136363636363642E-2</v>
      </c>
      <c r="G628" s="8">
        <f t="shared" si="467"/>
        <v>8.4654545454545449</v>
      </c>
      <c r="H628" s="8">
        <f t="shared" si="467"/>
        <v>0.20430909090909088</v>
      </c>
      <c r="I628" s="8">
        <f t="shared" si="467"/>
        <v>13.90090909090909</v>
      </c>
      <c r="J628" s="8">
        <f t="shared" si="467"/>
        <v>21.205454545454547</v>
      </c>
      <c r="K628" s="8">
        <f t="shared" si="467"/>
        <v>0.32113636363636366</v>
      </c>
      <c r="L628" s="8">
        <f t="shared" si="467"/>
        <v>2.2363636363636366E-3</v>
      </c>
      <c r="M628" s="8">
        <f>SUM(C628:L628)</f>
        <v>99.078727272727278</v>
      </c>
      <c r="N628" s="8"/>
      <c r="O628" s="8">
        <v>44.816363946427188</v>
      </c>
      <c r="P628" s="8">
        <v>40.877387638232968</v>
      </c>
      <c r="Q628" s="8">
        <v>13.964894557578392</v>
      </c>
      <c r="R628" s="8">
        <v>0.34135385776145388</v>
      </c>
      <c r="S628" s="8">
        <v>100</v>
      </c>
      <c r="V628" s="8"/>
      <c r="W628" s="8"/>
      <c r="X628" s="9"/>
    </row>
    <row r="629" spans="2:24" ht="17" x14ac:dyDescent="0.2">
      <c r="B629" s="10" t="s">
        <v>1532</v>
      </c>
      <c r="C629" s="8">
        <f>(STDEV(C617:C627)/C628)*100</f>
        <v>1.0507407738562198</v>
      </c>
      <c r="D629" s="8">
        <f t="shared" ref="D629:L629" si="468">(STDEV(D617:D627)/D628)*100</f>
        <v>11.681562636692288</v>
      </c>
      <c r="E629" s="8">
        <f t="shared" si="468"/>
        <v>10.951791269385959</v>
      </c>
      <c r="F629" s="8">
        <f t="shared" si="468"/>
        <v>64.227654963672265</v>
      </c>
      <c r="G629" s="8">
        <f t="shared" si="468"/>
        <v>2.5855351233187771</v>
      </c>
      <c r="H629" s="8">
        <f t="shared" si="468"/>
        <v>8.668830394905779</v>
      </c>
      <c r="I629" s="8">
        <f t="shared" si="468"/>
        <v>2.0743667834187738</v>
      </c>
      <c r="J629" s="8">
        <f t="shared" si="468"/>
        <v>0.72302537078255236</v>
      </c>
      <c r="K629" s="8">
        <f t="shared" si="468"/>
        <v>7.78835759842252</v>
      </c>
      <c r="L629" s="8">
        <f t="shared" si="468"/>
        <v>129.78688735495629</v>
      </c>
      <c r="N629" s="8"/>
      <c r="O629" s="8">
        <v>5.7932197677375488</v>
      </c>
      <c r="P629" s="8">
        <v>23.126127446420345</v>
      </c>
      <c r="Q629" s="8">
        <v>16.170194935506057</v>
      </c>
      <c r="R629" s="8">
        <v>54.910457850336044</v>
      </c>
      <c r="S629" s="8">
        <v>100</v>
      </c>
      <c r="T629" s="8">
        <v>8.2183253462961599</v>
      </c>
      <c r="U629" s="8">
        <v>49.176089842611667</v>
      </c>
      <c r="V629" s="8">
        <v>42.605584811092179</v>
      </c>
      <c r="W629" s="8">
        <v>100</v>
      </c>
      <c r="X629" s="9"/>
    </row>
    <row r="630" spans="2:24" x14ac:dyDescent="0.2">
      <c r="B630" s="10"/>
      <c r="C630" s="8"/>
      <c r="D630" s="8"/>
      <c r="E630" s="8"/>
      <c r="F630" s="8"/>
      <c r="G630" s="8"/>
      <c r="H630" s="8"/>
      <c r="I630" s="8"/>
      <c r="J630" s="8"/>
      <c r="K630" s="8"/>
      <c r="L630" s="8"/>
      <c r="N630" s="8"/>
      <c r="O630" s="8"/>
      <c r="P630" s="8"/>
      <c r="Q630" s="8"/>
      <c r="R630" s="8"/>
      <c r="S630" s="8"/>
      <c r="V630" s="8"/>
      <c r="W630" s="8"/>
      <c r="X630" s="9"/>
    </row>
    <row r="631" spans="2:24" ht="17" x14ac:dyDescent="0.2">
      <c r="B631" s="10" t="s">
        <v>1496</v>
      </c>
      <c r="C631" s="8">
        <v>57.39</v>
      </c>
      <c r="D631" s="8">
        <v>9.1999999999999998E-3</v>
      </c>
      <c r="E631" s="8">
        <v>1.0612999999999999</v>
      </c>
      <c r="F631" s="8">
        <v>0.44890000000000002</v>
      </c>
      <c r="G631" s="8">
        <v>7.96</v>
      </c>
      <c r="H631" s="8">
        <v>0.2011</v>
      </c>
      <c r="I631" s="8">
        <v>32.69</v>
      </c>
      <c r="J631" s="8">
        <v>0.2611</v>
      </c>
      <c r="K631" s="8">
        <v>0</v>
      </c>
      <c r="L631" s="8">
        <v>4.3E-3</v>
      </c>
      <c r="M631" s="8">
        <v>100.1143</v>
      </c>
      <c r="N631" s="8"/>
      <c r="O631" s="8">
        <v>0.50097880077813128</v>
      </c>
      <c r="P631" s="8">
        <v>87.27267659123973</v>
      </c>
      <c r="Q631" s="8">
        <v>11.921307524888086</v>
      </c>
      <c r="R631" s="8">
        <v>0.30503708309404959</v>
      </c>
      <c r="S631" s="8">
        <v>100</v>
      </c>
      <c r="T631" s="8">
        <v>0</v>
      </c>
      <c r="U631" s="8">
        <v>0</v>
      </c>
      <c r="V631" s="8">
        <v>100</v>
      </c>
      <c r="W631" s="8">
        <v>100</v>
      </c>
      <c r="X631" s="9"/>
    </row>
    <row r="632" spans="2:24" ht="17" x14ac:dyDescent="0.2">
      <c r="B632" s="10" t="s">
        <v>1501</v>
      </c>
      <c r="C632" s="8">
        <v>57.15</v>
      </c>
      <c r="D632" s="8">
        <v>0</v>
      </c>
      <c r="E632" s="8">
        <v>1.046</v>
      </c>
      <c r="F632" s="8">
        <v>0.48349999999999999</v>
      </c>
      <c r="G632" s="8">
        <v>8.08</v>
      </c>
      <c r="H632" s="8">
        <v>0.1913</v>
      </c>
      <c r="I632" s="8">
        <v>32.909999999999997</v>
      </c>
      <c r="J632" s="8">
        <v>0.33160000000000001</v>
      </c>
      <c r="K632" s="8">
        <v>0</v>
      </c>
      <c r="L632" s="8">
        <v>0</v>
      </c>
      <c r="M632" s="8">
        <v>100.25060000000001</v>
      </c>
      <c r="N632" s="8"/>
      <c r="O632" s="8">
        <v>0.63065205841333849</v>
      </c>
      <c r="P632" s="8">
        <v>87.087149591465035</v>
      </c>
      <c r="Q632" s="8">
        <v>11.994578829901732</v>
      </c>
      <c r="R632" s="8">
        <v>0.2876195202198879</v>
      </c>
      <c r="S632" s="8">
        <v>99.999999999999986</v>
      </c>
      <c r="T632" s="8">
        <v>0</v>
      </c>
      <c r="U632" s="8">
        <v>0</v>
      </c>
      <c r="V632" s="8">
        <v>100</v>
      </c>
      <c r="W632" s="8">
        <v>100</v>
      </c>
      <c r="X632" s="9"/>
    </row>
    <row r="633" spans="2:24" ht="17" x14ac:dyDescent="0.2">
      <c r="B633" s="10" t="s">
        <v>1497</v>
      </c>
      <c r="C633" s="8">
        <v>57.04</v>
      </c>
      <c r="D633" s="8">
        <v>2.8799999999999999E-2</v>
      </c>
      <c r="E633" s="8">
        <v>1.0770999999999999</v>
      </c>
      <c r="F633" s="8">
        <v>0.49469999999999997</v>
      </c>
      <c r="G633" s="8">
        <v>7.25</v>
      </c>
      <c r="H633" s="8">
        <v>0.16200000000000001</v>
      </c>
      <c r="I633" s="8">
        <v>31.15</v>
      </c>
      <c r="J633" s="8">
        <v>3.29</v>
      </c>
      <c r="K633" s="8">
        <v>1.5100000000000001E-2</v>
      </c>
      <c r="L633" s="8">
        <v>2.8E-3</v>
      </c>
      <c r="M633" s="8">
        <v>100.5655</v>
      </c>
      <c r="N633" s="8"/>
      <c r="O633" s="8">
        <v>6.2763471457086162</v>
      </c>
      <c r="P633" s="8">
        <v>82.683719999716004</v>
      </c>
      <c r="Q633" s="8">
        <v>10.795615585759437</v>
      </c>
      <c r="R633" s="8">
        <v>0.24431726881594296</v>
      </c>
      <c r="S633" s="8">
        <v>100</v>
      </c>
      <c r="T633" s="8">
        <v>0</v>
      </c>
      <c r="U633" s="8">
        <v>5.2101578631975648E-2</v>
      </c>
      <c r="V633" s="8">
        <v>99.947898421368023</v>
      </c>
      <c r="W633" s="8">
        <v>100</v>
      </c>
      <c r="X633" s="9"/>
    </row>
    <row r="634" spans="2:24" ht="17" x14ac:dyDescent="0.2">
      <c r="B634" s="10" t="s">
        <v>1502</v>
      </c>
      <c r="C634" s="8">
        <v>57.05</v>
      </c>
      <c r="D634" s="8">
        <v>1.43E-2</v>
      </c>
      <c r="E634" s="8">
        <v>0.99690000000000001</v>
      </c>
      <c r="F634" s="8">
        <v>0.3906</v>
      </c>
      <c r="G634" s="8">
        <v>7.95</v>
      </c>
      <c r="H634" s="8">
        <v>0.1981</v>
      </c>
      <c r="I634" s="8">
        <v>32.9</v>
      </c>
      <c r="J634" s="8">
        <v>0.26040000000000002</v>
      </c>
      <c r="K634" s="8">
        <v>6.7999999999999996E-3</v>
      </c>
      <c r="L634" s="8">
        <v>0</v>
      </c>
      <c r="M634" s="8">
        <v>99.8626</v>
      </c>
      <c r="N634" s="8"/>
      <c r="O634" s="8">
        <v>0.49695329905447083</v>
      </c>
      <c r="P634" s="8">
        <v>87.361763900959559</v>
      </c>
      <c r="Q634" s="8">
        <v>11.842409467921208</v>
      </c>
      <c r="R634" s="8">
        <v>0.29887333206474803</v>
      </c>
      <c r="S634" s="8">
        <v>99.999999999999972</v>
      </c>
      <c r="T634" s="8">
        <v>0</v>
      </c>
      <c r="U634" s="8">
        <v>2.3478521379689879E-2</v>
      </c>
      <c r="V634" s="8">
        <v>99.976521478620299</v>
      </c>
      <c r="W634" s="8">
        <v>99.999999999999986</v>
      </c>
      <c r="X634" s="9"/>
    </row>
    <row r="635" spans="2:24" ht="34" x14ac:dyDescent="0.2">
      <c r="B635" s="10" t="s">
        <v>1503</v>
      </c>
      <c r="C635" s="8">
        <v>56.78</v>
      </c>
      <c r="D635" s="8">
        <v>0</v>
      </c>
      <c r="E635" s="8">
        <v>0.9758</v>
      </c>
      <c r="F635" s="8">
        <v>0.41589999999999999</v>
      </c>
      <c r="G635" s="8">
        <v>7.88</v>
      </c>
      <c r="H635" s="8">
        <v>0.1769</v>
      </c>
      <c r="I635" s="8">
        <v>33.06</v>
      </c>
      <c r="J635" s="8">
        <v>0.28949999999999998</v>
      </c>
      <c r="K635" s="8">
        <v>1.1999999999999999E-3</v>
      </c>
      <c r="L635" s="8">
        <v>8.0999999999999996E-3</v>
      </c>
      <c r="M635" s="8">
        <v>99.676199999999994</v>
      </c>
      <c r="N635" s="8"/>
      <c r="O635" s="8">
        <v>0.55059360350799658</v>
      </c>
      <c r="P635" s="8">
        <v>87.485552919690761</v>
      </c>
      <c r="Q635" s="8">
        <v>11.697879884931972</v>
      </c>
      <c r="R635" s="8">
        <v>0.2659735918692625</v>
      </c>
      <c r="S635" s="8">
        <v>99.999999999999986</v>
      </c>
      <c r="T635" s="8">
        <v>0</v>
      </c>
      <c r="U635" s="8">
        <v>4.1298579428746662E-3</v>
      </c>
      <c r="V635" s="8">
        <v>99.995870142057129</v>
      </c>
      <c r="W635" s="8">
        <v>100</v>
      </c>
      <c r="X635" s="9"/>
    </row>
    <row r="636" spans="2:24" ht="17" x14ac:dyDescent="0.2">
      <c r="B636" s="10" t="s">
        <v>1498</v>
      </c>
      <c r="C636" s="8">
        <v>56.94</v>
      </c>
      <c r="D636" s="8">
        <v>2.2599999999999999E-2</v>
      </c>
      <c r="E636" s="8">
        <v>1.1355</v>
      </c>
      <c r="F636" s="8">
        <v>0.44259999999999999</v>
      </c>
      <c r="G636" s="8">
        <v>7.97</v>
      </c>
      <c r="H636" s="8">
        <v>0.1857</v>
      </c>
      <c r="I636" s="8">
        <v>32.89</v>
      </c>
      <c r="J636" s="8">
        <v>0.28110000000000002</v>
      </c>
      <c r="K636" s="8">
        <v>0</v>
      </c>
      <c r="L636" s="8">
        <v>3.5999999999999999E-3</v>
      </c>
      <c r="M636" s="8">
        <v>99.9589</v>
      </c>
      <c r="N636" s="8"/>
      <c r="O636" s="8">
        <v>0.53632874467141345</v>
      </c>
      <c r="P636" s="8">
        <v>87.314224218578147</v>
      </c>
      <c r="Q636" s="8">
        <v>11.869348897578337</v>
      </c>
      <c r="R636" s="8">
        <v>0.28009813917208254</v>
      </c>
      <c r="S636" s="8">
        <v>99.999999999999972</v>
      </c>
      <c r="T636" s="8">
        <v>0</v>
      </c>
      <c r="U636" s="8">
        <v>0</v>
      </c>
      <c r="V636" s="8">
        <v>100</v>
      </c>
      <c r="W636" s="8">
        <v>100</v>
      </c>
      <c r="X636" s="9"/>
    </row>
    <row r="637" spans="2:24" ht="17" x14ac:dyDescent="0.2">
      <c r="B637" s="10" t="s">
        <v>1504</v>
      </c>
      <c r="C637" s="8">
        <v>57.1</v>
      </c>
      <c r="D637" s="8">
        <v>3.7699999999999997E-2</v>
      </c>
      <c r="E637" s="8">
        <v>0.95530000000000004</v>
      </c>
      <c r="F637" s="8">
        <v>0.3735</v>
      </c>
      <c r="G637" s="8">
        <v>7.66</v>
      </c>
      <c r="H637" s="8">
        <v>0.1736</v>
      </c>
      <c r="I637" s="8">
        <v>33.03</v>
      </c>
      <c r="J637" s="8">
        <v>0.39300000000000002</v>
      </c>
      <c r="K637" s="8">
        <v>7.9000000000000008E-3</v>
      </c>
      <c r="L637" s="8">
        <v>1.1599999999999999E-2</v>
      </c>
      <c r="M637" s="8">
        <v>99.815399999999997</v>
      </c>
      <c r="N637" s="8"/>
      <c r="O637" s="8">
        <v>0.74904161560604332</v>
      </c>
      <c r="P637" s="8">
        <v>87.593699391178021</v>
      </c>
      <c r="Q637" s="8">
        <v>11.395687019541406</v>
      </c>
      <c r="R637" s="8">
        <v>0.26157197367453366</v>
      </c>
      <c r="S637" s="8">
        <v>100</v>
      </c>
      <c r="T637" s="8">
        <v>0</v>
      </c>
      <c r="U637" s="8">
        <v>2.7240268161912207E-2</v>
      </c>
      <c r="V637" s="8">
        <v>99.972759731838096</v>
      </c>
      <c r="W637" s="8">
        <v>100.00000000000001</v>
      </c>
      <c r="X637" s="9"/>
    </row>
    <row r="638" spans="2:24" ht="17" x14ac:dyDescent="0.2">
      <c r="B638" s="10" t="s">
        <v>1499</v>
      </c>
      <c r="C638" s="8">
        <v>57.26</v>
      </c>
      <c r="D638" s="8">
        <v>1.61E-2</v>
      </c>
      <c r="E638" s="8">
        <v>1.1800999999999999</v>
      </c>
      <c r="F638" s="8">
        <v>0.53049999999999997</v>
      </c>
      <c r="G638" s="8">
        <v>7.92</v>
      </c>
      <c r="H638" s="8">
        <v>0.16739999999999999</v>
      </c>
      <c r="I638" s="8">
        <v>32.950000000000003</v>
      </c>
      <c r="J638" s="8">
        <v>0.29249999999999998</v>
      </c>
      <c r="K638" s="8">
        <v>6.6E-3</v>
      </c>
      <c r="L638" s="8">
        <v>0</v>
      </c>
      <c r="M638" s="8">
        <v>100.4042</v>
      </c>
      <c r="N638" s="8"/>
      <c r="O638" s="8">
        <v>0.5576391712012978</v>
      </c>
      <c r="P638" s="8">
        <v>87.404485288281549</v>
      </c>
      <c r="Q638" s="8">
        <v>11.785579201857182</v>
      </c>
      <c r="R638" s="8">
        <v>0.25229633865996637</v>
      </c>
      <c r="S638" s="8">
        <v>100</v>
      </c>
      <c r="T638" s="8">
        <v>0</v>
      </c>
      <c r="U638" s="8">
        <v>2.2764686339679052E-2</v>
      </c>
      <c r="V638" s="8">
        <v>99.977235313660316</v>
      </c>
      <c r="W638" s="8">
        <v>100</v>
      </c>
      <c r="X638" s="9"/>
    </row>
    <row r="639" spans="2:24" ht="17" x14ac:dyDescent="0.2">
      <c r="B639" s="10" t="s">
        <v>1505</v>
      </c>
      <c r="C639" s="8">
        <v>57.2</v>
      </c>
      <c r="D639" s="8">
        <v>4.1399999999999999E-2</v>
      </c>
      <c r="E639" s="8">
        <v>1.0199</v>
      </c>
      <c r="F639" s="8">
        <v>0.42180000000000001</v>
      </c>
      <c r="G639" s="8">
        <v>7.82</v>
      </c>
      <c r="H639" s="8">
        <v>0.18970000000000001</v>
      </c>
      <c r="I639" s="8">
        <v>32.96</v>
      </c>
      <c r="J639" s="8">
        <v>0.31929999999999997</v>
      </c>
      <c r="K639" s="8">
        <v>0</v>
      </c>
      <c r="L639" s="8">
        <v>0</v>
      </c>
      <c r="M639" s="8">
        <v>100.0526</v>
      </c>
      <c r="N639" s="8"/>
      <c r="O639" s="8">
        <v>0.60896110572539897</v>
      </c>
      <c r="P639" s="8">
        <v>87.463879701066986</v>
      </c>
      <c r="Q639" s="8">
        <v>11.641146004885435</v>
      </c>
      <c r="R639" s="8">
        <v>0.28601318832216832</v>
      </c>
      <c r="S639" s="8">
        <v>99.999999999999986</v>
      </c>
      <c r="T639" s="8">
        <v>0</v>
      </c>
      <c r="U639" s="8">
        <v>0</v>
      </c>
      <c r="V639" s="8">
        <v>100</v>
      </c>
      <c r="W639" s="8">
        <v>100</v>
      </c>
      <c r="X639" s="9"/>
    </row>
    <row r="640" spans="2:24" ht="17" x14ac:dyDescent="0.2">
      <c r="B640" s="10" t="s">
        <v>1500</v>
      </c>
      <c r="C640" s="8">
        <v>57.26</v>
      </c>
      <c r="D640" s="8">
        <v>0</v>
      </c>
      <c r="E640" s="8">
        <v>1.1632</v>
      </c>
      <c r="F640" s="8">
        <v>0.47039999999999998</v>
      </c>
      <c r="G640" s="8">
        <v>7.84</v>
      </c>
      <c r="H640" s="8">
        <v>0.18840000000000001</v>
      </c>
      <c r="I640" s="8">
        <v>32.909999999999997</v>
      </c>
      <c r="J640" s="8">
        <v>0.25519999999999998</v>
      </c>
      <c r="K640" s="8">
        <v>1.1599999999999999E-2</v>
      </c>
      <c r="L640" s="8">
        <v>0</v>
      </c>
      <c r="M640" s="8">
        <v>100.1442</v>
      </c>
      <c r="N640" s="8"/>
      <c r="O640" s="8">
        <v>0.48781909269383794</v>
      </c>
      <c r="P640" s="8">
        <v>87.529995159881452</v>
      </c>
      <c r="Q640" s="8">
        <v>11.697485978742861</v>
      </c>
      <c r="R640" s="8">
        <v>0.28469976868186703</v>
      </c>
      <c r="S640" s="8">
        <v>100.00000000000001</v>
      </c>
      <c r="T640" s="8">
        <v>0</v>
      </c>
      <c r="U640" s="8">
        <v>4.0109855106178559E-2</v>
      </c>
      <c r="V640" s="8">
        <v>99.959890144893819</v>
      </c>
      <c r="W640" s="8">
        <v>100</v>
      </c>
      <c r="X640" s="9"/>
    </row>
    <row r="641" spans="2:24" ht="17" x14ac:dyDescent="0.2">
      <c r="B641" s="10" t="s">
        <v>1506</v>
      </c>
      <c r="C641" s="8">
        <v>57.05</v>
      </c>
      <c r="D641" s="8">
        <v>6.7999999999999996E-3</v>
      </c>
      <c r="E641" s="8">
        <v>0.98280000000000001</v>
      </c>
      <c r="F641" s="8">
        <v>0.432</v>
      </c>
      <c r="G641" s="8">
        <v>7.56</v>
      </c>
      <c r="H641" s="8">
        <v>0.19989999999999999</v>
      </c>
      <c r="I641" s="8">
        <v>32.29</v>
      </c>
      <c r="J641" s="8">
        <v>1.65</v>
      </c>
      <c r="K641" s="8">
        <v>1.8800000000000001E-2</v>
      </c>
      <c r="L641" s="8">
        <v>9.1999999999999998E-3</v>
      </c>
      <c r="M641" s="8">
        <v>100.28530000000001</v>
      </c>
      <c r="N641" s="8"/>
      <c r="O641" s="8">
        <v>3.1346683002358238</v>
      </c>
      <c r="P641" s="8">
        <v>85.354533083656818</v>
      </c>
      <c r="Q641" s="8">
        <v>11.210572454573217</v>
      </c>
      <c r="R641" s="8">
        <v>0.3002261615341546</v>
      </c>
      <c r="S641" s="8">
        <v>100.00000000000001</v>
      </c>
      <c r="T641" s="8">
        <v>0</v>
      </c>
      <c r="U641" s="8">
        <v>6.4591311030250689E-2</v>
      </c>
      <c r="V641" s="8">
        <v>99.935408688969744</v>
      </c>
      <c r="W641" s="8">
        <v>100</v>
      </c>
      <c r="X641" s="9"/>
    </row>
    <row r="642" spans="2:24" ht="17" x14ac:dyDescent="0.2">
      <c r="B642" s="10" t="s">
        <v>1507</v>
      </c>
      <c r="C642" s="8">
        <v>57.09</v>
      </c>
      <c r="D642" s="8">
        <v>2.52E-2</v>
      </c>
      <c r="E642" s="8">
        <v>0.94810000000000005</v>
      </c>
      <c r="F642" s="8">
        <v>0.37969999999999998</v>
      </c>
      <c r="G642" s="8">
        <v>7.64</v>
      </c>
      <c r="H642" s="8">
        <v>0.16209999999999999</v>
      </c>
      <c r="I642" s="8">
        <v>33.01</v>
      </c>
      <c r="J642" s="8">
        <v>0.35260000000000002</v>
      </c>
      <c r="K642" s="8">
        <v>0</v>
      </c>
      <c r="L642" s="8">
        <v>0</v>
      </c>
      <c r="M642" s="8">
        <v>99.687299999999993</v>
      </c>
      <c r="N642" s="8"/>
      <c r="O642" s="8">
        <v>0.67323333737373559</v>
      </c>
      <c r="P642" s="8">
        <v>87.695988509958283</v>
      </c>
      <c r="Q642" s="8">
        <v>11.386100439941634</v>
      </c>
      <c r="R642" s="8">
        <v>0.2446777127263407</v>
      </c>
      <c r="S642" s="8">
        <v>99.999999999999986</v>
      </c>
      <c r="T642" s="8">
        <v>0</v>
      </c>
      <c r="U642" s="8">
        <v>0</v>
      </c>
      <c r="V642" s="8">
        <v>100</v>
      </c>
      <c r="W642" s="8">
        <v>100</v>
      </c>
      <c r="X642" s="9"/>
    </row>
    <row r="643" spans="2:24" ht="17" x14ac:dyDescent="0.2">
      <c r="B643" s="10" t="s">
        <v>2633</v>
      </c>
      <c r="C643" s="8">
        <f>AVERAGE(C631:C642)</f>
        <v>57.10916666666666</v>
      </c>
      <c r="D643" s="8">
        <f t="shared" ref="D643:L643" si="469">AVERAGE(D631:D642)</f>
        <v>1.6841666666666665E-2</v>
      </c>
      <c r="E643" s="8">
        <f t="shared" si="469"/>
        <v>1.0451666666666666</v>
      </c>
      <c r="F643" s="8">
        <f t="shared" si="469"/>
        <v>0.44034166666666663</v>
      </c>
      <c r="G643" s="8">
        <f t="shared" si="469"/>
        <v>7.7941666666666682</v>
      </c>
      <c r="H643" s="8">
        <f t="shared" si="469"/>
        <v>0.18301666666666669</v>
      </c>
      <c r="I643" s="8">
        <f t="shared" si="469"/>
        <v>32.729166666666671</v>
      </c>
      <c r="J643" s="8">
        <f t="shared" si="469"/>
        <v>0.66469166666666679</v>
      </c>
      <c r="K643" s="8">
        <f t="shared" si="469"/>
        <v>5.6666666666666671E-3</v>
      </c>
      <c r="L643" s="8">
        <f t="shared" si="469"/>
        <v>3.2999999999999995E-3</v>
      </c>
      <c r="M643" s="8">
        <f>SUM(C643:L643)</f>
        <v>99.991524999999996</v>
      </c>
      <c r="N643" s="8"/>
      <c r="O643" s="8">
        <v>1.2677134944872936</v>
      </c>
      <c r="P643" s="8">
        <v>86.853380177092248</v>
      </c>
      <c r="Q643" s="8">
        <v>11.602963181847054</v>
      </c>
      <c r="R643" s="8">
        <v>0.27594314657338204</v>
      </c>
      <c r="S643" s="8">
        <v>99.999999999999986</v>
      </c>
      <c r="T643" s="8">
        <v>0</v>
      </c>
      <c r="U643" s="8">
        <v>1.9553874610483989E-2</v>
      </c>
      <c r="V643" s="8">
        <v>99.980446125389506</v>
      </c>
      <c r="W643" s="8">
        <v>99.999999999999986</v>
      </c>
      <c r="X643" s="9"/>
    </row>
    <row r="644" spans="2:24" ht="17" x14ac:dyDescent="0.2">
      <c r="B644" s="10" t="s">
        <v>1532</v>
      </c>
      <c r="C644" s="8">
        <f>(STDEV(C631:C642)/C643)*100</f>
        <v>0.2811046197623408</v>
      </c>
      <c r="D644" s="8">
        <f t="shared" ref="D644:L644" si="470">(STDEV(D631:D642)/D643)*100</f>
        <v>85.883895543791752</v>
      </c>
      <c r="E644" s="8">
        <f t="shared" si="470"/>
        <v>7.6731259313106541</v>
      </c>
      <c r="F644" s="8">
        <f t="shared" si="470"/>
        <v>10.946565904758497</v>
      </c>
      <c r="G644" s="8">
        <f t="shared" si="470"/>
        <v>2.9539448749684416</v>
      </c>
      <c r="H644" s="8">
        <f t="shared" si="470"/>
        <v>7.7940311748323738</v>
      </c>
      <c r="I644" s="8">
        <f t="shared" si="470"/>
        <v>1.645240704142402</v>
      </c>
      <c r="J644" s="8">
        <f t="shared" si="470"/>
        <v>137.47476156524849</v>
      </c>
      <c r="K644" s="8">
        <f t="shared" si="470"/>
        <v>117.09684170200249</v>
      </c>
      <c r="L644" s="8">
        <f t="shared" si="470"/>
        <v>127.06923256869911</v>
      </c>
      <c r="N644" s="8"/>
      <c r="O644" s="8">
        <v>92.743480637890869</v>
      </c>
      <c r="P644" s="8">
        <v>1.5443323162035265</v>
      </c>
      <c r="Q644" s="8">
        <v>1.5554682426233239</v>
      </c>
      <c r="R644" s="8">
        <v>4.1567188032822742</v>
      </c>
      <c r="S644" s="8">
        <v>99.999999999999986</v>
      </c>
      <c r="T644" s="8">
        <v>0.64435828304880371</v>
      </c>
      <c r="U644" s="8">
        <v>58.574642323646401</v>
      </c>
      <c r="V644" s="8">
        <v>40.780999393304803</v>
      </c>
      <c r="W644" s="8">
        <v>100</v>
      </c>
      <c r="X644" s="9"/>
    </row>
    <row r="645" spans="2:24" x14ac:dyDescent="0.2">
      <c r="B645" s="10"/>
      <c r="C645" s="8"/>
      <c r="D645" s="8"/>
      <c r="E645" s="8"/>
      <c r="F645" s="8"/>
      <c r="G645" s="8"/>
      <c r="H645" s="8"/>
      <c r="I645" s="8"/>
      <c r="J645" s="8"/>
      <c r="K645" s="8"/>
      <c r="L645" s="8"/>
      <c r="N645" s="8"/>
      <c r="O645" s="8"/>
      <c r="P645" s="8"/>
      <c r="Q645" s="8"/>
      <c r="R645" s="8"/>
      <c r="S645" s="8"/>
      <c r="V645" s="8"/>
      <c r="W645" s="8"/>
      <c r="X645" s="9"/>
    </row>
    <row r="646" spans="2:24" ht="34" x14ac:dyDescent="0.2">
      <c r="B646" s="10" t="s">
        <v>2311</v>
      </c>
      <c r="C646" s="8">
        <v>49.6</v>
      </c>
      <c r="D646" s="8">
        <v>0.92279999999999995</v>
      </c>
      <c r="E646" s="8">
        <v>8.66</v>
      </c>
      <c r="F646" s="8">
        <v>6.9999999999999999E-4</v>
      </c>
      <c r="G646" s="8">
        <v>6.78</v>
      </c>
      <c r="H646" s="8">
        <v>0.13930000000000001</v>
      </c>
      <c r="I646" s="8">
        <v>14.46</v>
      </c>
      <c r="J646" s="8">
        <v>16.7</v>
      </c>
      <c r="K646" s="8">
        <v>1.59</v>
      </c>
      <c r="L646" s="8">
        <v>0</v>
      </c>
      <c r="M646" s="8">
        <v>98.896100000000004</v>
      </c>
      <c r="N646" s="8"/>
      <c r="O646" s="8">
        <v>39.553011862967139</v>
      </c>
      <c r="P646" s="8">
        <v>47.652125778437522</v>
      </c>
      <c r="Q646" s="8">
        <v>12.534041514207003</v>
      </c>
      <c r="R646" s="8">
        <v>0.26082084438833086</v>
      </c>
      <c r="S646" s="8">
        <v>100</v>
      </c>
      <c r="T646" s="8">
        <v>2.3484062049831156</v>
      </c>
      <c r="U646" s="8">
        <v>4.1813852375748128</v>
      </c>
      <c r="V646" s="8">
        <v>93.470208557442064</v>
      </c>
      <c r="W646" s="8">
        <v>99.999999999999986</v>
      </c>
      <c r="X646" s="9"/>
    </row>
    <row r="647" spans="2:24" ht="17" x14ac:dyDescent="0.2">
      <c r="B647" s="10" t="s">
        <v>2312</v>
      </c>
      <c r="C647" s="8">
        <v>50.03</v>
      </c>
      <c r="D647" s="8">
        <v>0.9244</v>
      </c>
      <c r="E647" s="8">
        <v>8.8000000000000007</v>
      </c>
      <c r="F647" s="8">
        <v>2.0500000000000001E-2</v>
      </c>
      <c r="G647" s="8">
        <v>6.76</v>
      </c>
      <c r="H647" s="8">
        <v>0.1288</v>
      </c>
      <c r="I647" s="8">
        <v>14.4</v>
      </c>
      <c r="J647" s="8">
        <v>16.579999999999998</v>
      </c>
      <c r="K647" s="8">
        <v>1.62</v>
      </c>
      <c r="L647" s="8">
        <v>2.47E-2</v>
      </c>
      <c r="M647" s="8">
        <v>99.320499999999996</v>
      </c>
      <c r="N647" s="8"/>
      <c r="O647" s="8">
        <v>39.481435094970422</v>
      </c>
      <c r="P647" s="8">
        <v>47.71135978816158</v>
      </c>
      <c r="Q647" s="8">
        <v>12.564738273299806</v>
      </c>
      <c r="R647" s="8">
        <v>0.24246684356818102</v>
      </c>
      <c r="S647" s="8">
        <v>99.999999999999986</v>
      </c>
      <c r="T647" s="8">
        <v>1.2904236161253408</v>
      </c>
      <c r="U647" s="8">
        <v>5.3191689549391459</v>
      </c>
      <c r="V647" s="8">
        <v>93.390407428935504</v>
      </c>
      <c r="W647" s="8">
        <v>99.999999999999986</v>
      </c>
      <c r="X647" s="9"/>
    </row>
    <row r="648" spans="2:24" ht="17" x14ac:dyDescent="0.2">
      <c r="B648" s="10" t="s">
        <v>2313</v>
      </c>
      <c r="C648" s="8">
        <v>50.07</v>
      </c>
      <c r="D648" s="8">
        <v>0.94</v>
      </c>
      <c r="E648" s="8">
        <v>8.92</v>
      </c>
      <c r="F648" s="8">
        <v>0</v>
      </c>
      <c r="G648" s="8">
        <v>6.8</v>
      </c>
      <c r="H648" s="8">
        <v>0.14660000000000001</v>
      </c>
      <c r="I648" s="8">
        <v>14.43</v>
      </c>
      <c r="J648" s="8">
        <v>16.760000000000002</v>
      </c>
      <c r="K648" s="8">
        <v>1.6</v>
      </c>
      <c r="L648" s="8">
        <v>1.11E-2</v>
      </c>
      <c r="M648" s="8">
        <v>99.727599999999995</v>
      </c>
      <c r="N648" s="8"/>
      <c r="O648" s="8">
        <v>39.657885624153877</v>
      </c>
      <c r="P648" s="8">
        <v>47.508658867884499</v>
      </c>
      <c r="Q648" s="8">
        <v>12.559223840948853</v>
      </c>
      <c r="R648" s="8">
        <v>0.27423166701276008</v>
      </c>
      <c r="S648" s="8">
        <v>99.999999999999986</v>
      </c>
      <c r="T648" s="8">
        <v>1.5433377779774426</v>
      </c>
      <c r="U648" s="8">
        <v>4.9675001895747259</v>
      </c>
      <c r="V648" s="8">
        <v>93.489162032447823</v>
      </c>
      <c r="W648" s="8">
        <v>99.999999999999986</v>
      </c>
      <c r="X648" s="9"/>
    </row>
    <row r="649" spans="2:24" ht="17" x14ac:dyDescent="0.2">
      <c r="B649" s="10" t="s">
        <v>2314</v>
      </c>
      <c r="C649" s="8">
        <v>50.2</v>
      </c>
      <c r="D649" s="8">
        <v>0.94450000000000001</v>
      </c>
      <c r="E649" s="8">
        <v>8.75</v>
      </c>
      <c r="F649" s="8">
        <v>8.6E-3</v>
      </c>
      <c r="G649" s="8">
        <v>6.78</v>
      </c>
      <c r="H649" s="8">
        <v>0.13819999999999999</v>
      </c>
      <c r="I649" s="8">
        <v>14.52</v>
      </c>
      <c r="J649" s="8">
        <v>16.760000000000002</v>
      </c>
      <c r="K649" s="8">
        <v>1.56</v>
      </c>
      <c r="L649" s="8">
        <v>1.6000000000000001E-3</v>
      </c>
      <c r="M649" s="8">
        <v>99.666200000000003</v>
      </c>
      <c r="N649" s="8"/>
      <c r="O649" s="8">
        <v>39.561490188069492</v>
      </c>
      <c r="P649" s="8">
        <v>47.688772316512349</v>
      </c>
      <c r="Q649" s="8">
        <v>12.491847340773338</v>
      </c>
      <c r="R649" s="8">
        <v>0.25789015464481996</v>
      </c>
      <c r="S649" s="8">
        <v>100</v>
      </c>
      <c r="T649" s="8">
        <v>1.1130398743317682</v>
      </c>
      <c r="U649" s="8">
        <v>5.2038476767682118</v>
      </c>
      <c r="V649" s="8">
        <v>93.683112448900019</v>
      </c>
      <c r="W649" s="8">
        <v>100</v>
      </c>
      <c r="X649" s="9"/>
    </row>
    <row r="650" spans="2:24" ht="17" x14ac:dyDescent="0.2">
      <c r="B650" s="10" t="s">
        <v>2315</v>
      </c>
      <c r="C650" s="8">
        <v>50.24</v>
      </c>
      <c r="D650" s="8">
        <v>0.96079999999999999</v>
      </c>
      <c r="E650" s="8">
        <v>8.84</v>
      </c>
      <c r="F650" s="8">
        <v>0</v>
      </c>
      <c r="G650" s="8">
        <v>6.61</v>
      </c>
      <c r="H650" s="8">
        <v>0.13769999999999999</v>
      </c>
      <c r="I650" s="8">
        <v>14.36</v>
      </c>
      <c r="J650" s="8">
        <v>16.690000000000001</v>
      </c>
      <c r="K650" s="8">
        <v>1.58</v>
      </c>
      <c r="L650" s="8">
        <v>3.7000000000000002E-3</v>
      </c>
      <c r="M650" s="8">
        <v>99.448599999999999</v>
      </c>
      <c r="N650" s="8"/>
      <c r="O650" s="8">
        <v>39.796160699061197</v>
      </c>
      <c r="P650" s="8">
        <v>47.642021111860522</v>
      </c>
      <c r="Q650" s="8">
        <v>12.302252746883271</v>
      </c>
      <c r="R650" s="8">
        <v>0.25956544219502042</v>
      </c>
      <c r="S650" s="8">
        <v>100.00000000000001</v>
      </c>
      <c r="T650" s="8">
        <v>0.22443694023086969</v>
      </c>
      <c r="U650" s="8">
        <v>6.172351230361504</v>
      </c>
      <c r="V650" s="8">
        <v>93.603211829407627</v>
      </c>
      <c r="W650" s="8">
        <v>100</v>
      </c>
      <c r="X650" s="9"/>
    </row>
    <row r="651" spans="2:24" ht="17" x14ac:dyDescent="0.2">
      <c r="B651" s="10" t="s">
        <v>2316</v>
      </c>
      <c r="C651" s="8">
        <v>50.29</v>
      </c>
      <c r="D651" s="8">
        <v>0.94399999999999995</v>
      </c>
      <c r="E651" s="8">
        <v>8.7899999999999991</v>
      </c>
      <c r="F651" s="8">
        <v>7.9000000000000008E-3</v>
      </c>
      <c r="G651" s="8">
        <v>6.75</v>
      </c>
      <c r="H651" s="8">
        <v>0.1303</v>
      </c>
      <c r="I651" s="8">
        <v>14.34</v>
      </c>
      <c r="J651" s="8">
        <v>16.739999999999998</v>
      </c>
      <c r="K651" s="8">
        <v>1.56</v>
      </c>
      <c r="L651" s="8">
        <v>1.0699999999999999E-2</v>
      </c>
      <c r="M651" s="8">
        <v>99.599800000000002</v>
      </c>
      <c r="N651" s="8"/>
      <c r="O651" s="8">
        <v>39.796200285278402</v>
      </c>
      <c r="P651" s="8">
        <v>47.433612751094969</v>
      </c>
      <c r="Q651" s="8">
        <v>12.525303949715497</v>
      </c>
      <c r="R651" s="8">
        <v>0.24488301391112183</v>
      </c>
      <c r="S651" s="8">
        <v>99.999999999999986</v>
      </c>
      <c r="T651" s="8">
        <v>0.30238939816878829</v>
      </c>
      <c r="U651" s="8">
        <v>6.0057495550419038</v>
      </c>
      <c r="V651" s="8">
        <v>93.691861046789313</v>
      </c>
      <c r="W651" s="8">
        <v>100</v>
      </c>
      <c r="X651" s="9"/>
    </row>
    <row r="652" spans="2:24" ht="17" x14ac:dyDescent="0.2">
      <c r="B652" s="10" t="s">
        <v>2317</v>
      </c>
      <c r="C652" s="8">
        <v>50.32</v>
      </c>
      <c r="D652" s="8">
        <v>0.88090000000000002</v>
      </c>
      <c r="E652" s="8">
        <v>8.83</v>
      </c>
      <c r="F652" s="8">
        <v>5.4000000000000003E-3</v>
      </c>
      <c r="G652" s="8">
        <v>6.6</v>
      </c>
      <c r="H652" s="8">
        <v>0.12790000000000001</v>
      </c>
      <c r="I652" s="8">
        <v>14.35</v>
      </c>
      <c r="J652" s="8">
        <v>16.75</v>
      </c>
      <c r="K652" s="8">
        <v>1.55</v>
      </c>
      <c r="L652" s="8">
        <v>1.6000000000000001E-3</v>
      </c>
      <c r="M652" s="8">
        <v>99.437899999999999</v>
      </c>
      <c r="N652" s="8"/>
      <c r="O652" s="8">
        <v>39.91017024659557</v>
      </c>
      <c r="P652" s="8">
        <v>47.574208125480716</v>
      </c>
      <c r="Q652" s="8">
        <v>12.274704650815394</v>
      </c>
      <c r="R652" s="8">
        <v>0.24091697710831328</v>
      </c>
      <c r="S652" s="8">
        <v>100</v>
      </c>
      <c r="T652" s="8">
        <v>0</v>
      </c>
      <c r="U652" s="8">
        <v>6.2645995633425295</v>
      </c>
      <c r="V652" s="8">
        <v>93.735400436657471</v>
      </c>
      <c r="W652" s="8">
        <v>100</v>
      </c>
      <c r="X652" s="9"/>
    </row>
    <row r="653" spans="2:24" ht="17" x14ac:dyDescent="0.2">
      <c r="B653" s="10" t="s">
        <v>2634</v>
      </c>
      <c r="C653" s="8">
        <f>AVERAGE(C646:C652)</f>
        <v>50.107142857142854</v>
      </c>
      <c r="D653" s="8">
        <f t="shared" ref="D653:L653" si="471">AVERAGE(D646:D652)</f>
        <v>0.93105714285714292</v>
      </c>
      <c r="E653" s="8">
        <f t="shared" si="471"/>
        <v>8.798571428571428</v>
      </c>
      <c r="F653" s="8">
        <f t="shared" si="471"/>
        <v>6.1571428571428567E-3</v>
      </c>
      <c r="G653" s="8">
        <f t="shared" si="471"/>
        <v>6.7257142857142869</v>
      </c>
      <c r="H653" s="8">
        <f t="shared" si="471"/>
        <v>0.13554285714285713</v>
      </c>
      <c r="I653" s="8">
        <f t="shared" si="471"/>
        <v>14.408571428571429</v>
      </c>
      <c r="J653" s="8">
        <f t="shared" si="471"/>
        <v>16.711428571428574</v>
      </c>
      <c r="K653" s="8">
        <f t="shared" si="471"/>
        <v>1.5800000000000003</v>
      </c>
      <c r="L653" s="8">
        <f t="shared" si="471"/>
        <v>7.6285714285714281E-3</v>
      </c>
      <c r="M653" s="8">
        <f>SUM(C653:L653)</f>
        <v>99.411814285714271</v>
      </c>
      <c r="N653" s="8"/>
      <c r="O653" s="8">
        <v>39.679199887603701</v>
      </c>
      <c r="P653" s="8">
        <v>47.601556213201548</v>
      </c>
      <c r="Q653" s="8">
        <v>12.464822253785181</v>
      </c>
      <c r="R653" s="8">
        <v>0.25442164540957224</v>
      </c>
      <c r="S653" s="8">
        <v>100.00000000000001</v>
      </c>
      <c r="T653" s="8">
        <v>0.97023754816945362</v>
      </c>
      <c r="U653" s="8">
        <v>5.4486997221087936</v>
      </c>
      <c r="V653" s="8">
        <v>93.581062729721751</v>
      </c>
      <c r="W653" s="8">
        <v>100</v>
      </c>
      <c r="X653" s="9"/>
    </row>
    <row r="654" spans="2:24" ht="17" x14ac:dyDescent="0.2">
      <c r="B654" s="10" t="s">
        <v>1532</v>
      </c>
      <c r="C654" s="8">
        <f>(STDEV(C646:C652)/C653)*100</f>
        <v>0.49528724202990493</v>
      </c>
      <c r="D654" s="8">
        <f t="shared" ref="D654:L654" si="472">(STDEV(D646:D652)/D653)*100</f>
        <v>2.7526785994212011</v>
      </c>
      <c r="E654" s="8">
        <f t="shared" si="472"/>
        <v>0.91732079180552195</v>
      </c>
      <c r="F654" s="8">
        <f t="shared" si="472"/>
        <v>118.77582887656391</v>
      </c>
      <c r="G654" s="8">
        <f t="shared" si="472"/>
        <v>1.249460450924154</v>
      </c>
      <c r="H654" s="8">
        <f t="shared" si="472"/>
        <v>5.0350680682018112</v>
      </c>
      <c r="I654" s="8">
        <f t="shared" si="472"/>
        <v>0.45761981119538231</v>
      </c>
      <c r="J654" s="8">
        <f t="shared" si="472"/>
        <v>0.38537705458635602</v>
      </c>
      <c r="K654" s="8">
        <f t="shared" si="472"/>
        <v>1.592792074951636</v>
      </c>
      <c r="L654" s="8">
        <f t="shared" si="472"/>
        <v>114.68280585978117</v>
      </c>
      <c r="N654" s="8"/>
      <c r="O654" s="8">
        <v>6.4467714660262176</v>
      </c>
      <c r="P654" s="8">
        <v>10.651533499570579</v>
      </c>
      <c r="Q654" s="8">
        <v>16.31463201265402</v>
      </c>
      <c r="R654" s="8">
        <v>66.587063021749188</v>
      </c>
      <c r="S654" s="8">
        <v>100</v>
      </c>
      <c r="T654" s="8">
        <v>12.368670878188063</v>
      </c>
      <c r="U654" s="8">
        <v>24.186638910429462</v>
      </c>
      <c r="V654" s="8">
        <v>63.444690211382479</v>
      </c>
      <c r="W654" s="8">
        <v>100</v>
      </c>
      <c r="X654" s="9"/>
    </row>
    <row r="655" spans="2:24" x14ac:dyDescent="0.2">
      <c r="B655" s="10"/>
      <c r="C655" s="8"/>
      <c r="D655" s="8"/>
      <c r="E655" s="8"/>
      <c r="F655" s="8"/>
      <c r="G655" s="8"/>
      <c r="H655" s="8"/>
      <c r="I655" s="8"/>
      <c r="J655" s="8"/>
      <c r="K655" s="8"/>
      <c r="L655" s="8"/>
      <c r="N655" s="8"/>
      <c r="O655" s="8"/>
      <c r="P655" s="8"/>
      <c r="Q655" s="8"/>
      <c r="R655" s="8"/>
      <c r="S655" s="8"/>
      <c r="V655" s="8"/>
      <c r="W655" s="8"/>
      <c r="X655" s="9"/>
    </row>
    <row r="656" spans="2:24" ht="17" x14ac:dyDescent="0.2">
      <c r="B656" s="10" t="s">
        <v>2324</v>
      </c>
      <c r="C656" s="8">
        <v>50.28</v>
      </c>
      <c r="D656" s="8">
        <v>0.89090000000000003</v>
      </c>
      <c r="E656" s="8">
        <v>8.8000000000000007</v>
      </c>
      <c r="F656" s="8">
        <v>0</v>
      </c>
      <c r="G656" s="8">
        <v>6.68</v>
      </c>
      <c r="H656" s="8">
        <v>0.13950000000000001</v>
      </c>
      <c r="I656" s="8">
        <v>14.61</v>
      </c>
      <c r="J656" s="8">
        <v>16.28</v>
      </c>
      <c r="K656" s="8">
        <v>1.55</v>
      </c>
      <c r="L656" s="8">
        <v>3.3999999999999998E-3</v>
      </c>
      <c r="M656" s="8">
        <v>99.242000000000004</v>
      </c>
      <c r="N656" s="8"/>
      <c r="O656" s="8">
        <v>38.824181259768253</v>
      </c>
      <c r="P656" s="8">
        <v>48.478482784364004</v>
      </c>
      <c r="Q656" s="8">
        <v>12.434339313030401</v>
      </c>
      <c r="R656" s="8">
        <v>0.26299664283733493</v>
      </c>
      <c r="S656" s="8">
        <v>100</v>
      </c>
      <c r="T656" s="8">
        <v>0</v>
      </c>
      <c r="U656" s="8">
        <v>6.2697278689782125</v>
      </c>
      <c r="V656" s="8">
        <v>93.730272131021792</v>
      </c>
      <c r="W656" s="8">
        <v>100</v>
      </c>
      <c r="X656" s="9"/>
    </row>
    <row r="657" spans="2:24" ht="17" x14ac:dyDescent="0.2">
      <c r="B657" s="10" t="s">
        <v>2325</v>
      </c>
      <c r="C657" s="8">
        <v>50.47</v>
      </c>
      <c r="D657" s="8">
        <v>0.91879999999999995</v>
      </c>
      <c r="E657" s="8">
        <v>8.7100000000000009</v>
      </c>
      <c r="F657" s="8">
        <v>0</v>
      </c>
      <c r="G657" s="8">
        <v>6.62</v>
      </c>
      <c r="H657" s="8">
        <v>0.15690000000000001</v>
      </c>
      <c r="I657" s="8">
        <v>14.57</v>
      </c>
      <c r="J657" s="8">
        <v>16.190000000000001</v>
      </c>
      <c r="K657" s="8">
        <v>1.59</v>
      </c>
      <c r="L657" s="8">
        <v>7.7999999999999996E-3</v>
      </c>
      <c r="M657" s="8">
        <v>99.264399999999995</v>
      </c>
      <c r="N657" s="8"/>
      <c r="O657" s="8">
        <v>38.774824552657982</v>
      </c>
      <c r="P657" s="8">
        <v>48.552706330683655</v>
      </c>
      <c r="Q657" s="8">
        <v>12.375402378241972</v>
      </c>
      <c r="R657" s="8">
        <v>0.29706673841639358</v>
      </c>
      <c r="S657" s="8">
        <v>100</v>
      </c>
      <c r="T657" s="8">
        <v>0</v>
      </c>
      <c r="U657" s="8">
        <v>6.4468524470056989</v>
      </c>
      <c r="V657" s="8">
        <v>93.553147552994304</v>
      </c>
      <c r="W657" s="8">
        <v>100</v>
      </c>
      <c r="X657" s="9"/>
    </row>
    <row r="658" spans="2:24" ht="17" x14ac:dyDescent="0.2">
      <c r="B658" s="10" t="s">
        <v>2326</v>
      </c>
      <c r="C658" s="8">
        <v>50.23</v>
      </c>
      <c r="D658" s="8">
        <v>0.85919999999999996</v>
      </c>
      <c r="E658" s="8">
        <v>8.77</v>
      </c>
      <c r="F658" s="8">
        <v>0</v>
      </c>
      <c r="G658" s="8">
        <v>6.64</v>
      </c>
      <c r="H658" s="8">
        <v>0.1696</v>
      </c>
      <c r="I658" s="8">
        <v>14.65</v>
      </c>
      <c r="J658" s="8">
        <v>16.260000000000002</v>
      </c>
      <c r="K658" s="8">
        <v>1.55</v>
      </c>
      <c r="L658" s="8">
        <v>5.4000000000000003E-3</v>
      </c>
      <c r="M658" s="8">
        <v>99.145300000000006</v>
      </c>
      <c r="N658" s="8"/>
      <c r="O658" s="8">
        <v>38.750398502298935</v>
      </c>
      <c r="P658" s="8">
        <v>48.578506041240047</v>
      </c>
      <c r="Q658" s="8">
        <v>12.351566977907064</v>
      </c>
      <c r="R658" s="8">
        <v>0.31952847855395472</v>
      </c>
      <c r="S658" s="8">
        <v>100</v>
      </c>
      <c r="T658" s="8">
        <v>0.22068311130887105</v>
      </c>
      <c r="U658" s="8">
        <v>6.0589185425423571</v>
      </c>
      <c r="V658" s="8">
        <v>93.720398346148784</v>
      </c>
      <c r="W658" s="8">
        <v>100.00000000000001</v>
      </c>
      <c r="X658" s="9"/>
    </row>
    <row r="659" spans="2:24" ht="17" x14ac:dyDescent="0.2">
      <c r="B659" s="10" t="s">
        <v>2327</v>
      </c>
      <c r="C659" s="8">
        <v>50.08</v>
      </c>
      <c r="D659" s="8">
        <v>0.88949999999999996</v>
      </c>
      <c r="E659" s="8">
        <v>8.81</v>
      </c>
      <c r="F659" s="8">
        <v>0</v>
      </c>
      <c r="G659" s="8">
        <v>6.68</v>
      </c>
      <c r="H659" s="8">
        <v>0.14149999999999999</v>
      </c>
      <c r="I659" s="8">
        <v>14.84</v>
      </c>
      <c r="J659" s="8">
        <v>16.5</v>
      </c>
      <c r="K659" s="8">
        <v>1.57</v>
      </c>
      <c r="L659" s="8">
        <v>1.38E-2</v>
      </c>
      <c r="M659" s="8">
        <v>99.576400000000007</v>
      </c>
      <c r="N659" s="8"/>
      <c r="O659" s="8">
        <v>38.847083021887975</v>
      </c>
      <c r="P659" s="8">
        <v>48.613766264554229</v>
      </c>
      <c r="Q659" s="8">
        <v>12.27578514204545</v>
      </c>
      <c r="R659" s="8">
        <v>0.26336557151234707</v>
      </c>
      <c r="S659" s="8">
        <v>100</v>
      </c>
      <c r="T659" s="8">
        <v>1.8499151260562947</v>
      </c>
      <c r="U659" s="8">
        <v>4.5357218414280878</v>
      </c>
      <c r="V659" s="8">
        <v>93.614363032515612</v>
      </c>
      <c r="W659" s="8">
        <v>100</v>
      </c>
      <c r="X659" s="9"/>
    </row>
    <row r="660" spans="2:24" ht="17" x14ac:dyDescent="0.2">
      <c r="B660" s="10" t="s">
        <v>2328</v>
      </c>
      <c r="C660" s="8">
        <v>50.52</v>
      </c>
      <c r="D660" s="8">
        <v>0.88680000000000003</v>
      </c>
      <c r="E660" s="8">
        <v>8.81</v>
      </c>
      <c r="F660" s="8">
        <v>1.3899999999999999E-2</v>
      </c>
      <c r="G660" s="8">
        <v>6.71</v>
      </c>
      <c r="H660" s="8">
        <v>0.1187</v>
      </c>
      <c r="I660" s="8">
        <v>14.58</v>
      </c>
      <c r="J660" s="8">
        <v>16.25</v>
      </c>
      <c r="K660" s="8">
        <v>1.56</v>
      </c>
      <c r="L660" s="8">
        <v>9.7999999999999997E-3</v>
      </c>
      <c r="M660" s="8">
        <v>99.504000000000005</v>
      </c>
      <c r="N660" s="8"/>
      <c r="O660" s="8">
        <v>38.812587643774386</v>
      </c>
      <c r="P660" s="8">
        <v>48.453779093559397</v>
      </c>
      <c r="Q660" s="8">
        <v>12.509504267731833</v>
      </c>
      <c r="R660" s="8">
        <v>0.22412899493440297</v>
      </c>
      <c r="S660" s="8">
        <v>100.00000000000001</v>
      </c>
      <c r="T660" s="8">
        <v>0</v>
      </c>
      <c r="U660" s="8">
        <v>6.3167677206824759</v>
      </c>
      <c r="V660" s="8">
        <v>93.683232279317522</v>
      </c>
      <c r="W660" s="8">
        <v>100</v>
      </c>
      <c r="X660" s="9"/>
    </row>
    <row r="661" spans="2:24" ht="17" x14ac:dyDescent="0.2">
      <c r="B661" s="10" t="s">
        <v>2329</v>
      </c>
      <c r="C661" s="8">
        <v>50.17</v>
      </c>
      <c r="D661" s="8">
        <v>0.89639999999999997</v>
      </c>
      <c r="E661" s="8">
        <v>8.7799999999999994</v>
      </c>
      <c r="F661" s="8">
        <v>2.5899999999999999E-2</v>
      </c>
      <c r="G661" s="8">
        <v>6.69</v>
      </c>
      <c r="H661" s="8">
        <v>0.13339999999999999</v>
      </c>
      <c r="I661" s="8">
        <v>14.77</v>
      </c>
      <c r="J661" s="8">
        <v>16.22</v>
      </c>
      <c r="K661" s="8">
        <v>1.55</v>
      </c>
      <c r="L661" s="8">
        <v>9.9000000000000008E-3</v>
      </c>
      <c r="M661" s="8">
        <v>99.266800000000003</v>
      </c>
      <c r="N661" s="8"/>
      <c r="O661" s="8">
        <v>38.528930436635434</v>
      </c>
      <c r="P661" s="8">
        <v>48.81659645861378</v>
      </c>
      <c r="Q661" s="8">
        <v>12.403966013253275</v>
      </c>
      <c r="R661" s="8">
        <v>0.25050709149752259</v>
      </c>
      <c r="S661" s="8">
        <v>100</v>
      </c>
      <c r="T661" s="8">
        <v>0.61971345356994123</v>
      </c>
      <c r="U661" s="8">
        <v>5.6656021910819883</v>
      </c>
      <c r="V661" s="8">
        <v>93.714684355348083</v>
      </c>
      <c r="W661" s="8">
        <v>100.00000000000001</v>
      </c>
      <c r="X661" s="9"/>
    </row>
    <row r="662" spans="2:24" ht="17" x14ac:dyDescent="0.2">
      <c r="B662" s="10" t="s">
        <v>2330</v>
      </c>
      <c r="C662" s="8">
        <v>50.4</v>
      </c>
      <c r="D662" s="8">
        <v>0.85729999999999995</v>
      </c>
      <c r="E662" s="8">
        <v>8.8000000000000007</v>
      </c>
      <c r="F662" s="8">
        <v>0</v>
      </c>
      <c r="G662" s="8">
        <v>6.74</v>
      </c>
      <c r="H662" s="8">
        <v>0.1492</v>
      </c>
      <c r="I662" s="8">
        <v>14.73</v>
      </c>
      <c r="J662" s="8">
        <v>16.46</v>
      </c>
      <c r="K662" s="8">
        <v>1.6</v>
      </c>
      <c r="L662" s="8">
        <v>8.3000000000000001E-3</v>
      </c>
      <c r="M662" s="8">
        <v>99.783799999999999</v>
      </c>
      <c r="N662" s="8"/>
      <c r="O662" s="8">
        <v>38.88118753006929</v>
      </c>
      <c r="P662" s="8">
        <v>48.413149337631744</v>
      </c>
      <c r="Q662" s="8">
        <v>12.427046778151018</v>
      </c>
      <c r="R662" s="8">
        <v>0.27861635414794278</v>
      </c>
      <c r="S662" s="8">
        <v>100</v>
      </c>
      <c r="T662" s="8">
        <v>1.123133703228606</v>
      </c>
      <c r="U662" s="8">
        <v>5.3503477076618395</v>
      </c>
      <c r="V662" s="8">
        <v>93.526518589109557</v>
      </c>
      <c r="W662" s="8">
        <v>100</v>
      </c>
      <c r="X662" s="9"/>
    </row>
    <row r="663" spans="2:24" ht="17" x14ac:dyDescent="0.2">
      <c r="B663" s="10" t="s">
        <v>2635</v>
      </c>
      <c r="C663" s="8">
        <f>AVERAGE(C656:C662)</f>
        <v>50.307142857142857</v>
      </c>
      <c r="D663" s="8">
        <f t="shared" ref="D663:L663" si="473">AVERAGE(D656:D662)</f>
        <v>0.88555714285714282</v>
      </c>
      <c r="E663" s="8">
        <f t="shared" si="473"/>
        <v>8.7828571428571429</v>
      </c>
      <c r="F663" s="8">
        <f t="shared" si="473"/>
        <v>5.6857142857142861E-3</v>
      </c>
      <c r="G663" s="8">
        <f t="shared" si="473"/>
        <v>6.68</v>
      </c>
      <c r="H663" s="8">
        <f t="shared" si="473"/>
        <v>0.14411428571428569</v>
      </c>
      <c r="I663" s="8">
        <f t="shared" si="473"/>
        <v>14.678571428571429</v>
      </c>
      <c r="J663" s="8">
        <f t="shared" si="473"/>
        <v>16.30857142857143</v>
      </c>
      <c r="K663" s="8">
        <f t="shared" si="473"/>
        <v>1.5671428571428572</v>
      </c>
      <c r="L663" s="8">
        <f t="shared" si="473"/>
        <v>8.3428571428571432E-3</v>
      </c>
      <c r="M663" s="8">
        <f>SUM(C663:L663)</f>
        <v>99.367985714285709</v>
      </c>
      <c r="N663" s="8"/>
      <c r="O663" s="8">
        <v>38.774301403391512</v>
      </c>
      <c r="P663" s="8">
        <v>48.558219105065149</v>
      </c>
      <c r="Q663" s="8">
        <v>12.396608069904529</v>
      </c>
      <c r="R663" s="8">
        <v>0.27087142163881234</v>
      </c>
      <c r="S663" s="8">
        <v>100.00000000000001</v>
      </c>
      <c r="T663" s="8">
        <v>0.39473615322871086</v>
      </c>
      <c r="U663" s="8">
        <v>5.9468678861071824</v>
      </c>
      <c r="V663" s="8">
        <v>93.658395960664109</v>
      </c>
      <c r="W663" s="8">
        <v>100</v>
      </c>
      <c r="X663" s="9"/>
    </row>
    <row r="664" spans="2:24" ht="17" x14ac:dyDescent="0.2">
      <c r="B664" s="10" t="s">
        <v>1532</v>
      </c>
      <c r="C664" s="8">
        <f>(STDEV(C656:C662)/C663)*100</f>
        <v>0.32210248901773225</v>
      </c>
      <c r="D664" s="8">
        <f t="shared" ref="D664:L664" si="474">(STDEV(D656:D662)/D663)*100</f>
        <v>2.4225733654609924</v>
      </c>
      <c r="E664" s="8">
        <f t="shared" si="474"/>
        <v>0.40369790650588327</v>
      </c>
      <c r="F664" s="8">
        <f t="shared" si="474"/>
        <v>181.32483045826996</v>
      </c>
      <c r="G664" s="8">
        <f t="shared" si="474"/>
        <v>0.6050077671148788</v>
      </c>
      <c r="H664" s="8">
        <f t="shared" si="474"/>
        <v>11.42879203615113</v>
      </c>
      <c r="I664" s="8">
        <f t="shared" si="474"/>
        <v>0.70407868829591658</v>
      </c>
      <c r="J664" s="8">
        <f t="shared" si="474"/>
        <v>0.74295275059015142</v>
      </c>
      <c r="K664" s="8">
        <f t="shared" si="474"/>
        <v>1.3136412228026317</v>
      </c>
      <c r="L664" s="8">
        <f t="shared" si="474"/>
        <v>40.267890658404127</v>
      </c>
      <c r="N664" s="8"/>
      <c r="O664" s="8">
        <v>6.615875929523682</v>
      </c>
      <c r="P664" s="8">
        <v>8.7236504254528935</v>
      </c>
      <c r="Q664" s="8">
        <v>4.205188363040536</v>
      </c>
      <c r="R664" s="8">
        <v>80.455285281982896</v>
      </c>
      <c r="S664" s="8">
        <v>100</v>
      </c>
      <c r="T664" s="8">
        <v>3.5953024168262036</v>
      </c>
      <c r="U664" s="8">
        <v>14.503177826102357</v>
      </c>
      <c r="V664" s="8">
        <v>81.901519757071426</v>
      </c>
      <c r="W664" s="8">
        <v>99.999999999999986</v>
      </c>
      <c r="X664" s="9"/>
    </row>
    <row r="665" spans="2:24" x14ac:dyDescent="0.2">
      <c r="B665" s="10"/>
      <c r="C665" s="8"/>
      <c r="D665" s="8"/>
      <c r="E665" s="8"/>
      <c r="F665" s="8"/>
      <c r="G665" s="8"/>
      <c r="H665" s="8"/>
      <c r="I665" s="8"/>
      <c r="J665" s="8"/>
      <c r="K665" s="8"/>
      <c r="L665" s="8"/>
      <c r="N665" s="8"/>
      <c r="O665" s="8"/>
      <c r="P665" s="8"/>
      <c r="Q665" s="8"/>
      <c r="R665" s="8"/>
      <c r="S665" s="8"/>
      <c r="V665" s="8"/>
      <c r="W665" s="8"/>
      <c r="X665" s="9"/>
    </row>
    <row r="666" spans="2:24" ht="17" x14ac:dyDescent="0.2">
      <c r="B666" s="10" t="s">
        <v>2494</v>
      </c>
      <c r="C666" s="8">
        <v>54.04</v>
      </c>
      <c r="D666" s="8">
        <v>0.1008</v>
      </c>
      <c r="E666" s="8">
        <v>5.69</v>
      </c>
      <c r="F666" s="8">
        <v>1.3100000000000001E-2</v>
      </c>
      <c r="G666" s="8">
        <v>10.029999999999999</v>
      </c>
      <c r="H666" s="8">
        <v>0</v>
      </c>
      <c r="I666" s="8">
        <v>8.65</v>
      </c>
      <c r="J666" s="8">
        <v>15.42</v>
      </c>
      <c r="K666" s="8">
        <v>5.09</v>
      </c>
      <c r="L666" s="8">
        <v>0</v>
      </c>
      <c r="M666" s="8">
        <v>99.043999999999997</v>
      </c>
      <c r="N666" s="8"/>
      <c r="O666" s="8">
        <v>43.701966909070308</v>
      </c>
      <c r="P666" s="8">
        <v>34.110148936899016</v>
      </c>
      <c r="Q666" s="8">
        <v>22.18788415403068</v>
      </c>
      <c r="R666" s="8">
        <v>0</v>
      </c>
      <c r="S666" s="8">
        <v>100</v>
      </c>
      <c r="T666" s="8">
        <v>7.7431176453019459</v>
      </c>
      <c r="U666" s="8">
        <v>14.56078462786332</v>
      </c>
      <c r="V666" s="8">
        <v>77.696097726834736</v>
      </c>
      <c r="W666" s="8">
        <v>100</v>
      </c>
      <c r="X666" s="9"/>
    </row>
    <row r="667" spans="2:24" ht="17" x14ac:dyDescent="0.2">
      <c r="B667" s="10" t="s">
        <v>2495</v>
      </c>
      <c r="C667" s="8">
        <v>54.28</v>
      </c>
      <c r="D667" s="8">
        <v>7.8399999999999997E-2</v>
      </c>
      <c r="E667" s="8">
        <v>5.56</v>
      </c>
      <c r="F667" s="8">
        <v>5.1999999999999998E-3</v>
      </c>
      <c r="G667" s="8">
        <v>11.05</v>
      </c>
      <c r="H667" s="8">
        <v>1.9199999999999998E-2</v>
      </c>
      <c r="I667" s="8">
        <v>8.19</v>
      </c>
      <c r="J667" s="8">
        <v>14.92</v>
      </c>
      <c r="K667" s="8">
        <v>5.31</v>
      </c>
      <c r="L667" s="8">
        <v>3.7000000000000002E-3</v>
      </c>
      <c r="M667" s="8">
        <v>99.455100000000002</v>
      </c>
      <c r="N667" s="8"/>
      <c r="O667" s="8">
        <v>42.682539436109131</v>
      </c>
      <c r="P667" s="8">
        <v>32.599896930499717</v>
      </c>
      <c r="Q667" s="8">
        <v>24.674141540948465</v>
      </c>
      <c r="R667" s="8">
        <v>4.3422092442688548E-2</v>
      </c>
      <c r="S667" s="8">
        <v>100</v>
      </c>
      <c r="T667" s="8">
        <v>8.4327703335087634</v>
      </c>
      <c r="U667" s="8">
        <v>14.947614567881429</v>
      </c>
      <c r="V667" s="8">
        <v>76.619615098609799</v>
      </c>
      <c r="W667" s="8">
        <v>100</v>
      </c>
      <c r="X667" s="9"/>
    </row>
    <row r="668" spans="2:24" ht="17" x14ac:dyDescent="0.2">
      <c r="B668" s="10" t="s">
        <v>2496</v>
      </c>
      <c r="C668" s="8">
        <v>54.24</v>
      </c>
      <c r="D668" s="8">
        <v>8.77E-2</v>
      </c>
      <c r="E668" s="8">
        <v>6.42</v>
      </c>
      <c r="F668" s="8">
        <v>0</v>
      </c>
      <c r="G668" s="8">
        <v>10.06</v>
      </c>
      <c r="H668" s="8">
        <v>3.04E-2</v>
      </c>
      <c r="I668" s="8">
        <v>8.01</v>
      </c>
      <c r="J668" s="8">
        <v>14.54</v>
      </c>
      <c r="K668" s="8">
        <v>5.6</v>
      </c>
      <c r="L668" s="8">
        <v>5.0000000000000001E-3</v>
      </c>
      <c r="M668" s="8">
        <v>99.017099999999999</v>
      </c>
      <c r="N668" s="8"/>
      <c r="O668" s="8">
        <v>43.323569300608682</v>
      </c>
      <c r="P668" s="8">
        <v>33.20803952829354</v>
      </c>
      <c r="Q668" s="8">
        <v>23.396783178617415</v>
      </c>
      <c r="R668" s="8">
        <v>7.1607992480363883E-2</v>
      </c>
      <c r="S668" s="8">
        <v>100</v>
      </c>
      <c r="T668" s="8">
        <v>7.782214174208625</v>
      </c>
      <c r="U668" s="8">
        <v>17.214871869587693</v>
      </c>
      <c r="V668" s="8">
        <v>75.00291395620367</v>
      </c>
      <c r="W668" s="8">
        <v>99.999999999999986</v>
      </c>
      <c r="X668" s="9"/>
    </row>
    <row r="669" spans="2:24" ht="17" x14ac:dyDescent="0.2">
      <c r="B669" s="10" t="s">
        <v>2497</v>
      </c>
      <c r="C669" s="8">
        <v>54.62</v>
      </c>
      <c r="D669" s="8">
        <v>8.0600000000000005E-2</v>
      </c>
      <c r="E669" s="8">
        <v>6.33</v>
      </c>
      <c r="F669" s="8">
        <v>6.4999999999999997E-3</v>
      </c>
      <c r="G669" s="8">
        <v>9.86</v>
      </c>
      <c r="H669" s="8">
        <v>0</v>
      </c>
      <c r="I669" s="8">
        <v>8.4499999999999993</v>
      </c>
      <c r="J669" s="8">
        <v>15.03</v>
      </c>
      <c r="K669" s="8">
        <v>5.28</v>
      </c>
      <c r="L669" s="8">
        <v>5.7000000000000002E-3</v>
      </c>
      <c r="M669" s="8">
        <v>99.672799999999995</v>
      </c>
      <c r="N669" s="8"/>
      <c r="O669" s="8">
        <v>43.586086924768559</v>
      </c>
      <c r="P669" s="8">
        <v>34.095456308861678</v>
      </c>
      <c r="Q669" s="8">
        <v>22.318456766369771</v>
      </c>
      <c r="R669" s="8">
        <v>0</v>
      </c>
      <c r="S669" s="8">
        <v>100</v>
      </c>
      <c r="T669" s="8">
        <v>6.1996273807106919</v>
      </c>
      <c r="U669" s="8">
        <v>16.842121262623802</v>
      </c>
      <c r="V669" s="8">
        <v>76.958251356665514</v>
      </c>
      <c r="W669" s="8">
        <v>100</v>
      </c>
      <c r="X669" s="9"/>
    </row>
    <row r="670" spans="2:24" ht="17" x14ac:dyDescent="0.2">
      <c r="B670" s="10" t="s">
        <v>2498</v>
      </c>
      <c r="C670" s="8">
        <v>53.9</v>
      </c>
      <c r="D670" s="8">
        <v>7.51E-2</v>
      </c>
      <c r="E670" s="8">
        <v>5.59</v>
      </c>
      <c r="F670" s="8">
        <v>0</v>
      </c>
      <c r="G670" s="8">
        <v>10.01</v>
      </c>
      <c r="H670" s="8">
        <v>1.21E-2</v>
      </c>
      <c r="I670" s="8">
        <v>8.6199999999999992</v>
      </c>
      <c r="J670" s="8">
        <v>15.51</v>
      </c>
      <c r="K670" s="8">
        <v>4.9800000000000004</v>
      </c>
      <c r="L670" s="8">
        <v>0</v>
      </c>
      <c r="M670" s="8">
        <v>98.697199999999995</v>
      </c>
      <c r="N670" s="8"/>
      <c r="O670" s="8">
        <v>43.90451126498899</v>
      </c>
      <c r="P670" s="8">
        <v>33.951230034779542</v>
      </c>
      <c r="Q670" s="8">
        <v>22.11718106014639</v>
      </c>
      <c r="R670" s="8">
        <v>2.7077640085075967E-2</v>
      </c>
      <c r="S670" s="8">
        <v>100.00000000000001</v>
      </c>
      <c r="T670" s="8">
        <v>7.2325801965118401</v>
      </c>
      <c r="U670" s="8">
        <v>14.562738399106511</v>
      </c>
      <c r="V670" s="8">
        <v>78.204681404381631</v>
      </c>
      <c r="W670" s="8">
        <v>99.999999999999986</v>
      </c>
      <c r="X670" s="9"/>
    </row>
    <row r="671" spans="2:24" ht="17" x14ac:dyDescent="0.2">
      <c r="B671" s="10" t="s">
        <v>2499</v>
      </c>
      <c r="C671" s="8">
        <v>54.33</v>
      </c>
      <c r="D671" s="8">
        <v>8.8300000000000003E-2</v>
      </c>
      <c r="E671" s="8">
        <v>5.83</v>
      </c>
      <c r="F671" s="8">
        <v>0</v>
      </c>
      <c r="G671" s="8">
        <v>10.94</v>
      </c>
      <c r="H671" s="8">
        <v>2.2800000000000001E-2</v>
      </c>
      <c r="I671" s="8">
        <v>8.15</v>
      </c>
      <c r="J671" s="8">
        <v>14.64</v>
      </c>
      <c r="K671" s="8">
        <v>5.4</v>
      </c>
      <c r="L671" s="8">
        <v>5.1999999999999998E-3</v>
      </c>
      <c r="M671" s="8">
        <v>99.415800000000004</v>
      </c>
      <c r="N671" s="8"/>
      <c r="O671" s="8">
        <v>42.38922842124321</v>
      </c>
      <c r="P671" s="8">
        <v>32.833935569067805</v>
      </c>
      <c r="Q671" s="8">
        <v>24.724647202177703</v>
      </c>
      <c r="R671" s="8">
        <v>5.2188807511280973E-2</v>
      </c>
      <c r="S671" s="8">
        <v>100</v>
      </c>
      <c r="T671" s="8">
        <v>8.107132713388193</v>
      </c>
      <c r="U671" s="8">
        <v>15.734979816463287</v>
      </c>
      <c r="V671" s="8">
        <v>76.157887470148509</v>
      </c>
      <c r="W671" s="8">
        <v>99.999999999999986</v>
      </c>
      <c r="X671" s="9"/>
    </row>
    <row r="672" spans="2:24" ht="17" x14ac:dyDescent="0.2">
      <c r="B672" s="10" t="s">
        <v>2500</v>
      </c>
      <c r="C672" s="8">
        <v>53.84</v>
      </c>
      <c r="D672" s="8">
        <v>8.5800000000000001E-2</v>
      </c>
      <c r="E672" s="8">
        <v>5.67</v>
      </c>
      <c r="F672" s="8">
        <v>7.9000000000000008E-3</v>
      </c>
      <c r="G672" s="8">
        <v>10.75</v>
      </c>
      <c r="H672" s="8">
        <v>2.5100000000000001E-2</v>
      </c>
      <c r="I672" s="8">
        <v>8.31</v>
      </c>
      <c r="J672" s="8">
        <v>15.17</v>
      </c>
      <c r="K672" s="8">
        <v>5.22</v>
      </c>
      <c r="L672" s="8">
        <v>7.0000000000000001E-3</v>
      </c>
      <c r="M672" s="8">
        <v>99.113699999999994</v>
      </c>
      <c r="N672" s="8"/>
      <c r="O672" s="8">
        <v>43.166228429115435</v>
      </c>
      <c r="P672" s="8">
        <v>32.901102085145695</v>
      </c>
      <c r="Q672" s="8">
        <v>23.876206955380109</v>
      </c>
      <c r="R672" s="8">
        <v>5.6462530358755814E-2</v>
      </c>
      <c r="S672" s="8">
        <v>100</v>
      </c>
      <c r="T672" s="8">
        <v>9.1578704868953853</v>
      </c>
      <c r="U672" s="8">
        <v>13.967167639042252</v>
      </c>
      <c r="V672" s="8">
        <v>76.874961874062365</v>
      </c>
      <c r="W672" s="8">
        <v>100</v>
      </c>
      <c r="X672" s="9"/>
    </row>
    <row r="673" spans="2:24" ht="17" x14ac:dyDescent="0.2">
      <c r="B673" s="10" t="s">
        <v>2501</v>
      </c>
      <c r="C673" s="8">
        <v>53.92</v>
      </c>
      <c r="D673" s="8">
        <v>9.8900000000000002E-2</v>
      </c>
      <c r="E673" s="8">
        <v>5</v>
      </c>
      <c r="F673" s="8">
        <v>0</v>
      </c>
      <c r="G673" s="8">
        <v>10.75</v>
      </c>
      <c r="H673" s="8">
        <v>0</v>
      </c>
      <c r="I673" s="8">
        <v>8.8699999999999992</v>
      </c>
      <c r="J673" s="8">
        <v>16.010000000000002</v>
      </c>
      <c r="K673" s="8">
        <v>4.6900000000000004</v>
      </c>
      <c r="L673" s="8">
        <v>5.3E-3</v>
      </c>
      <c r="M673" s="8">
        <v>99.365799999999993</v>
      </c>
      <c r="N673" s="8"/>
      <c r="O673" s="8">
        <v>43.573455312697128</v>
      </c>
      <c r="P673" s="8">
        <v>33.589627390405411</v>
      </c>
      <c r="Q673" s="8">
        <v>22.836917296897465</v>
      </c>
      <c r="R673" s="8">
        <v>0</v>
      </c>
      <c r="S673" s="8">
        <v>100</v>
      </c>
      <c r="T673" s="8">
        <v>7.9580775116760716</v>
      </c>
      <c r="U673" s="8">
        <v>12.299775885517608</v>
      </c>
      <c r="V673" s="8">
        <v>79.742146602806315</v>
      </c>
      <c r="W673" s="8">
        <v>100</v>
      </c>
      <c r="X673" s="9"/>
    </row>
    <row r="674" spans="2:24" ht="17" x14ac:dyDescent="0.2">
      <c r="B674" s="10" t="s">
        <v>2502</v>
      </c>
      <c r="C674" s="8">
        <v>54.03</v>
      </c>
      <c r="D674" s="8">
        <v>9.9400000000000002E-2</v>
      </c>
      <c r="E674" s="8">
        <v>5.98</v>
      </c>
      <c r="F674" s="8">
        <v>6.9999999999999999E-4</v>
      </c>
      <c r="G674" s="8">
        <v>10.38</v>
      </c>
      <c r="H674" s="8">
        <v>1.46E-2</v>
      </c>
      <c r="I674" s="8">
        <v>8.23</v>
      </c>
      <c r="J674" s="8">
        <v>14.56</v>
      </c>
      <c r="K674" s="8">
        <v>5.42</v>
      </c>
      <c r="L674" s="8">
        <v>2.0000000000000001E-4</v>
      </c>
      <c r="M674" s="8">
        <v>98.7149</v>
      </c>
      <c r="N674" s="8"/>
      <c r="O674" s="8">
        <v>42.666917305181684</v>
      </c>
      <c r="P674" s="8">
        <v>33.55680656319457</v>
      </c>
      <c r="Q674" s="8">
        <v>23.742453231849261</v>
      </c>
      <c r="R674" s="8">
        <v>3.3822899774483696E-2</v>
      </c>
      <c r="S674" s="8">
        <v>99.999999999999986</v>
      </c>
      <c r="T674" s="8">
        <v>7.9706167866928972</v>
      </c>
      <c r="U674" s="8">
        <v>16.134176139415302</v>
      </c>
      <c r="V674" s="8">
        <v>75.895207073891797</v>
      </c>
      <c r="W674" s="8">
        <v>100</v>
      </c>
      <c r="X674" s="9"/>
    </row>
    <row r="675" spans="2:24" ht="17" x14ac:dyDescent="0.2">
      <c r="B675" s="10" t="s">
        <v>2503</v>
      </c>
      <c r="C675" s="8">
        <v>54.18</v>
      </c>
      <c r="D675" s="8">
        <v>8.9700000000000002E-2</v>
      </c>
      <c r="E675" s="8">
        <v>6.51</v>
      </c>
      <c r="F675" s="8">
        <v>3.6200000000000003E-2</v>
      </c>
      <c r="G675" s="8">
        <v>9.9700000000000006</v>
      </c>
      <c r="H675" s="8">
        <v>2.5999999999999999E-3</v>
      </c>
      <c r="I675" s="8">
        <v>8.18</v>
      </c>
      <c r="J675" s="8">
        <v>14.88</v>
      </c>
      <c r="K675" s="8">
        <v>5.44</v>
      </c>
      <c r="L675" s="8">
        <v>9.4999999999999998E-3</v>
      </c>
      <c r="M675" s="8">
        <v>99.320599999999999</v>
      </c>
      <c r="N675" s="8"/>
      <c r="O675" s="8">
        <v>43.705935028397761</v>
      </c>
      <c r="P675" s="8">
        <v>33.430408724288782</v>
      </c>
      <c r="Q675" s="8">
        <v>22.857619000592045</v>
      </c>
      <c r="R675" s="8">
        <v>6.0372467214107311E-3</v>
      </c>
      <c r="S675" s="8">
        <v>100</v>
      </c>
      <c r="T675" s="8">
        <v>7.6671477273798194</v>
      </c>
      <c r="U675" s="8">
        <v>16.482166991853457</v>
      </c>
      <c r="V675" s="8">
        <v>75.850685280766712</v>
      </c>
      <c r="W675" s="8">
        <v>99.999999999999986</v>
      </c>
      <c r="X675" s="9"/>
    </row>
    <row r="676" spans="2:24" ht="17" x14ac:dyDescent="0.2">
      <c r="B676" s="10" t="s">
        <v>2504</v>
      </c>
      <c r="C676" s="8">
        <v>54.25</v>
      </c>
      <c r="D676" s="8">
        <v>0.1009</v>
      </c>
      <c r="E676" s="8">
        <v>5.65</v>
      </c>
      <c r="F676" s="8">
        <v>1.18E-2</v>
      </c>
      <c r="G676" s="8">
        <v>10.06</v>
      </c>
      <c r="H676" s="8">
        <v>0</v>
      </c>
      <c r="I676" s="8">
        <v>8.51</v>
      </c>
      <c r="J676" s="8">
        <v>15.5</v>
      </c>
      <c r="K676" s="8">
        <v>4.9000000000000004</v>
      </c>
      <c r="L676" s="8">
        <v>0</v>
      </c>
      <c r="M676" s="8">
        <v>98.982699999999994</v>
      </c>
      <c r="N676" s="8"/>
      <c r="O676" s="8">
        <v>44.042756916285136</v>
      </c>
      <c r="P676" s="8">
        <v>33.645211012928129</v>
      </c>
      <c r="Q676" s="8">
        <v>22.312032070786742</v>
      </c>
      <c r="R676" s="8">
        <v>0</v>
      </c>
      <c r="S676" s="8">
        <v>100.00000000000001</v>
      </c>
      <c r="T676" s="8">
        <v>5.3124933071772498</v>
      </c>
      <c r="U676" s="8">
        <v>15.881765642247874</v>
      </c>
      <c r="V676" s="8">
        <v>78.805741050574866</v>
      </c>
      <c r="W676" s="8">
        <v>99.999999999999986</v>
      </c>
      <c r="X676" s="9"/>
    </row>
    <row r="677" spans="2:24" ht="17" x14ac:dyDescent="0.2">
      <c r="B677" s="10" t="s">
        <v>2505</v>
      </c>
      <c r="C677" s="8">
        <v>53.81</v>
      </c>
      <c r="D677" s="8">
        <v>4.6399999999999997E-2</v>
      </c>
      <c r="E677" s="8">
        <v>5.7</v>
      </c>
      <c r="F677" s="8">
        <v>1.3100000000000001E-2</v>
      </c>
      <c r="G677" s="8">
        <v>10.02</v>
      </c>
      <c r="H677" s="8">
        <v>1.83E-2</v>
      </c>
      <c r="I677" s="8">
        <v>8.6</v>
      </c>
      <c r="J677" s="8">
        <v>15.57</v>
      </c>
      <c r="K677" s="8">
        <v>5.05</v>
      </c>
      <c r="L677" s="8">
        <v>2.5000000000000001E-3</v>
      </c>
      <c r="M677" s="8">
        <v>98.8399</v>
      </c>
      <c r="N677" s="8"/>
      <c r="O677" s="8">
        <v>44.018433707872958</v>
      </c>
      <c r="P677" s="8">
        <v>33.829479977513543</v>
      </c>
      <c r="Q677" s="8">
        <v>22.111186140758367</v>
      </c>
      <c r="R677" s="8">
        <v>4.0900173855127592E-2</v>
      </c>
      <c r="S677" s="8">
        <v>99.999999999999986</v>
      </c>
      <c r="T677" s="8">
        <v>8.2674538411060574</v>
      </c>
      <c r="U677" s="8">
        <v>13.961514912011314</v>
      </c>
      <c r="V677" s="8">
        <v>77.771031246882629</v>
      </c>
      <c r="W677" s="8">
        <v>100</v>
      </c>
      <c r="X677" s="9"/>
    </row>
    <row r="678" spans="2:24" ht="17" x14ac:dyDescent="0.2">
      <c r="B678" s="10" t="s">
        <v>2636</v>
      </c>
      <c r="C678" s="8">
        <f>AVERAGE(C666:C677)</f>
        <v>54.120000000000005</v>
      </c>
      <c r="D678" s="8">
        <f t="shared" ref="D678:L678" si="475">AVERAGE(D666:D677)</f>
        <v>8.6000000000000007E-2</v>
      </c>
      <c r="E678" s="8">
        <f t="shared" si="475"/>
        <v>5.8275000000000006</v>
      </c>
      <c r="F678" s="8">
        <f t="shared" si="475"/>
        <v>7.8750000000000001E-3</v>
      </c>
      <c r="G678" s="8">
        <f t="shared" si="475"/>
        <v>10.323333333333332</v>
      </c>
      <c r="H678" s="8">
        <f t="shared" si="475"/>
        <v>1.2091666666666667E-2</v>
      </c>
      <c r="I678" s="8">
        <f t="shared" si="475"/>
        <v>8.3974999999999991</v>
      </c>
      <c r="J678" s="8">
        <f t="shared" si="475"/>
        <v>15.145833333333334</v>
      </c>
      <c r="K678" s="8">
        <f t="shared" si="475"/>
        <v>5.1983333333333324</v>
      </c>
      <c r="L678" s="8">
        <f t="shared" si="475"/>
        <v>3.6749999999999999E-3</v>
      </c>
      <c r="M678" s="8">
        <f>SUM(C678:L678)</f>
        <v>99.122141666666664</v>
      </c>
      <c r="N678" s="8"/>
      <c r="O678" s="8">
        <v>43.400939679665264</v>
      </c>
      <c r="P678" s="8">
        <v>33.481651350256087</v>
      </c>
      <c r="Q678" s="8">
        <v>23.090017192454788</v>
      </c>
      <c r="R678" s="8">
        <v>2.739177762385147E-2</v>
      </c>
      <c r="S678" s="8">
        <v>99.999999999999972</v>
      </c>
      <c r="T678" s="8">
        <v>7.6470539609602994</v>
      </c>
      <c r="U678" s="8">
        <v>15.209323245159872</v>
      </c>
      <c r="V678" s="8">
        <v>77.143622793879828</v>
      </c>
      <c r="W678" s="8">
        <v>100</v>
      </c>
      <c r="X678" s="9"/>
    </row>
    <row r="679" spans="2:24" ht="17" x14ac:dyDescent="0.2">
      <c r="B679" s="10" t="s">
        <v>1532</v>
      </c>
      <c r="C679" s="8">
        <f>(STDEV(C666:C677)/C678)*100</f>
        <v>0.44289870315600127</v>
      </c>
      <c r="D679" s="8">
        <f t="shared" ref="D679:L679" si="476">(STDEV(D666:D677)/D678)*100</f>
        <v>17.81772601766378</v>
      </c>
      <c r="E679" s="8">
        <f t="shared" si="476"/>
        <v>7.3112456824109939</v>
      </c>
      <c r="F679" s="8">
        <f t="shared" si="476"/>
        <v>131.57098195223625</v>
      </c>
      <c r="G679" s="8">
        <f t="shared" si="476"/>
        <v>4.1613941939023924</v>
      </c>
      <c r="H679" s="8">
        <f t="shared" si="476"/>
        <v>92.945061549800172</v>
      </c>
      <c r="I679" s="8">
        <f t="shared" si="476"/>
        <v>3.068608329180543</v>
      </c>
      <c r="J679" s="8">
        <f t="shared" si="476"/>
        <v>3.0593001114184308</v>
      </c>
      <c r="K679" s="8">
        <f t="shared" si="476"/>
        <v>5.0496884754611981</v>
      </c>
      <c r="L679" s="8">
        <f t="shared" si="476"/>
        <v>85.963259062417777</v>
      </c>
      <c r="N679" s="8"/>
      <c r="O679" s="8">
        <v>3.6396574691123726</v>
      </c>
      <c r="P679" s="8">
        <v>5.0796149052734014</v>
      </c>
      <c r="Q679" s="8">
        <v>3.8643427079702488</v>
      </c>
      <c r="R679" s="8">
        <v>87.416384917643981</v>
      </c>
      <c r="S679" s="8">
        <v>100</v>
      </c>
      <c r="T679" s="8">
        <v>3.6112913502101351</v>
      </c>
      <c r="U679" s="8">
        <v>6.5483673908681093</v>
      </c>
      <c r="V679" s="8">
        <v>89.840341258921754</v>
      </c>
      <c r="W679" s="8">
        <v>100</v>
      </c>
      <c r="X679" s="9"/>
    </row>
    <row r="680" spans="2:24" x14ac:dyDescent="0.2">
      <c r="B680" s="10"/>
      <c r="C680" s="8"/>
      <c r="D680" s="8"/>
      <c r="E680" s="8"/>
      <c r="F680" s="8"/>
      <c r="G680" s="8"/>
      <c r="H680" s="8"/>
      <c r="I680" s="8"/>
      <c r="J680" s="8"/>
      <c r="K680" s="8"/>
      <c r="L680" s="8"/>
      <c r="N680" s="8"/>
      <c r="O680" s="8"/>
      <c r="P680" s="8"/>
      <c r="Q680" s="8"/>
      <c r="R680" s="8"/>
      <c r="S680" s="8"/>
      <c r="V680" s="8"/>
      <c r="W680" s="8"/>
      <c r="X680" s="9"/>
    </row>
    <row r="681" spans="2:24" ht="17" x14ac:dyDescent="0.2">
      <c r="B681" s="10" t="s">
        <v>2506</v>
      </c>
      <c r="C681" s="8">
        <v>55.99</v>
      </c>
      <c r="D681" s="8">
        <v>6.6000000000000003E-2</v>
      </c>
      <c r="E681" s="8">
        <v>8.56</v>
      </c>
      <c r="F681" s="8">
        <v>1.8700000000000001E-2</v>
      </c>
      <c r="G681" s="8">
        <v>5.94</v>
      </c>
      <c r="H681" s="8">
        <v>1.9E-2</v>
      </c>
      <c r="I681" s="8">
        <v>8.81</v>
      </c>
      <c r="J681" s="8">
        <v>14.03</v>
      </c>
      <c r="K681" s="8">
        <v>6.35</v>
      </c>
      <c r="L681" s="8">
        <v>1.9E-3</v>
      </c>
      <c r="M681" s="8">
        <v>99.8262</v>
      </c>
      <c r="N681" s="8"/>
      <c r="O681" s="8">
        <v>45.346321758170014</v>
      </c>
      <c r="P681" s="8">
        <v>39.619701642717558</v>
      </c>
      <c r="Q681" s="8">
        <v>14.985429186690386</v>
      </c>
      <c r="R681" s="8">
        <v>4.8547412422057845E-2</v>
      </c>
      <c r="S681" s="8">
        <v>100</v>
      </c>
      <c r="T681" s="8">
        <v>3.9749682241589936</v>
      </c>
      <c r="U681" s="8">
        <v>24.183596199639691</v>
      </c>
      <c r="V681" s="8">
        <v>71.84143557620132</v>
      </c>
      <c r="W681" s="8">
        <v>100</v>
      </c>
      <c r="X681" s="9"/>
    </row>
    <row r="682" spans="2:24" ht="17" x14ac:dyDescent="0.2">
      <c r="B682" s="10" t="s">
        <v>2507</v>
      </c>
      <c r="C682" s="8">
        <v>56.08</v>
      </c>
      <c r="D682" s="8">
        <v>2.4500000000000001E-2</v>
      </c>
      <c r="E682" s="8">
        <v>8.8800000000000008</v>
      </c>
      <c r="F682" s="8">
        <v>6.9999999999999999E-4</v>
      </c>
      <c r="G682" s="8">
        <v>5.9</v>
      </c>
      <c r="H682" s="8">
        <v>3.27E-2</v>
      </c>
      <c r="I682" s="8">
        <v>8.7799999999999994</v>
      </c>
      <c r="J682" s="8">
        <v>13.73</v>
      </c>
      <c r="K682" s="8">
        <v>6.4</v>
      </c>
      <c r="L682" s="8">
        <v>0</v>
      </c>
      <c r="M682" s="8">
        <v>99.852099999999993</v>
      </c>
      <c r="N682" s="8"/>
      <c r="O682" s="8">
        <v>44.902250906995981</v>
      </c>
      <c r="P682" s="8">
        <v>39.952410665272595</v>
      </c>
      <c r="Q682" s="8">
        <v>15.060796252174748</v>
      </c>
      <c r="R682" s="8">
        <v>8.4542175556668903E-2</v>
      </c>
      <c r="S682" s="8">
        <v>100</v>
      </c>
      <c r="T682" s="8">
        <v>3.3880463120469884</v>
      </c>
      <c r="U682" s="8">
        <v>25.013872644721761</v>
      </c>
      <c r="V682" s="8">
        <v>71.598081043231247</v>
      </c>
      <c r="W682" s="8">
        <v>100</v>
      </c>
      <c r="X682" s="9"/>
    </row>
    <row r="683" spans="2:24" ht="34" x14ac:dyDescent="0.2">
      <c r="B683" s="10" t="s">
        <v>2508</v>
      </c>
      <c r="C683" s="8">
        <v>55.37</v>
      </c>
      <c r="D683" s="8">
        <v>4.2500000000000003E-2</v>
      </c>
      <c r="E683" s="8">
        <v>9.08</v>
      </c>
      <c r="F683" s="8">
        <v>8.2000000000000007E-3</v>
      </c>
      <c r="G683" s="8">
        <v>5.82</v>
      </c>
      <c r="H683" s="8">
        <v>2.7000000000000001E-3</v>
      </c>
      <c r="I683" s="8">
        <v>8.4700000000000006</v>
      </c>
      <c r="J683" s="8">
        <v>13.2</v>
      </c>
      <c r="K683" s="8">
        <v>6.62</v>
      </c>
      <c r="L683" s="8">
        <v>4.5999999999999999E-3</v>
      </c>
      <c r="M683" s="8">
        <v>98.618499999999997</v>
      </c>
      <c r="N683" s="8"/>
      <c r="O683" s="8">
        <v>44.700246204602188</v>
      </c>
      <c r="P683" s="8">
        <v>39.908949146886016</v>
      </c>
      <c r="Q683" s="8">
        <v>15.383576487138326</v>
      </c>
      <c r="R683" s="8">
        <v>7.2281613734777265E-3</v>
      </c>
      <c r="S683" s="8">
        <v>100.00000000000001</v>
      </c>
      <c r="T683" s="8">
        <v>4.5099982167868111</v>
      </c>
      <c r="U683" s="8">
        <v>25.651622702293746</v>
      </c>
      <c r="V683" s="8">
        <v>69.838379080919438</v>
      </c>
      <c r="W683" s="8">
        <v>100</v>
      </c>
      <c r="X683" s="9"/>
    </row>
    <row r="684" spans="2:24" ht="17" x14ac:dyDescent="0.2">
      <c r="B684" s="10" t="s">
        <v>2509</v>
      </c>
      <c r="C684" s="8">
        <v>56.7</v>
      </c>
      <c r="D684" s="8">
        <v>5.7000000000000002E-3</v>
      </c>
      <c r="E684" s="8">
        <v>10.33</v>
      </c>
      <c r="F684" s="8">
        <v>0.02</v>
      </c>
      <c r="G684" s="8">
        <v>5.92</v>
      </c>
      <c r="H684" s="8">
        <v>2.4199999999999999E-2</v>
      </c>
      <c r="I684" s="8">
        <v>7.62</v>
      </c>
      <c r="J684" s="8">
        <v>11.57</v>
      </c>
      <c r="K684" s="8">
        <v>7.75</v>
      </c>
      <c r="L684" s="8">
        <v>0</v>
      </c>
      <c r="M684" s="8">
        <v>99.942300000000003</v>
      </c>
      <c r="N684" s="8"/>
      <c r="O684" s="8">
        <v>43.151671199384459</v>
      </c>
      <c r="P684" s="8">
        <v>39.543046953573025</v>
      </c>
      <c r="Q684" s="8">
        <v>17.233929589457446</v>
      </c>
      <c r="R684" s="8">
        <v>7.1352257585073409E-2</v>
      </c>
      <c r="S684" s="8">
        <v>100</v>
      </c>
      <c r="T684" s="8">
        <v>4.9792988751224936</v>
      </c>
      <c r="U684" s="8">
        <v>31.073631548351738</v>
      </c>
      <c r="V684" s="8">
        <v>63.94706957652577</v>
      </c>
      <c r="W684" s="8">
        <v>100</v>
      </c>
      <c r="X684" s="9"/>
    </row>
    <row r="685" spans="2:24" ht="17" x14ac:dyDescent="0.2">
      <c r="B685" s="10" t="s">
        <v>2510</v>
      </c>
      <c r="C685" s="8">
        <v>55.89</v>
      </c>
      <c r="D685" s="8">
        <v>3.8300000000000001E-2</v>
      </c>
      <c r="E685" s="8">
        <v>8.9700000000000006</v>
      </c>
      <c r="F685" s="8">
        <v>8.6E-3</v>
      </c>
      <c r="G685" s="8">
        <v>6.15</v>
      </c>
      <c r="H685" s="8">
        <v>2.0999999999999999E-3</v>
      </c>
      <c r="I685" s="8">
        <v>8.34</v>
      </c>
      <c r="J685" s="8">
        <v>13.27</v>
      </c>
      <c r="K685" s="8">
        <v>6.65</v>
      </c>
      <c r="L685" s="8">
        <v>0</v>
      </c>
      <c r="M685" s="8">
        <v>99.327699999999993</v>
      </c>
      <c r="N685" s="8"/>
      <c r="O685" s="8">
        <v>44.715872885150823</v>
      </c>
      <c r="P685" s="8">
        <v>39.102789386263183</v>
      </c>
      <c r="Q685" s="8">
        <v>16.175743526169164</v>
      </c>
      <c r="R685" s="8">
        <v>5.5942024168405711E-3</v>
      </c>
      <c r="S685" s="8">
        <v>100.00000000000001</v>
      </c>
      <c r="T685" s="8">
        <v>3.8666676082522229</v>
      </c>
      <c r="U685" s="8">
        <v>26.100374718347531</v>
      </c>
      <c r="V685" s="8">
        <v>70.032957673400247</v>
      </c>
      <c r="W685" s="8">
        <v>100</v>
      </c>
      <c r="X685" s="9"/>
    </row>
    <row r="686" spans="2:24" ht="17" x14ac:dyDescent="0.2">
      <c r="B686" s="10" t="s">
        <v>2511</v>
      </c>
      <c r="C686" s="8">
        <v>56.63</v>
      </c>
      <c r="D686" s="8">
        <v>5.5800000000000002E-2</v>
      </c>
      <c r="E686" s="8">
        <v>10.44</v>
      </c>
      <c r="F686" s="8">
        <v>5.6500000000000002E-2</v>
      </c>
      <c r="G686" s="8">
        <v>5.67</v>
      </c>
      <c r="H686" s="8">
        <v>1.4200000000000001E-2</v>
      </c>
      <c r="I686" s="8">
        <v>7.58</v>
      </c>
      <c r="J686" s="8">
        <v>11.64</v>
      </c>
      <c r="K686" s="8">
        <v>7.63</v>
      </c>
      <c r="L686" s="8">
        <v>1.4E-3</v>
      </c>
      <c r="M686" s="8">
        <v>99.722700000000003</v>
      </c>
      <c r="N686" s="8"/>
      <c r="O686" s="8">
        <v>43.720435907475483</v>
      </c>
      <c r="P686" s="8">
        <v>39.614265392674845</v>
      </c>
      <c r="Q686" s="8">
        <v>16.623134104266708</v>
      </c>
      <c r="R686" s="8">
        <v>4.2164595582954996E-2</v>
      </c>
      <c r="S686" s="8">
        <v>100</v>
      </c>
      <c r="T686" s="8">
        <v>3.447589351749742</v>
      </c>
      <c r="U686" s="8">
        <v>31.880315311264422</v>
      </c>
      <c r="V686" s="8">
        <v>64.672095336985834</v>
      </c>
      <c r="W686" s="8">
        <v>100</v>
      </c>
      <c r="X686" s="9"/>
    </row>
    <row r="687" spans="2:24" ht="17" x14ac:dyDescent="0.2">
      <c r="B687" s="10" t="s">
        <v>2512</v>
      </c>
      <c r="C687" s="8">
        <v>56.02</v>
      </c>
      <c r="D687" s="8">
        <v>5.0900000000000001E-2</v>
      </c>
      <c r="E687" s="8">
        <v>8.99</v>
      </c>
      <c r="F687" s="8">
        <v>5.4000000000000003E-3</v>
      </c>
      <c r="G687" s="8">
        <v>5.9</v>
      </c>
      <c r="H687" s="8">
        <v>1.6299999999999999E-2</v>
      </c>
      <c r="I687" s="8">
        <v>8.57</v>
      </c>
      <c r="J687" s="8">
        <v>13.16</v>
      </c>
      <c r="K687" s="8">
        <v>6.68</v>
      </c>
      <c r="L687" s="8">
        <v>0</v>
      </c>
      <c r="M687" s="8">
        <v>99.392600000000002</v>
      </c>
      <c r="N687" s="8"/>
      <c r="O687" s="8">
        <v>44.306223620870178</v>
      </c>
      <c r="P687" s="8">
        <v>40.145841522232807</v>
      </c>
      <c r="Q687" s="8">
        <v>15.504551361306834</v>
      </c>
      <c r="R687" s="8">
        <v>4.3383495590209389E-2</v>
      </c>
      <c r="S687" s="8">
        <v>100.00000000000003</v>
      </c>
      <c r="T687" s="8">
        <v>3.8705827702895532</v>
      </c>
      <c r="U687" s="8">
        <v>26.174869281350126</v>
      </c>
      <c r="V687" s="8">
        <v>69.954547948360329</v>
      </c>
      <c r="W687" s="8">
        <v>100</v>
      </c>
      <c r="X687" s="9"/>
    </row>
    <row r="688" spans="2:24" ht="17" x14ac:dyDescent="0.2">
      <c r="B688" s="10" t="s">
        <v>2513</v>
      </c>
      <c r="C688" s="8">
        <v>55.85</v>
      </c>
      <c r="D688" s="8">
        <v>1.6E-2</v>
      </c>
      <c r="E688" s="8">
        <v>8.35</v>
      </c>
      <c r="F688" s="8">
        <v>1.3299999999999999E-2</v>
      </c>
      <c r="G688" s="8">
        <v>5.91</v>
      </c>
      <c r="H688" s="8">
        <v>7.9000000000000008E-3</v>
      </c>
      <c r="I688" s="8">
        <v>8.94</v>
      </c>
      <c r="J688" s="8">
        <v>14.24</v>
      </c>
      <c r="K688" s="8">
        <v>6.13</v>
      </c>
      <c r="L688" s="8">
        <v>1.1299999999999999E-2</v>
      </c>
      <c r="M688" s="8">
        <v>99.483900000000006</v>
      </c>
      <c r="N688" s="8"/>
      <c r="O688" s="8">
        <v>45.497598838403484</v>
      </c>
      <c r="P688" s="8">
        <v>39.743572682997858</v>
      </c>
      <c r="Q688" s="8">
        <v>14.738874308460861</v>
      </c>
      <c r="R688" s="8">
        <v>1.9954170137796719E-2</v>
      </c>
      <c r="S688" s="8">
        <v>100</v>
      </c>
      <c r="T688" s="8">
        <v>3.3466078648857054</v>
      </c>
      <c r="U688" s="8">
        <v>23.697237024018271</v>
      </c>
      <c r="V688" s="8">
        <v>72.956155111096038</v>
      </c>
      <c r="W688" s="8">
        <v>100.00000000000001</v>
      </c>
      <c r="X688" s="9"/>
    </row>
    <row r="689" spans="2:24" ht="17" x14ac:dyDescent="0.2">
      <c r="B689" s="10" t="s">
        <v>2514</v>
      </c>
      <c r="C689" s="8">
        <v>56.56</v>
      </c>
      <c r="D689" s="8">
        <v>5.6599999999999998E-2</v>
      </c>
      <c r="E689" s="8">
        <v>10.02</v>
      </c>
      <c r="F689" s="8">
        <v>4.3299999999999998E-2</v>
      </c>
      <c r="G689" s="8">
        <v>5.51</v>
      </c>
      <c r="H689" s="8">
        <v>1.84E-2</v>
      </c>
      <c r="I689" s="8">
        <v>7.98</v>
      </c>
      <c r="J689" s="8">
        <v>12.19</v>
      </c>
      <c r="K689" s="8">
        <v>7.47</v>
      </c>
      <c r="L689" s="8">
        <v>0</v>
      </c>
      <c r="M689" s="8">
        <v>99.848299999999995</v>
      </c>
      <c r="N689" s="8"/>
      <c r="O689" s="8">
        <v>44.152753994333303</v>
      </c>
      <c r="P689" s="8">
        <v>40.216834263184005</v>
      </c>
      <c r="Q689" s="8">
        <v>15.577725162699979</v>
      </c>
      <c r="R689" s="8">
        <v>5.2686579782723446E-2</v>
      </c>
      <c r="S689" s="8">
        <v>100.00000000000001</v>
      </c>
      <c r="T689" s="8">
        <v>4.6164120133778974</v>
      </c>
      <c r="U689" s="8">
        <v>29.769984548462681</v>
      </c>
      <c r="V689" s="8">
        <v>65.613603438159416</v>
      </c>
      <c r="W689" s="8">
        <v>100</v>
      </c>
      <c r="X689" s="9"/>
    </row>
    <row r="690" spans="2:24" ht="17" x14ac:dyDescent="0.2">
      <c r="B690" s="10" t="s">
        <v>2515</v>
      </c>
      <c r="C690" s="8">
        <v>56.46</v>
      </c>
      <c r="D690" s="8">
        <v>0</v>
      </c>
      <c r="E690" s="8">
        <v>9.4700000000000006</v>
      </c>
      <c r="F690" s="8">
        <v>2.5899999999999999E-2</v>
      </c>
      <c r="G690" s="8">
        <v>5.55</v>
      </c>
      <c r="H690" s="8">
        <v>0.03</v>
      </c>
      <c r="I690" s="8">
        <v>8.34</v>
      </c>
      <c r="J690" s="8">
        <v>12.88</v>
      </c>
      <c r="K690" s="8">
        <v>6.94</v>
      </c>
      <c r="L690" s="8">
        <v>0</v>
      </c>
      <c r="M690" s="8">
        <v>99.727699999999999</v>
      </c>
      <c r="N690" s="8"/>
      <c r="O690" s="8">
        <v>44.660206935086514</v>
      </c>
      <c r="P690" s="8">
        <v>40.236650135470605</v>
      </c>
      <c r="Q690" s="8">
        <v>15.020908399460181</v>
      </c>
      <c r="R690" s="8">
        <v>8.2234529982695537E-2</v>
      </c>
      <c r="S690" s="8">
        <v>100</v>
      </c>
      <c r="T690" s="8">
        <v>3.1415380528084222</v>
      </c>
      <c r="U690" s="8">
        <v>28.147661615701246</v>
      </c>
      <c r="V690" s="8">
        <v>68.710800331490333</v>
      </c>
      <c r="W690" s="8">
        <v>100</v>
      </c>
      <c r="X690" s="9"/>
    </row>
    <row r="691" spans="2:24" ht="17" x14ac:dyDescent="0.2">
      <c r="B691" s="10" t="s">
        <v>2516</v>
      </c>
      <c r="C691" s="8">
        <v>56.44</v>
      </c>
      <c r="D691" s="8">
        <v>4.7300000000000002E-2</v>
      </c>
      <c r="E691" s="8">
        <v>9.73</v>
      </c>
      <c r="F691" s="8">
        <v>4.2700000000000002E-2</v>
      </c>
      <c r="G691" s="8">
        <v>5.16</v>
      </c>
      <c r="H691" s="8">
        <v>1.0999999999999999E-2</v>
      </c>
      <c r="I691" s="8">
        <v>8.5500000000000007</v>
      </c>
      <c r="J691" s="8">
        <v>13.3</v>
      </c>
      <c r="K691" s="8">
        <v>6.61</v>
      </c>
      <c r="L691" s="8">
        <v>0</v>
      </c>
      <c r="M691" s="8">
        <v>99.915099999999995</v>
      </c>
      <c r="N691" s="8"/>
      <c r="O691" s="8">
        <v>45.496914212262311</v>
      </c>
      <c r="P691" s="8">
        <v>40.69558668864989</v>
      </c>
      <c r="Q691" s="8">
        <v>13.777751557662754</v>
      </c>
      <c r="R691" s="8">
        <v>2.9747541425041012E-2</v>
      </c>
      <c r="S691" s="8">
        <v>99.999999999999986</v>
      </c>
      <c r="T691" s="8">
        <v>1.0915942226967721</v>
      </c>
      <c r="U691" s="8">
        <v>28.262429207029104</v>
      </c>
      <c r="V691" s="8">
        <v>70.645976570274129</v>
      </c>
      <c r="W691" s="8">
        <v>100</v>
      </c>
      <c r="X691" s="9"/>
    </row>
    <row r="692" spans="2:24" ht="17" x14ac:dyDescent="0.2">
      <c r="B692" s="10" t="s">
        <v>2517</v>
      </c>
      <c r="C692" s="8">
        <v>56.19</v>
      </c>
      <c r="D692" s="8">
        <v>5.0099999999999999E-2</v>
      </c>
      <c r="E692" s="8">
        <v>8.4700000000000006</v>
      </c>
      <c r="F692" s="8">
        <v>9.2999999999999992E-3</v>
      </c>
      <c r="G692" s="8">
        <v>5.82</v>
      </c>
      <c r="H692" s="8">
        <v>1.5299999999999999E-2</v>
      </c>
      <c r="I692" s="8">
        <v>8.99</v>
      </c>
      <c r="J692" s="8">
        <v>13.92</v>
      </c>
      <c r="K692" s="8">
        <v>6.3</v>
      </c>
      <c r="L692" s="8">
        <v>9.4000000000000004E-3</v>
      </c>
      <c r="M692" s="8">
        <v>99.776499999999999</v>
      </c>
      <c r="N692" s="8"/>
      <c r="O692" s="8">
        <v>44.927101285470783</v>
      </c>
      <c r="P692" s="8">
        <v>40.371952461911384</v>
      </c>
      <c r="Q692" s="8">
        <v>14.661908151383738</v>
      </c>
      <c r="R692" s="8">
        <v>3.9038101234099856E-2</v>
      </c>
      <c r="S692" s="8">
        <v>100.00000000000001</v>
      </c>
      <c r="T692" s="8">
        <v>3.2330357415503705</v>
      </c>
      <c r="U692" s="8">
        <v>24.534969114782143</v>
      </c>
      <c r="V692" s="8">
        <v>72.231995143667476</v>
      </c>
      <c r="W692" s="8">
        <v>99.999999999999986</v>
      </c>
      <c r="X692" s="9"/>
    </row>
    <row r="693" spans="2:24" ht="17" x14ac:dyDescent="0.2">
      <c r="B693" s="10" t="s">
        <v>2518</v>
      </c>
      <c r="C693" s="8">
        <v>56.24</v>
      </c>
      <c r="D693" s="8">
        <v>2.58E-2</v>
      </c>
      <c r="E693" s="8">
        <v>8.98</v>
      </c>
      <c r="F693" s="8">
        <v>1.7299999999999999E-2</v>
      </c>
      <c r="G693" s="8">
        <v>5.72</v>
      </c>
      <c r="H693" s="8">
        <v>3.7000000000000002E-3</v>
      </c>
      <c r="I693" s="8">
        <v>8.6300000000000008</v>
      </c>
      <c r="J693" s="8">
        <v>13.61</v>
      </c>
      <c r="K693" s="8">
        <v>6.43</v>
      </c>
      <c r="L693" s="8">
        <v>1.38E-2</v>
      </c>
      <c r="M693" s="8">
        <v>99.692800000000005</v>
      </c>
      <c r="N693" s="8"/>
      <c r="O693" s="8">
        <v>45.237892325231627</v>
      </c>
      <c r="P693" s="8">
        <v>39.9122242591936</v>
      </c>
      <c r="Q693" s="8">
        <v>14.840161002852861</v>
      </c>
      <c r="R693" s="8">
        <v>9.7224127219221572E-3</v>
      </c>
      <c r="S693" s="8">
        <v>100.00000000000003</v>
      </c>
      <c r="T693" s="8">
        <v>2.156239890887385</v>
      </c>
      <c r="U693" s="8">
        <v>26.334728635436939</v>
      </c>
      <c r="V693" s="8">
        <v>71.509031473675662</v>
      </c>
      <c r="W693" s="8">
        <v>99.999999999999986</v>
      </c>
      <c r="X693" s="9"/>
    </row>
    <row r="694" spans="2:24" ht="17" x14ac:dyDescent="0.2">
      <c r="B694" s="10" t="s">
        <v>2519</v>
      </c>
      <c r="C694" s="8">
        <v>56.34</v>
      </c>
      <c r="D694" s="8">
        <v>3.27E-2</v>
      </c>
      <c r="E694" s="8">
        <v>8.3699999999999992</v>
      </c>
      <c r="F694" s="8">
        <v>2.1999999999999999E-2</v>
      </c>
      <c r="G694" s="8">
        <v>5.95</v>
      </c>
      <c r="H694" s="8">
        <v>1.5299999999999999E-2</v>
      </c>
      <c r="I694" s="8">
        <v>9.0399999999999991</v>
      </c>
      <c r="J694" s="8">
        <v>13.99</v>
      </c>
      <c r="K694" s="8">
        <v>6.42</v>
      </c>
      <c r="L694" s="8">
        <v>1.1000000000000001E-3</v>
      </c>
      <c r="M694" s="8">
        <v>100.18980000000001</v>
      </c>
      <c r="N694" s="8"/>
      <c r="O694" s="8">
        <v>44.804465060591184</v>
      </c>
      <c r="P694" s="8">
        <v>40.283102420435753</v>
      </c>
      <c r="Q694" s="8">
        <v>14.873695775769455</v>
      </c>
      <c r="R694" s="8">
        <v>3.8736743203597962E-2</v>
      </c>
      <c r="S694" s="8">
        <v>100</v>
      </c>
      <c r="T694" s="8">
        <v>4.5262370300285806</v>
      </c>
      <c r="U694" s="8">
        <v>23.818733422548068</v>
      </c>
      <c r="V694" s="8">
        <v>71.655029547423354</v>
      </c>
      <c r="W694" s="8">
        <v>100</v>
      </c>
      <c r="X694" s="9"/>
    </row>
    <row r="695" spans="2:24" ht="17" x14ac:dyDescent="0.2">
      <c r="B695" s="10" t="s">
        <v>2520</v>
      </c>
      <c r="C695" s="8">
        <v>57.27</v>
      </c>
      <c r="D695" s="8">
        <v>9.7000000000000003E-3</v>
      </c>
      <c r="E695" s="8">
        <v>10.66</v>
      </c>
      <c r="F695" s="8">
        <v>1.3899999999999999E-2</v>
      </c>
      <c r="G695" s="8">
        <v>5.26</v>
      </c>
      <c r="H695" s="8">
        <v>0</v>
      </c>
      <c r="I695" s="8">
        <v>7.76</v>
      </c>
      <c r="J695" s="8">
        <v>11.59</v>
      </c>
      <c r="K695" s="8">
        <v>7.66</v>
      </c>
      <c r="L695" s="8">
        <v>9.2999999999999992E-3</v>
      </c>
      <c r="M695" s="8">
        <v>100.2362</v>
      </c>
      <c r="N695" s="8"/>
      <c r="O695" s="8">
        <v>43.747558354441466</v>
      </c>
      <c r="P695" s="8">
        <v>40.75519754140538</v>
      </c>
      <c r="Q695" s="8">
        <v>15.497244104153166</v>
      </c>
      <c r="R695" s="8">
        <v>0</v>
      </c>
      <c r="S695" s="8">
        <v>100.00000000000001</v>
      </c>
      <c r="T695" s="8">
        <v>1.9685216741977634</v>
      </c>
      <c r="U695" s="8">
        <v>33.057472342815238</v>
      </c>
      <c r="V695" s="8">
        <v>64.974005982986995</v>
      </c>
      <c r="W695" s="8">
        <v>100</v>
      </c>
      <c r="X695" s="9"/>
    </row>
    <row r="696" spans="2:24" ht="17" x14ac:dyDescent="0.2">
      <c r="B696" s="10" t="s">
        <v>2521</v>
      </c>
      <c r="C696" s="8">
        <v>56.02</v>
      </c>
      <c r="D696" s="8">
        <v>5.7700000000000001E-2</v>
      </c>
      <c r="E696" s="8">
        <v>8.98</v>
      </c>
      <c r="F696" s="8">
        <v>2.5899999999999999E-2</v>
      </c>
      <c r="G696" s="8">
        <v>6</v>
      </c>
      <c r="H696" s="8">
        <v>0</v>
      </c>
      <c r="I696" s="8">
        <v>8.52</v>
      </c>
      <c r="J696" s="8">
        <v>13.55</v>
      </c>
      <c r="K696" s="8">
        <v>6.64</v>
      </c>
      <c r="L696" s="8">
        <v>0</v>
      </c>
      <c r="M696" s="8">
        <v>99.835999999999999</v>
      </c>
      <c r="N696" s="8"/>
      <c r="O696" s="8">
        <v>45.034606784687128</v>
      </c>
      <c r="P696" s="8">
        <v>39.400122558445503</v>
      </c>
      <c r="Q696" s="8">
        <v>15.565270656867389</v>
      </c>
      <c r="R696" s="8">
        <v>0</v>
      </c>
      <c r="S696" s="8">
        <v>100.00000000000001</v>
      </c>
      <c r="T696" s="8">
        <v>4.4487669345650422</v>
      </c>
      <c r="U696" s="8">
        <v>25.359607034004966</v>
      </c>
      <c r="V696" s="8">
        <v>70.19162603142999</v>
      </c>
      <c r="W696" s="8">
        <v>100</v>
      </c>
      <c r="X696" s="9"/>
    </row>
    <row r="697" spans="2:24" ht="17" x14ac:dyDescent="0.2">
      <c r="B697" s="10" t="s">
        <v>2522</v>
      </c>
      <c r="C697" s="8">
        <v>55.94</v>
      </c>
      <c r="D697" s="8">
        <v>5.7500000000000002E-2</v>
      </c>
      <c r="E697" s="8">
        <v>8.7799999999999994</v>
      </c>
      <c r="F697" s="8">
        <v>2.8000000000000001E-2</v>
      </c>
      <c r="G697" s="8">
        <v>6.11</v>
      </c>
      <c r="H697" s="8">
        <v>0</v>
      </c>
      <c r="I697" s="8">
        <v>8.57</v>
      </c>
      <c r="J697" s="8">
        <v>13.29</v>
      </c>
      <c r="K697" s="8">
        <v>6.59</v>
      </c>
      <c r="L697" s="8">
        <v>7.1999999999999998E-3</v>
      </c>
      <c r="M697" s="8">
        <v>99.390600000000006</v>
      </c>
      <c r="N697" s="8"/>
      <c r="O697" s="8">
        <v>44.324523103891465</v>
      </c>
      <c r="P697" s="8">
        <v>39.769562254945335</v>
      </c>
      <c r="Q697" s="8">
        <v>15.9059146411632</v>
      </c>
      <c r="R697" s="8">
        <v>0</v>
      </c>
      <c r="S697" s="8">
        <v>100</v>
      </c>
      <c r="T697" s="8">
        <v>3.968693322032943</v>
      </c>
      <c r="U697" s="8">
        <v>25.616300811495151</v>
      </c>
      <c r="V697" s="8">
        <v>70.415005866471901</v>
      </c>
      <c r="W697" s="8">
        <v>100</v>
      </c>
      <c r="X697" s="9"/>
    </row>
    <row r="698" spans="2:24" ht="17" x14ac:dyDescent="0.2">
      <c r="B698" s="10" t="s">
        <v>2523</v>
      </c>
      <c r="C698" s="8">
        <v>56.68</v>
      </c>
      <c r="D698" s="8">
        <v>1.6299999999999999E-2</v>
      </c>
      <c r="E698" s="8">
        <v>8.7799999999999994</v>
      </c>
      <c r="F698" s="8">
        <v>1.8499999999999999E-2</v>
      </c>
      <c r="G698" s="8">
        <v>6.47</v>
      </c>
      <c r="H698" s="8">
        <v>9.4000000000000004E-3</v>
      </c>
      <c r="I698" s="8">
        <v>8.33</v>
      </c>
      <c r="J698" s="8">
        <v>13.35</v>
      </c>
      <c r="K698" s="8">
        <v>6.7</v>
      </c>
      <c r="L698" s="8">
        <v>3.2000000000000002E-3</v>
      </c>
      <c r="M698" s="8">
        <v>100.3574</v>
      </c>
      <c r="N698" s="8"/>
      <c r="O698" s="8">
        <v>44.503123267472986</v>
      </c>
      <c r="P698" s="8">
        <v>38.637153651249861</v>
      </c>
      <c r="Q698" s="8">
        <v>16.834950847439931</v>
      </c>
      <c r="R698" s="8">
        <v>2.4772233837231424E-2</v>
      </c>
      <c r="S698" s="8">
        <v>100</v>
      </c>
      <c r="T698" s="8">
        <v>3.2884451142348983</v>
      </c>
      <c r="U698" s="8">
        <v>26.442084781592811</v>
      </c>
      <c r="V698" s="8">
        <v>70.269470104172299</v>
      </c>
      <c r="W698" s="8">
        <v>100</v>
      </c>
      <c r="X698" s="9"/>
    </row>
    <row r="699" spans="2:24" ht="17" x14ac:dyDescent="0.2">
      <c r="B699" s="10" t="s">
        <v>2524</v>
      </c>
      <c r="C699" s="8">
        <v>56.42</v>
      </c>
      <c r="D699" s="8">
        <v>2.0799999999999999E-2</v>
      </c>
      <c r="E699" s="8">
        <v>10.050000000000001</v>
      </c>
      <c r="F699" s="8">
        <v>1.2999999999999999E-3</v>
      </c>
      <c r="G699" s="8">
        <v>5.98</v>
      </c>
      <c r="H699" s="8">
        <v>2.58E-2</v>
      </c>
      <c r="I699" s="8">
        <v>7.75</v>
      </c>
      <c r="J699" s="8">
        <v>11.98</v>
      </c>
      <c r="K699" s="8">
        <v>7.36</v>
      </c>
      <c r="L699" s="8">
        <v>1.12E-2</v>
      </c>
      <c r="M699" s="8">
        <v>99.602500000000006</v>
      </c>
      <c r="N699" s="8"/>
      <c r="O699" s="8">
        <v>43.640789788861291</v>
      </c>
      <c r="P699" s="8">
        <v>39.281529017354835</v>
      </c>
      <c r="Q699" s="8">
        <v>17.003382088958087</v>
      </c>
      <c r="R699" s="8">
        <v>7.4299104825778825E-2</v>
      </c>
      <c r="S699" s="8">
        <v>100</v>
      </c>
      <c r="T699" s="8">
        <v>3.6661284923967745</v>
      </c>
      <c r="U699" s="8">
        <v>30.199615581056733</v>
      </c>
      <c r="V699" s="8">
        <v>66.134255926546487</v>
      </c>
      <c r="W699" s="8">
        <v>100</v>
      </c>
      <c r="X699" s="9"/>
    </row>
    <row r="700" spans="2:24" ht="17" x14ac:dyDescent="0.2">
      <c r="B700" s="10" t="s">
        <v>2525</v>
      </c>
      <c r="C700" s="8">
        <v>56.34</v>
      </c>
      <c r="D700" s="8">
        <v>6.6799999999999998E-2</v>
      </c>
      <c r="E700" s="8">
        <v>9.56</v>
      </c>
      <c r="F700" s="8">
        <v>2.93E-2</v>
      </c>
      <c r="G700" s="8">
        <v>5.41</v>
      </c>
      <c r="H700" s="8">
        <v>4.1000000000000002E-2</v>
      </c>
      <c r="I700" s="8">
        <v>8.49</v>
      </c>
      <c r="J700" s="8">
        <v>13.32</v>
      </c>
      <c r="K700" s="8">
        <v>6.7</v>
      </c>
      <c r="L700" s="8">
        <v>8.9999999999999998E-4</v>
      </c>
      <c r="M700" s="8">
        <v>99.966200000000001</v>
      </c>
      <c r="N700" s="8"/>
      <c r="O700" s="8">
        <v>45.324435903035095</v>
      </c>
      <c r="P700" s="8">
        <v>40.196364077642144</v>
      </c>
      <c r="Q700" s="8">
        <v>14.368909004879626</v>
      </c>
      <c r="R700" s="8">
        <v>0.11029101444313591</v>
      </c>
      <c r="S700" s="8">
        <v>100</v>
      </c>
      <c r="T700" s="8">
        <v>2.4878787440515757</v>
      </c>
      <c r="U700" s="8">
        <v>27.445539424607258</v>
      </c>
      <c r="V700" s="8">
        <v>70.066581831341153</v>
      </c>
      <c r="W700" s="8">
        <v>99.999999999999986</v>
      </c>
      <c r="X700" s="9"/>
    </row>
    <row r="701" spans="2:24" ht="17" x14ac:dyDescent="0.2">
      <c r="B701" s="10" t="s">
        <v>2526</v>
      </c>
      <c r="C701" s="8">
        <v>56.29</v>
      </c>
      <c r="D701" s="8">
        <v>1.09E-2</v>
      </c>
      <c r="E701" s="8">
        <v>9.43</v>
      </c>
      <c r="F701" s="8">
        <v>0</v>
      </c>
      <c r="G701" s="8">
        <v>5.41</v>
      </c>
      <c r="H701" s="8">
        <v>0</v>
      </c>
      <c r="I701" s="8">
        <v>8.68</v>
      </c>
      <c r="J701" s="8">
        <v>13.49</v>
      </c>
      <c r="K701" s="8">
        <v>6.58</v>
      </c>
      <c r="L701" s="8">
        <v>0</v>
      </c>
      <c r="M701" s="8">
        <v>99.892799999999994</v>
      </c>
      <c r="N701" s="8"/>
      <c r="O701" s="8">
        <v>45.283540158715532</v>
      </c>
      <c r="P701" s="8">
        <v>40.541428310905218</v>
      </c>
      <c r="Q701" s="8">
        <v>14.17503153037925</v>
      </c>
      <c r="R701" s="8">
        <v>0</v>
      </c>
      <c r="S701" s="8">
        <v>100</v>
      </c>
      <c r="T701" s="8">
        <v>2.606197254902634</v>
      </c>
      <c r="U701" s="8">
        <v>26.694602685810342</v>
      </c>
      <c r="V701" s="8">
        <v>70.699200059287037</v>
      </c>
      <c r="W701" s="8">
        <v>100.00000000000001</v>
      </c>
      <c r="X701" s="9"/>
    </row>
    <row r="702" spans="2:24" ht="17" x14ac:dyDescent="0.2">
      <c r="B702" s="10" t="s">
        <v>2527</v>
      </c>
      <c r="C702" s="8">
        <v>56.03</v>
      </c>
      <c r="D702" s="8">
        <v>3.78E-2</v>
      </c>
      <c r="E702" s="8">
        <v>8.56</v>
      </c>
      <c r="F702" s="8">
        <v>0</v>
      </c>
      <c r="G702" s="8">
        <v>5.82</v>
      </c>
      <c r="H702" s="8">
        <v>7.4000000000000003E-3</v>
      </c>
      <c r="I702" s="8">
        <v>8.86</v>
      </c>
      <c r="J702" s="8">
        <v>14.25</v>
      </c>
      <c r="K702" s="8">
        <v>6.22</v>
      </c>
      <c r="L702" s="8">
        <v>0</v>
      </c>
      <c r="M702" s="8">
        <v>99.785200000000003</v>
      </c>
      <c r="N702" s="8"/>
      <c r="O702" s="8">
        <v>45.781074931496981</v>
      </c>
      <c r="P702" s="8">
        <v>39.605521963347783</v>
      </c>
      <c r="Q702" s="8">
        <v>14.594608598389957</v>
      </c>
      <c r="R702" s="8">
        <v>1.8794506765267168E-2</v>
      </c>
      <c r="S702" s="8">
        <v>99.999999999999972</v>
      </c>
      <c r="T702" s="8">
        <v>3.2053217958582736</v>
      </c>
      <c r="U702" s="8">
        <v>24.203940349399737</v>
      </c>
      <c r="V702" s="8">
        <v>72.590737854741988</v>
      </c>
      <c r="W702" s="8">
        <v>100</v>
      </c>
      <c r="X702" s="9"/>
    </row>
    <row r="703" spans="2:24" ht="17" x14ac:dyDescent="0.2">
      <c r="B703" s="10" t="s">
        <v>2528</v>
      </c>
      <c r="C703" s="8">
        <v>56.17</v>
      </c>
      <c r="D703" s="8">
        <v>1.7399999999999999E-2</v>
      </c>
      <c r="E703" s="8">
        <v>8.7200000000000006</v>
      </c>
      <c r="F703" s="8">
        <v>0</v>
      </c>
      <c r="G703" s="8">
        <v>5.94</v>
      </c>
      <c r="H703" s="8">
        <v>2.58E-2</v>
      </c>
      <c r="I703" s="8">
        <v>8.66</v>
      </c>
      <c r="J703" s="8">
        <v>13.44</v>
      </c>
      <c r="K703" s="8">
        <v>6.58</v>
      </c>
      <c r="L703" s="8">
        <v>6.0000000000000001E-3</v>
      </c>
      <c r="M703" s="8">
        <v>99.574600000000004</v>
      </c>
      <c r="N703" s="8"/>
      <c r="O703" s="8">
        <v>44.582539507182076</v>
      </c>
      <c r="P703" s="8">
        <v>39.970016219534962</v>
      </c>
      <c r="Q703" s="8">
        <v>15.379787180525522</v>
      </c>
      <c r="R703" s="8">
        <v>6.7657092757437157E-2</v>
      </c>
      <c r="S703" s="8">
        <v>100</v>
      </c>
      <c r="T703" s="8">
        <v>3.7937541676347406</v>
      </c>
      <c r="U703" s="8">
        <v>25.595076771573193</v>
      </c>
      <c r="V703" s="8">
        <v>70.611169060792065</v>
      </c>
      <c r="W703" s="8">
        <v>100</v>
      </c>
      <c r="X703" s="9"/>
    </row>
    <row r="704" spans="2:24" ht="17" x14ac:dyDescent="0.2">
      <c r="B704" s="10" t="s">
        <v>2637</v>
      </c>
      <c r="C704" s="8">
        <f>AVERAGE(C681:C703)</f>
        <v>56.25739130434782</v>
      </c>
      <c r="D704" s="8">
        <f t="shared" ref="D704:L704" si="477">AVERAGE(D681:D703)</f>
        <v>3.5091304347826091E-2</v>
      </c>
      <c r="E704" s="8">
        <f t="shared" si="477"/>
        <v>9.2243478260869569</v>
      </c>
      <c r="F704" s="8">
        <f t="shared" si="477"/>
        <v>1.7773913043478261E-2</v>
      </c>
      <c r="G704" s="8">
        <f t="shared" si="477"/>
        <v>5.7965217391304344</v>
      </c>
      <c r="H704" s="8">
        <f t="shared" si="477"/>
        <v>1.4008695652173915E-2</v>
      </c>
      <c r="I704" s="8">
        <f t="shared" si="477"/>
        <v>8.4460869565217394</v>
      </c>
      <c r="J704" s="8">
        <f t="shared" si="477"/>
        <v>13.173478260869565</v>
      </c>
      <c r="K704" s="8">
        <f t="shared" si="477"/>
        <v>6.7569565217391316</v>
      </c>
      <c r="L704" s="8">
        <f t="shared" si="477"/>
        <v>3.5347826086956522E-3</v>
      </c>
      <c r="M704" s="8">
        <f>SUM(C704:L704)</f>
        <v>99.725191304347845</v>
      </c>
      <c r="N704" s="8"/>
      <c r="O704" s="8">
        <v>44.715187779266671</v>
      </c>
      <c r="P704" s="8">
        <v>39.889725365652431</v>
      </c>
      <c r="Q704" s="8">
        <v>15.357496156936193</v>
      </c>
      <c r="R704" s="8">
        <v>3.7590698144709542E-2</v>
      </c>
      <c r="S704" s="8">
        <v>100</v>
      </c>
      <c r="T704" s="8">
        <v>3.4549742600958391</v>
      </c>
      <c r="U704" s="8">
        <v>26.889256597370721</v>
      </c>
      <c r="V704" s="8">
        <v>69.655769142533444</v>
      </c>
      <c r="W704" s="8">
        <v>100</v>
      </c>
      <c r="X704" s="9"/>
    </row>
    <row r="705" spans="2:24" ht="17" x14ac:dyDescent="0.2">
      <c r="B705" s="10" t="s">
        <v>1532</v>
      </c>
      <c r="C705" s="8">
        <f>(STDEV(C681:C703)/C704)*100</f>
        <v>0.67949925738645478</v>
      </c>
      <c r="D705" s="8">
        <f t="shared" ref="D705:L705" si="478">(STDEV(D681:D703)/D704)*100</f>
        <v>58.674498512784176</v>
      </c>
      <c r="E705" s="8">
        <f t="shared" si="478"/>
        <v>7.4968838320460769</v>
      </c>
      <c r="F705" s="8">
        <f t="shared" si="478"/>
        <v>85.770964129644</v>
      </c>
      <c r="G705" s="8">
        <f t="shared" si="478"/>
        <v>5.2331232114674089</v>
      </c>
      <c r="H705" s="8">
        <f t="shared" si="478"/>
        <v>83.920967275526209</v>
      </c>
      <c r="I705" s="8">
        <f t="shared" si="478"/>
        <v>5.1314730856799438</v>
      </c>
      <c r="J705" s="8">
        <f t="shared" si="478"/>
        <v>6.2821617449601117</v>
      </c>
      <c r="K705" s="8">
        <f t="shared" si="478"/>
        <v>7.0846248661316444</v>
      </c>
      <c r="L705" s="8">
        <f t="shared" si="478"/>
        <v>129.06190631114086</v>
      </c>
      <c r="N705" s="8"/>
      <c r="O705" s="8">
        <v>7.4921162927662541</v>
      </c>
      <c r="P705" s="8">
        <v>8.515072489820172</v>
      </c>
      <c r="Q705" s="8">
        <v>4.8714102174863498</v>
      </c>
      <c r="R705" s="8">
        <v>79.121400999927232</v>
      </c>
      <c r="S705" s="8">
        <v>100</v>
      </c>
      <c r="T705" s="8">
        <v>4.4117748455300028</v>
      </c>
      <c r="U705" s="8">
        <v>9.4353657654706602</v>
      </c>
      <c r="V705" s="8">
        <v>86.152859388999332</v>
      </c>
      <c r="W705" s="8">
        <v>100</v>
      </c>
      <c r="X705" s="9"/>
    </row>
    <row r="706" spans="2:24" x14ac:dyDescent="0.2">
      <c r="B706" s="10"/>
      <c r="C706" s="8"/>
      <c r="D706" s="8"/>
      <c r="E706" s="8"/>
      <c r="F706" s="8"/>
      <c r="G706" s="8"/>
      <c r="H706" s="8"/>
      <c r="I706" s="8"/>
      <c r="J706" s="8"/>
      <c r="K706" s="8"/>
      <c r="L706" s="8"/>
      <c r="N706" s="8"/>
      <c r="O706" s="8"/>
      <c r="P706" s="8"/>
      <c r="Q706" s="8"/>
      <c r="R706" s="8"/>
      <c r="S706" s="8"/>
      <c r="V706" s="8"/>
      <c r="W706" s="8"/>
      <c r="X706" s="9"/>
    </row>
    <row r="707" spans="2:24" ht="17" x14ac:dyDescent="0.2">
      <c r="B707" s="10" t="s">
        <v>2103</v>
      </c>
      <c r="C707" s="8">
        <v>54.15</v>
      </c>
      <c r="D707" s="8">
        <v>9.3399999999999997E-2</v>
      </c>
      <c r="E707" s="8">
        <v>1.3622000000000001</v>
      </c>
      <c r="F707" s="8">
        <v>0</v>
      </c>
      <c r="G707" s="8">
        <v>4.59</v>
      </c>
      <c r="H707" s="8">
        <v>0.2278</v>
      </c>
      <c r="I707" s="8">
        <v>14.96</v>
      </c>
      <c r="J707" s="8">
        <v>24.39</v>
      </c>
      <c r="K707" s="8">
        <v>0.1351</v>
      </c>
      <c r="L707" s="8">
        <v>5.7999999999999996E-3</v>
      </c>
      <c r="M707" s="8">
        <v>99.914299999999997</v>
      </c>
      <c r="N707" s="8"/>
      <c r="O707" s="8">
        <v>49.807953622468979</v>
      </c>
      <c r="P707" s="8">
        <v>42.507874555427847</v>
      </c>
      <c r="Q707" s="8">
        <v>7.3164082490971634</v>
      </c>
      <c r="R707" s="8">
        <v>0.36776357300601303</v>
      </c>
      <c r="S707" s="8">
        <v>100.00000000000001</v>
      </c>
      <c r="T707" s="8">
        <v>0</v>
      </c>
      <c r="U707" s="8">
        <v>0.49678510968986961</v>
      </c>
      <c r="V707" s="8">
        <v>99.503214890310133</v>
      </c>
      <c r="W707" s="8">
        <v>100</v>
      </c>
      <c r="X707" s="9"/>
    </row>
    <row r="708" spans="2:24" ht="34" x14ac:dyDescent="0.2">
      <c r="B708" s="10" t="s">
        <v>2104</v>
      </c>
      <c r="C708" s="8">
        <v>53.55</v>
      </c>
      <c r="D708" s="8">
        <v>4.1399999999999999E-2</v>
      </c>
      <c r="E708" s="8">
        <v>0.96220000000000006</v>
      </c>
      <c r="F708" s="8">
        <v>0</v>
      </c>
      <c r="G708" s="8">
        <v>4.09</v>
      </c>
      <c r="H708" s="8">
        <v>0.23380000000000001</v>
      </c>
      <c r="I708" s="8">
        <v>15.52</v>
      </c>
      <c r="J708" s="8">
        <v>24.62</v>
      </c>
      <c r="K708" s="8">
        <v>8.4599999999999995E-2</v>
      </c>
      <c r="L708" s="8">
        <v>0</v>
      </c>
      <c r="M708" s="8">
        <v>99.102000000000004</v>
      </c>
      <c r="N708" s="8"/>
      <c r="O708" s="8">
        <v>49.645369024090584</v>
      </c>
      <c r="P708" s="8">
        <v>43.544500154314662</v>
      </c>
      <c r="Q708" s="8">
        <v>6.4374274742876434</v>
      </c>
      <c r="R708" s="8">
        <v>0.37270334730711496</v>
      </c>
      <c r="S708" s="8">
        <v>100</v>
      </c>
      <c r="T708" s="8">
        <v>0</v>
      </c>
      <c r="U708" s="8">
        <v>0.30775961031205828</v>
      </c>
      <c r="V708" s="8">
        <v>99.692240389687953</v>
      </c>
      <c r="W708" s="8">
        <v>100.00000000000001</v>
      </c>
      <c r="X708" s="9"/>
    </row>
    <row r="709" spans="2:24" ht="17" x14ac:dyDescent="0.2">
      <c r="B709" s="10" t="s">
        <v>2106</v>
      </c>
      <c r="C709" s="8">
        <v>54.48</v>
      </c>
      <c r="D709" s="8">
        <v>4.7199999999999999E-2</v>
      </c>
      <c r="E709" s="8">
        <v>0.99970000000000003</v>
      </c>
      <c r="F709" s="8">
        <v>0</v>
      </c>
      <c r="G709" s="8">
        <v>4.16</v>
      </c>
      <c r="H709" s="8">
        <v>0.20730000000000001</v>
      </c>
      <c r="I709" s="8">
        <v>15.43</v>
      </c>
      <c r="J709" s="8">
        <v>24.49</v>
      </c>
      <c r="K709" s="8">
        <v>0.10589999999999999</v>
      </c>
      <c r="L709" s="8">
        <v>8.3999999999999995E-3</v>
      </c>
      <c r="M709" s="8">
        <v>99.9285</v>
      </c>
      <c r="N709" s="8"/>
      <c r="O709" s="8">
        <v>49.604824037255995</v>
      </c>
      <c r="P709" s="8">
        <v>43.486249416787992</v>
      </c>
      <c r="Q709" s="8">
        <v>6.5769843045943466</v>
      </c>
      <c r="R709" s="8">
        <v>0.33194224136166584</v>
      </c>
      <c r="S709" s="8">
        <v>100</v>
      </c>
      <c r="T709" s="8">
        <v>0</v>
      </c>
      <c r="U709" s="8">
        <v>0.38666758598940887</v>
      </c>
      <c r="V709" s="8">
        <v>99.613332414010586</v>
      </c>
      <c r="W709" s="8">
        <v>100</v>
      </c>
      <c r="X709" s="9"/>
    </row>
    <row r="710" spans="2:24" ht="17" x14ac:dyDescent="0.2">
      <c r="B710" s="10" t="s">
        <v>2107</v>
      </c>
      <c r="C710" s="8">
        <v>54.31</v>
      </c>
      <c r="D710" s="8">
        <v>4.7800000000000002E-2</v>
      </c>
      <c r="E710" s="8">
        <v>0.84940000000000004</v>
      </c>
      <c r="F710" s="8">
        <v>0</v>
      </c>
      <c r="G710" s="8">
        <v>4.1100000000000003</v>
      </c>
      <c r="H710" s="8">
        <v>0.25679999999999997</v>
      </c>
      <c r="I710" s="8">
        <v>15.57</v>
      </c>
      <c r="J710" s="8">
        <v>24.6</v>
      </c>
      <c r="K710" s="8">
        <v>9.4799999999999995E-2</v>
      </c>
      <c r="L710" s="8">
        <v>8.9999999999999998E-4</v>
      </c>
      <c r="M710" s="8">
        <v>99.843599999999995</v>
      </c>
      <c r="N710" s="8"/>
      <c r="O710" s="8">
        <v>49.521793958738222</v>
      </c>
      <c r="P710" s="8">
        <v>43.611474708423046</v>
      </c>
      <c r="Q710" s="8">
        <v>6.4580504028812271</v>
      </c>
      <c r="R710" s="8">
        <v>0.4086809299575147</v>
      </c>
      <c r="S710" s="8">
        <v>100.00000000000001</v>
      </c>
      <c r="T710" s="8">
        <v>0</v>
      </c>
      <c r="U710" s="8">
        <v>0.3441609239271447</v>
      </c>
      <c r="V710" s="8">
        <v>99.655839076072866</v>
      </c>
      <c r="W710" s="8">
        <v>100.00000000000001</v>
      </c>
      <c r="X710" s="9"/>
    </row>
    <row r="711" spans="2:24" ht="17" x14ac:dyDescent="0.2">
      <c r="B711" s="10" t="s">
        <v>2108</v>
      </c>
      <c r="C711" s="8">
        <v>54.19</v>
      </c>
      <c r="D711" s="8">
        <v>4.0599999999999997E-2</v>
      </c>
      <c r="E711" s="8">
        <v>0.91</v>
      </c>
      <c r="F711" s="8">
        <v>4.5999999999999999E-3</v>
      </c>
      <c r="G711" s="8">
        <v>4.13</v>
      </c>
      <c r="H711" s="8">
        <v>0.21249999999999999</v>
      </c>
      <c r="I711" s="8">
        <v>15.37</v>
      </c>
      <c r="J711" s="8">
        <v>24.47</v>
      </c>
      <c r="K711" s="8">
        <v>0.1101</v>
      </c>
      <c r="L711" s="8">
        <v>4.7999999999999996E-3</v>
      </c>
      <c r="M711" s="8">
        <v>99.444500000000005</v>
      </c>
      <c r="N711" s="8"/>
      <c r="O711" s="8">
        <v>49.687893223814477</v>
      </c>
      <c r="P711" s="8">
        <v>43.425155193576686</v>
      </c>
      <c r="Q711" s="8">
        <v>6.5458343656663889</v>
      </c>
      <c r="R711" s="8">
        <v>0.34111721694244884</v>
      </c>
      <c r="S711" s="8">
        <v>100</v>
      </c>
      <c r="T711" s="8">
        <v>0</v>
      </c>
      <c r="U711" s="8">
        <v>0.40293933361779155</v>
      </c>
      <c r="V711" s="8">
        <v>99.597060666382205</v>
      </c>
      <c r="W711" s="8">
        <v>100</v>
      </c>
      <c r="X711" s="9"/>
    </row>
    <row r="712" spans="2:24" ht="17" x14ac:dyDescent="0.2">
      <c r="B712" s="10" t="s">
        <v>2109</v>
      </c>
      <c r="C712" s="8">
        <v>54.1</v>
      </c>
      <c r="D712" s="8">
        <v>0.1368</v>
      </c>
      <c r="E712" s="8">
        <v>1.4948999999999999</v>
      </c>
      <c r="F712" s="8">
        <v>9.4000000000000004E-3</v>
      </c>
      <c r="G712" s="8">
        <v>4.71</v>
      </c>
      <c r="H712" s="8">
        <v>0.22090000000000001</v>
      </c>
      <c r="I712" s="8">
        <v>14.96</v>
      </c>
      <c r="J712" s="8">
        <v>24.43</v>
      </c>
      <c r="K712" s="8">
        <v>0.1203</v>
      </c>
      <c r="L712" s="8">
        <v>2.0000000000000001E-4</v>
      </c>
      <c r="M712" s="8">
        <v>100.19499999999999</v>
      </c>
      <c r="N712" s="8"/>
      <c r="O712" s="8">
        <v>49.759357022212662</v>
      </c>
      <c r="P712" s="8">
        <v>42.39686893244297</v>
      </c>
      <c r="Q712" s="8">
        <v>7.4880812237764562</v>
      </c>
      <c r="R712" s="8">
        <v>0.35569282156791232</v>
      </c>
      <c r="S712" s="8">
        <v>100.00000000000001</v>
      </c>
      <c r="T712" s="8">
        <v>0</v>
      </c>
      <c r="U712" s="8">
        <v>0.44145320958358658</v>
      </c>
      <c r="V712" s="8">
        <v>99.558546790416415</v>
      </c>
      <c r="W712" s="8">
        <v>100</v>
      </c>
      <c r="X712" s="9"/>
    </row>
    <row r="713" spans="2:24" ht="17" x14ac:dyDescent="0.2">
      <c r="B713" s="10" t="s">
        <v>2110</v>
      </c>
      <c r="C713" s="8">
        <v>54.42</v>
      </c>
      <c r="D713" s="8">
        <v>7.9299999999999995E-2</v>
      </c>
      <c r="E713" s="8">
        <v>1.1162000000000001</v>
      </c>
      <c r="F713" s="8">
        <v>0</v>
      </c>
      <c r="G713" s="8">
        <v>4</v>
      </c>
      <c r="H713" s="8">
        <v>0.21740000000000001</v>
      </c>
      <c r="I713" s="8">
        <v>15.47</v>
      </c>
      <c r="J713" s="8">
        <v>24.71</v>
      </c>
      <c r="K713" s="8">
        <v>0.12909999999999999</v>
      </c>
      <c r="L713" s="8">
        <v>5.8999999999999999E-3</v>
      </c>
      <c r="M713" s="8">
        <v>100.14790000000001</v>
      </c>
      <c r="N713" s="8"/>
      <c r="O713" s="8">
        <v>49.890012421344188</v>
      </c>
      <c r="P713" s="8">
        <v>43.459235116691005</v>
      </c>
      <c r="Q713" s="8">
        <v>6.3037532422725944</v>
      </c>
      <c r="R713" s="8">
        <v>0.34699921969220898</v>
      </c>
      <c r="S713" s="8">
        <v>100</v>
      </c>
      <c r="T713" s="8">
        <v>0</v>
      </c>
      <c r="U713" s="8">
        <v>0.46947515371261306</v>
      </c>
      <c r="V713" s="8">
        <v>99.530524846287392</v>
      </c>
      <c r="W713" s="8">
        <v>100</v>
      </c>
      <c r="X713" s="9"/>
    </row>
    <row r="714" spans="2:24" ht="17" x14ac:dyDescent="0.2">
      <c r="B714" s="10" t="s">
        <v>2111</v>
      </c>
      <c r="C714" s="8">
        <v>54.13</v>
      </c>
      <c r="D714" s="8">
        <v>8.9099999999999999E-2</v>
      </c>
      <c r="E714" s="8">
        <v>1.2091000000000001</v>
      </c>
      <c r="F714" s="8">
        <v>2E-3</v>
      </c>
      <c r="G714" s="8">
        <v>4.37</v>
      </c>
      <c r="H714" s="8">
        <v>0.21579999999999999</v>
      </c>
      <c r="I714" s="8">
        <v>15.23</v>
      </c>
      <c r="J714" s="8">
        <v>24.54</v>
      </c>
      <c r="K714" s="8">
        <v>0.1278</v>
      </c>
      <c r="L714" s="8">
        <v>0</v>
      </c>
      <c r="M714" s="8">
        <v>99.918599999999998</v>
      </c>
      <c r="N714" s="8"/>
      <c r="O714" s="8">
        <v>49.764204791924996</v>
      </c>
      <c r="P714" s="8">
        <v>42.972766311887398</v>
      </c>
      <c r="Q714" s="8">
        <v>6.9170719599633443</v>
      </c>
      <c r="R714" s="8">
        <v>0.34595693622427426</v>
      </c>
      <c r="S714" s="8">
        <v>100</v>
      </c>
      <c r="T714" s="8">
        <v>0</v>
      </c>
      <c r="U714" s="8">
        <v>0.46679967184908394</v>
      </c>
      <c r="V714" s="8">
        <v>99.533200328150912</v>
      </c>
      <c r="W714" s="8">
        <v>100</v>
      </c>
      <c r="X714" s="9"/>
    </row>
    <row r="715" spans="2:24" ht="17" x14ac:dyDescent="0.2">
      <c r="B715" s="10" t="s">
        <v>2112</v>
      </c>
      <c r="C715" s="8">
        <v>54.05</v>
      </c>
      <c r="D715" s="8">
        <v>6.2799999999999995E-2</v>
      </c>
      <c r="E715" s="8">
        <v>0.97050000000000003</v>
      </c>
      <c r="F715" s="8">
        <v>0</v>
      </c>
      <c r="G715" s="8">
        <v>4.17</v>
      </c>
      <c r="H715" s="8">
        <v>0.21260000000000001</v>
      </c>
      <c r="I715" s="8">
        <v>15.36</v>
      </c>
      <c r="J715" s="8">
        <v>24.29</v>
      </c>
      <c r="K715" s="8">
        <v>0.1164</v>
      </c>
      <c r="L715" s="8">
        <v>5.1000000000000004E-3</v>
      </c>
      <c r="M715" s="8">
        <v>99.237399999999994</v>
      </c>
      <c r="N715" s="8"/>
      <c r="O715" s="8">
        <v>49.485791974327761</v>
      </c>
      <c r="P715" s="8">
        <v>43.540671652533383</v>
      </c>
      <c r="Q715" s="8">
        <v>6.6311280109910191</v>
      </c>
      <c r="R715" s="8">
        <v>0.34240836214783166</v>
      </c>
      <c r="S715" s="8">
        <v>100</v>
      </c>
      <c r="T715" s="8">
        <v>0</v>
      </c>
      <c r="U715" s="8">
        <v>0.42730253844413074</v>
      </c>
      <c r="V715" s="8">
        <v>99.572697461555876</v>
      </c>
      <c r="W715" s="8">
        <v>100</v>
      </c>
      <c r="X715" s="9"/>
    </row>
    <row r="716" spans="2:24" ht="17" x14ac:dyDescent="0.2">
      <c r="B716" s="10" t="s">
        <v>2113</v>
      </c>
      <c r="C716" s="8">
        <v>54.35</v>
      </c>
      <c r="D716" s="8">
        <v>8.4699999999999998E-2</v>
      </c>
      <c r="E716" s="8">
        <v>1.0279</v>
      </c>
      <c r="F716" s="8">
        <v>9.4000000000000004E-3</v>
      </c>
      <c r="G716" s="8">
        <v>4.1500000000000004</v>
      </c>
      <c r="H716" s="8">
        <v>0.2147</v>
      </c>
      <c r="I716" s="8">
        <v>15.39</v>
      </c>
      <c r="J716" s="8">
        <v>24.39</v>
      </c>
      <c r="K716" s="8">
        <v>0.11890000000000001</v>
      </c>
      <c r="L716" s="8">
        <v>3.5000000000000001E-3</v>
      </c>
      <c r="M716" s="8">
        <v>99.750200000000007</v>
      </c>
      <c r="N716" s="8"/>
      <c r="O716" s="8">
        <v>49.560491455591986</v>
      </c>
      <c r="P716" s="8">
        <v>43.51242842663256</v>
      </c>
      <c r="Q716" s="8">
        <v>6.582187467003493</v>
      </c>
      <c r="R716" s="8">
        <v>0.3448926507719634</v>
      </c>
      <c r="S716" s="8">
        <v>100</v>
      </c>
      <c r="T716" s="8">
        <v>0</v>
      </c>
      <c r="U716" s="8">
        <v>0.43531156704909157</v>
      </c>
      <c r="V716" s="8">
        <v>99.564688432950916</v>
      </c>
      <c r="W716" s="8">
        <v>100.00000000000001</v>
      </c>
      <c r="X716" s="9"/>
    </row>
    <row r="717" spans="2:24" ht="17" x14ac:dyDescent="0.2">
      <c r="B717" s="10" t="s">
        <v>2114</v>
      </c>
      <c r="C717" s="8">
        <v>54.27</v>
      </c>
      <c r="D717" s="8">
        <v>6.8199999999999997E-2</v>
      </c>
      <c r="E717" s="8">
        <v>1.4058999999999999</v>
      </c>
      <c r="F717" s="8">
        <v>0</v>
      </c>
      <c r="G717" s="8">
        <v>4.5999999999999996</v>
      </c>
      <c r="H717" s="8">
        <v>0.2165</v>
      </c>
      <c r="I717" s="8">
        <v>14.97</v>
      </c>
      <c r="J717" s="8">
        <v>24.5</v>
      </c>
      <c r="K717" s="8">
        <v>0.13589999999999999</v>
      </c>
      <c r="L717" s="8">
        <v>0</v>
      </c>
      <c r="M717" s="8">
        <v>100.1665</v>
      </c>
      <c r="N717" s="8"/>
      <c r="O717" s="8">
        <v>49.907448072423627</v>
      </c>
      <c r="P717" s="8">
        <v>42.429897013509972</v>
      </c>
      <c r="Q717" s="8">
        <v>7.3140084446537523</v>
      </c>
      <c r="R717" s="8">
        <v>0.34864646941265426</v>
      </c>
      <c r="S717" s="8">
        <v>100.00000000000001</v>
      </c>
      <c r="T717" s="8">
        <v>0</v>
      </c>
      <c r="U717" s="8">
        <v>0.49846849091388457</v>
      </c>
      <c r="V717" s="8">
        <v>99.501531509086121</v>
      </c>
      <c r="W717" s="8">
        <v>100</v>
      </c>
      <c r="X717" s="9"/>
    </row>
    <row r="718" spans="2:24" ht="17" x14ac:dyDescent="0.2">
      <c r="B718" s="10" t="s">
        <v>2115</v>
      </c>
      <c r="C718" s="8">
        <v>54.11</v>
      </c>
      <c r="D718" s="8">
        <v>0.1028</v>
      </c>
      <c r="E718" s="8">
        <v>1.3399000000000001</v>
      </c>
      <c r="F718" s="8">
        <v>0</v>
      </c>
      <c r="G718" s="8">
        <v>4.47</v>
      </c>
      <c r="H718" s="8">
        <v>0.19539999999999999</v>
      </c>
      <c r="I718" s="8">
        <v>15.02</v>
      </c>
      <c r="J718" s="8">
        <v>24.49</v>
      </c>
      <c r="K718" s="8">
        <v>0.1082</v>
      </c>
      <c r="L718" s="8">
        <v>0</v>
      </c>
      <c r="M718" s="8">
        <v>99.838200000000001</v>
      </c>
      <c r="N718" s="8"/>
      <c r="O718" s="8">
        <v>49.946680629127293</v>
      </c>
      <c r="P718" s="8">
        <v>42.622476176721527</v>
      </c>
      <c r="Q718" s="8">
        <v>7.1157997134271831</v>
      </c>
      <c r="R718" s="8">
        <v>0.31504348072400212</v>
      </c>
      <c r="S718" s="8">
        <v>100</v>
      </c>
      <c r="T718" s="8">
        <v>0</v>
      </c>
      <c r="U718" s="8">
        <v>0.3977438674700613</v>
      </c>
      <c r="V718" s="8">
        <v>99.602256132529945</v>
      </c>
      <c r="W718" s="8">
        <v>100</v>
      </c>
      <c r="X718" s="9"/>
    </row>
    <row r="719" spans="2:24" ht="17" x14ac:dyDescent="0.2">
      <c r="B719" s="10" t="s">
        <v>2116</v>
      </c>
      <c r="C719" s="8">
        <v>53.88</v>
      </c>
      <c r="D719" s="8">
        <v>0.12670000000000001</v>
      </c>
      <c r="E719" s="8">
        <v>1.7214</v>
      </c>
      <c r="F719" s="8">
        <v>0</v>
      </c>
      <c r="G719" s="8">
        <v>4.68</v>
      </c>
      <c r="H719" s="8">
        <v>0.1991</v>
      </c>
      <c r="I719" s="8">
        <v>14.91</v>
      </c>
      <c r="J719" s="8">
        <v>24.41</v>
      </c>
      <c r="K719" s="8">
        <v>0.1449</v>
      </c>
      <c r="L719" s="8">
        <v>0</v>
      </c>
      <c r="M719" s="8">
        <v>100.07210000000001</v>
      </c>
      <c r="N719" s="8"/>
      <c r="O719" s="8">
        <v>49.850842205812597</v>
      </c>
      <c r="P719" s="8">
        <v>42.367541354326761</v>
      </c>
      <c r="Q719" s="8">
        <v>7.4601733661244767</v>
      </c>
      <c r="R719" s="8">
        <v>0.32144307373616454</v>
      </c>
      <c r="S719" s="8">
        <v>100</v>
      </c>
      <c r="T719" s="8">
        <v>0</v>
      </c>
      <c r="U719" s="8">
        <v>0.53265113690468158</v>
      </c>
      <c r="V719" s="8">
        <v>99.46734886309531</v>
      </c>
      <c r="W719" s="8">
        <v>99.999999999999986</v>
      </c>
      <c r="X719" s="9"/>
    </row>
    <row r="720" spans="2:24" ht="34" x14ac:dyDescent="0.2">
      <c r="B720" s="10" t="s">
        <v>2638</v>
      </c>
      <c r="C720" s="8">
        <f>AVERAGE(C707:C719)</f>
        <v>54.153076923076924</v>
      </c>
      <c r="D720" s="8">
        <f t="shared" ref="D720:L720" si="479">AVERAGE(D707:D719)</f>
        <v>7.8523076923076918E-2</v>
      </c>
      <c r="E720" s="8">
        <f t="shared" si="479"/>
        <v>1.1822538461538461</v>
      </c>
      <c r="F720" s="8">
        <f t="shared" si="479"/>
        <v>1.9538461538461537E-3</v>
      </c>
      <c r="G720" s="8">
        <f t="shared" si="479"/>
        <v>4.3253846153846149</v>
      </c>
      <c r="H720" s="8">
        <f t="shared" si="479"/>
        <v>0.21773846153846155</v>
      </c>
      <c r="I720" s="8">
        <f t="shared" si="479"/>
        <v>15.243076923076924</v>
      </c>
      <c r="J720" s="8">
        <f t="shared" si="479"/>
        <v>24.48692307692308</v>
      </c>
      <c r="K720" s="8">
        <f t="shared" si="479"/>
        <v>0.11784615384615385</v>
      </c>
      <c r="L720" s="8">
        <f t="shared" si="479"/>
        <v>2.6615384615384613E-3</v>
      </c>
      <c r="M720" s="8">
        <f>SUM(C720:L720)</f>
        <v>99.809438461538463</v>
      </c>
      <c r="N720" s="8"/>
      <c r="O720" s="8">
        <v>49.725315372246058</v>
      </c>
      <c r="P720" s="8">
        <v>43.069206319492437</v>
      </c>
      <c r="Q720" s="8">
        <v>6.8559305098881334</v>
      </c>
      <c r="R720" s="8">
        <v>0.34954779837337457</v>
      </c>
      <c r="S720" s="8">
        <v>100.00000000000001</v>
      </c>
      <c r="T720" s="8">
        <v>0</v>
      </c>
      <c r="U720" s="8">
        <v>0.43119255874076645</v>
      </c>
      <c r="V720" s="8">
        <v>99.568807441259239</v>
      </c>
      <c r="W720" s="8">
        <v>100</v>
      </c>
      <c r="X720" s="9"/>
    </row>
    <row r="721" spans="2:24" ht="17" x14ac:dyDescent="0.2">
      <c r="B721" s="10" t="s">
        <v>1532</v>
      </c>
      <c r="C721" s="8">
        <f>(STDEV(C707:C719)/C720)*100</f>
        <v>0.44938890494036021</v>
      </c>
      <c r="D721" s="8">
        <f t="shared" ref="D721:L721" si="480">(STDEV(D707:D719)/D720)*100</f>
        <v>39.890318217984408</v>
      </c>
      <c r="E721" s="8">
        <f t="shared" si="480"/>
        <v>22.326715702530358</v>
      </c>
      <c r="F721" s="8">
        <f t="shared" si="480"/>
        <v>182.30599680469359</v>
      </c>
      <c r="G721" s="8">
        <f t="shared" si="480"/>
        <v>5.856858266825105</v>
      </c>
      <c r="H721" s="8">
        <f t="shared" si="480"/>
        <v>7.1627562574943999</v>
      </c>
      <c r="I721" s="8">
        <f t="shared" si="480"/>
        <v>1.6036870005990504</v>
      </c>
      <c r="J721" s="8">
        <f t="shared" si="480"/>
        <v>0.45700537414427528</v>
      </c>
      <c r="K721" s="8">
        <f t="shared" si="480"/>
        <v>14.538892302663026</v>
      </c>
      <c r="L721" s="8">
        <f t="shared" si="480"/>
        <v>113.27415171089027</v>
      </c>
      <c r="N721" s="8"/>
      <c r="O721" s="8">
        <v>3.5365319485476441</v>
      </c>
      <c r="P721" s="8">
        <v>17.267393479046099</v>
      </c>
      <c r="Q721" s="8">
        <v>35.37686461715132</v>
      </c>
      <c r="R721" s="8">
        <v>43.819209955254927</v>
      </c>
      <c r="S721" s="8">
        <v>100</v>
      </c>
      <c r="T721" s="8">
        <v>13.189363508316912</v>
      </c>
      <c r="U721" s="8">
        <v>62.71754534763808</v>
      </c>
      <c r="V721" s="8">
        <v>24.093091144045012</v>
      </c>
      <c r="W721" s="8">
        <v>100</v>
      </c>
      <c r="X721" s="9"/>
    </row>
    <row r="722" spans="2:24" x14ac:dyDescent="0.2">
      <c r="B722" s="10"/>
      <c r="C722" s="8"/>
      <c r="D722" s="8"/>
      <c r="E722" s="8"/>
      <c r="F722" s="8"/>
      <c r="G722" s="8"/>
      <c r="H722" s="8"/>
      <c r="I722" s="8"/>
      <c r="J722" s="8"/>
      <c r="K722" s="8"/>
      <c r="L722" s="8"/>
      <c r="N722" s="8"/>
      <c r="O722" s="8"/>
      <c r="P722" s="8"/>
      <c r="Q722" s="8"/>
      <c r="R722" s="8"/>
      <c r="S722" s="8"/>
      <c r="V722" s="8"/>
      <c r="W722" s="8"/>
      <c r="X722" s="9"/>
    </row>
    <row r="723" spans="2:24" x14ac:dyDescent="0.2">
      <c r="B723" s="10"/>
      <c r="C723" s="8"/>
      <c r="D723" s="8"/>
      <c r="E723" s="8"/>
      <c r="F723" s="8"/>
      <c r="G723" s="8"/>
      <c r="H723" s="8"/>
      <c r="I723" s="8"/>
      <c r="J723" s="8"/>
      <c r="K723" s="8"/>
      <c r="L723" s="8"/>
      <c r="N723" s="8"/>
      <c r="O723" s="8"/>
      <c r="P723" s="8"/>
      <c r="Q723" s="8"/>
      <c r="R723" s="8"/>
      <c r="S723" s="8"/>
      <c r="V723" s="8"/>
      <c r="W723" s="8"/>
      <c r="X723" s="9"/>
    </row>
    <row r="724" spans="2:24" ht="17" x14ac:dyDescent="0.2">
      <c r="B724" s="6" t="s">
        <v>1418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N724" s="8"/>
      <c r="O724" s="8"/>
      <c r="P724" s="8"/>
      <c r="Q724" s="8"/>
      <c r="R724" s="8"/>
      <c r="S724" s="8"/>
      <c r="V724" s="8"/>
      <c r="W724" s="8"/>
      <c r="X724" s="9"/>
    </row>
    <row r="725" spans="2:24" ht="17" x14ac:dyDescent="0.2">
      <c r="B725" s="10" t="s">
        <v>2331</v>
      </c>
      <c r="C725" s="8">
        <v>50.78</v>
      </c>
      <c r="D725" s="8">
        <v>8.2900000000000001E-2</v>
      </c>
      <c r="E725" s="8">
        <v>1.1218999999999999</v>
      </c>
      <c r="F725" s="8">
        <v>0</v>
      </c>
      <c r="G725" s="8">
        <v>16.010000000000002</v>
      </c>
      <c r="H725" s="8">
        <v>0.80010000000000003</v>
      </c>
      <c r="I725" s="8">
        <v>8.0500000000000007</v>
      </c>
      <c r="J725" s="8">
        <v>22.06</v>
      </c>
      <c r="K725" s="8">
        <v>1.1558999999999999</v>
      </c>
      <c r="L725" s="8">
        <v>4.0000000000000002E-4</v>
      </c>
      <c r="M725" s="8">
        <v>100.0612</v>
      </c>
      <c r="N725" s="8"/>
      <c r="O725" s="8">
        <v>47.553561324632426</v>
      </c>
      <c r="P725" s="8">
        <v>24.144839204902013</v>
      </c>
      <c r="Q725" s="8">
        <v>26.938115925038542</v>
      </c>
      <c r="R725" s="8">
        <v>1.3634835454270218</v>
      </c>
      <c r="S725" s="8">
        <v>100</v>
      </c>
      <c r="V725" s="8"/>
      <c r="W725" s="8"/>
      <c r="X725" s="9"/>
    </row>
    <row r="726" spans="2:24" ht="17" x14ac:dyDescent="0.2">
      <c r="B726" s="10" t="s">
        <v>2332</v>
      </c>
      <c r="C726" s="8">
        <v>50.59</v>
      </c>
      <c r="D726" s="8">
        <v>9.6600000000000005E-2</v>
      </c>
      <c r="E726" s="8">
        <v>1.7405999999999999</v>
      </c>
      <c r="F726" s="8">
        <v>0</v>
      </c>
      <c r="G726" s="8">
        <v>16.22</v>
      </c>
      <c r="H726" s="8">
        <v>0.69540000000000002</v>
      </c>
      <c r="I726" s="8">
        <v>7.51</v>
      </c>
      <c r="J726" s="8">
        <v>21.63</v>
      </c>
      <c r="K726" s="8">
        <v>1.39</v>
      </c>
      <c r="L726" s="8">
        <v>0</v>
      </c>
      <c r="M726" s="8">
        <v>99.872600000000006</v>
      </c>
      <c r="N726" s="8"/>
      <c r="O726" s="8">
        <v>47.759323773781361</v>
      </c>
      <c r="P726" s="8">
        <v>23.072384714633074</v>
      </c>
      <c r="Q726" s="8">
        <v>27.95444317463669</v>
      </c>
      <c r="R726" s="8">
        <v>1.2138483369488782</v>
      </c>
      <c r="S726" s="8">
        <v>100</v>
      </c>
      <c r="V726" s="8"/>
      <c r="W726" s="8"/>
      <c r="X726" s="9"/>
    </row>
    <row r="727" spans="2:24" ht="17" x14ac:dyDescent="0.2">
      <c r="B727" s="10" t="s">
        <v>2333</v>
      </c>
      <c r="C727" s="8">
        <v>49.96</v>
      </c>
      <c r="D727" s="8">
        <v>0.1089</v>
      </c>
      <c r="E727" s="8">
        <v>1.96</v>
      </c>
      <c r="F727" s="8">
        <v>9.7999999999999997E-3</v>
      </c>
      <c r="G727" s="8">
        <v>15.98</v>
      </c>
      <c r="H727" s="8">
        <v>0.74219999999999997</v>
      </c>
      <c r="I727" s="8">
        <v>7.63</v>
      </c>
      <c r="J727" s="8">
        <v>22.07</v>
      </c>
      <c r="K727" s="8">
        <v>1.38</v>
      </c>
      <c r="L727" s="8">
        <v>1.1000000000000001E-3</v>
      </c>
      <c r="M727" s="8">
        <v>99.844399999999993</v>
      </c>
      <c r="N727" s="8"/>
      <c r="O727" s="8">
        <v>48.244423034619722</v>
      </c>
      <c r="P727" s="8">
        <v>23.207065063012742</v>
      </c>
      <c r="Q727" s="8">
        <v>27.265904253357608</v>
      </c>
      <c r="R727" s="8">
        <v>1.2826076490099227</v>
      </c>
      <c r="S727" s="8">
        <v>99.999999999999986</v>
      </c>
      <c r="V727" s="8"/>
      <c r="W727" s="8"/>
      <c r="X727" s="9"/>
    </row>
    <row r="728" spans="2:24" ht="17" x14ac:dyDescent="0.2">
      <c r="B728" s="10" t="s">
        <v>2334</v>
      </c>
      <c r="C728" s="8">
        <v>50.8</v>
      </c>
      <c r="D728" s="8">
        <v>5.0200000000000002E-2</v>
      </c>
      <c r="E728" s="8">
        <v>1.0186999999999999</v>
      </c>
      <c r="F728" s="8">
        <v>0</v>
      </c>
      <c r="G728" s="8">
        <v>15.88</v>
      </c>
      <c r="H728" s="8">
        <v>0.83220000000000005</v>
      </c>
      <c r="I728" s="8">
        <v>8.0399999999999991</v>
      </c>
      <c r="J728" s="8">
        <v>22.2</v>
      </c>
      <c r="K728" s="8">
        <v>1.1183000000000001</v>
      </c>
      <c r="L728" s="8">
        <v>9.7999999999999997E-3</v>
      </c>
      <c r="M728" s="8">
        <v>99.970699999999994</v>
      </c>
      <c r="N728" s="8"/>
      <c r="O728" s="8">
        <v>47.803836326164195</v>
      </c>
      <c r="P728" s="8">
        <v>24.088886377941698</v>
      </c>
      <c r="Q728" s="8">
        <v>26.690617465688277</v>
      </c>
      <c r="R728" s="8">
        <v>1.4166598302058278</v>
      </c>
      <c r="S728" s="8">
        <v>100</v>
      </c>
      <c r="V728" s="8"/>
      <c r="W728" s="8"/>
      <c r="X728" s="9"/>
    </row>
    <row r="729" spans="2:24" ht="17" x14ac:dyDescent="0.2">
      <c r="B729" s="10" t="s">
        <v>2335</v>
      </c>
      <c r="C729" s="8">
        <v>50.09</v>
      </c>
      <c r="D729" s="8">
        <v>0.13139999999999999</v>
      </c>
      <c r="E729" s="8">
        <v>2.09</v>
      </c>
      <c r="F729" s="8">
        <v>1.0999999999999999E-2</v>
      </c>
      <c r="G729" s="8">
        <v>16.670000000000002</v>
      </c>
      <c r="H729" s="8">
        <v>0.74009999999999998</v>
      </c>
      <c r="I729" s="8">
        <v>7.45</v>
      </c>
      <c r="J729" s="8">
        <v>21.37</v>
      </c>
      <c r="K729" s="8">
        <v>1.52</v>
      </c>
      <c r="L729" s="8">
        <v>0</v>
      </c>
      <c r="M729" s="8">
        <v>100.0749</v>
      </c>
      <c r="N729" s="8"/>
      <c r="O729" s="8">
        <v>47.140379809179095</v>
      </c>
      <c r="P729" s="8">
        <v>22.866290994481506</v>
      </c>
      <c r="Q729" s="8">
        <v>28.70268345979165</v>
      </c>
      <c r="R729" s="8">
        <v>1.2906457365477551</v>
      </c>
      <c r="S729" s="8">
        <v>100</v>
      </c>
      <c r="V729" s="8"/>
      <c r="W729" s="8"/>
      <c r="X729" s="9"/>
    </row>
    <row r="730" spans="2:24" ht="17" x14ac:dyDescent="0.2">
      <c r="B730" s="10" t="s">
        <v>2336</v>
      </c>
      <c r="C730" s="8">
        <v>49.95</v>
      </c>
      <c r="D730" s="8">
        <v>0.1283</v>
      </c>
      <c r="E730" s="8">
        <v>2.0299999999999998</v>
      </c>
      <c r="F730" s="8">
        <v>0</v>
      </c>
      <c r="G730" s="8">
        <v>16.3</v>
      </c>
      <c r="H730" s="8">
        <v>0.74860000000000004</v>
      </c>
      <c r="I730" s="8">
        <v>7.58</v>
      </c>
      <c r="J730" s="8">
        <v>21.72</v>
      </c>
      <c r="K730" s="8">
        <v>1.51</v>
      </c>
      <c r="L730" s="8">
        <v>0</v>
      </c>
      <c r="M730" s="8">
        <v>99.966899999999995</v>
      </c>
      <c r="N730" s="8"/>
      <c r="O730" s="8">
        <v>47.65092718716285</v>
      </c>
      <c r="P730" s="8">
        <v>23.138310160228929</v>
      </c>
      <c r="Q730" s="8">
        <v>27.912419627640173</v>
      </c>
      <c r="R730" s="8">
        <v>1.2983430249680572</v>
      </c>
      <c r="S730" s="8">
        <v>100.00000000000001</v>
      </c>
      <c r="V730" s="8"/>
      <c r="W730" s="8"/>
      <c r="X730" s="9"/>
    </row>
    <row r="731" spans="2:24" ht="17" x14ac:dyDescent="0.2">
      <c r="B731" s="10" t="s">
        <v>2337</v>
      </c>
      <c r="C731" s="8">
        <v>50.5</v>
      </c>
      <c r="D731" s="8">
        <v>4.7600000000000003E-2</v>
      </c>
      <c r="E731" s="8">
        <v>1.5504</v>
      </c>
      <c r="F731" s="8">
        <v>0</v>
      </c>
      <c r="G731" s="8">
        <v>16.05</v>
      </c>
      <c r="H731" s="8">
        <v>0.80100000000000005</v>
      </c>
      <c r="I731" s="8">
        <v>7.87</v>
      </c>
      <c r="J731" s="8">
        <v>21.85</v>
      </c>
      <c r="K731" s="8">
        <v>1.3389</v>
      </c>
      <c r="L731" s="8">
        <v>0</v>
      </c>
      <c r="M731" s="8">
        <v>100.0089</v>
      </c>
      <c r="N731" s="8"/>
      <c r="O731" s="8">
        <v>47.540018599624418</v>
      </c>
      <c r="P731" s="8">
        <v>23.825034404621299</v>
      </c>
      <c r="Q731" s="8">
        <v>27.257203041829452</v>
      </c>
      <c r="R731" s="8">
        <v>1.3777439539248366</v>
      </c>
      <c r="S731" s="8">
        <v>100</v>
      </c>
      <c r="V731" s="8"/>
      <c r="W731" s="8"/>
      <c r="X731" s="9"/>
    </row>
    <row r="732" spans="2:24" ht="17" x14ac:dyDescent="0.2">
      <c r="B732" s="10" t="s">
        <v>2338</v>
      </c>
      <c r="C732" s="8">
        <v>50.38</v>
      </c>
      <c r="D732" s="8">
        <v>0.1052</v>
      </c>
      <c r="E732" s="8">
        <v>1.7687999999999999</v>
      </c>
      <c r="F732" s="8">
        <v>1.49E-2</v>
      </c>
      <c r="G732" s="8">
        <v>16.53</v>
      </c>
      <c r="H732" s="8">
        <v>0.7107</v>
      </c>
      <c r="I732" s="8">
        <v>7.71</v>
      </c>
      <c r="J732" s="8">
        <v>21.57</v>
      </c>
      <c r="K732" s="8">
        <v>1.41</v>
      </c>
      <c r="L732" s="8">
        <v>9.1000000000000004E-3</v>
      </c>
      <c r="M732" s="8">
        <v>100.2097</v>
      </c>
      <c r="N732" s="8"/>
      <c r="O732" s="8">
        <v>47.135249944848596</v>
      </c>
      <c r="P732" s="8">
        <v>23.442339184397333</v>
      </c>
      <c r="Q732" s="8">
        <v>28.194660492882917</v>
      </c>
      <c r="R732" s="8">
        <v>1.2277503778711527</v>
      </c>
      <c r="S732" s="8">
        <v>99.999999999999986</v>
      </c>
      <c r="V732" s="8"/>
      <c r="W732" s="8"/>
      <c r="X732" s="9"/>
    </row>
    <row r="733" spans="2:24" ht="17" x14ac:dyDescent="0.2">
      <c r="B733" s="10" t="s">
        <v>2339</v>
      </c>
      <c r="C733" s="8">
        <v>50.55</v>
      </c>
      <c r="D733" s="8">
        <v>0.1075</v>
      </c>
      <c r="E733" s="8">
        <v>1.6769000000000001</v>
      </c>
      <c r="F733" s="8">
        <v>2.07E-2</v>
      </c>
      <c r="G733" s="8">
        <v>16.100000000000001</v>
      </c>
      <c r="H733" s="8">
        <v>0.74070000000000003</v>
      </c>
      <c r="I733" s="8">
        <v>7.77</v>
      </c>
      <c r="J733" s="8">
        <v>21.75</v>
      </c>
      <c r="K733" s="8">
        <v>1.5</v>
      </c>
      <c r="L733" s="8">
        <v>0</v>
      </c>
      <c r="M733" s="8">
        <v>100.2158</v>
      </c>
      <c r="N733" s="8"/>
      <c r="O733" s="8">
        <v>47.578947571578126</v>
      </c>
      <c r="P733" s="8">
        <v>23.649800795374766</v>
      </c>
      <c r="Q733" s="8">
        <v>27.490319835811594</v>
      </c>
      <c r="R733" s="8">
        <v>1.2809317972355194</v>
      </c>
      <c r="S733" s="8">
        <v>100</v>
      </c>
      <c r="V733" s="8"/>
      <c r="W733" s="8"/>
      <c r="X733" s="9"/>
    </row>
    <row r="734" spans="2:24" ht="17" x14ac:dyDescent="0.2">
      <c r="B734" s="10" t="s">
        <v>2340</v>
      </c>
      <c r="C734" s="8">
        <v>50.32</v>
      </c>
      <c r="D734" s="8">
        <v>0.1023</v>
      </c>
      <c r="E734" s="8">
        <v>1.94</v>
      </c>
      <c r="F734" s="8">
        <v>0</v>
      </c>
      <c r="G734" s="8">
        <v>16.190000000000001</v>
      </c>
      <c r="H734" s="8">
        <v>0.73299999999999998</v>
      </c>
      <c r="I734" s="8">
        <v>7.63</v>
      </c>
      <c r="J734" s="8">
        <v>21.64</v>
      </c>
      <c r="K734" s="8">
        <v>1.37</v>
      </c>
      <c r="L734" s="8">
        <v>6.9999999999999999E-4</v>
      </c>
      <c r="M734" s="8">
        <v>99.941100000000006</v>
      </c>
      <c r="N734" s="8"/>
      <c r="O734" s="8">
        <v>47.588823656861827</v>
      </c>
      <c r="P734" s="8">
        <v>23.346573482027932</v>
      </c>
      <c r="Q734" s="8">
        <v>27.790279104218147</v>
      </c>
      <c r="R734" s="8">
        <v>1.2743237568920784</v>
      </c>
      <c r="S734" s="8">
        <v>99.999999999999972</v>
      </c>
      <c r="V734" s="8"/>
      <c r="W734" s="8"/>
      <c r="X734" s="9"/>
    </row>
    <row r="735" spans="2:24" ht="17" x14ac:dyDescent="0.2">
      <c r="B735" s="10" t="s">
        <v>2341</v>
      </c>
      <c r="C735" s="8">
        <v>50.38</v>
      </c>
      <c r="D735" s="8">
        <v>8.4400000000000003E-2</v>
      </c>
      <c r="E735" s="8">
        <v>1.7746999999999999</v>
      </c>
      <c r="F735" s="8">
        <v>0</v>
      </c>
      <c r="G735" s="8">
        <v>16.28</v>
      </c>
      <c r="H735" s="8">
        <v>0.72160000000000002</v>
      </c>
      <c r="I735" s="8">
        <v>7.59</v>
      </c>
      <c r="J735" s="8">
        <v>21.74</v>
      </c>
      <c r="K735" s="8">
        <v>1.46</v>
      </c>
      <c r="L735" s="8">
        <v>1E-3</v>
      </c>
      <c r="M735" s="8">
        <v>100.0317</v>
      </c>
      <c r="N735" s="8"/>
      <c r="O735" s="8">
        <v>47.697987628746894</v>
      </c>
      <c r="P735" s="8">
        <v>23.170381838522434</v>
      </c>
      <c r="Q735" s="8">
        <v>27.880031746941071</v>
      </c>
      <c r="R735" s="8">
        <v>1.2515987857895949</v>
      </c>
      <c r="S735" s="8">
        <v>100</v>
      </c>
      <c r="V735" s="8"/>
      <c r="W735" s="8"/>
      <c r="X735" s="9"/>
    </row>
    <row r="736" spans="2:24" ht="17" x14ac:dyDescent="0.2">
      <c r="B736" s="10" t="s">
        <v>1854</v>
      </c>
      <c r="C736" s="8">
        <f t="shared" ref="C736:L736" si="481">AVERAGE(C725:C732,C733,C734:C735)</f>
        <v>50.390909090909098</v>
      </c>
      <c r="D736" s="8">
        <f t="shared" si="481"/>
        <v>9.5027272727272724E-2</v>
      </c>
      <c r="E736" s="8">
        <f t="shared" si="481"/>
        <v>1.6974545454545455</v>
      </c>
      <c r="F736" s="8">
        <f t="shared" si="481"/>
        <v>5.1272727272727268E-3</v>
      </c>
      <c r="G736" s="8">
        <f t="shared" si="481"/>
        <v>16.200909090909089</v>
      </c>
      <c r="H736" s="8">
        <f t="shared" si="481"/>
        <v>0.75141818181818187</v>
      </c>
      <c r="I736" s="8">
        <f t="shared" si="481"/>
        <v>7.7118181818181819</v>
      </c>
      <c r="J736" s="8">
        <f t="shared" si="481"/>
        <v>21.781818181818185</v>
      </c>
      <c r="K736" s="8">
        <f t="shared" si="481"/>
        <v>1.3775545454545457</v>
      </c>
      <c r="L736" s="8">
        <f t="shared" si="481"/>
        <v>2.0090909090909092E-3</v>
      </c>
      <c r="M736" s="8">
        <f>SUM(C736:L736)</f>
        <v>100.01404545454545</v>
      </c>
      <c r="N736" s="8"/>
      <c r="O736" s="8">
        <v>47.608869679612056</v>
      </c>
      <c r="P736" s="8">
        <v>23.453163006373355</v>
      </c>
      <c r="Q736" s="8">
        <v>27.639582183426921</v>
      </c>
      <c r="R736" s="8">
        <v>1.2983851305876652</v>
      </c>
      <c r="S736" s="8">
        <v>100</v>
      </c>
      <c r="V736" s="8"/>
      <c r="W736" s="8"/>
      <c r="X736" s="9"/>
    </row>
    <row r="737" spans="2:24" ht="17" x14ac:dyDescent="0.2">
      <c r="B737" s="10" t="s">
        <v>1532</v>
      </c>
      <c r="C737" s="8">
        <f t="shared" ref="C737:L737" si="482">(STDEV(C725:C732,C733,C734:C735)/C736)*100</f>
        <v>0.58584029138921312</v>
      </c>
      <c r="D737" s="8">
        <f t="shared" si="482"/>
        <v>28.734109838702558</v>
      </c>
      <c r="E737" s="8">
        <f t="shared" si="482"/>
        <v>20.571703492781644</v>
      </c>
      <c r="F737" s="8">
        <f t="shared" si="482"/>
        <v>148.32466917048214</v>
      </c>
      <c r="G737" s="8">
        <f t="shared" si="482"/>
        <v>1.4686006133095628</v>
      </c>
      <c r="H737" s="8">
        <f t="shared" si="482"/>
        <v>5.6011798563877084</v>
      </c>
      <c r="I737" s="8">
        <f t="shared" si="482"/>
        <v>2.6107519541882498</v>
      </c>
      <c r="J737" s="8">
        <f t="shared" si="482"/>
        <v>1.1284521869968442</v>
      </c>
      <c r="K737" s="8">
        <f t="shared" si="482"/>
        <v>9.7049051034828295</v>
      </c>
      <c r="L737" s="8">
        <f t="shared" si="482"/>
        <v>184.43785271105151</v>
      </c>
      <c r="N737" s="8"/>
      <c r="O737" s="8">
        <v>10.91837086560748</v>
      </c>
      <c r="P737" s="8">
        <v>35.147236948888946</v>
      </c>
      <c r="Q737" s="8">
        <v>11.091153890041326</v>
      </c>
      <c r="R737" s="8">
        <v>42.843238295462257</v>
      </c>
      <c r="S737" s="8">
        <v>100</v>
      </c>
      <c r="T737" s="8">
        <v>4.2850613260199983</v>
      </c>
      <c r="U737" s="8">
        <v>61.365053911410193</v>
      </c>
      <c r="V737" s="8">
        <v>34.349884762569808</v>
      </c>
      <c r="W737" s="8">
        <v>100</v>
      </c>
      <c r="X737" s="9"/>
    </row>
    <row r="738" spans="2:24" x14ac:dyDescent="0.2">
      <c r="B738" s="10"/>
      <c r="C738" s="8"/>
      <c r="D738" s="8"/>
      <c r="E738" s="8"/>
      <c r="F738" s="8"/>
      <c r="G738" s="8"/>
      <c r="H738" s="8"/>
      <c r="I738" s="8"/>
      <c r="J738" s="8"/>
      <c r="K738" s="8"/>
      <c r="L738" s="8"/>
      <c r="N738" s="8"/>
      <c r="O738" s="8"/>
      <c r="P738" s="8"/>
      <c r="Q738" s="8"/>
      <c r="R738" s="8"/>
      <c r="S738" s="8"/>
      <c r="V738" s="8"/>
      <c r="W738" s="8"/>
      <c r="X738" s="9"/>
    </row>
    <row r="739" spans="2:24" ht="17" x14ac:dyDescent="0.2">
      <c r="B739" s="10" t="s">
        <v>2256</v>
      </c>
      <c r="C739" s="8">
        <v>47.84</v>
      </c>
      <c r="D739" s="8">
        <v>3.5200000000000002E-2</v>
      </c>
      <c r="E739" s="8">
        <v>0.49159999999999998</v>
      </c>
      <c r="F739" s="8">
        <v>5.7000000000000002E-3</v>
      </c>
      <c r="G739" s="8">
        <v>23.94</v>
      </c>
      <c r="H739" s="8">
        <v>3.32</v>
      </c>
      <c r="I739" s="8">
        <v>1.0054000000000001</v>
      </c>
      <c r="J739" s="8">
        <v>22.86</v>
      </c>
      <c r="K739" s="8">
        <v>0.20480000000000001</v>
      </c>
      <c r="L739" s="8">
        <v>0</v>
      </c>
      <c r="M739" s="8">
        <v>99.706100000000006</v>
      </c>
      <c r="N739" s="8"/>
      <c r="O739" s="8">
        <v>50.164809852255452</v>
      </c>
      <c r="P739" s="8">
        <v>3.0698186720228891</v>
      </c>
      <c r="Q739" s="8">
        <v>41.005813956541282</v>
      </c>
      <c r="R739" s="8">
        <v>5.7595575191803672</v>
      </c>
      <c r="S739" s="8">
        <v>99.999999999999986</v>
      </c>
      <c r="V739" s="8"/>
      <c r="W739" s="8"/>
      <c r="X739" s="9"/>
    </row>
    <row r="740" spans="2:24" ht="17" x14ac:dyDescent="0.2">
      <c r="B740" s="10" t="s">
        <v>2257</v>
      </c>
      <c r="C740" s="8">
        <v>48.18</v>
      </c>
      <c r="D740" s="8">
        <v>2.4299999999999999E-2</v>
      </c>
      <c r="E740" s="8">
        <v>0.30230000000000001</v>
      </c>
      <c r="F740" s="8">
        <v>0</v>
      </c>
      <c r="G740" s="8">
        <v>24.39</v>
      </c>
      <c r="H740" s="8">
        <v>3.73</v>
      </c>
      <c r="I740" s="8">
        <v>0.98560000000000003</v>
      </c>
      <c r="J740" s="8">
        <v>22.43</v>
      </c>
      <c r="K740" s="8">
        <v>0.22090000000000001</v>
      </c>
      <c r="L740" s="8">
        <v>0</v>
      </c>
      <c r="M740" s="8">
        <v>100.2723</v>
      </c>
      <c r="N740" s="8"/>
      <c r="O740" s="8">
        <v>48.987047584968309</v>
      </c>
      <c r="P740" s="8">
        <v>2.9950466067506554</v>
      </c>
      <c r="Q740" s="8">
        <v>41.577860606668864</v>
      </c>
      <c r="R740" s="8">
        <v>6.4400452016121754</v>
      </c>
      <c r="S740" s="8">
        <v>100</v>
      </c>
      <c r="V740" s="8"/>
      <c r="W740" s="8"/>
      <c r="X740" s="9"/>
    </row>
    <row r="741" spans="2:24" ht="17" x14ac:dyDescent="0.2">
      <c r="B741" s="10" t="s">
        <v>2258</v>
      </c>
      <c r="C741" s="8">
        <v>47.83</v>
      </c>
      <c r="D741" s="8">
        <v>1.46E-2</v>
      </c>
      <c r="E741" s="8">
        <v>0.48470000000000002</v>
      </c>
      <c r="F741" s="8">
        <v>0</v>
      </c>
      <c r="G741" s="8">
        <v>25.02</v>
      </c>
      <c r="H741" s="8">
        <v>2.59</v>
      </c>
      <c r="I741" s="8">
        <v>0.97870000000000001</v>
      </c>
      <c r="J741" s="8">
        <v>22.68</v>
      </c>
      <c r="K741" s="8">
        <v>0.24030000000000001</v>
      </c>
      <c r="L741" s="8">
        <v>0</v>
      </c>
      <c r="M741" s="8">
        <v>99.839699999999993</v>
      </c>
      <c r="N741" s="8"/>
      <c r="O741" s="8">
        <v>49.716636830980391</v>
      </c>
      <c r="P741" s="8">
        <v>2.9851020214526658</v>
      </c>
      <c r="Q741" s="8">
        <v>42.80991288098916</v>
      </c>
      <c r="R741" s="8">
        <v>4.4883482665777885</v>
      </c>
      <c r="S741" s="8">
        <v>100</v>
      </c>
      <c r="V741" s="8"/>
      <c r="W741" s="8"/>
      <c r="X741" s="9"/>
    </row>
    <row r="742" spans="2:24" ht="17" x14ac:dyDescent="0.2">
      <c r="B742" s="10" t="s">
        <v>2259</v>
      </c>
      <c r="C742" s="8">
        <v>47.88</v>
      </c>
      <c r="D742" s="8">
        <v>4.0099999999999997E-2</v>
      </c>
      <c r="E742" s="8">
        <v>0.316</v>
      </c>
      <c r="F742" s="8">
        <v>0</v>
      </c>
      <c r="G742" s="8">
        <v>24.17</v>
      </c>
      <c r="H742" s="8">
        <v>3.34</v>
      </c>
      <c r="I742" s="8">
        <v>1.1678999999999999</v>
      </c>
      <c r="J742" s="8">
        <v>23</v>
      </c>
      <c r="K742" s="8">
        <v>0.1933</v>
      </c>
      <c r="L742" s="8">
        <v>0</v>
      </c>
      <c r="M742" s="8">
        <v>100.1237</v>
      </c>
      <c r="N742" s="8"/>
      <c r="O742" s="8">
        <v>49.857762977568541</v>
      </c>
      <c r="P742" s="8">
        <v>3.522585224858199</v>
      </c>
      <c r="Q742" s="8">
        <v>40.895916892397807</v>
      </c>
      <c r="R742" s="8">
        <v>5.7237349051754389</v>
      </c>
      <c r="S742" s="8">
        <v>99.999999999999972</v>
      </c>
      <c r="V742" s="8"/>
      <c r="W742" s="8"/>
      <c r="X742" s="9"/>
    </row>
    <row r="743" spans="2:24" ht="17" x14ac:dyDescent="0.2">
      <c r="B743" s="10" t="s">
        <v>2260</v>
      </c>
      <c r="C743" s="8">
        <v>47.72</v>
      </c>
      <c r="D743" s="8">
        <v>1.04E-2</v>
      </c>
      <c r="E743" s="8">
        <v>0.3503</v>
      </c>
      <c r="F743" s="8">
        <v>1.77E-2</v>
      </c>
      <c r="G743" s="8">
        <v>24.52</v>
      </c>
      <c r="H743" s="8">
        <v>3.46</v>
      </c>
      <c r="I743" s="8">
        <v>1.0605</v>
      </c>
      <c r="J743" s="8">
        <v>22.28</v>
      </c>
      <c r="K743" s="8">
        <v>0.22650000000000001</v>
      </c>
      <c r="L743" s="8">
        <v>2.7000000000000001E-3</v>
      </c>
      <c r="M743" s="8">
        <v>99.648099999999999</v>
      </c>
      <c r="N743" s="8"/>
      <c r="O743" s="8">
        <v>48.827683986042345</v>
      </c>
      <c r="P743" s="8">
        <v>3.2337951815689983</v>
      </c>
      <c r="Q743" s="8">
        <v>41.943990953725589</v>
      </c>
      <c r="R743" s="8">
        <v>5.994529878663081</v>
      </c>
      <c r="S743" s="8">
        <v>100.00000000000003</v>
      </c>
      <c r="V743" s="8"/>
      <c r="W743" s="8"/>
      <c r="X743" s="9"/>
    </row>
    <row r="744" spans="2:24" ht="17" x14ac:dyDescent="0.2">
      <c r="B744" s="10" t="s">
        <v>2261</v>
      </c>
      <c r="C744" s="8">
        <v>47.64</v>
      </c>
      <c r="D744" s="8">
        <v>4.8000000000000001E-2</v>
      </c>
      <c r="E744" s="8">
        <v>0.63580000000000003</v>
      </c>
      <c r="F744" s="8">
        <v>2.2100000000000002E-2</v>
      </c>
      <c r="G744" s="8">
        <v>24.76</v>
      </c>
      <c r="H744" s="8">
        <v>3.22</v>
      </c>
      <c r="I744" s="8">
        <v>0.97450000000000003</v>
      </c>
      <c r="J744" s="8">
        <v>22.57</v>
      </c>
      <c r="K744" s="8">
        <v>0.1681</v>
      </c>
      <c r="L744" s="8">
        <v>0</v>
      </c>
      <c r="M744" s="8">
        <v>100.0472</v>
      </c>
      <c r="N744" s="8"/>
      <c r="O744" s="8">
        <v>49.281852325499145</v>
      </c>
      <c r="P744" s="8">
        <v>2.9606577454822021</v>
      </c>
      <c r="Q744" s="8">
        <v>42.199222641796013</v>
      </c>
      <c r="R744" s="8">
        <v>5.5582672872226428</v>
      </c>
      <c r="S744" s="8">
        <v>100.00000000000001</v>
      </c>
      <c r="V744" s="8"/>
      <c r="W744" s="8"/>
      <c r="X744" s="9"/>
    </row>
    <row r="745" spans="2:24" ht="17" x14ac:dyDescent="0.2">
      <c r="B745" s="10" t="s">
        <v>2262</v>
      </c>
      <c r="C745" s="8">
        <v>47.84</v>
      </c>
      <c r="D745" s="8">
        <v>1.4E-2</v>
      </c>
      <c r="E745" s="8">
        <v>0.38619999999999999</v>
      </c>
      <c r="F745" s="8">
        <v>1.0699999999999999E-2</v>
      </c>
      <c r="G745" s="8">
        <v>24.15</v>
      </c>
      <c r="H745" s="8">
        <v>3.25</v>
      </c>
      <c r="I745" s="8">
        <v>1.3223</v>
      </c>
      <c r="J745" s="8">
        <v>22.73</v>
      </c>
      <c r="K745" s="8">
        <v>0.19289999999999999</v>
      </c>
      <c r="L745" s="8">
        <v>0</v>
      </c>
      <c r="M745" s="8">
        <v>99.896100000000004</v>
      </c>
      <c r="N745" s="8"/>
      <c r="O745" s="8">
        <v>49.424537062112677</v>
      </c>
      <c r="P745" s="8">
        <v>4.0005902342242114</v>
      </c>
      <c r="Q745" s="8">
        <v>40.988182012509483</v>
      </c>
      <c r="R745" s="8">
        <v>5.5866906911536205</v>
      </c>
      <c r="S745" s="8">
        <v>100</v>
      </c>
      <c r="V745" s="8"/>
      <c r="W745" s="8"/>
      <c r="X745" s="9"/>
    </row>
    <row r="746" spans="2:24" ht="17" x14ac:dyDescent="0.2">
      <c r="B746" s="10" t="s">
        <v>2263</v>
      </c>
      <c r="C746" s="8">
        <v>47.84</v>
      </c>
      <c r="D746" s="8">
        <v>2.3599999999999999E-2</v>
      </c>
      <c r="E746" s="8">
        <v>0.4541</v>
      </c>
      <c r="F746" s="8">
        <v>3.2000000000000002E-3</v>
      </c>
      <c r="G746" s="8">
        <v>24.62</v>
      </c>
      <c r="H746" s="8">
        <v>2.74</v>
      </c>
      <c r="I746" s="8">
        <v>1.1484000000000001</v>
      </c>
      <c r="J746" s="8">
        <v>22.86</v>
      </c>
      <c r="K746" s="8">
        <v>0.2102</v>
      </c>
      <c r="L746" s="8">
        <v>0</v>
      </c>
      <c r="M746" s="8">
        <v>99.899500000000003</v>
      </c>
      <c r="N746" s="8"/>
      <c r="O746" s="8">
        <v>49.868004573816783</v>
      </c>
      <c r="P746" s="8">
        <v>3.4856987164188857</v>
      </c>
      <c r="Q746" s="8">
        <v>41.921050753063774</v>
      </c>
      <c r="R746" s="8">
        <v>4.7252459567005554</v>
      </c>
      <c r="S746" s="8">
        <v>100.00000000000001</v>
      </c>
      <c r="V746" s="8"/>
      <c r="W746" s="8"/>
      <c r="X746" s="9"/>
    </row>
    <row r="747" spans="2:24" ht="17" x14ac:dyDescent="0.2">
      <c r="B747" s="10" t="s">
        <v>2264</v>
      </c>
      <c r="C747" s="8">
        <v>48.05</v>
      </c>
      <c r="D747" s="8">
        <v>1.09E-2</v>
      </c>
      <c r="E747" s="8">
        <v>0.45529999999999998</v>
      </c>
      <c r="F747" s="8">
        <v>8.8000000000000005E-3</v>
      </c>
      <c r="G747" s="8">
        <v>24.69</v>
      </c>
      <c r="H747" s="8">
        <v>2.79</v>
      </c>
      <c r="I747" s="8">
        <v>1.1913</v>
      </c>
      <c r="J747" s="8">
        <v>22.81</v>
      </c>
      <c r="K747" s="8">
        <v>0.2311</v>
      </c>
      <c r="L747" s="8">
        <v>0</v>
      </c>
      <c r="M747" s="8">
        <v>100.2432</v>
      </c>
      <c r="N747" s="8"/>
      <c r="O747" s="8">
        <v>49.646453928349807</v>
      </c>
      <c r="P747" s="8">
        <v>3.6077379800220797</v>
      </c>
      <c r="Q747" s="8">
        <v>41.945211155958496</v>
      </c>
      <c r="R747" s="8">
        <v>4.8005969356696356</v>
      </c>
      <c r="S747" s="8">
        <v>100.00000000000001</v>
      </c>
      <c r="V747" s="8"/>
      <c r="W747" s="8"/>
      <c r="X747" s="9"/>
    </row>
    <row r="748" spans="2:24" ht="17" x14ac:dyDescent="0.2">
      <c r="B748" s="10" t="s">
        <v>2265</v>
      </c>
      <c r="C748" s="8">
        <v>47.93</v>
      </c>
      <c r="D748" s="8">
        <v>0.04</v>
      </c>
      <c r="E748" s="8">
        <v>0.45250000000000001</v>
      </c>
      <c r="F748" s="8">
        <v>9.4999999999999998E-3</v>
      </c>
      <c r="G748" s="8">
        <v>24.84</v>
      </c>
      <c r="H748" s="8">
        <v>2.83</v>
      </c>
      <c r="I748" s="8">
        <v>1.034</v>
      </c>
      <c r="J748" s="8">
        <v>23.03</v>
      </c>
      <c r="K748" s="8">
        <v>0.19500000000000001</v>
      </c>
      <c r="L748" s="8">
        <v>0</v>
      </c>
      <c r="M748" s="8">
        <v>100.3972</v>
      </c>
      <c r="N748" s="8"/>
      <c r="O748" s="8">
        <v>49.962349599108705</v>
      </c>
      <c r="P748" s="8">
        <v>3.1211910492975821</v>
      </c>
      <c r="Q748" s="8">
        <v>42.062865371905367</v>
      </c>
      <c r="R748" s="8">
        <v>4.8535939796883527</v>
      </c>
      <c r="S748" s="8">
        <v>100</v>
      </c>
      <c r="V748" s="8"/>
      <c r="W748" s="8"/>
      <c r="X748" s="9"/>
    </row>
    <row r="749" spans="2:24" ht="17" x14ac:dyDescent="0.2">
      <c r="B749" s="10" t="s">
        <v>2266</v>
      </c>
      <c r="C749" s="8">
        <v>47.82</v>
      </c>
      <c r="D749" s="8">
        <v>2.76E-2</v>
      </c>
      <c r="E749" s="8">
        <v>0.21379999999999999</v>
      </c>
      <c r="F749" s="8">
        <v>0</v>
      </c>
      <c r="G749" s="8">
        <v>24.01</v>
      </c>
      <c r="H749" s="8">
        <v>3.65</v>
      </c>
      <c r="I749" s="8">
        <v>1.1738999999999999</v>
      </c>
      <c r="J749" s="8">
        <v>22.64</v>
      </c>
      <c r="K749" s="8">
        <v>0.1704</v>
      </c>
      <c r="L749" s="8">
        <v>0</v>
      </c>
      <c r="M749" s="8">
        <v>99.705699999999993</v>
      </c>
      <c r="N749" s="8"/>
      <c r="O749" s="8">
        <v>49.324874239814314</v>
      </c>
      <c r="P749" s="8">
        <v>3.5585376477960935</v>
      </c>
      <c r="Q749" s="8">
        <v>40.830064945496225</v>
      </c>
      <c r="R749" s="8">
        <v>6.2865231668933763</v>
      </c>
      <c r="S749" s="8">
        <v>100</v>
      </c>
      <c r="V749" s="8"/>
      <c r="W749" s="8"/>
      <c r="X749" s="9"/>
    </row>
    <row r="750" spans="2:24" ht="17" x14ac:dyDescent="0.2">
      <c r="B750" s="10" t="s">
        <v>2267</v>
      </c>
      <c r="C750" s="8">
        <v>47.61</v>
      </c>
      <c r="D750" s="8">
        <v>2.07E-2</v>
      </c>
      <c r="E750" s="8">
        <v>0.40039999999999998</v>
      </c>
      <c r="F750" s="8">
        <v>0</v>
      </c>
      <c r="G750" s="8">
        <v>24.61</v>
      </c>
      <c r="H750" s="8">
        <v>3.03</v>
      </c>
      <c r="I750" s="8">
        <v>1.1212</v>
      </c>
      <c r="J750" s="8">
        <v>22.96</v>
      </c>
      <c r="K750" s="8">
        <v>0.18940000000000001</v>
      </c>
      <c r="L750" s="8">
        <v>2E-3</v>
      </c>
      <c r="M750" s="8">
        <v>99.943700000000007</v>
      </c>
      <c r="N750" s="8"/>
      <c r="O750" s="8">
        <v>49.778184110935648</v>
      </c>
      <c r="P750" s="8">
        <v>3.3822145470272376</v>
      </c>
      <c r="Q750" s="8">
        <v>41.646367408316905</v>
      </c>
      <c r="R750" s="8">
        <v>5.1932339337202098</v>
      </c>
      <c r="S750" s="8">
        <v>100</v>
      </c>
      <c r="V750" s="8"/>
      <c r="W750" s="8"/>
      <c r="X750" s="9"/>
    </row>
    <row r="751" spans="2:24" ht="17" x14ac:dyDescent="0.2">
      <c r="B751" s="10" t="s">
        <v>1818</v>
      </c>
      <c r="C751" s="8">
        <f>AVERAGE(C739:C750)</f>
        <v>47.84833333333335</v>
      </c>
      <c r="D751" s="8">
        <f t="shared" ref="D751:L751" si="483">AVERAGE(D739:D750)</f>
        <v>2.5783333333333335E-2</v>
      </c>
      <c r="E751" s="8">
        <f t="shared" si="483"/>
        <v>0.41191666666666671</v>
      </c>
      <c r="F751" s="8">
        <f t="shared" si="483"/>
        <v>6.474999999999999E-3</v>
      </c>
      <c r="G751" s="8">
        <f t="shared" si="483"/>
        <v>24.47666666666667</v>
      </c>
      <c r="H751" s="8">
        <f t="shared" si="483"/>
        <v>3.1624999999999996</v>
      </c>
      <c r="I751" s="8">
        <f t="shared" si="483"/>
        <v>1.096975</v>
      </c>
      <c r="J751" s="8">
        <f t="shared" si="483"/>
        <v>22.737499999999997</v>
      </c>
      <c r="K751" s="8">
        <f t="shared" si="483"/>
        <v>0.20357499999999998</v>
      </c>
      <c r="L751" s="8">
        <f t="shared" si="483"/>
        <v>3.9166666666666668E-4</v>
      </c>
      <c r="M751" s="8">
        <f>SUM(C751:L751)</f>
        <v>99.970116666666698</v>
      </c>
      <c r="N751" s="8"/>
      <c r="O751" s="8">
        <v>49.570416915190627</v>
      </c>
      <c r="P751" s="8">
        <v>3.3275722030150936</v>
      </c>
      <c r="Q751" s="8">
        <v>41.651484005639091</v>
      </c>
      <c r="R751" s="8">
        <v>5.4505268761552008</v>
      </c>
      <c r="S751" s="8">
        <v>100.00000000000001</v>
      </c>
      <c r="V751" s="8"/>
      <c r="W751" s="8"/>
      <c r="X751" s="9"/>
    </row>
    <row r="752" spans="2:24" ht="17" x14ac:dyDescent="0.2">
      <c r="B752" s="10" t="s">
        <v>1532</v>
      </c>
      <c r="C752" s="8">
        <f>(STDEV(C739:C750)/C751)*100</f>
        <v>0.33126814265636823</v>
      </c>
      <c r="D752" s="8">
        <f t="shared" ref="D752:L752" si="484">(STDEV(D739:D750)/D751)*100</f>
        <v>48.884959231333106</v>
      </c>
      <c r="E752" s="8">
        <f t="shared" si="484"/>
        <v>26.607526531621573</v>
      </c>
      <c r="F752" s="8">
        <f t="shared" si="484"/>
        <v>116.27409936765305</v>
      </c>
      <c r="G752" s="8">
        <f t="shared" si="484"/>
        <v>1.4084241968048001</v>
      </c>
      <c r="H752" s="8">
        <f t="shared" si="484"/>
        <v>11.632304905436216</v>
      </c>
      <c r="I752" s="8">
        <f t="shared" si="484"/>
        <v>9.8689960484033037</v>
      </c>
      <c r="J752" s="8">
        <f t="shared" si="484"/>
        <v>1.0133901166209764</v>
      </c>
      <c r="K752" s="8">
        <f t="shared" si="484"/>
        <v>11.309208395311643</v>
      </c>
      <c r="L752" s="8">
        <f t="shared" si="484"/>
        <v>236.63762622785711</v>
      </c>
      <c r="N752" s="8"/>
      <c r="O752" s="8">
        <v>4.0470353446222775</v>
      </c>
      <c r="P752" s="8">
        <v>54.838328156630837</v>
      </c>
      <c r="Q752" s="8">
        <v>4.3902793721097861</v>
      </c>
      <c r="R752" s="8">
        <v>36.724357126637095</v>
      </c>
      <c r="S752" s="8">
        <v>100</v>
      </c>
      <c r="T752" s="8">
        <v>2.4756316234122995</v>
      </c>
      <c r="U752" s="8">
        <v>43.611068599886991</v>
      </c>
      <c r="V752" s="8">
        <v>53.913299776700704</v>
      </c>
      <c r="W752" s="8">
        <v>100</v>
      </c>
      <c r="X752" s="9"/>
    </row>
    <row r="753" spans="2:24" x14ac:dyDescent="0.2">
      <c r="B753" s="10"/>
      <c r="C753" s="8"/>
      <c r="D753" s="8"/>
      <c r="E753" s="8"/>
      <c r="F753" s="8"/>
      <c r="G753" s="8"/>
      <c r="H753" s="8"/>
      <c r="I753" s="8"/>
      <c r="J753" s="8"/>
      <c r="K753" s="8"/>
      <c r="L753" s="8"/>
      <c r="N753" s="8"/>
      <c r="O753" s="8"/>
      <c r="P753" s="8"/>
      <c r="Q753" s="8"/>
      <c r="R753" s="8"/>
      <c r="S753" s="8"/>
      <c r="V753" s="8"/>
      <c r="W753" s="8"/>
      <c r="X753" s="9"/>
    </row>
    <row r="754" spans="2:24" ht="17" x14ac:dyDescent="0.2">
      <c r="B754" s="10" t="s">
        <v>2151</v>
      </c>
      <c r="C754" s="8">
        <v>47.35</v>
      </c>
      <c r="D754" s="8">
        <v>0</v>
      </c>
      <c r="E754" s="8">
        <v>0.56489999999999996</v>
      </c>
      <c r="F754" s="8">
        <v>5.1000000000000004E-3</v>
      </c>
      <c r="G754" s="8">
        <v>21.13</v>
      </c>
      <c r="H754" s="8">
        <v>7.4</v>
      </c>
      <c r="I754" s="8">
        <v>0.92859999999999998</v>
      </c>
      <c r="J754" s="8">
        <v>22.2</v>
      </c>
      <c r="K754" s="8">
        <v>1.5599999999999999E-2</v>
      </c>
      <c r="L754" s="8">
        <v>0</v>
      </c>
      <c r="M754" s="8">
        <v>99.594200000000001</v>
      </c>
      <c r="N754" s="8"/>
      <c r="O754" s="8">
        <v>48.434565426214654</v>
      </c>
      <c r="P754" s="8">
        <v>2.8189151935099943</v>
      </c>
      <c r="Q754" s="8">
        <v>35.983240919910472</v>
      </c>
      <c r="R754" s="8">
        <v>12.763278460364875</v>
      </c>
      <c r="S754" s="8">
        <v>99.999999999999986</v>
      </c>
      <c r="V754" s="8"/>
      <c r="W754" s="8"/>
      <c r="X754" s="9"/>
    </row>
    <row r="755" spans="2:24" ht="17" x14ac:dyDescent="0.2">
      <c r="B755" s="10" t="s">
        <v>2152</v>
      </c>
      <c r="C755" s="8">
        <v>47.43</v>
      </c>
      <c r="D755" s="8">
        <v>1.06E-2</v>
      </c>
      <c r="E755" s="8">
        <v>0.4642</v>
      </c>
      <c r="F755" s="8">
        <v>0</v>
      </c>
      <c r="G755" s="8">
        <v>20.440000000000001</v>
      </c>
      <c r="H755" s="8">
        <v>7.82</v>
      </c>
      <c r="I755" s="8">
        <v>0.90269999999999995</v>
      </c>
      <c r="J755" s="8">
        <v>22.2</v>
      </c>
      <c r="K755" s="8">
        <v>1.67E-2</v>
      </c>
      <c r="L755" s="8">
        <v>0</v>
      </c>
      <c r="M755" s="8">
        <v>99.284199999999998</v>
      </c>
      <c r="N755" s="8"/>
      <c r="O755" s="8">
        <v>48.692271129533275</v>
      </c>
      <c r="P755" s="8">
        <v>2.7548718270484844</v>
      </c>
      <c r="Q755" s="8">
        <v>34.993412413854543</v>
      </c>
      <c r="R755" s="8">
        <v>13.559444629563702</v>
      </c>
      <c r="S755" s="8">
        <v>100</v>
      </c>
      <c r="V755" s="8"/>
      <c r="W755" s="8"/>
      <c r="X755" s="9"/>
    </row>
    <row r="756" spans="2:24" ht="17" x14ac:dyDescent="0.2">
      <c r="B756" s="10" t="s">
        <v>2153</v>
      </c>
      <c r="C756" s="8">
        <v>47.33</v>
      </c>
      <c r="D756" s="8">
        <v>1.6000000000000001E-3</v>
      </c>
      <c r="E756" s="8">
        <v>0.49359999999999998</v>
      </c>
      <c r="F756" s="8">
        <v>0</v>
      </c>
      <c r="G756" s="8">
        <v>20.95</v>
      </c>
      <c r="H756" s="8">
        <v>7.23</v>
      </c>
      <c r="I756" s="8">
        <v>0.78200000000000003</v>
      </c>
      <c r="J756" s="8">
        <v>22.2</v>
      </c>
      <c r="K756" s="8">
        <v>8.0000000000000004E-4</v>
      </c>
      <c r="L756" s="8">
        <v>0</v>
      </c>
      <c r="M756" s="8">
        <v>98.990399999999994</v>
      </c>
      <c r="N756" s="8"/>
      <c r="O756" s="8">
        <v>48.945937222235997</v>
      </c>
      <c r="P756" s="8">
        <v>2.3989507139352382</v>
      </c>
      <c r="Q756" s="8">
        <v>36.053385165555923</v>
      </c>
      <c r="R756" s="8">
        <v>12.601726898272842</v>
      </c>
      <c r="S756" s="8">
        <v>100</v>
      </c>
      <c r="V756" s="8"/>
      <c r="W756" s="8"/>
      <c r="X756" s="9"/>
    </row>
    <row r="757" spans="2:24" ht="17" x14ac:dyDescent="0.2">
      <c r="B757" s="10" t="s">
        <v>2154</v>
      </c>
      <c r="C757" s="8">
        <v>47.44</v>
      </c>
      <c r="D757" s="8">
        <v>2.8E-3</v>
      </c>
      <c r="E757" s="8">
        <v>0.50480000000000003</v>
      </c>
      <c r="F757" s="8">
        <v>0</v>
      </c>
      <c r="G757" s="8">
        <v>20.94</v>
      </c>
      <c r="H757" s="8">
        <v>7.21</v>
      </c>
      <c r="I757" s="8">
        <v>0.84030000000000005</v>
      </c>
      <c r="J757" s="8">
        <v>22.21</v>
      </c>
      <c r="K757" s="8">
        <v>0</v>
      </c>
      <c r="L757" s="8">
        <v>0</v>
      </c>
      <c r="M757" s="8">
        <v>99.147900000000007</v>
      </c>
      <c r="N757" s="8"/>
      <c r="O757" s="8">
        <v>48.895215892485858</v>
      </c>
      <c r="P757" s="8">
        <v>2.5739675718980006</v>
      </c>
      <c r="Q757" s="8">
        <v>35.982624224349102</v>
      </c>
      <c r="R757" s="8">
        <v>12.548192311267051</v>
      </c>
      <c r="S757" s="8">
        <v>100.00000000000003</v>
      </c>
      <c r="V757" s="8"/>
      <c r="W757" s="8"/>
      <c r="X757" s="9"/>
    </row>
    <row r="758" spans="2:24" ht="17" x14ac:dyDescent="0.2">
      <c r="B758" s="10" t="s">
        <v>2155</v>
      </c>
      <c r="C758" s="8">
        <v>47.78</v>
      </c>
      <c r="D758" s="8">
        <v>1.49E-2</v>
      </c>
      <c r="E758" s="8">
        <v>0.54269999999999996</v>
      </c>
      <c r="F758" s="8">
        <v>0</v>
      </c>
      <c r="G758" s="8">
        <v>20.6</v>
      </c>
      <c r="H758" s="8">
        <v>7.78</v>
      </c>
      <c r="I758" s="8">
        <v>0.82679999999999998</v>
      </c>
      <c r="J758" s="8">
        <v>22.19</v>
      </c>
      <c r="K758" s="8">
        <v>0</v>
      </c>
      <c r="L758" s="8">
        <v>0</v>
      </c>
      <c r="M758" s="8">
        <v>99.735799999999998</v>
      </c>
      <c r="N758" s="8"/>
      <c r="O758" s="8">
        <v>48.694199203979302</v>
      </c>
      <c r="P758" s="8">
        <v>2.5244762653608159</v>
      </c>
      <c r="Q758" s="8">
        <v>35.284623910469548</v>
      </c>
      <c r="R758" s="8">
        <v>13.496700620190341</v>
      </c>
      <c r="S758" s="8">
        <v>100.00000000000001</v>
      </c>
      <c r="V758" s="8"/>
      <c r="W758" s="8"/>
      <c r="X758" s="9"/>
    </row>
    <row r="759" spans="2:24" ht="17" x14ac:dyDescent="0.2">
      <c r="B759" s="10" t="s">
        <v>2156</v>
      </c>
      <c r="C759" s="8">
        <v>47.52</v>
      </c>
      <c r="D759" s="8">
        <v>0</v>
      </c>
      <c r="E759" s="8">
        <v>0.55679999999999996</v>
      </c>
      <c r="F759" s="8">
        <v>0</v>
      </c>
      <c r="G759" s="8">
        <v>20.89</v>
      </c>
      <c r="H759" s="8">
        <v>7.59</v>
      </c>
      <c r="I759" s="8">
        <v>0.79379999999999995</v>
      </c>
      <c r="J759" s="8">
        <v>22.34</v>
      </c>
      <c r="K759" s="8">
        <v>2.53E-2</v>
      </c>
      <c r="L759" s="8">
        <v>0</v>
      </c>
      <c r="M759" s="8">
        <v>99.715900000000005</v>
      </c>
      <c r="N759" s="8"/>
      <c r="O759" s="8">
        <v>48.830229856588161</v>
      </c>
      <c r="P759" s="8">
        <v>2.4141685753331634</v>
      </c>
      <c r="Q759" s="8">
        <v>35.640384965810782</v>
      </c>
      <c r="R759" s="8">
        <v>13.115216602267893</v>
      </c>
      <c r="S759" s="8">
        <v>100</v>
      </c>
      <c r="V759" s="8"/>
      <c r="W759" s="8"/>
      <c r="X759" s="9"/>
    </row>
    <row r="760" spans="2:24" ht="17" x14ac:dyDescent="0.2">
      <c r="B760" s="10" t="s">
        <v>2157</v>
      </c>
      <c r="C760" s="8">
        <v>47.88</v>
      </c>
      <c r="D760" s="8">
        <v>0</v>
      </c>
      <c r="E760" s="8">
        <v>0.1963</v>
      </c>
      <c r="F760" s="8">
        <v>1.2999999999999999E-3</v>
      </c>
      <c r="G760" s="8">
        <v>19.649999999999999</v>
      </c>
      <c r="H760" s="8">
        <v>9.1</v>
      </c>
      <c r="I760" s="8">
        <v>0.5756</v>
      </c>
      <c r="J760" s="8">
        <v>22.4</v>
      </c>
      <c r="K760" s="8">
        <v>0</v>
      </c>
      <c r="L760" s="8">
        <v>0</v>
      </c>
      <c r="M760" s="8">
        <v>99.803200000000004</v>
      </c>
      <c r="N760" s="8"/>
      <c r="O760" s="8">
        <v>48.980382081152023</v>
      </c>
      <c r="P760" s="8">
        <v>1.7512406663641684</v>
      </c>
      <c r="Q760" s="8">
        <v>33.537837145351126</v>
      </c>
      <c r="R760" s="8">
        <v>15.730540107132681</v>
      </c>
      <c r="S760" s="8">
        <v>100</v>
      </c>
      <c r="V760" s="8"/>
      <c r="W760" s="8"/>
      <c r="X760" s="9"/>
    </row>
    <row r="761" spans="2:24" ht="17" x14ac:dyDescent="0.2">
      <c r="B761" s="10" t="s">
        <v>2158</v>
      </c>
      <c r="C761" s="8">
        <v>46.92</v>
      </c>
      <c r="D761" s="8">
        <v>3.0700000000000002E-2</v>
      </c>
      <c r="E761" s="8">
        <v>0.36799999999999999</v>
      </c>
      <c r="F761" s="8">
        <v>1.0800000000000001E-2</v>
      </c>
      <c r="G761" s="8">
        <v>20.99</v>
      </c>
      <c r="H761" s="8">
        <v>7.34</v>
      </c>
      <c r="I761" s="8">
        <v>0.77270000000000005</v>
      </c>
      <c r="J761" s="8">
        <v>22.22</v>
      </c>
      <c r="K761" s="8">
        <v>0</v>
      </c>
      <c r="L761" s="8">
        <v>1.1999999999999999E-3</v>
      </c>
      <c r="M761" s="8">
        <v>98.653400000000005</v>
      </c>
      <c r="N761" s="8"/>
      <c r="O761" s="8">
        <v>48.855128872205505</v>
      </c>
      <c r="P761" s="8">
        <v>2.3638935679748219</v>
      </c>
      <c r="Q761" s="8">
        <v>36.022752461761421</v>
      </c>
      <c r="R761" s="8">
        <v>12.758225098058249</v>
      </c>
      <c r="S761" s="8">
        <v>99.999999999999986</v>
      </c>
      <c r="V761" s="8"/>
      <c r="W761" s="8"/>
      <c r="X761" s="9"/>
    </row>
    <row r="762" spans="2:24" ht="17" x14ac:dyDescent="0.2">
      <c r="B762" s="10" t="s">
        <v>2159</v>
      </c>
      <c r="C762" s="8">
        <v>47.41</v>
      </c>
      <c r="D762" s="8">
        <v>5.1999999999999998E-3</v>
      </c>
      <c r="E762" s="8">
        <v>0.42259999999999998</v>
      </c>
      <c r="F762" s="8">
        <v>2.7900000000000001E-2</v>
      </c>
      <c r="G762" s="8">
        <v>20.91</v>
      </c>
      <c r="H762" s="8">
        <v>7.32</v>
      </c>
      <c r="I762" s="8">
        <v>0.95920000000000005</v>
      </c>
      <c r="J762" s="8">
        <v>22.36</v>
      </c>
      <c r="K762" s="8">
        <v>4.82E-2</v>
      </c>
      <c r="L762" s="8">
        <v>0</v>
      </c>
      <c r="M762" s="8">
        <v>99.463099999999997</v>
      </c>
      <c r="N762" s="8"/>
      <c r="O762" s="8">
        <v>48.818138387226682</v>
      </c>
      <c r="P762" s="8">
        <v>2.9138653770897345</v>
      </c>
      <c r="Q762" s="8">
        <v>35.63377179121867</v>
      </c>
      <c r="R762" s="8">
        <v>12.634224444464918</v>
      </c>
      <c r="S762" s="8">
        <v>100.00000000000001</v>
      </c>
      <c r="V762" s="8"/>
      <c r="W762" s="8"/>
      <c r="X762" s="9"/>
    </row>
    <row r="763" spans="2:24" ht="17" x14ac:dyDescent="0.2">
      <c r="B763" s="10" t="s">
        <v>2160</v>
      </c>
      <c r="C763" s="8">
        <v>47.75</v>
      </c>
      <c r="D763" s="8">
        <v>0</v>
      </c>
      <c r="E763" s="8">
        <v>0.3523</v>
      </c>
      <c r="F763" s="8">
        <v>0</v>
      </c>
      <c r="G763" s="8">
        <v>20.51</v>
      </c>
      <c r="H763" s="8">
        <v>8.69</v>
      </c>
      <c r="I763" s="8">
        <v>0.62360000000000004</v>
      </c>
      <c r="J763" s="8">
        <v>22.24</v>
      </c>
      <c r="K763" s="8">
        <v>4.1000000000000003E-3</v>
      </c>
      <c r="L763" s="8">
        <v>0</v>
      </c>
      <c r="M763" s="8">
        <v>100.17</v>
      </c>
      <c r="N763" s="8"/>
      <c r="O763" s="8">
        <v>48.361990620134634</v>
      </c>
      <c r="P763" s="8">
        <v>1.8868022704968572</v>
      </c>
      <c r="Q763" s="8">
        <v>34.812354109114082</v>
      </c>
      <c r="R763" s="8">
        <v>14.93885300025444</v>
      </c>
      <c r="S763" s="8">
        <v>100.00000000000001</v>
      </c>
      <c r="V763" s="8"/>
      <c r="W763" s="8"/>
      <c r="X763" s="9"/>
    </row>
    <row r="764" spans="2:24" ht="17" x14ac:dyDescent="0.2">
      <c r="B764" s="10" t="s">
        <v>2161</v>
      </c>
      <c r="C764" s="8">
        <v>47.75</v>
      </c>
      <c r="D764" s="8">
        <v>3.7000000000000002E-3</v>
      </c>
      <c r="E764" s="8">
        <v>0.60399999999999998</v>
      </c>
      <c r="F764" s="8">
        <v>1.14E-2</v>
      </c>
      <c r="G764" s="8">
        <v>20.76</v>
      </c>
      <c r="H764" s="8">
        <v>7.82</v>
      </c>
      <c r="I764" s="8">
        <v>0.74870000000000003</v>
      </c>
      <c r="J764" s="8">
        <v>22.16</v>
      </c>
      <c r="K764" s="8">
        <v>0</v>
      </c>
      <c r="L764" s="8">
        <v>0</v>
      </c>
      <c r="M764" s="8">
        <v>99.871799999999993</v>
      </c>
      <c r="N764" s="8"/>
      <c r="O764" s="8">
        <v>48.609335530526806</v>
      </c>
      <c r="P764" s="8">
        <v>2.2851181492716028</v>
      </c>
      <c r="Q764" s="8">
        <v>35.544763107027407</v>
      </c>
      <c r="R764" s="8">
        <v>13.560783213174185</v>
      </c>
      <c r="S764" s="8">
        <v>100.00000000000001</v>
      </c>
      <c r="V764" s="8"/>
      <c r="W764" s="8"/>
      <c r="X764" s="9"/>
    </row>
    <row r="765" spans="2:24" ht="17" x14ac:dyDescent="0.2">
      <c r="B765" s="10" t="s">
        <v>2162</v>
      </c>
      <c r="C765" s="8">
        <v>47.67</v>
      </c>
      <c r="D765" s="8">
        <v>7.0000000000000001E-3</v>
      </c>
      <c r="E765" s="8">
        <v>0.37490000000000001</v>
      </c>
      <c r="F765" s="8">
        <v>0</v>
      </c>
      <c r="G765" s="8">
        <v>21.35</v>
      </c>
      <c r="H765" s="8">
        <v>7.56</v>
      </c>
      <c r="I765" s="8">
        <v>0.8659</v>
      </c>
      <c r="J765" s="8">
        <v>21.98</v>
      </c>
      <c r="K765" s="8">
        <v>1.3599999999999999E-2</v>
      </c>
      <c r="L765" s="8">
        <v>0</v>
      </c>
      <c r="M765" s="8">
        <v>99.831000000000003</v>
      </c>
      <c r="N765" s="8"/>
      <c r="O765" s="8">
        <v>47.964035680588943</v>
      </c>
      <c r="P765" s="8">
        <v>2.6290973476315194</v>
      </c>
      <c r="Q765" s="8">
        <v>36.36505554012998</v>
      </c>
      <c r="R765" s="8">
        <v>13.041811431649556</v>
      </c>
      <c r="S765" s="8">
        <v>100</v>
      </c>
      <c r="V765" s="8"/>
      <c r="W765" s="8"/>
      <c r="X765" s="9"/>
    </row>
    <row r="766" spans="2:24" ht="17" x14ac:dyDescent="0.2">
      <c r="B766" s="10" t="s">
        <v>2163</v>
      </c>
      <c r="C766" s="8">
        <v>47.19</v>
      </c>
      <c r="D766" s="8">
        <v>0</v>
      </c>
      <c r="E766" s="8">
        <v>0.67269999999999996</v>
      </c>
      <c r="F766" s="8">
        <v>0</v>
      </c>
      <c r="G766" s="8">
        <v>21.47</v>
      </c>
      <c r="H766" s="8">
        <v>6.98</v>
      </c>
      <c r="I766" s="8">
        <v>0.76390000000000002</v>
      </c>
      <c r="J766" s="8">
        <v>22.41</v>
      </c>
      <c r="K766" s="8">
        <v>1.6999999999999999E-3</v>
      </c>
      <c r="L766" s="8">
        <v>0</v>
      </c>
      <c r="M766" s="8">
        <v>99.488299999999995</v>
      </c>
      <c r="N766" s="8"/>
      <c r="O766" s="8">
        <v>48.984433702784877</v>
      </c>
      <c r="P766" s="8">
        <v>2.3232911774974703</v>
      </c>
      <c r="Q766" s="8">
        <v>36.630818769282833</v>
      </c>
      <c r="R766" s="8">
        <v>12.061456350434824</v>
      </c>
      <c r="S766" s="8">
        <v>100.00000000000001</v>
      </c>
      <c r="V766" s="8"/>
      <c r="W766" s="8"/>
      <c r="X766" s="9"/>
    </row>
    <row r="767" spans="2:24" ht="17" x14ac:dyDescent="0.2">
      <c r="B767" s="10" t="s">
        <v>2164</v>
      </c>
      <c r="C767" s="8">
        <v>47.11</v>
      </c>
      <c r="D767" s="8">
        <v>0</v>
      </c>
      <c r="E767" s="8">
        <v>0.64829999999999999</v>
      </c>
      <c r="F767" s="8">
        <v>0</v>
      </c>
      <c r="G767" s="8">
        <v>21.06</v>
      </c>
      <c r="H767" s="8">
        <v>6.99</v>
      </c>
      <c r="I767" s="8">
        <v>0.89729999999999999</v>
      </c>
      <c r="J767" s="8">
        <v>22.26</v>
      </c>
      <c r="K767" s="8">
        <v>0</v>
      </c>
      <c r="L767" s="8">
        <v>0</v>
      </c>
      <c r="M767" s="8">
        <v>98.965599999999995</v>
      </c>
      <c r="N767" s="8"/>
      <c r="O767" s="8">
        <v>48.952425254975509</v>
      </c>
      <c r="P767" s="8">
        <v>2.7456022294329454</v>
      </c>
      <c r="Q767" s="8">
        <v>36.149788969245485</v>
      </c>
      <c r="R767" s="8">
        <v>12.152183546346066</v>
      </c>
      <c r="S767" s="8">
        <v>100</v>
      </c>
      <c r="V767" s="8"/>
      <c r="W767" s="8"/>
      <c r="X767" s="9"/>
    </row>
    <row r="768" spans="2:24" ht="17" x14ac:dyDescent="0.2">
      <c r="B768" s="10" t="s">
        <v>2165</v>
      </c>
      <c r="C768" s="8">
        <v>47.07</v>
      </c>
      <c r="D768" s="8">
        <v>0</v>
      </c>
      <c r="E768" s="8">
        <v>0.71909999999999996</v>
      </c>
      <c r="F768" s="8">
        <v>0</v>
      </c>
      <c r="G768" s="8">
        <v>21.16</v>
      </c>
      <c r="H768" s="8">
        <v>7.21</v>
      </c>
      <c r="I768" s="8">
        <v>0.66420000000000001</v>
      </c>
      <c r="J768" s="8">
        <v>22.22</v>
      </c>
      <c r="K768" s="8">
        <v>3.56E-2</v>
      </c>
      <c r="L768" s="8">
        <v>2.5999999999999999E-3</v>
      </c>
      <c r="M768" s="8">
        <v>99.081500000000005</v>
      </c>
      <c r="N768" s="8"/>
      <c r="O768" s="8">
        <v>48.985499669720554</v>
      </c>
      <c r="P768" s="8">
        <v>2.0373857164845823</v>
      </c>
      <c r="Q768" s="8">
        <v>36.411410062143709</v>
      </c>
      <c r="R768" s="8">
        <v>12.565704551651169</v>
      </c>
      <c r="S768" s="8">
        <v>100.00000000000001</v>
      </c>
      <c r="V768" s="8"/>
      <c r="W768" s="8"/>
      <c r="X768" s="9"/>
    </row>
    <row r="769" spans="2:24" ht="17" x14ac:dyDescent="0.2">
      <c r="B769" s="10" t="s">
        <v>2166</v>
      </c>
      <c r="C769" s="8">
        <v>47.21</v>
      </c>
      <c r="D769" s="8">
        <v>2.5999999999999999E-3</v>
      </c>
      <c r="E769" s="8">
        <v>0.73219999999999996</v>
      </c>
      <c r="F769" s="8">
        <v>5.9999999999999995E-4</v>
      </c>
      <c r="G769" s="8">
        <v>21.23</v>
      </c>
      <c r="H769" s="8">
        <v>7.06</v>
      </c>
      <c r="I769" s="8">
        <v>0.83579999999999999</v>
      </c>
      <c r="J769" s="8">
        <v>22.31</v>
      </c>
      <c r="K769" s="8">
        <v>1.21E-2</v>
      </c>
      <c r="L769" s="8">
        <v>1.5E-3</v>
      </c>
      <c r="M769" s="8">
        <v>99.444400000000002</v>
      </c>
      <c r="N769" s="8"/>
      <c r="O769" s="8">
        <v>48.898435376736934</v>
      </c>
      <c r="P769" s="8">
        <v>2.5488757043844288</v>
      </c>
      <c r="Q769" s="8">
        <v>36.319823844898842</v>
      </c>
      <c r="R769" s="8">
        <v>12.232865073979806</v>
      </c>
      <c r="S769" s="8">
        <v>100.00000000000001</v>
      </c>
      <c r="V769" s="8"/>
      <c r="W769" s="8"/>
      <c r="X769" s="9"/>
    </row>
    <row r="770" spans="2:24" ht="17" x14ac:dyDescent="0.2">
      <c r="B770" s="10" t="s">
        <v>2167</v>
      </c>
      <c r="C770" s="8">
        <v>46.99</v>
      </c>
      <c r="D770" s="8">
        <v>2.5000000000000001E-3</v>
      </c>
      <c r="E770" s="8">
        <v>0.74509999999999998</v>
      </c>
      <c r="F770" s="8">
        <v>0</v>
      </c>
      <c r="G770" s="8">
        <v>21.22</v>
      </c>
      <c r="H770" s="8">
        <v>7.54</v>
      </c>
      <c r="I770" s="8">
        <v>0.74680000000000002</v>
      </c>
      <c r="J770" s="8">
        <v>22.3</v>
      </c>
      <c r="K770" s="8">
        <v>0</v>
      </c>
      <c r="L770" s="8">
        <v>0</v>
      </c>
      <c r="M770" s="8">
        <v>99.544399999999996</v>
      </c>
      <c r="N770" s="8"/>
      <c r="O770" s="8">
        <v>48.623067885649576</v>
      </c>
      <c r="P770" s="8">
        <v>2.2656493801627859</v>
      </c>
      <c r="Q770" s="8">
        <v>36.114467890878629</v>
      </c>
      <c r="R770" s="8">
        <v>12.996814843309004</v>
      </c>
      <c r="S770" s="8">
        <v>100</v>
      </c>
      <c r="V770" s="8"/>
      <c r="W770" s="8"/>
      <c r="X770" s="9"/>
    </row>
    <row r="771" spans="2:24" ht="17" x14ac:dyDescent="0.2">
      <c r="B771" s="10" t="s">
        <v>1814</v>
      </c>
      <c r="C771" s="8">
        <f>AVERAGE(C754:C770)</f>
        <v>47.400000000000013</v>
      </c>
      <c r="D771" s="8">
        <f t="shared" ref="D771:L771" si="485">AVERAGE(D754:D770)</f>
        <v>4.8000000000000004E-3</v>
      </c>
      <c r="E771" s="8">
        <f t="shared" si="485"/>
        <v>0.52720588235294119</v>
      </c>
      <c r="F771" s="8">
        <f t="shared" si="485"/>
        <v>3.3588235294117648E-3</v>
      </c>
      <c r="G771" s="8">
        <f t="shared" si="485"/>
        <v>20.89764705882353</v>
      </c>
      <c r="H771" s="8">
        <f t="shared" si="485"/>
        <v>7.5670588235294112</v>
      </c>
      <c r="I771" s="8">
        <f t="shared" si="485"/>
        <v>0.79575882352941174</v>
      </c>
      <c r="J771" s="8">
        <f t="shared" si="485"/>
        <v>22.247058823529414</v>
      </c>
      <c r="K771" s="8">
        <f t="shared" si="485"/>
        <v>1.0217647058823529E-2</v>
      </c>
      <c r="L771" s="8">
        <f t="shared" si="485"/>
        <v>3.1176470588235291E-4</v>
      </c>
      <c r="M771" s="8">
        <f>SUM(C771:L771)</f>
        <v>99.453417647058842</v>
      </c>
      <c r="N771" s="8"/>
      <c r="O771" s="8">
        <v>48.736145980130111</v>
      </c>
      <c r="P771" s="8">
        <v>2.4255539585930177</v>
      </c>
      <c r="Q771" s="8">
        <v>35.733397953319447</v>
      </c>
      <c r="R771" s="8">
        <v>13.104902107957422</v>
      </c>
      <c r="S771" s="8">
        <v>100</v>
      </c>
      <c r="V771" s="8"/>
      <c r="W771" s="8"/>
      <c r="X771" s="9"/>
    </row>
    <row r="772" spans="2:24" ht="17" x14ac:dyDescent="0.2">
      <c r="B772" s="10" t="s">
        <v>1532</v>
      </c>
      <c r="C772" s="8">
        <f>(STDEV(C754:C770)/C771)*100</f>
        <v>0.62155780011207773</v>
      </c>
      <c r="D772" s="8">
        <f t="shared" ref="D772:L772" si="486">(STDEV(D754:D770)/D771)*100</f>
        <v>164.56355366375763</v>
      </c>
      <c r="E772" s="8">
        <f t="shared" si="486"/>
        <v>29.068303539511813</v>
      </c>
      <c r="F772" s="8">
        <f t="shared" si="486"/>
        <v>218.4365454778698</v>
      </c>
      <c r="G772" s="8">
        <f t="shared" si="486"/>
        <v>2.0487628092614218</v>
      </c>
      <c r="H772" s="8">
        <f t="shared" si="486"/>
        <v>7.5550418750051485</v>
      </c>
      <c r="I772" s="8">
        <f t="shared" si="486"/>
        <v>13.23024911162555</v>
      </c>
      <c r="J772" s="8">
        <f t="shared" si="486"/>
        <v>0.46326740837537539</v>
      </c>
      <c r="K772" s="8">
        <f t="shared" si="486"/>
        <v>141.18907777313888</v>
      </c>
      <c r="L772" s="8">
        <f t="shared" si="486"/>
        <v>237.84626067404369</v>
      </c>
      <c r="N772" s="8"/>
      <c r="O772" s="8">
        <v>1.7519099026956131</v>
      </c>
      <c r="P772" s="8">
        <v>69.614376735612012</v>
      </c>
      <c r="Q772" s="8">
        <v>6.0474188315409023</v>
      </c>
      <c r="R772" s="8">
        <v>22.586294530151466</v>
      </c>
      <c r="S772" s="8">
        <v>100</v>
      </c>
      <c r="T772" s="8">
        <v>0.57042515303711794</v>
      </c>
      <c r="U772" s="8">
        <v>90.567460780754743</v>
      </c>
      <c r="V772" s="8">
        <v>8.8621140662081235</v>
      </c>
      <c r="W772" s="8">
        <v>99.999999999999986</v>
      </c>
      <c r="X772" s="9"/>
    </row>
    <row r="773" spans="2:24" x14ac:dyDescent="0.2">
      <c r="B773" s="10"/>
      <c r="C773" s="8"/>
      <c r="D773" s="8"/>
      <c r="E773" s="8"/>
      <c r="F773" s="8"/>
      <c r="G773" s="8"/>
      <c r="H773" s="8"/>
      <c r="I773" s="8"/>
      <c r="J773" s="8"/>
      <c r="K773" s="8"/>
      <c r="L773" s="8"/>
      <c r="N773" s="8"/>
      <c r="O773" s="8"/>
      <c r="P773" s="8"/>
      <c r="Q773" s="8"/>
      <c r="R773" s="8"/>
      <c r="S773" s="8"/>
      <c r="V773" s="8"/>
      <c r="W773" s="8"/>
      <c r="X773" s="9"/>
    </row>
    <row r="774" spans="2:24" ht="17" x14ac:dyDescent="0.2">
      <c r="B774" s="10" t="s">
        <v>2223</v>
      </c>
      <c r="C774" s="8">
        <v>47.92</v>
      </c>
      <c r="D774" s="8">
        <v>0</v>
      </c>
      <c r="E774" s="8">
        <v>0.34770000000000001</v>
      </c>
      <c r="F774" s="8">
        <v>3.2000000000000002E-3</v>
      </c>
      <c r="G774" s="8">
        <v>21.53</v>
      </c>
      <c r="H774" s="8">
        <v>7.01</v>
      </c>
      <c r="I774" s="8">
        <v>0.25409999999999999</v>
      </c>
      <c r="J774" s="8">
        <v>22.79</v>
      </c>
      <c r="K774" s="8">
        <v>1.3299999999999999E-2</v>
      </c>
      <c r="L774" s="8">
        <v>0</v>
      </c>
      <c r="M774" s="8">
        <v>99.868300000000005</v>
      </c>
      <c r="N774" s="8"/>
      <c r="O774" s="8">
        <v>50.098435265492391</v>
      </c>
      <c r="P774" s="8">
        <v>0.77720466669279398</v>
      </c>
      <c r="Q774" s="8">
        <v>36.942153868219407</v>
      </c>
      <c r="R774" s="8">
        <v>12.182206199595408</v>
      </c>
      <c r="S774" s="8">
        <v>100</v>
      </c>
      <c r="V774" s="8"/>
      <c r="W774" s="8"/>
      <c r="X774" s="9"/>
    </row>
    <row r="775" spans="2:24" ht="17" x14ac:dyDescent="0.2">
      <c r="B775" s="10" t="s">
        <v>2193</v>
      </c>
      <c r="C775" s="8">
        <v>47.99</v>
      </c>
      <c r="D775" s="8">
        <v>0</v>
      </c>
      <c r="E775" s="8">
        <v>0.1012</v>
      </c>
      <c r="F775" s="8">
        <v>0</v>
      </c>
      <c r="G775" s="8">
        <v>22.24</v>
      </c>
      <c r="H775" s="8">
        <v>6.27</v>
      </c>
      <c r="I775" s="8">
        <v>0.24729999999999999</v>
      </c>
      <c r="J775" s="8">
        <v>22.94</v>
      </c>
      <c r="K775" s="8">
        <v>5.1000000000000004E-3</v>
      </c>
      <c r="L775" s="8">
        <v>8.9999999999999998E-4</v>
      </c>
      <c r="M775" s="8">
        <v>99.799800000000005</v>
      </c>
      <c r="N775" s="8"/>
      <c r="O775" s="8">
        <v>50.306837306012397</v>
      </c>
      <c r="P775" s="8">
        <v>0.75458577836466467</v>
      </c>
      <c r="Q775" s="8">
        <v>38.068584677886484</v>
      </c>
      <c r="R775" s="8">
        <v>10.869992237736451</v>
      </c>
      <c r="S775" s="8">
        <v>100</v>
      </c>
      <c r="V775" s="8"/>
      <c r="W775" s="8"/>
      <c r="X775" s="9"/>
    </row>
    <row r="776" spans="2:24" ht="17" x14ac:dyDescent="0.2">
      <c r="B776" s="10" t="s">
        <v>2194</v>
      </c>
      <c r="C776" s="8">
        <v>48.13</v>
      </c>
      <c r="D776" s="8">
        <v>7.9000000000000008E-3</v>
      </c>
      <c r="E776" s="8">
        <v>0.15559999999999999</v>
      </c>
      <c r="F776" s="8">
        <v>0</v>
      </c>
      <c r="G776" s="8">
        <v>22.3</v>
      </c>
      <c r="H776" s="8">
        <v>6.06</v>
      </c>
      <c r="I776" s="8">
        <v>0.25059999999999999</v>
      </c>
      <c r="J776" s="8">
        <v>22.96</v>
      </c>
      <c r="K776" s="8">
        <v>0</v>
      </c>
      <c r="L776" s="8">
        <v>2.7000000000000001E-3</v>
      </c>
      <c r="M776" s="8">
        <v>99.866799999999998</v>
      </c>
      <c r="N776" s="8"/>
      <c r="O776" s="8">
        <v>50.455358839799146</v>
      </c>
      <c r="P776" s="8">
        <v>0.76624451770077451</v>
      </c>
      <c r="Q776" s="8">
        <v>38.250632870285209</v>
      </c>
      <c r="R776" s="8">
        <v>10.527763772214863</v>
      </c>
      <c r="S776" s="8">
        <v>100</v>
      </c>
      <c r="V776" s="8"/>
      <c r="W776" s="8"/>
      <c r="X776" s="9"/>
    </row>
    <row r="777" spans="2:24" ht="17" x14ac:dyDescent="0.2">
      <c r="B777" s="10" t="s">
        <v>2195</v>
      </c>
      <c r="C777" s="8">
        <v>47.9</v>
      </c>
      <c r="D777" s="8">
        <v>1.7500000000000002E-2</v>
      </c>
      <c r="E777" s="8">
        <v>0.1555</v>
      </c>
      <c r="F777" s="8">
        <v>0</v>
      </c>
      <c r="G777" s="8">
        <v>22.95</v>
      </c>
      <c r="H777" s="8">
        <v>5.85</v>
      </c>
      <c r="I777" s="8">
        <v>0.3322</v>
      </c>
      <c r="J777" s="8">
        <v>23.01</v>
      </c>
      <c r="K777" s="8">
        <v>8.6999999999999994E-3</v>
      </c>
      <c r="L777" s="8">
        <v>0</v>
      </c>
      <c r="M777" s="8">
        <v>100.2239</v>
      </c>
      <c r="N777" s="8"/>
      <c r="O777" s="8">
        <v>50.010377693996766</v>
      </c>
      <c r="P777" s="8">
        <v>1.0046020083191189</v>
      </c>
      <c r="Q777" s="8">
        <v>38.93359906541626</v>
      </c>
      <c r="R777" s="8">
        <v>10.051421232267865</v>
      </c>
      <c r="S777" s="8">
        <v>100.00000000000001</v>
      </c>
      <c r="V777" s="8"/>
      <c r="W777" s="8"/>
      <c r="X777" s="9"/>
    </row>
    <row r="778" spans="2:24" ht="17" x14ac:dyDescent="0.2">
      <c r="B778" s="10" t="s">
        <v>2196</v>
      </c>
      <c r="C778" s="8">
        <v>47.64</v>
      </c>
      <c r="D778" s="8">
        <v>8.0000000000000002E-3</v>
      </c>
      <c r="E778" s="8">
        <v>0.1482</v>
      </c>
      <c r="F778" s="8">
        <v>0</v>
      </c>
      <c r="G778" s="8">
        <v>22.85</v>
      </c>
      <c r="H778" s="8">
        <v>5.96</v>
      </c>
      <c r="I778" s="8">
        <v>0.35220000000000001</v>
      </c>
      <c r="J778" s="8">
        <v>23.04</v>
      </c>
      <c r="K778" s="8">
        <v>2.5999999999999999E-3</v>
      </c>
      <c r="L778" s="8">
        <v>0</v>
      </c>
      <c r="M778" s="8">
        <v>100.01739999999999</v>
      </c>
      <c r="N778" s="8"/>
      <c r="O778" s="8">
        <v>50.003055786297899</v>
      </c>
      <c r="P778" s="8">
        <v>1.0635412054826967</v>
      </c>
      <c r="Q778" s="8">
        <v>38.707811901349544</v>
      </c>
      <c r="R778" s="8">
        <v>10.225591106869869</v>
      </c>
      <c r="S778" s="8">
        <v>100.00000000000001</v>
      </c>
      <c r="V778" s="8"/>
      <c r="W778" s="8"/>
      <c r="X778" s="9"/>
    </row>
    <row r="779" spans="2:24" ht="17" x14ac:dyDescent="0.2">
      <c r="B779" s="10" t="s">
        <v>2197</v>
      </c>
      <c r="C779" s="8">
        <v>47.6</v>
      </c>
      <c r="D779" s="8">
        <v>0</v>
      </c>
      <c r="E779" s="8">
        <v>0.23280000000000001</v>
      </c>
      <c r="F779" s="8">
        <v>0</v>
      </c>
      <c r="G779" s="8">
        <v>21.03</v>
      </c>
      <c r="H779" s="8">
        <v>7.67</v>
      </c>
      <c r="I779" s="8">
        <v>0.22289999999999999</v>
      </c>
      <c r="J779" s="8">
        <v>23.04</v>
      </c>
      <c r="K779" s="8">
        <v>2.1499999999999998E-2</v>
      </c>
      <c r="L779" s="8">
        <v>0</v>
      </c>
      <c r="M779" s="8">
        <v>99.8172</v>
      </c>
      <c r="N779" s="8"/>
      <c r="O779" s="8">
        <v>50.274370861595628</v>
      </c>
      <c r="P779" s="8">
        <v>0.67674512555118116</v>
      </c>
      <c r="Q779" s="8">
        <v>35.818037679245457</v>
      </c>
      <c r="R779" s="8">
        <v>13.230846333607731</v>
      </c>
      <c r="S779" s="8">
        <v>100</v>
      </c>
      <c r="V779" s="8"/>
      <c r="W779" s="8"/>
      <c r="X779" s="9"/>
    </row>
    <row r="780" spans="2:24" ht="17" x14ac:dyDescent="0.2">
      <c r="B780" s="10" t="s">
        <v>2198</v>
      </c>
      <c r="C780" s="8">
        <v>47.59</v>
      </c>
      <c r="D780" s="8">
        <v>0</v>
      </c>
      <c r="E780" s="8">
        <v>0.1336</v>
      </c>
      <c r="F780" s="8">
        <v>0</v>
      </c>
      <c r="G780" s="8">
        <v>22.76</v>
      </c>
      <c r="H780" s="8">
        <v>5.94</v>
      </c>
      <c r="I780" s="8">
        <v>0.32390000000000002</v>
      </c>
      <c r="J780" s="8">
        <v>22.85</v>
      </c>
      <c r="K780" s="8">
        <v>0.03</v>
      </c>
      <c r="L780" s="8">
        <v>0</v>
      </c>
      <c r="M780" s="8">
        <v>99.64</v>
      </c>
      <c r="N780" s="8"/>
      <c r="O780" s="8">
        <v>49.93253385896071</v>
      </c>
      <c r="P780" s="8">
        <v>0.98482541304447335</v>
      </c>
      <c r="Q780" s="8">
        <v>38.821115019996085</v>
      </c>
      <c r="R780" s="8">
        <v>10.261525707998752</v>
      </c>
      <c r="S780" s="8">
        <v>100.00000000000003</v>
      </c>
      <c r="V780" s="8"/>
      <c r="W780" s="8"/>
      <c r="X780" s="9"/>
    </row>
    <row r="781" spans="2:24" ht="17" x14ac:dyDescent="0.2">
      <c r="B781" s="10" t="s">
        <v>2199</v>
      </c>
      <c r="C781" s="8">
        <v>47.42</v>
      </c>
      <c r="D781" s="8">
        <v>0</v>
      </c>
      <c r="E781" s="8">
        <v>0.14699999999999999</v>
      </c>
      <c r="F781" s="8">
        <v>1.6400000000000001E-2</v>
      </c>
      <c r="G781" s="8">
        <v>22.72</v>
      </c>
      <c r="H781" s="8">
        <v>5.93</v>
      </c>
      <c r="I781" s="8">
        <v>0.30830000000000002</v>
      </c>
      <c r="J781" s="8">
        <v>22.87</v>
      </c>
      <c r="K781" s="8">
        <v>4.8500000000000001E-2</v>
      </c>
      <c r="L781" s="8">
        <v>0</v>
      </c>
      <c r="M781" s="8">
        <v>99.4602</v>
      </c>
      <c r="N781" s="8"/>
      <c r="O781" s="8">
        <v>50.020871980849165</v>
      </c>
      <c r="P781" s="8">
        <v>0.93823043423608576</v>
      </c>
      <c r="Q781" s="8">
        <v>38.787498090384901</v>
      </c>
      <c r="R781" s="8">
        <v>10.25339949452985</v>
      </c>
      <c r="S781" s="8">
        <v>100</v>
      </c>
      <c r="V781" s="8"/>
      <c r="W781" s="8"/>
      <c r="X781" s="9"/>
    </row>
    <row r="782" spans="2:24" ht="17" x14ac:dyDescent="0.2">
      <c r="B782" s="10" t="s">
        <v>2200</v>
      </c>
      <c r="C782" s="8">
        <v>47.63</v>
      </c>
      <c r="D782" s="8">
        <v>3.0999999999999999E-3</v>
      </c>
      <c r="E782" s="8">
        <v>0.1946</v>
      </c>
      <c r="F782" s="8">
        <v>0</v>
      </c>
      <c r="G782" s="8">
        <v>21.59</v>
      </c>
      <c r="H782" s="8">
        <v>6.5</v>
      </c>
      <c r="I782" s="8">
        <v>0.56589999999999996</v>
      </c>
      <c r="J782" s="8">
        <v>23.2</v>
      </c>
      <c r="K782" s="8">
        <v>6.4000000000000003E-3</v>
      </c>
      <c r="L782" s="8">
        <v>0</v>
      </c>
      <c r="M782" s="8">
        <v>99.691000000000003</v>
      </c>
      <c r="N782" s="8"/>
      <c r="O782" s="8">
        <v>50.458988060733759</v>
      </c>
      <c r="P782" s="8">
        <v>1.7125416546701973</v>
      </c>
      <c r="Q782" s="8">
        <v>36.652325993847164</v>
      </c>
      <c r="R782" s="8">
        <v>11.176144290748894</v>
      </c>
      <c r="S782" s="8">
        <v>100.00000000000001</v>
      </c>
      <c r="V782" s="8"/>
      <c r="W782" s="8"/>
      <c r="X782" s="9"/>
    </row>
    <row r="783" spans="2:24" ht="17" x14ac:dyDescent="0.2">
      <c r="B783" s="10" t="s">
        <v>2201</v>
      </c>
      <c r="C783" s="8">
        <v>47.49</v>
      </c>
      <c r="D783" s="8">
        <v>0</v>
      </c>
      <c r="E783" s="8">
        <v>0.18110000000000001</v>
      </c>
      <c r="F783" s="8">
        <v>0</v>
      </c>
      <c r="G783" s="8">
        <v>21.78</v>
      </c>
      <c r="H783" s="8">
        <v>6.3</v>
      </c>
      <c r="I783" s="8">
        <v>0.52800000000000002</v>
      </c>
      <c r="J783" s="8">
        <v>23.2</v>
      </c>
      <c r="K783" s="8">
        <v>1.5900000000000001E-2</v>
      </c>
      <c r="L783" s="8">
        <v>0</v>
      </c>
      <c r="M783" s="8">
        <v>99.500799999999998</v>
      </c>
      <c r="N783" s="8"/>
      <c r="O783" s="8">
        <v>50.527716518825031</v>
      </c>
      <c r="P783" s="8">
        <v>1.6000240386111912</v>
      </c>
      <c r="Q783" s="8">
        <v>37.025242260562621</v>
      </c>
      <c r="R783" s="8">
        <v>10.847017182001144</v>
      </c>
      <c r="S783" s="8">
        <v>99.999999999999972</v>
      </c>
      <c r="V783" s="8"/>
      <c r="W783" s="8"/>
      <c r="X783" s="9"/>
    </row>
    <row r="784" spans="2:24" ht="17" x14ac:dyDescent="0.2">
      <c r="B784" s="10" t="s">
        <v>2202</v>
      </c>
      <c r="C784" s="8">
        <v>48.22</v>
      </c>
      <c r="D784" s="8">
        <v>0</v>
      </c>
      <c r="E784" s="8">
        <v>0.11360000000000001</v>
      </c>
      <c r="F784" s="8">
        <v>1.8200000000000001E-2</v>
      </c>
      <c r="G784" s="8">
        <v>22.74</v>
      </c>
      <c r="H784" s="8">
        <v>6.01</v>
      </c>
      <c r="I784" s="8">
        <v>0.31259999999999999</v>
      </c>
      <c r="J784" s="8">
        <v>22.84</v>
      </c>
      <c r="K784" s="8">
        <v>1.8499999999999999E-2</v>
      </c>
      <c r="L784" s="8">
        <v>0</v>
      </c>
      <c r="M784" s="8">
        <v>100.27290000000001</v>
      </c>
      <c r="N784" s="8"/>
      <c r="O784" s="8">
        <v>49.895411859057361</v>
      </c>
      <c r="P784" s="8">
        <v>0.95017671639254109</v>
      </c>
      <c r="Q784" s="8">
        <v>38.775135056346393</v>
      </c>
      <c r="R784" s="8">
        <v>10.379276368203703</v>
      </c>
      <c r="S784" s="8">
        <v>100</v>
      </c>
      <c r="V784" s="8"/>
      <c r="W784" s="8"/>
      <c r="X784" s="9"/>
    </row>
    <row r="785" spans="2:24" ht="17" x14ac:dyDescent="0.2">
      <c r="B785" s="10" t="s">
        <v>2203</v>
      </c>
      <c r="C785" s="8">
        <v>48.1</v>
      </c>
      <c r="D785" s="8">
        <v>9.7000000000000003E-3</v>
      </c>
      <c r="E785" s="8">
        <v>0.1265</v>
      </c>
      <c r="F785" s="8">
        <v>3.3399999999999999E-2</v>
      </c>
      <c r="G785" s="8">
        <v>23.15</v>
      </c>
      <c r="H785" s="8">
        <v>5.9</v>
      </c>
      <c r="I785" s="8">
        <v>0.27029999999999998</v>
      </c>
      <c r="J785" s="8">
        <v>22.8</v>
      </c>
      <c r="K785" s="8">
        <v>2.2200000000000001E-2</v>
      </c>
      <c r="L785" s="8">
        <v>0</v>
      </c>
      <c r="M785" s="8">
        <v>100.4121</v>
      </c>
      <c r="N785" s="8"/>
      <c r="O785" s="8">
        <v>49.662426797271245</v>
      </c>
      <c r="P785" s="8">
        <v>0.81920017179094007</v>
      </c>
      <c r="Q785" s="8">
        <v>39.358852920894236</v>
      </c>
      <c r="R785" s="8">
        <v>10.159520110043571</v>
      </c>
      <c r="S785" s="8">
        <v>99.999999999999986</v>
      </c>
      <c r="V785" s="8"/>
      <c r="W785" s="8"/>
      <c r="X785" s="9"/>
    </row>
    <row r="786" spans="2:24" ht="17" x14ac:dyDescent="0.2">
      <c r="B786" s="10" t="s">
        <v>2204</v>
      </c>
      <c r="C786" s="8">
        <v>47.88</v>
      </c>
      <c r="D786" s="8">
        <v>8.3999999999999995E-3</v>
      </c>
      <c r="E786" s="8">
        <v>0.36749999999999999</v>
      </c>
      <c r="F786" s="8">
        <v>0</v>
      </c>
      <c r="G786" s="8">
        <v>22.17</v>
      </c>
      <c r="H786" s="8">
        <v>6.54</v>
      </c>
      <c r="I786" s="8">
        <v>0.19670000000000001</v>
      </c>
      <c r="J786" s="8">
        <v>22.64</v>
      </c>
      <c r="K786" s="8">
        <v>1.0200000000000001E-2</v>
      </c>
      <c r="L786" s="8">
        <v>0</v>
      </c>
      <c r="M786" s="8">
        <v>99.813800000000001</v>
      </c>
      <c r="N786" s="8"/>
      <c r="O786" s="8">
        <v>49.880401165655805</v>
      </c>
      <c r="P786" s="8">
        <v>0.6029881440880317</v>
      </c>
      <c r="Q786" s="8">
        <v>38.125676173557338</v>
      </c>
      <c r="R786" s="8">
        <v>11.39093451669882</v>
      </c>
      <c r="S786" s="8">
        <v>100</v>
      </c>
      <c r="V786" s="8"/>
      <c r="W786" s="8"/>
      <c r="X786" s="9"/>
    </row>
    <row r="787" spans="2:24" ht="17" x14ac:dyDescent="0.2">
      <c r="B787" s="10" t="s">
        <v>2639</v>
      </c>
      <c r="C787" s="8">
        <f>AVERAGE(C774:C786)</f>
        <v>47.808461538461536</v>
      </c>
      <c r="D787" s="8">
        <f t="shared" ref="D787:L787" si="487">AVERAGE(D774:D786)</f>
        <v>4.1999999999999997E-3</v>
      </c>
      <c r="E787" s="8">
        <f t="shared" si="487"/>
        <v>0.18499230769230771</v>
      </c>
      <c r="F787" s="8">
        <f t="shared" si="487"/>
        <v>5.4769230769230771E-3</v>
      </c>
      <c r="G787" s="8">
        <f t="shared" si="487"/>
        <v>22.293076923076924</v>
      </c>
      <c r="H787" s="8">
        <f t="shared" si="487"/>
        <v>6.3030769230769241</v>
      </c>
      <c r="I787" s="8">
        <f t="shared" si="487"/>
        <v>0.32038461538461538</v>
      </c>
      <c r="J787" s="8">
        <f t="shared" si="487"/>
        <v>22.936923076923073</v>
      </c>
      <c r="K787" s="8">
        <f t="shared" si="487"/>
        <v>1.5607692307692305E-2</v>
      </c>
      <c r="L787" s="8">
        <f t="shared" si="487"/>
        <v>2.7692307692307689E-4</v>
      </c>
      <c r="M787" s="8">
        <f>SUM(C787:L787)</f>
        <v>99.872476923076917</v>
      </c>
      <c r="N787" s="8"/>
      <c r="O787" s="8">
        <v>50.117435808029938</v>
      </c>
      <c r="P787" s="8">
        <v>0.97403875346263813</v>
      </c>
      <c r="Q787" s="8">
        <v>38.020869612327864</v>
      </c>
      <c r="R787" s="8">
        <v>10.887655826179547</v>
      </c>
      <c r="S787" s="8">
        <v>100</v>
      </c>
      <c r="V787" s="8"/>
      <c r="W787" s="8"/>
      <c r="X787" s="9"/>
    </row>
    <row r="788" spans="2:24" ht="17" x14ac:dyDescent="0.2">
      <c r="B788" s="10" t="s">
        <v>1532</v>
      </c>
      <c r="C788" s="8">
        <f>(STDEV(C774:C786)/C787)*100</f>
        <v>0.5469017210625674</v>
      </c>
      <c r="D788" s="8">
        <f t="shared" ref="D788:L788" si="488">(STDEV(D774:D786)/D787)*100</f>
        <v>133.55989820928656</v>
      </c>
      <c r="E788" s="8">
        <f t="shared" si="488"/>
        <v>45.464962253973368</v>
      </c>
      <c r="F788" s="8">
        <f t="shared" si="488"/>
        <v>192.656189453992</v>
      </c>
      <c r="G788" s="8">
        <f t="shared" si="488"/>
        <v>2.9039700779218269</v>
      </c>
      <c r="H788" s="8">
        <f t="shared" si="488"/>
        <v>8.4021993654098814</v>
      </c>
      <c r="I788" s="8">
        <f t="shared" si="488"/>
        <v>34.506772288236832</v>
      </c>
      <c r="J788" s="8">
        <f t="shared" si="488"/>
        <v>0.70690005763831854</v>
      </c>
      <c r="K788" s="8">
        <f t="shared" si="488"/>
        <v>84.067959177060487</v>
      </c>
      <c r="L788" s="8">
        <f t="shared" si="488"/>
        <v>277.82638463616092</v>
      </c>
      <c r="N788" s="8"/>
      <c r="O788" s="8">
        <v>1.2266496337129242</v>
      </c>
      <c r="P788" s="8">
        <v>83.313955207344677</v>
      </c>
      <c r="Q788" s="8">
        <v>3.9332631210759805</v>
      </c>
      <c r="R788" s="8">
        <v>11.526132037866436</v>
      </c>
      <c r="S788" s="8">
        <v>100.00000000000001</v>
      </c>
      <c r="T788" s="8">
        <v>1.0924105975965226</v>
      </c>
      <c r="U788" s="8">
        <v>72.226353438117215</v>
      </c>
      <c r="V788" s="8">
        <v>26.68123596428627</v>
      </c>
      <c r="W788" s="8">
        <v>100.00000000000001</v>
      </c>
      <c r="X788" s="9"/>
    </row>
    <row r="789" spans="2:24" x14ac:dyDescent="0.2">
      <c r="B789" s="10"/>
      <c r="C789" s="8"/>
      <c r="D789" s="8"/>
      <c r="E789" s="8"/>
      <c r="F789" s="8"/>
      <c r="G789" s="8"/>
      <c r="H789" s="8"/>
      <c r="I789" s="8"/>
      <c r="J789" s="8"/>
      <c r="K789" s="8"/>
      <c r="L789" s="8"/>
      <c r="N789" s="8"/>
      <c r="O789" s="8"/>
      <c r="P789" s="8"/>
      <c r="Q789" s="8"/>
      <c r="R789" s="8"/>
      <c r="S789" s="8"/>
      <c r="V789" s="8"/>
      <c r="W789" s="8"/>
      <c r="X789" s="9"/>
    </row>
    <row r="790" spans="2:24" ht="17" x14ac:dyDescent="0.2">
      <c r="B790" s="10" t="s">
        <v>2224</v>
      </c>
      <c r="C790" s="8">
        <v>49.26</v>
      </c>
      <c r="D790" s="8">
        <v>8.5900000000000004E-2</v>
      </c>
      <c r="E790" s="8">
        <v>0.50170000000000003</v>
      </c>
      <c r="F790" s="8">
        <v>1.47E-2</v>
      </c>
      <c r="G790" s="8">
        <v>21.38</v>
      </c>
      <c r="H790" s="8">
        <v>1.2603</v>
      </c>
      <c r="I790" s="8">
        <v>4.22</v>
      </c>
      <c r="J790" s="8">
        <v>23.07</v>
      </c>
      <c r="K790" s="8">
        <v>0.14169999999999999</v>
      </c>
      <c r="L790" s="8">
        <v>8.2000000000000007E-3</v>
      </c>
      <c r="M790" s="8">
        <v>99.991</v>
      </c>
      <c r="N790" s="8"/>
      <c r="O790" s="8">
        <v>49.478738276992409</v>
      </c>
      <c r="P790" s="8">
        <v>12.593149843922513</v>
      </c>
      <c r="Q790" s="8">
        <v>35.791266736380848</v>
      </c>
      <c r="R790" s="8">
        <v>2.1368451427042299</v>
      </c>
      <c r="S790" s="8">
        <v>100</v>
      </c>
      <c r="V790" s="8"/>
      <c r="W790" s="8"/>
      <c r="X790" s="9"/>
    </row>
    <row r="791" spans="2:24" ht="17" x14ac:dyDescent="0.2">
      <c r="B791" s="10" t="s">
        <v>2225</v>
      </c>
      <c r="C791" s="8">
        <v>48.93</v>
      </c>
      <c r="D791" s="8">
        <v>8.5300000000000001E-2</v>
      </c>
      <c r="E791" s="8">
        <v>0.45660000000000001</v>
      </c>
      <c r="F791" s="8">
        <v>1.47E-2</v>
      </c>
      <c r="G791" s="8">
        <v>21.27</v>
      </c>
      <c r="H791" s="8">
        <v>1.2414000000000001</v>
      </c>
      <c r="I791" s="8">
        <v>4.45</v>
      </c>
      <c r="J791" s="8">
        <v>23.15</v>
      </c>
      <c r="K791" s="8">
        <v>0.10879999999999999</v>
      </c>
      <c r="L791" s="8">
        <v>0</v>
      </c>
      <c r="M791" s="8">
        <v>99.750500000000002</v>
      </c>
      <c r="N791" s="8"/>
      <c r="O791" s="8">
        <v>49.333720185868799</v>
      </c>
      <c r="P791" s="8">
        <v>13.194829414753917</v>
      </c>
      <c r="Q791" s="8">
        <v>35.380071588000234</v>
      </c>
      <c r="R791" s="8">
        <v>2.0913788113770679</v>
      </c>
      <c r="S791" s="8">
        <v>100.00000000000003</v>
      </c>
      <c r="V791" s="8"/>
      <c r="W791" s="8"/>
      <c r="X791" s="9"/>
    </row>
    <row r="792" spans="2:24" ht="17" x14ac:dyDescent="0.2">
      <c r="B792" s="10" t="s">
        <v>2226</v>
      </c>
      <c r="C792" s="8">
        <v>49.46</v>
      </c>
      <c r="D792" s="8">
        <v>8.1799999999999998E-2</v>
      </c>
      <c r="E792" s="8">
        <v>0.3165</v>
      </c>
      <c r="F792" s="8">
        <v>0</v>
      </c>
      <c r="G792" s="8">
        <v>21.54</v>
      </c>
      <c r="H792" s="8">
        <v>1.2894000000000001</v>
      </c>
      <c r="I792" s="8">
        <v>4.2300000000000004</v>
      </c>
      <c r="J792" s="8">
        <v>23.34</v>
      </c>
      <c r="K792" s="8">
        <v>0.1012</v>
      </c>
      <c r="L792" s="8">
        <v>0</v>
      </c>
      <c r="M792" s="8">
        <v>100.4263</v>
      </c>
      <c r="N792" s="8"/>
      <c r="O792" s="8">
        <v>49.59847957074868</v>
      </c>
      <c r="P792" s="8">
        <v>12.507162061902303</v>
      </c>
      <c r="Q792" s="8">
        <v>35.728234590802558</v>
      </c>
      <c r="R792" s="8">
        <v>2.1661237765464514</v>
      </c>
      <c r="S792" s="8">
        <v>100</v>
      </c>
      <c r="V792" s="8"/>
      <c r="W792" s="8"/>
      <c r="X792" s="9"/>
    </row>
    <row r="793" spans="2:24" ht="17" x14ac:dyDescent="0.2">
      <c r="B793" s="10" t="s">
        <v>2227</v>
      </c>
      <c r="C793" s="8">
        <v>49.63</v>
      </c>
      <c r="D793" s="8">
        <v>8.9999999999999993E-3</v>
      </c>
      <c r="E793" s="8">
        <v>0.4007</v>
      </c>
      <c r="F793" s="8">
        <v>0</v>
      </c>
      <c r="G793" s="8">
        <v>21.07</v>
      </c>
      <c r="H793" s="8">
        <v>1.0319</v>
      </c>
      <c r="I793" s="8">
        <v>4.5599999999999996</v>
      </c>
      <c r="J793" s="8">
        <v>23.57</v>
      </c>
      <c r="K793" s="8">
        <v>0.16200000000000001</v>
      </c>
      <c r="L793" s="8">
        <v>0</v>
      </c>
      <c r="M793" s="8">
        <v>100.4525</v>
      </c>
      <c r="N793" s="8"/>
      <c r="O793" s="8">
        <v>49.961175242625174</v>
      </c>
      <c r="P793" s="8">
        <v>13.4489631621959</v>
      </c>
      <c r="Q793" s="8">
        <v>34.860687313868844</v>
      </c>
      <c r="R793" s="8">
        <v>1.7291742813100692</v>
      </c>
      <c r="S793" s="8">
        <v>99.999999999999986</v>
      </c>
      <c r="V793" s="8"/>
      <c r="W793" s="8"/>
      <c r="X793" s="9"/>
    </row>
    <row r="794" spans="2:24" ht="17" x14ac:dyDescent="0.2">
      <c r="B794" s="10" t="s">
        <v>2228</v>
      </c>
      <c r="C794" s="8">
        <v>49.22</v>
      </c>
      <c r="D794" s="8">
        <v>0.1552</v>
      </c>
      <c r="E794" s="8">
        <v>0.90649999999999997</v>
      </c>
      <c r="F794" s="8">
        <v>3.8E-3</v>
      </c>
      <c r="G794" s="8">
        <v>21.16</v>
      </c>
      <c r="H794" s="8">
        <v>1.1740999999999999</v>
      </c>
      <c r="I794" s="8">
        <v>4.46</v>
      </c>
      <c r="J794" s="8">
        <v>23.2</v>
      </c>
      <c r="K794" s="8">
        <v>0.15540000000000001</v>
      </c>
      <c r="L794" s="8">
        <v>6.7999999999999996E-3</v>
      </c>
      <c r="M794" s="8">
        <v>100.4598</v>
      </c>
      <c r="N794" s="8"/>
      <c r="O794" s="8">
        <v>49.519577093119345</v>
      </c>
      <c r="P794" s="8">
        <v>13.245693425506049</v>
      </c>
      <c r="Q794" s="8">
        <v>35.253557752596798</v>
      </c>
      <c r="R794" s="8">
        <v>1.9811717287778179</v>
      </c>
      <c r="S794" s="8">
        <v>100.00000000000001</v>
      </c>
      <c r="V794" s="8"/>
      <c r="W794" s="8"/>
      <c r="X794" s="9"/>
    </row>
    <row r="795" spans="2:24" ht="17" x14ac:dyDescent="0.2">
      <c r="B795" s="10" t="s">
        <v>2229</v>
      </c>
      <c r="C795" s="8">
        <v>49.06</v>
      </c>
      <c r="D795" s="8">
        <v>0.13880000000000001</v>
      </c>
      <c r="E795" s="8">
        <v>0.91210000000000002</v>
      </c>
      <c r="F795" s="8">
        <v>0</v>
      </c>
      <c r="G795" s="8">
        <v>21.15</v>
      </c>
      <c r="H795" s="8">
        <v>1.1338999999999999</v>
      </c>
      <c r="I795" s="8">
        <v>4.63</v>
      </c>
      <c r="J795" s="8">
        <v>23.14</v>
      </c>
      <c r="K795" s="8">
        <v>0.15340000000000001</v>
      </c>
      <c r="L795" s="8">
        <v>0</v>
      </c>
      <c r="M795" s="8">
        <v>100.3415</v>
      </c>
      <c r="N795" s="8"/>
      <c r="O795" s="8">
        <v>49.247549265148514</v>
      </c>
      <c r="P795" s="8">
        <v>13.710495729082986</v>
      </c>
      <c r="Q795" s="8">
        <v>35.134193349393108</v>
      </c>
      <c r="R795" s="8">
        <v>1.9077616563753914</v>
      </c>
      <c r="S795" s="8">
        <v>100</v>
      </c>
      <c r="V795" s="8"/>
      <c r="W795" s="8"/>
      <c r="X795" s="9"/>
    </row>
    <row r="796" spans="2:24" ht="17" x14ac:dyDescent="0.2">
      <c r="B796" s="10" t="s">
        <v>2230</v>
      </c>
      <c r="C796" s="8">
        <v>49.2</v>
      </c>
      <c r="D796" s="8">
        <v>8.5800000000000001E-2</v>
      </c>
      <c r="E796" s="8">
        <v>0.54369999999999996</v>
      </c>
      <c r="F796" s="8">
        <v>8.3000000000000001E-3</v>
      </c>
      <c r="G796" s="8">
        <v>21.24</v>
      </c>
      <c r="H796" s="8">
        <v>1.2524</v>
      </c>
      <c r="I796" s="8">
        <v>4.42</v>
      </c>
      <c r="J796" s="8">
        <v>23.19</v>
      </c>
      <c r="K796" s="8">
        <v>0.12770000000000001</v>
      </c>
      <c r="L796" s="8">
        <v>7.9000000000000008E-3</v>
      </c>
      <c r="M796" s="8">
        <v>100.1001</v>
      </c>
      <c r="N796" s="8"/>
      <c r="O796" s="8">
        <v>49.436305178851001</v>
      </c>
      <c r="P796" s="8">
        <v>13.110474898676427</v>
      </c>
      <c r="Q796" s="8">
        <v>35.342569025686132</v>
      </c>
      <c r="R796" s="8">
        <v>2.1106508967864266</v>
      </c>
      <c r="S796" s="8">
        <v>99.999999999999986</v>
      </c>
      <c r="V796" s="8"/>
      <c r="W796" s="8"/>
      <c r="X796" s="9"/>
    </row>
    <row r="797" spans="2:24" ht="17" x14ac:dyDescent="0.2">
      <c r="B797" s="10" t="s">
        <v>2231</v>
      </c>
      <c r="C797" s="8">
        <v>49.35</v>
      </c>
      <c r="D797" s="8">
        <v>4.3299999999999998E-2</v>
      </c>
      <c r="E797" s="8">
        <v>0.54700000000000004</v>
      </c>
      <c r="F797" s="8">
        <v>5.7999999999999996E-3</v>
      </c>
      <c r="G797" s="8">
        <v>21.49</v>
      </c>
      <c r="H797" s="8">
        <v>1.2762</v>
      </c>
      <c r="I797" s="8">
        <v>4.42</v>
      </c>
      <c r="J797" s="8">
        <v>23.18</v>
      </c>
      <c r="K797" s="8">
        <v>0.1066</v>
      </c>
      <c r="L797" s="8">
        <v>5.0000000000000001E-3</v>
      </c>
      <c r="M797" s="8">
        <v>100.4627</v>
      </c>
      <c r="N797" s="8"/>
      <c r="O797" s="8">
        <v>49.20106958207991</v>
      </c>
      <c r="P797" s="8">
        <v>13.05371960613993</v>
      </c>
      <c r="Q797" s="8">
        <v>35.603760783341777</v>
      </c>
      <c r="R797" s="8">
        <v>2.1414500284383937</v>
      </c>
      <c r="S797" s="8">
        <v>100.00000000000001</v>
      </c>
      <c r="V797" s="8"/>
      <c r="W797" s="8"/>
      <c r="X797" s="9"/>
    </row>
    <row r="798" spans="2:24" ht="17" x14ac:dyDescent="0.2">
      <c r="B798" s="10" t="s">
        <v>2232</v>
      </c>
      <c r="C798" s="8">
        <v>49.36</v>
      </c>
      <c r="D798" s="8">
        <v>7.1800000000000003E-2</v>
      </c>
      <c r="E798" s="8">
        <v>0.34649999999999997</v>
      </c>
      <c r="F798" s="8">
        <v>0</v>
      </c>
      <c r="G798" s="8">
        <v>21.41</v>
      </c>
      <c r="H798" s="8">
        <v>1.252</v>
      </c>
      <c r="I798" s="8">
        <v>4.2300000000000004</v>
      </c>
      <c r="J798" s="8">
        <v>23.45</v>
      </c>
      <c r="K798" s="8">
        <v>8.1900000000000001E-2</v>
      </c>
      <c r="L798" s="8">
        <v>3.5000000000000001E-3</v>
      </c>
      <c r="M798" s="8">
        <v>100.24209999999999</v>
      </c>
      <c r="N798" s="8"/>
      <c r="O798" s="8">
        <v>49.854521859920126</v>
      </c>
      <c r="P798" s="8">
        <v>12.512755941780698</v>
      </c>
      <c r="Q798" s="8">
        <v>35.528487736063717</v>
      </c>
      <c r="R798" s="8">
        <v>2.1042344622354525</v>
      </c>
      <c r="S798" s="8">
        <v>99.999999999999986</v>
      </c>
      <c r="V798" s="8"/>
      <c r="W798" s="8"/>
      <c r="X798" s="9"/>
    </row>
    <row r="799" spans="2:24" ht="17" x14ac:dyDescent="0.2">
      <c r="B799" s="10" t="s">
        <v>2233</v>
      </c>
      <c r="C799" s="8">
        <v>49.12</v>
      </c>
      <c r="D799" s="8">
        <v>6.9199999999999998E-2</v>
      </c>
      <c r="E799" s="8">
        <v>0.7117</v>
      </c>
      <c r="F799" s="8">
        <v>5.7999999999999996E-3</v>
      </c>
      <c r="G799" s="8">
        <v>21.15</v>
      </c>
      <c r="H799" s="8">
        <v>1.2523</v>
      </c>
      <c r="I799" s="8">
        <v>4.2699999999999996</v>
      </c>
      <c r="J799" s="8">
        <v>23.71</v>
      </c>
      <c r="K799" s="8">
        <v>0.1525</v>
      </c>
      <c r="L799" s="8">
        <v>0</v>
      </c>
      <c r="M799" s="8">
        <v>100.4619</v>
      </c>
      <c r="N799" s="8"/>
      <c r="O799" s="8">
        <v>50.286525213831901</v>
      </c>
      <c r="P799" s="8">
        <v>12.600821112852625</v>
      </c>
      <c r="Q799" s="8">
        <v>35.012957071387781</v>
      </c>
      <c r="R799" s="8">
        <v>2.0996966019276981</v>
      </c>
      <c r="S799" s="8">
        <v>100.00000000000001</v>
      </c>
      <c r="V799" s="8"/>
      <c r="W799" s="8"/>
      <c r="X799" s="9"/>
    </row>
    <row r="800" spans="2:24" ht="17" x14ac:dyDescent="0.2">
      <c r="B800" s="10" t="s">
        <v>2234</v>
      </c>
      <c r="C800" s="8">
        <v>49.19</v>
      </c>
      <c r="D800" s="8">
        <v>8.9200000000000002E-2</v>
      </c>
      <c r="E800" s="8">
        <v>0.50319999999999998</v>
      </c>
      <c r="F800" s="8">
        <v>3.2000000000000002E-3</v>
      </c>
      <c r="G800" s="8">
        <v>21.26</v>
      </c>
      <c r="H800" s="8">
        <v>1.2899</v>
      </c>
      <c r="I800" s="8">
        <v>4.42</v>
      </c>
      <c r="J800" s="8">
        <v>23.4</v>
      </c>
      <c r="K800" s="8">
        <v>0.13189999999999999</v>
      </c>
      <c r="L800" s="8">
        <v>8.9999999999999998E-4</v>
      </c>
      <c r="M800" s="8">
        <v>100.3096</v>
      </c>
      <c r="N800" s="8"/>
      <c r="O800" s="8">
        <v>49.614005245235731</v>
      </c>
      <c r="P800" s="8">
        <v>13.039519803667545</v>
      </c>
      <c r="Q800" s="8">
        <v>35.184390938940183</v>
      </c>
      <c r="R800" s="8">
        <v>2.1620840121565372</v>
      </c>
      <c r="S800" s="8">
        <v>100</v>
      </c>
      <c r="V800" s="8"/>
      <c r="W800" s="8"/>
      <c r="X800" s="9"/>
    </row>
    <row r="801" spans="2:24" ht="17" x14ac:dyDescent="0.2">
      <c r="B801" s="10" t="s">
        <v>2235</v>
      </c>
      <c r="C801" s="8">
        <v>49.44</v>
      </c>
      <c r="D801" s="8">
        <v>4.4499999999999998E-2</v>
      </c>
      <c r="E801" s="8">
        <v>0.60550000000000004</v>
      </c>
      <c r="F801" s="8">
        <v>1.9E-3</v>
      </c>
      <c r="G801" s="8">
        <v>20.75</v>
      </c>
      <c r="H801" s="8">
        <v>1.1284000000000001</v>
      </c>
      <c r="I801" s="8">
        <v>4.45</v>
      </c>
      <c r="J801" s="8">
        <v>23.91</v>
      </c>
      <c r="K801" s="8">
        <v>0.14380000000000001</v>
      </c>
      <c r="L801" s="8">
        <v>0</v>
      </c>
      <c r="M801" s="8">
        <v>100.5382</v>
      </c>
      <c r="N801" s="8"/>
      <c r="O801" s="8">
        <v>50.667415482525904</v>
      </c>
      <c r="P801" s="8">
        <v>13.120793023723817</v>
      </c>
      <c r="Q801" s="8">
        <v>34.32144966273404</v>
      </c>
      <c r="R801" s="8">
        <v>1.8903418310162572</v>
      </c>
      <c r="S801" s="8">
        <v>100.00000000000001</v>
      </c>
      <c r="V801" s="8"/>
      <c r="W801" s="8"/>
      <c r="X801" s="9"/>
    </row>
    <row r="802" spans="2:24" ht="17" x14ac:dyDescent="0.2">
      <c r="B802" s="10" t="s">
        <v>1816</v>
      </c>
      <c r="C802" s="8">
        <f>AVERAGE(C790:C801)</f>
        <v>49.268333333333338</v>
      </c>
      <c r="D802" s="8">
        <f t="shared" ref="D802:L802" si="489">AVERAGE(D790:D801)</f>
        <v>7.9983333333333337E-2</v>
      </c>
      <c r="E802" s="8">
        <f t="shared" si="489"/>
        <v>0.5626416666666666</v>
      </c>
      <c r="F802" s="8">
        <f t="shared" si="489"/>
        <v>4.8500000000000001E-3</v>
      </c>
      <c r="G802" s="8">
        <f t="shared" si="489"/>
        <v>21.239166666666666</v>
      </c>
      <c r="H802" s="8">
        <f t="shared" si="489"/>
        <v>1.2151833333333333</v>
      </c>
      <c r="I802" s="8">
        <f t="shared" si="489"/>
        <v>4.3966666666666674</v>
      </c>
      <c r="J802" s="8">
        <f t="shared" si="489"/>
        <v>23.359166666666667</v>
      </c>
      <c r="K802" s="8">
        <f t="shared" si="489"/>
        <v>0.130575</v>
      </c>
      <c r="L802" s="8">
        <f t="shared" si="489"/>
        <v>2.6916666666666669E-3</v>
      </c>
      <c r="M802" s="8">
        <f>SUM(C802:L802)</f>
        <v>100.25925833333331</v>
      </c>
      <c r="N802" s="8"/>
      <c r="O802" s="8">
        <v>49.683996726716856</v>
      </c>
      <c r="P802" s="8">
        <v>13.011687312067766</v>
      </c>
      <c r="Q802" s="8">
        <v>35.261030356651666</v>
      </c>
      <c r="R802" s="8">
        <v>2.0432856045637084</v>
      </c>
      <c r="S802" s="8">
        <v>99.999999999999986</v>
      </c>
      <c r="V802" s="8"/>
      <c r="W802" s="8"/>
      <c r="X802" s="9"/>
    </row>
    <row r="803" spans="2:24" ht="17" x14ac:dyDescent="0.2">
      <c r="B803" s="10" t="s">
        <v>1532</v>
      </c>
      <c r="C803" s="8">
        <f>(STDEV(C790:C801)/C802)*100</f>
        <v>0.3895405208344726</v>
      </c>
      <c r="D803" s="8">
        <f t="shared" ref="D803:L803" si="490">(STDEV(D790:D801)/D802)*100</f>
        <v>49.336587397162923</v>
      </c>
      <c r="E803" s="8">
        <f t="shared" si="490"/>
        <v>34.606669436645142</v>
      </c>
      <c r="F803" s="8">
        <f t="shared" si="490"/>
        <v>110.22559868573654</v>
      </c>
      <c r="G803" s="8">
        <f t="shared" si="490"/>
        <v>0.99765879100454424</v>
      </c>
      <c r="H803" s="8">
        <f t="shared" si="490"/>
        <v>6.614793717451299</v>
      </c>
      <c r="I803" s="8">
        <f t="shared" si="490"/>
        <v>3.0303596380374338</v>
      </c>
      <c r="J803" s="8">
        <f t="shared" si="490"/>
        <v>1.112373380650423</v>
      </c>
      <c r="K803" s="8">
        <f t="shared" si="490"/>
        <v>19.586983064263528</v>
      </c>
      <c r="L803" s="8">
        <f t="shared" si="490"/>
        <v>126.24085126652129</v>
      </c>
      <c r="N803" s="8"/>
      <c r="O803" s="8">
        <v>9.812028912417917</v>
      </c>
      <c r="P803" s="8">
        <v>37.192322814571398</v>
      </c>
      <c r="Q803" s="8">
        <v>6.8689224304373022</v>
      </c>
      <c r="R803" s="8">
        <v>46.126725842573393</v>
      </c>
      <c r="S803" s="8">
        <v>100</v>
      </c>
      <c r="T803" s="8">
        <v>1.692745895578238</v>
      </c>
      <c r="U803" s="8">
        <v>75.356456376950646</v>
      </c>
      <c r="V803" s="8">
        <v>22.950797727471105</v>
      </c>
      <c r="W803" s="8">
        <v>100</v>
      </c>
      <c r="X803" s="9"/>
    </row>
    <row r="804" spans="2:24" x14ac:dyDescent="0.2">
      <c r="B804" s="10"/>
      <c r="C804" s="8"/>
      <c r="D804" s="8"/>
      <c r="E804" s="8"/>
      <c r="F804" s="8"/>
      <c r="G804" s="8"/>
      <c r="H804" s="8"/>
      <c r="I804" s="8"/>
      <c r="J804" s="8"/>
      <c r="K804" s="8"/>
      <c r="L804" s="8"/>
      <c r="N804" s="8"/>
      <c r="O804" s="8"/>
      <c r="P804" s="8"/>
      <c r="Q804" s="8"/>
      <c r="R804" s="8"/>
      <c r="S804" s="8"/>
      <c r="V804" s="8"/>
      <c r="W804" s="8"/>
      <c r="X804" s="9"/>
    </row>
    <row r="805" spans="2:24" ht="17" x14ac:dyDescent="0.2">
      <c r="B805" s="10" t="s">
        <v>2061</v>
      </c>
      <c r="C805" s="8">
        <v>55.14</v>
      </c>
      <c r="D805" s="8">
        <v>5.0299999999999997E-2</v>
      </c>
      <c r="E805" s="8">
        <v>1.1479999999999999</v>
      </c>
      <c r="F805" s="8">
        <v>3.3300000000000003E-2</v>
      </c>
      <c r="G805" s="8">
        <v>1.64</v>
      </c>
      <c r="H805" s="8">
        <v>2.0999999999999999E-3</v>
      </c>
      <c r="I805" s="8">
        <v>16.989999999999998</v>
      </c>
      <c r="J805" s="8">
        <v>25.49</v>
      </c>
      <c r="K805" s="8">
        <v>0.55569999999999997</v>
      </c>
      <c r="L805" s="8">
        <v>0</v>
      </c>
      <c r="M805" s="8">
        <v>101.0851</v>
      </c>
      <c r="N805" s="8"/>
      <c r="O805" s="8">
        <v>50.56377798734173</v>
      </c>
      <c r="P805" s="8">
        <v>46.893641319885219</v>
      </c>
      <c r="Q805" s="8">
        <v>2.5392875006586699</v>
      </c>
      <c r="R805" s="8">
        <v>3.2931921143817353E-3</v>
      </c>
      <c r="S805" s="8">
        <v>100.00000000000001</v>
      </c>
      <c r="T805" s="8">
        <v>1.8276022558702327</v>
      </c>
      <c r="U805" s="8">
        <v>0.16392738689357447</v>
      </c>
      <c r="V805" s="8">
        <v>98.008470357236192</v>
      </c>
      <c r="W805" s="8">
        <v>100</v>
      </c>
      <c r="X805" s="9"/>
    </row>
    <row r="806" spans="2:24" ht="17" x14ac:dyDescent="0.2">
      <c r="B806" s="10" t="s">
        <v>2062</v>
      </c>
      <c r="C806" s="8">
        <v>55.05</v>
      </c>
      <c r="D806" s="8">
        <v>4.1500000000000002E-2</v>
      </c>
      <c r="E806" s="8">
        <v>1.1596</v>
      </c>
      <c r="F806" s="8">
        <v>2.3800000000000002E-2</v>
      </c>
      <c r="G806" s="8">
        <v>1.71</v>
      </c>
      <c r="H806" s="8">
        <v>0</v>
      </c>
      <c r="I806" s="8">
        <v>16.899999999999999</v>
      </c>
      <c r="J806" s="8">
        <v>25.5</v>
      </c>
      <c r="K806" s="8">
        <v>0.5978</v>
      </c>
      <c r="L806" s="8">
        <v>1.4E-3</v>
      </c>
      <c r="M806" s="8">
        <v>101.0187</v>
      </c>
      <c r="N806" s="8"/>
      <c r="O806" s="8">
        <v>50.646151976631451</v>
      </c>
      <c r="P806" s="8">
        <v>46.702902944061726</v>
      </c>
      <c r="Q806" s="8">
        <v>2.6509450793068252</v>
      </c>
      <c r="R806" s="8">
        <v>0</v>
      </c>
      <c r="S806" s="8">
        <v>100</v>
      </c>
      <c r="V806" s="8"/>
      <c r="W806" s="8"/>
      <c r="X806" s="9"/>
    </row>
    <row r="807" spans="2:24" ht="17" x14ac:dyDescent="0.2">
      <c r="B807" s="10" t="s">
        <v>2063</v>
      </c>
      <c r="C807" s="8">
        <v>55.22</v>
      </c>
      <c r="D807" s="8">
        <v>2.58E-2</v>
      </c>
      <c r="E807" s="8">
        <v>1.2027000000000001</v>
      </c>
      <c r="F807" s="8">
        <v>3.1300000000000001E-2</v>
      </c>
      <c r="G807" s="8">
        <v>1.75</v>
      </c>
      <c r="H807" s="8">
        <v>2.2800000000000001E-2</v>
      </c>
      <c r="I807" s="8">
        <v>16.989999999999998</v>
      </c>
      <c r="J807" s="8">
        <v>25.4</v>
      </c>
      <c r="K807" s="8">
        <v>0.60550000000000004</v>
      </c>
      <c r="L807" s="8">
        <v>7.7999999999999996E-3</v>
      </c>
      <c r="M807" s="8">
        <v>101.2559</v>
      </c>
      <c r="N807" s="8"/>
      <c r="O807" s="8">
        <v>50.373032563203509</v>
      </c>
      <c r="P807" s="8">
        <v>46.882272779248638</v>
      </c>
      <c r="Q807" s="8">
        <v>2.708948668395355</v>
      </c>
      <c r="R807" s="8">
        <v>3.574598915248979E-2</v>
      </c>
      <c r="S807" s="8">
        <v>99.999999999999986</v>
      </c>
      <c r="T807" s="8">
        <v>2.1338931566622907</v>
      </c>
      <c r="U807" s="8">
        <v>3.8314342377888187E-2</v>
      </c>
      <c r="V807" s="8">
        <v>97.827792500959816</v>
      </c>
      <c r="W807" s="8">
        <v>100</v>
      </c>
      <c r="X807" s="9"/>
    </row>
    <row r="808" spans="2:24" ht="17" x14ac:dyDescent="0.2">
      <c r="B808" s="10" t="s">
        <v>2064</v>
      </c>
      <c r="C808" s="8">
        <v>55.13</v>
      </c>
      <c r="D808" s="8">
        <v>3.0700000000000002E-2</v>
      </c>
      <c r="E808" s="8">
        <v>1.1563000000000001</v>
      </c>
      <c r="F808" s="8">
        <v>2.7199999999999998E-2</v>
      </c>
      <c r="G808" s="8">
        <v>1.73</v>
      </c>
      <c r="H808" s="8">
        <v>3.7000000000000002E-3</v>
      </c>
      <c r="I808" s="8">
        <v>17.010000000000002</v>
      </c>
      <c r="J808" s="8">
        <v>25.38</v>
      </c>
      <c r="K808" s="8">
        <v>0.70240000000000002</v>
      </c>
      <c r="L808" s="8">
        <v>0</v>
      </c>
      <c r="M808" s="8">
        <v>101.1703</v>
      </c>
      <c r="N808" s="8"/>
      <c r="O808" s="8">
        <v>50.356220534215709</v>
      </c>
      <c r="P808" s="8">
        <v>46.958770863059058</v>
      </c>
      <c r="Q808" s="8">
        <v>2.6792050848700488</v>
      </c>
      <c r="R808" s="8">
        <v>5.8035178551838189E-3</v>
      </c>
      <c r="S808" s="8">
        <v>100</v>
      </c>
      <c r="V808" s="8"/>
      <c r="W808" s="8"/>
      <c r="X808" s="9"/>
    </row>
    <row r="809" spans="2:24" ht="17" x14ac:dyDescent="0.2">
      <c r="B809" s="10" t="s">
        <v>2065</v>
      </c>
      <c r="C809" s="8">
        <v>55.1</v>
      </c>
      <c r="D809" s="8">
        <v>3.0800000000000001E-2</v>
      </c>
      <c r="E809" s="8">
        <v>1.0690999999999999</v>
      </c>
      <c r="F809" s="8">
        <v>3.61E-2</v>
      </c>
      <c r="G809" s="8">
        <v>1.45</v>
      </c>
      <c r="H809" s="8">
        <v>1.2200000000000001E-2</v>
      </c>
      <c r="I809" s="8">
        <v>17.14</v>
      </c>
      <c r="J809" s="8">
        <v>25.44</v>
      </c>
      <c r="K809" s="8">
        <v>0.67369999999999997</v>
      </c>
      <c r="L809" s="8">
        <v>8.0000000000000004E-4</v>
      </c>
      <c r="M809" s="8">
        <v>100.9982</v>
      </c>
      <c r="N809" s="8"/>
      <c r="O809" s="8">
        <v>50.446191486991523</v>
      </c>
      <c r="P809" s="8">
        <v>47.290400580286502</v>
      </c>
      <c r="Q809" s="8">
        <v>2.2442830315530968</v>
      </c>
      <c r="R809" s="8">
        <v>1.9124901168886373E-2</v>
      </c>
      <c r="S809" s="8">
        <v>100</v>
      </c>
      <c r="T809" s="8">
        <v>2.2404022060081461</v>
      </c>
      <c r="U809" s="8">
        <v>0.17292050469520187</v>
      </c>
      <c r="V809" s="8">
        <v>97.586677289296659</v>
      </c>
      <c r="W809" s="8">
        <v>100.00000000000001</v>
      </c>
      <c r="X809" s="9"/>
    </row>
    <row r="810" spans="2:24" ht="17" x14ac:dyDescent="0.2">
      <c r="B810" s="10" t="s">
        <v>2640</v>
      </c>
      <c r="C810" s="8">
        <f>AVERAGE(C805:C809)</f>
        <v>55.128</v>
      </c>
      <c r="D810" s="8">
        <f t="shared" ref="D810:L810" si="491">AVERAGE(D805:D809)</f>
        <v>3.5819999999999998E-2</v>
      </c>
      <c r="E810" s="8">
        <f t="shared" si="491"/>
        <v>1.1471399999999998</v>
      </c>
      <c r="F810" s="8">
        <f t="shared" si="491"/>
        <v>3.0339999999999999E-2</v>
      </c>
      <c r="G810" s="8">
        <f t="shared" si="491"/>
        <v>1.6559999999999999</v>
      </c>
      <c r="H810" s="8">
        <f t="shared" si="491"/>
        <v>8.1600000000000006E-3</v>
      </c>
      <c r="I810" s="8">
        <f t="shared" si="491"/>
        <v>17.006</v>
      </c>
      <c r="J810" s="8">
        <f t="shared" si="491"/>
        <v>25.441999999999997</v>
      </c>
      <c r="K810" s="8">
        <f t="shared" si="491"/>
        <v>0.62701999999999991</v>
      </c>
      <c r="L810" s="8">
        <f t="shared" si="491"/>
        <v>2E-3</v>
      </c>
      <c r="M810" s="8">
        <f>SUM(C810:L810)</f>
        <v>101.08247999999999</v>
      </c>
      <c r="N810" s="8"/>
      <c r="O810" s="8">
        <v>50.477030958514014</v>
      </c>
      <c r="P810" s="8">
        <v>46.945679175196545</v>
      </c>
      <c r="Q810" s="8">
        <v>2.5644913152658675</v>
      </c>
      <c r="R810" s="8">
        <v>1.2798551023586707E-2</v>
      </c>
      <c r="S810" s="8">
        <v>100.00000000000001</v>
      </c>
      <c r="V810" s="8"/>
      <c r="W810" s="8"/>
      <c r="X810" s="9"/>
    </row>
    <row r="811" spans="2:24" ht="17" x14ac:dyDescent="0.2">
      <c r="B811" s="10" t="s">
        <v>1532</v>
      </c>
      <c r="C811" s="8">
        <f>(STDEV(C805:C809)/C810)*100</f>
        <v>0.11284524027714324</v>
      </c>
      <c r="D811" s="8">
        <f t="shared" ref="D811:L811" si="492">(STDEV(D805:D809)/D810)*100</f>
        <v>27.698331152508953</v>
      </c>
      <c r="E811" s="8">
        <f t="shared" si="492"/>
        <v>4.2297146067024967</v>
      </c>
      <c r="F811" s="8">
        <f t="shared" si="492"/>
        <v>16.104154282573404</v>
      </c>
      <c r="G811" s="8">
        <f t="shared" si="492"/>
        <v>7.3908701839585715</v>
      </c>
      <c r="H811" s="8">
        <f t="shared" si="492"/>
        <v>115.2632000945661</v>
      </c>
      <c r="I811" s="8">
        <f t="shared" si="492"/>
        <v>0.50686491684135371</v>
      </c>
      <c r="J811" s="8">
        <f t="shared" si="492"/>
        <v>0.20872444064699008</v>
      </c>
      <c r="K811" s="8">
        <f t="shared" si="492"/>
        <v>9.5239879188143508</v>
      </c>
      <c r="L811" s="8">
        <f t="shared" si="492"/>
        <v>164.7725705328408</v>
      </c>
      <c r="N811" s="8"/>
      <c r="O811" s="8">
        <v>0.21341106088236156</v>
      </c>
      <c r="P811" s="8">
        <v>0.72108547754129482</v>
      </c>
      <c r="Q811" s="8">
        <v>5.8984450737406036</v>
      </c>
      <c r="R811" s="8">
        <v>93.167058387835738</v>
      </c>
      <c r="S811" s="8">
        <v>100</v>
      </c>
      <c r="T811" s="8">
        <v>5.2795067657201082</v>
      </c>
      <c r="U811" s="8">
        <v>10.493245258414946</v>
      </c>
      <c r="V811" s="8">
        <v>84.227247975864955</v>
      </c>
      <c r="W811" s="8">
        <v>100.00000000000001</v>
      </c>
      <c r="X811" s="9"/>
    </row>
    <row r="812" spans="2:24" x14ac:dyDescent="0.2">
      <c r="B812" s="10"/>
      <c r="C812" s="8"/>
      <c r="D812" s="8"/>
      <c r="E812" s="8"/>
      <c r="F812" s="8"/>
      <c r="G812" s="8"/>
      <c r="H812" s="8"/>
      <c r="I812" s="8"/>
      <c r="J812" s="8"/>
      <c r="K812" s="8"/>
      <c r="L812" s="8"/>
      <c r="N812" s="8"/>
      <c r="O812" s="8"/>
      <c r="P812" s="8"/>
      <c r="Q812" s="8"/>
      <c r="R812" s="8"/>
      <c r="S812" s="8"/>
      <c r="V812" s="8"/>
      <c r="W812" s="8"/>
      <c r="X812" s="9"/>
    </row>
    <row r="813" spans="2:24" ht="17" x14ac:dyDescent="0.2">
      <c r="B813" s="10" t="s">
        <v>1419</v>
      </c>
      <c r="C813" s="8">
        <v>47.69</v>
      </c>
      <c r="D813" s="8">
        <v>1.11E-2</v>
      </c>
      <c r="E813" s="8">
        <v>0.36680000000000001</v>
      </c>
      <c r="F813" s="8">
        <v>3.8E-3</v>
      </c>
      <c r="G813" s="8">
        <v>20.96</v>
      </c>
      <c r="H813" s="8">
        <v>8.86</v>
      </c>
      <c r="I813" s="8">
        <v>0.20630000000000001</v>
      </c>
      <c r="J813" s="8">
        <v>21.89</v>
      </c>
      <c r="K813" s="8">
        <v>4.9099999999999998E-2</v>
      </c>
      <c r="L813" s="8">
        <v>0</v>
      </c>
      <c r="M813" s="8">
        <v>100.0611</v>
      </c>
      <c r="N813" s="8"/>
      <c r="O813" s="8">
        <v>48.066011441862067</v>
      </c>
      <c r="P813" s="8">
        <v>0.6302929508036853</v>
      </c>
      <c r="Q813" s="8">
        <v>35.923773442316396</v>
      </c>
      <c r="R813" s="8">
        <v>15.379922165017842</v>
      </c>
      <c r="S813" s="8">
        <v>99.999999999999986</v>
      </c>
      <c r="V813" s="8"/>
      <c r="W813" s="8"/>
      <c r="X813" s="9"/>
    </row>
    <row r="814" spans="2:24" ht="17" x14ac:dyDescent="0.2">
      <c r="B814" s="10" t="s">
        <v>1420</v>
      </c>
      <c r="C814" s="8">
        <v>47.52</v>
      </c>
      <c r="D814" s="8">
        <v>3.78E-2</v>
      </c>
      <c r="E814" s="8">
        <v>0.50319999999999998</v>
      </c>
      <c r="F814" s="8">
        <v>1.14E-2</v>
      </c>
      <c r="G814" s="8">
        <v>21.9</v>
      </c>
      <c r="H814" s="8">
        <v>7.53</v>
      </c>
      <c r="I814" s="8">
        <v>0.26669999999999999</v>
      </c>
      <c r="J814" s="8">
        <v>21.93</v>
      </c>
      <c r="K814" s="8">
        <v>1.47E-2</v>
      </c>
      <c r="L814" s="8">
        <v>0</v>
      </c>
      <c r="M814" s="8">
        <v>99.713800000000006</v>
      </c>
      <c r="N814" s="8"/>
      <c r="O814" s="8">
        <v>48.359502502586032</v>
      </c>
      <c r="P814" s="8">
        <v>0.81830858325736644</v>
      </c>
      <c r="Q814" s="8">
        <v>37.69516547502608</v>
      </c>
      <c r="R814" s="8">
        <v>13.12702343913052</v>
      </c>
      <c r="S814" s="8">
        <v>100.00000000000001</v>
      </c>
      <c r="V814" s="8"/>
      <c r="W814" s="8"/>
      <c r="X814" s="9"/>
    </row>
    <row r="815" spans="2:24" ht="17" x14ac:dyDescent="0.2">
      <c r="B815" s="10" t="s">
        <v>1421</v>
      </c>
      <c r="C815" s="8">
        <v>47.59</v>
      </c>
      <c r="D815" s="8">
        <v>3.8199999999999998E-2</v>
      </c>
      <c r="E815" s="8">
        <v>0.53900000000000003</v>
      </c>
      <c r="F815" s="8">
        <v>0</v>
      </c>
      <c r="G815" s="8">
        <v>21.8</v>
      </c>
      <c r="H815" s="8">
        <v>7.72</v>
      </c>
      <c r="I815" s="8">
        <v>0.31309999999999999</v>
      </c>
      <c r="J815" s="8">
        <v>22</v>
      </c>
      <c r="K815" s="8">
        <v>4.8999999999999998E-3</v>
      </c>
      <c r="L815" s="8">
        <v>0</v>
      </c>
      <c r="M815" s="8">
        <v>100.0052</v>
      </c>
      <c r="N815" s="8"/>
      <c r="O815" s="8">
        <v>48.293726296681974</v>
      </c>
      <c r="P815" s="8">
        <v>0.9563172757501327</v>
      </c>
      <c r="Q815" s="8">
        <v>37.352775339734123</v>
      </c>
      <c r="R815" s="8">
        <v>13.397181087833768</v>
      </c>
      <c r="S815" s="8">
        <v>100</v>
      </c>
      <c r="V815" s="8"/>
      <c r="W815" s="8"/>
      <c r="X815" s="9"/>
    </row>
    <row r="816" spans="2:24" ht="17" x14ac:dyDescent="0.2">
      <c r="B816" s="10" t="s">
        <v>1422</v>
      </c>
      <c r="C816" s="8">
        <v>47.04</v>
      </c>
      <c r="D816" s="8">
        <v>3.9399999999999998E-2</v>
      </c>
      <c r="E816" s="8">
        <v>0.55079999999999996</v>
      </c>
      <c r="F816" s="8">
        <v>1.0699999999999999E-2</v>
      </c>
      <c r="G816" s="8">
        <v>21.99</v>
      </c>
      <c r="H816" s="8">
        <v>7.5</v>
      </c>
      <c r="I816" s="8">
        <v>0.26179999999999998</v>
      </c>
      <c r="J816" s="8">
        <v>21.84</v>
      </c>
      <c r="K816" s="8">
        <v>2.4299999999999999E-2</v>
      </c>
      <c r="L816" s="8">
        <v>0</v>
      </c>
      <c r="M816" s="8">
        <v>99.264200000000002</v>
      </c>
      <c r="N816" s="8"/>
      <c r="O816" s="8">
        <v>48.214500599753087</v>
      </c>
      <c r="P816" s="8">
        <v>0.80416576255754479</v>
      </c>
      <c r="Q816" s="8">
        <v>37.892094752468083</v>
      </c>
      <c r="R816" s="8">
        <v>13.089238885221267</v>
      </c>
      <c r="S816" s="8">
        <v>99.999999999999986</v>
      </c>
      <c r="V816" s="8"/>
      <c r="W816" s="8"/>
      <c r="X816" s="9"/>
    </row>
    <row r="817" spans="2:24" ht="17" x14ac:dyDescent="0.2">
      <c r="B817" s="10" t="s">
        <v>1423</v>
      </c>
      <c r="C817" s="8">
        <v>47.63</v>
      </c>
      <c r="D817" s="8">
        <v>3.4000000000000002E-2</v>
      </c>
      <c r="E817" s="8">
        <v>0.4763</v>
      </c>
      <c r="F817" s="8">
        <v>0</v>
      </c>
      <c r="G817" s="8">
        <v>22.16</v>
      </c>
      <c r="H817" s="8">
        <v>7.43</v>
      </c>
      <c r="I817" s="8">
        <v>0.2863</v>
      </c>
      <c r="J817" s="8">
        <v>21.97</v>
      </c>
      <c r="K817" s="8">
        <v>3.3399999999999999E-2</v>
      </c>
      <c r="L817" s="8">
        <v>0</v>
      </c>
      <c r="M817" s="8">
        <v>100.0253</v>
      </c>
      <c r="N817" s="8"/>
      <c r="O817" s="8">
        <v>48.244341277679645</v>
      </c>
      <c r="P817" s="8">
        <v>0.87475930361173759</v>
      </c>
      <c r="Q817" s="8">
        <v>37.982576976057992</v>
      </c>
      <c r="R817" s="8">
        <v>12.898322442650642</v>
      </c>
      <c r="S817" s="8">
        <v>100.00000000000001</v>
      </c>
      <c r="V817" s="8"/>
      <c r="W817" s="8"/>
      <c r="X817" s="9"/>
    </row>
    <row r="818" spans="2:24" ht="17" x14ac:dyDescent="0.2">
      <c r="B818" s="10" t="s">
        <v>1424</v>
      </c>
      <c r="C818" s="8">
        <v>47.78</v>
      </c>
      <c r="D818" s="8">
        <v>1.4500000000000001E-2</v>
      </c>
      <c r="E818" s="8">
        <v>0.41920000000000002</v>
      </c>
      <c r="F818" s="8">
        <v>0</v>
      </c>
      <c r="G818" s="8">
        <v>21.42</v>
      </c>
      <c r="H818" s="8">
        <v>8.06</v>
      </c>
      <c r="I818" s="8">
        <v>0.22819999999999999</v>
      </c>
      <c r="J818" s="8">
        <v>21.88</v>
      </c>
      <c r="K818" s="8">
        <v>3.8800000000000001E-2</v>
      </c>
      <c r="L818" s="8">
        <v>0</v>
      </c>
      <c r="M818" s="8">
        <v>99.845500000000001</v>
      </c>
      <c r="N818" s="8"/>
      <c r="O818" s="8">
        <v>48.312356820431518</v>
      </c>
      <c r="P818" s="8">
        <v>0.70109592797018117</v>
      </c>
      <c r="Q818" s="8">
        <v>36.917197041914115</v>
      </c>
      <c r="R818" s="8">
        <v>14.069350209684195</v>
      </c>
      <c r="S818" s="8">
        <v>100</v>
      </c>
      <c r="V818" s="8"/>
      <c r="W818" s="8"/>
      <c r="X818" s="9"/>
    </row>
    <row r="819" spans="2:24" ht="17" x14ac:dyDescent="0.2">
      <c r="B819" s="10" t="s">
        <v>1425</v>
      </c>
      <c r="C819" s="8">
        <v>47.83</v>
      </c>
      <c r="D819" s="8">
        <v>4.24E-2</v>
      </c>
      <c r="E819" s="8">
        <v>0.48730000000000001</v>
      </c>
      <c r="F819" s="8">
        <v>0</v>
      </c>
      <c r="G819" s="8">
        <v>21.83</v>
      </c>
      <c r="H819" s="8">
        <v>7.43</v>
      </c>
      <c r="I819" s="8">
        <v>0.28270000000000001</v>
      </c>
      <c r="J819" s="8">
        <v>21.98</v>
      </c>
      <c r="K819" s="8">
        <v>1.5100000000000001E-2</v>
      </c>
      <c r="L819" s="8">
        <v>0</v>
      </c>
      <c r="M819" s="8">
        <v>99.901799999999994</v>
      </c>
      <c r="N819" s="8"/>
      <c r="O819" s="8">
        <v>48.535510074503577</v>
      </c>
      <c r="P819" s="8">
        <v>0.86857758318399347</v>
      </c>
      <c r="Q819" s="8">
        <v>37.625648352975503</v>
      </c>
      <c r="R819" s="8">
        <v>12.970263989336928</v>
      </c>
      <c r="S819" s="8">
        <v>100</v>
      </c>
      <c r="V819" s="8"/>
      <c r="W819" s="8"/>
      <c r="X819" s="9"/>
    </row>
    <row r="820" spans="2:24" ht="17" x14ac:dyDescent="0.2">
      <c r="B820" s="10" t="s">
        <v>1426</v>
      </c>
      <c r="C820" s="8">
        <v>47.62</v>
      </c>
      <c r="D820" s="8">
        <v>2.69E-2</v>
      </c>
      <c r="E820" s="8">
        <v>0.52969999999999995</v>
      </c>
      <c r="F820" s="8">
        <v>3.8E-3</v>
      </c>
      <c r="G820" s="8">
        <v>21.78</v>
      </c>
      <c r="H820" s="8">
        <v>7.64</v>
      </c>
      <c r="I820" s="8">
        <v>0.27810000000000001</v>
      </c>
      <c r="J820" s="8">
        <v>21.95</v>
      </c>
      <c r="K820" s="8">
        <v>4.3400000000000001E-2</v>
      </c>
      <c r="L820" s="8">
        <v>0</v>
      </c>
      <c r="M820" s="8">
        <v>99.872900000000001</v>
      </c>
      <c r="N820" s="8"/>
      <c r="O820" s="8">
        <v>48.37250462019562</v>
      </c>
      <c r="P820" s="8">
        <v>0.85273862941709233</v>
      </c>
      <c r="Q820" s="8">
        <v>37.464528576757253</v>
      </c>
      <c r="R820" s="8">
        <v>13.310228173630032</v>
      </c>
      <c r="S820" s="8">
        <v>100</v>
      </c>
      <c r="V820" s="8"/>
      <c r="W820" s="8"/>
      <c r="X820" s="9"/>
    </row>
    <row r="821" spans="2:24" ht="17" x14ac:dyDescent="0.2">
      <c r="B821" s="10" t="s">
        <v>1427</v>
      </c>
      <c r="C821" s="8">
        <v>47.31</v>
      </c>
      <c r="D821" s="8">
        <v>1.17E-2</v>
      </c>
      <c r="E821" s="8">
        <v>0.42699999999999999</v>
      </c>
      <c r="F821" s="8">
        <v>0</v>
      </c>
      <c r="G821" s="8">
        <v>21.98</v>
      </c>
      <c r="H821" s="8">
        <v>7.46</v>
      </c>
      <c r="I821" s="8">
        <v>0.2606</v>
      </c>
      <c r="J821" s="8">
        <v>21.83</v>
      </c>
      <c r="K821" s="8">
        <v>1.5599999999999999E-2</v>
      </c>
      <c r="L821" s="8">
        <v>0</v>
      </c>
      <c r="M821" s="8">
        <v>99.294899999999998</v>
      </c>
      <c r="N821" s="8"/>
      <c r="O821" s="8">
        <v>48.246848273927405</v>
      </c>
      <c r="P821" s="8">
        <v>0.80138373203695168</v>
      </c>
      <c r="Q821" s="8">
        <v>37.917635485389653</v>
      </c>
      <c r="R821" s="8">
        <v>13.034132508645985</v>
      </c>
      <c r="S821" s="8">
        <v>99.999999999999986</v>
      </c>
      <c r="V821" s="8"/>
      <c r="W821" s="8"/>
      <c r="X821" s="9"/>
    </row>
    <row r="822" spans="2:24" ht="17" x14ac:dyDescent="0.2">
      <c r="B822" s="10" t="s">
        <v>1428</v>
      </c>
      <c r="C822" s="8">
        <v>47.26</v>
      </c>
      <c r="D822" s="8">
        <v>2.86E-2</v>
      </c>
      <c r="E822" s="8">
        <v>0.51800000000000002</v>
      </c>
      <c r="F822" s="8">
        <v>0</v>
      </c>
      <c r="G822" s="8">
        <v>21.86</v>
      </c>
      <c r="H822" s="8">
        <v>7.71</v>
      </c>
      <c r="I822" s="8">
        <v>0.2636</v>
      </c>
      <c r="J822" s="8">
        <v>21.77</v>
      </c>
      <c r="K822" s="8">
        <v>3.8399999999999997E-2</v>
      </c>
      <c r="L822" s="8">
        <v>0</v>
      </c>
      <c r="M822" s="8">
        <v>99.448599999999999</v>
      </c>
      <c r="N822" s="8"/>
      <c r="O822" s="8">
        <v>48.063098542562074</v>
      </c>
      <c r="P822" s="8">
        <v>0.80974754603489985</v>
      </c>
      <c r="Q822" s="8">
        <v>37.67053955841871</v>
      </c>
      <c r="R822" s="8">
        <v>13.456614352984317</v>
      </c>
      <c r="S822" s="8">
        <v>100</v>
      </c>
      <c r="V822" s="8"/>
      <c r="W822" s="8"/>
      <c r="X822" s="9"/>
    </row>
    <row r="823" spans="2:24" ht="17" x14ac:dyDescent="0.2">
      <c r="B823" s="10" t="s">
        <v>1429</v>
      </c>
      <c r="C823" s="8">
        <v>47.67</v>
      </c>
      <c r="D823" s="8">
        <v>1.41E-2</v>
      </c>
      <c r="E823" s="8">
        <v>0.46410000000000001</v>
      </c>
      <c r="F823" s="8">
        <v>2.0899999999999998E-2</v>
      </c>
      <c r="G823" s="8">
        <v>21.45</v>
      </c>
      <c r="H823" s="8">
        <v>8.0399999999999991</v>
      </c>
      <c r="I823" s="8">
        <v>0.24840000000000001</v>
      </c>
      <c r="J823" s="8">
        <v>21.94</v>
      </c>
      <c r="K823" s="8">
        <v>4.0500000000000001E-2</v>
      </c>
      <c r="L823" s="8">
        <v>0</v>
      </c>
      <c r="M823" s="8">
        <v>99.916399999999996</v>
      </c>
      <c r="N823" s="8"/>
      <c r="O823" s="8">
        <v>48.342674458904348</v>
      </c>
      <c r="P823" s="8">
        <v>0.76154669825412225</v>
      </c>
      <c r="Q823" s="8">
        <v>36.890937587741043</v>
      </c>
      <c r="R823" s="8">
        <v>14.004841255100493</v>
      </c>
      <c r="S823" s="8">
        <v>100</v>
      </c>
      <c r="V823" s="8"/>
      <c r="W823" s="8"/>
      <c r="X823" s="9"/>
    </row>
    <row r="824" spans="2:24" ht="17" x14ac:dyDescent="0.2">
      <c r="B824" s="10" t="s">
        <v>1430</v>
      </c>
      <c r="C824" s="8">
        <v>47.68</v>
      </c>
      <c r="D824" s="8">
        <v>1.5100000000000001E-2</v>
      </c>
      <c r="E824" s="8">
        <v>0.50580000000000003</v>
      </c>
      <c r="F824" s="8">
        <v>0</v>
      </c>
      <c r="G824" s="8">
        <v>22</v>
      </c>
      <c r="H824" s="8">
        <v>7.58</v>
      </c>
      <c r="I824" s="8">
        <v>0.27210000000000001</v>
      </c>
      <c r="J824" s="8">
        <v>22.05</v>
      </c>
      <c r="K824" s="8">
        <v>4.8399999999999999E-2</v>
      </c>
      <c r="L824" s="8">
        <v>0</v>
      </c>
      <c r="M824" s="8">
        <v>100.1721</v>
      </c>
      <c r="N824" s="8"/>
      <c r="O824" s="8">
        <v>48.362733343742399</v>
      </c>
      <c r="P824" s="8">
        <v>0.83038918487699753</v>
      </c>
      <c r="Q824" s="8">
        <v>37.663725131941511</v>
      </c>
      <c r="R824" s="8">
        <v>13.143152339439091</v>
      </c>
      <c r="S824" s="8">
        <v>100</v>
      </c>
      <c r="V824" s="8"/>
      <c r="W824" s="8"/>
      <c r="X824" s="9"/>
    </row>
    <row r="825" spans="2:24" ht="17" x14ac:dyDescent="0.2">
      <c r="B825" s="10" t="s">
        <v>1431</v>
      </c>
      <c r="C825" s="8">
        <v>47.82</v>
      </c>
      <c r="D825" s="8">
        <v>2.01E-2</v>
      </c>
      <c r="E825" s="8">
        <v>0.44929999999999998</v>
      </c>
      <c r="F825" s="8">
        <v>0</v>
      </c>
      <c r="G825" s="8">
        <v>21.6</v>
      </c>
      <c r="H825" s="8">
        <v>8.1199999999999992</v>
      </c>
      <c r="I825" s="8">
        <v>0.26529999999999998</v>
      </c>
      <c r="J825" s="8">
        <v>22</v>
      </c>
      <c r="K825" s="8">
        <v>3.6299999999999999E-2</v>
      </c>
      <c r="L825" s="8">
        <v>4.8999999999999998E-3</v>
      </c>
      <c r="M825" s="8">
        <v>100.327</v>
      </c>
      <c r="N825" s="8"/>
      <c r="O825" s="8">
        <v>48.194700417373241</v>
      </c>
      <c r="P825" s="8">
        <v>0.80865774845480032</v>
      </c>
      <c r="Q825" s="8">
        <v>36.934200450771286</v>
      </c>
      <c r="R825" s="8">
        <v>14.062441383400683</v>
      </c>
      <c r="S825" s="8">
        <v>100</v>
      </c>
      <c r="V825" s="8"/>
      <c r="W825" s="8"/>
      <c r="X825" s="9"/>
    </row>
    <row r="826" spans="2:24" ht="17" x14ac:dyDescent="0.2">
      <c r="B826" s="10" t="s">
        <v>1432</v>
      </c>
      <c r="C826" s="8">
        <v>47.89</v>
      </c>
      <c r="D826" s="8">
        <v>2.1600000000000001E-2</v>
      </c>
      <c r="E826" s="8">
        <v>0.42180000000000001</v>
      </c>
      <c r="F826" s="8">
        <v>0</v>
      </c>
      <c r="G826" s="8">
        <v>22.37</v>
      </c>
      <c r="H826" s="8">
        <v>7.46</v>
      </c>
      <c r="I826" s="8">
        <v>0.27450000000000002</v>
      </c>
      <c r="J826" s="8">
        <v>21.9</v>
      </c>
      <c r="K826" s="8">
        <v>2.6200000000000001E-2</v>
      </c>
      <c r="L826" s="8">
        <v>0</v>
      </c>
      <c r="M826" s="8">
        <v>100.367</v>
      </c>
      <c r="N826" s="8"/>
      <c r="O826" s="8">
        <v>47.983980353261799</v>
      </c>
      <c r="P826" s="8">
        <v>0.83684572643884814</v>
      </c>
      <c r="Q826" s="8">
        <v>38.257491144981707</v>
      </c>
      <c r="R826" s="8">
        <v>12.921682775317645</v>
      </c>
      <c r="S826" s="8">
        <v>100</v>
      </c>
      <c r="V826" s="8"/>
      <c r="W826" s="8"/>
      <c r="X826" s="9"/>
    </row>
    <row r="827" spans="2:24" ht="17" x14ac:dyDescent="0.2">
      <c r="B827" s="10" t="s">
        <v>2641</v>
      </c>
      <c r="C827" s="8">
        <f>AVERAGE(C813:C826)</f>
        <v>47.594999999999992</v>
      </c>
      <c r="D827" s="8">
        <f t="shared" ref="D827:L827" si="493">AVERAGE(D813:D826)</f>
        <v>2.5392857142857144E-2</v>
      </c>
      <c r="E827" s="8">
        <f t="shared" si="493"/>
        <v>0.4755928571428571</v>
      </c>
      <c r="F827" s="8">
        <f t="shared" si="493"/>
        <v>3.6142857142857144E-3</v>
      </c>
      <c r="G827" s="8">
        <f t="shared" si="493"/>
        <v>21.792857142857144</v>
      </c>
      <c r="H827" s="8">
        <f t="shared" si="493"/>
        <v>7.7528571428571427</v>
      </c>
      <c r="I827" s="8">
        <f t="shared" si="493"/>
        <v>0.26483571428571429</v>
      </c>
      <c r="J827" s="8">
        <f t="shared" si="493"/>
        <v>21.923571428571424</v>
      </c>
      <c r="K827" s="8">
        <f t="shared" si="493"/>
        <v>3.065E-2</v>
      </c>
      <c r="L827" s="8">
        <f t="shared" si="493"/>
        <v>3.5E-4</v>
      </c>
      <c r="M827" s="8">
        <f>SUM(C827:L827)</f>
        <v>99.864721428571386</v>
      </c>
      <c r="N827" s="8"/>
      <c r="O827" s="8">
        <v>48.256442246069838</v>
      </c>
      <c r="P827" s="8">
        <v>0.8110944797431402</v>
      </c>
      <c r="Q827" s="8">
        <v>37.44178238342792</v>
      </c>
      <c r="R827" s="8">
        <v>13.4906808907591</v>
      </c>
      <c r="S827" s="8">
        <v>99.999999999999986</v>
      </c>
      <c r="V827" s="8"/>
      <c r="W827" s="8"/>
      <c r="X827" s="9"/>
    </row>
    <row r="828" spans="2:24" ht="17" x14ac:dyDescent="0.2">
      <c r="B828" s="10" t="s">
        <v>1532</v>
      </c>
      <c r="C828" s="8">
        <f>(STDEV(C813:C826)/C827)*100</f>
        <v>0.50732617668341273</v>
      </c>
      <c r="D828" s="8">
        <f t="shared" ref="D828:L828" si="494">(STDEV(D813:D826)/D827)*100</f>
        <v>44.719713373844556</v>
      </c>
      <c r="E828" s="8">
        <f t="shared" si="494"/>
        <v>11.264199262207102</v>
      </c>
      <c r="F828" s="8">
        <f t="shared" si="494"/>
        <v>176.20453375509396</v>
      </c>
      <c r="G828" s="8">
        <f t="shared" si="494"/>
        <v>1.6046110832895737</v>
      </c>
      <c r="H828" s="8">
        <f t="shared" si="494"/>
        <v>5.1550278522657482</v>
      </c>
      <c r="I828" s="8">
        <f t="shared" si="494"/>
        <v>9.6566258095073891</v>
      </c>
      <c r="J828" s="8">
        <f t="shared" si="494"/>
        <v>0.35086551930398779</v>
      </c>
      <c r="K828" s="8">
        <f t="shared" si="494"/>
        <v>45.487614491561352</v>
      </c>
      <c r="L828" s="8">
        <f t="shared" si="494"/>
        <v>374.16573867739413</v>
      </c>
      <c r="N828" s="8"/>
      <c r="O828" s="8">
        <v>1.8355671891779946</v>
      </c>
      <c r="P828" s="8">
        <v>70.291999353984451</v>
      </c>
      <c r="Q828" s="8">
        <v>6.5523596833977367</v>
      </c>
      <c r="R828" s="8">
        <v>21.320073773439805</v>
      </c>
      <c r="S828" s="8">
        <v>99.999999999999986</v>
      </c>
      <c r="T828" s="8">
        <v>1.2502468927889052</v>
      </c>
      <c r="U828" s="8">
        <v>80.919135194046802</v>
      </c>
      <c r="V828" s="8">
        <v>17.830617913164296</v>
      </c>
      <c r="W828" s="8">
        <v>100</v>
      </c>
      <c r="X828" s="9"/>
    </row>
    <row r="829" spans="2:24" x14ac:dyDescent="0.2">
      <c r="B829" s="10"/>
      <c r="C829" s="8"/>
      <c r="D829" s="8"/>
      <c r="E829" s="8"/>
      <c r="F829" s="8"/>
      <c r="G829" s="8"/>
      <c r="H829" s="8"/>
      <c r="I829" s="8"/>
      <c r="J829" s="8"/>
      <c r="K829" s="8"/>
      <c r="L829" s="8"/>
      <c r="N829" s="8"/>
      <c r="O829" s="8"/>
      <c r="P829" s="8"/>
      <c r="Q829" s="8"/>
      <c r="R829" s="8"/>
      <c r="S829" s="8"/>
      <c r="V829" s="8"/>
      <c r="W829" s="8"/>
      <c r="X829" s="9"/>
    </row>
    <row r="830" spans="2:24" ht="17" x14ac:dyDescent="0.2">
      <c r="B830" s="6" t="s">
        <v>3215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N830" s="8"/>
      <c r="O830" s="8"/>
      <c r="P830" s="8"/>
      <c r="Q830" s="8"/>
      <c r="R830" s="8"/>
      <c r="S830" s="8"/>
      <c r="V830" s="8"/>
      <c r="W830" s="8"/>
      <c r="X830" s="9"/>
    </row>
    <row r="831" spans="2:24" ht="17" x14ac:dyDescent="0.2">
      <c r="B831" s="6" t="s">
        <v>1433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N831" s="8"/>
      <c r="O831" s="8"/>
      <c r="P831" s="8"/>
      <c r="Q831" s="8"/>
      <c r="R831" s="8"/>
      <c r="S831" s="8"/>
      <c r="V831" s="8"/>
      <c r="W831" s="8"/>
      <c r="X831" s="9"/>
    </row>
    <row r="832" spans="2:24" ht="17" x14ac:dyDescent="0.2">
      <c r="B832" s="10" t="s">
        <v>2342</v>
      </c>
      <c r="C832" s="8">
        <v>51.219000000000001</v>
      </c>
      <c r="D832" s="8">
        <v>5.5E-2</v>
      </c>
      <c r="E832" s="8">
        <v>1.298</v>
      </c>
      <c r="F832" s="8">
        <v>3.0000000000000001E-3</v>
      </c>
      <c r="G832" s="8">
        <v>15.839</v>
      </c>
      <c r="H832" s="8">
        <v>0.752</v>
      </c>
      <c r="I832" s="8">
        <v>8.1940000000000008</v>
      </c>
      <c r="J832" s="8">
        <v>21.242999999999999</v>
      </c>
      <c r="K832" s="8">
        <v>1.302</v>
      </c>
      <c r="L832" s="8">
        <v>5.0000000000000001E-3</v>
      </c>
      <c r="M832" s="8">
        <v>99.91</v>
      </c>
      <c r="N832" s="8"/>
      <c r="O832" s="8">
        <v>46.583832297874203</v>
      </c>
      <c r="P832" s="8">
        <v>25.00150902020053</v>
      </c>
      <c r="Q832" s="8">
        <v>27.110995810561157</v>
      </c>
      <c r="R832" s="8">
        <v>1.3036628713641196</v>
      </c>
      <c r="S832" s="8">
        <v>100.00000000000001</v>
      </c>
      <c r="V832" s="8"/>
      <c r="W832" s="8"/>
      <c r="X832" s="9"/>
    </row>
    <row r="833" spans="2:24" ht="17" x14ac:dyDescent="0.2">
      <c r="B833" s="10" t="s">
        <v>2343</v>
      </c>
      <c r="C833" s="8">
        <v>50.725000000000001</v>
      </c>
      <c r="D833" s="8">
        <v>8.7999999999999995E-2</v>
      </c>
      <c r="E833" s="8">
        <v>1.988</v>
      </c>
      <c r="F833" s="8">
        <v>0</v>
      </c>
      <c r="G833" s="8">
        <v>15.86</v>
      </c>
      <c r="H833" s="8">
        <v>0.66900000000000004</v>
      </c>
      <c r="I833" s="8">
        <v>7.8140000000000001</v>
      </c>
      <c r="J833" s="8">
        <v>20.87</v>
      </c>
      <c r="K833" s="8">
        <v>1.583</v>
      </c>
      <c r="L833" s="8">
        <v>0</v>
      </c>
      <c r="M833" s="8">
        <v>99.596999999999994</v>
      </c>
      <c r="N833" s="8"/>
      <c r="O833" s="8">
        <v>46.74058486541152</v>
      </c>
      <c r="P833" s="8">
        <v>24.349833635225224</v>
      </c>
      <c r="Q833" s="8">
        <v>27.725106488112417</v>
      </c>
      <c r="R833" s="8">
        <v>1.1844750112508402</v>
      </c>
      <c r="S833" s="8">
        <v>100</v>
      </c>
      <c r="V833" s="8"/>
      <c r="W833" s="8"/>
      <c r="X833" s="9"/>
    </row>
    <row r="834" spans="2:24" ht="17" x14ac:dyDescent="0.2">
      <c r="B834" s="10" t="s">
        <v>2344</v>
      </c>
      <c r="C834" s="8">
        <v>51.433999999999997</v>
      </c>
      <c r="D834" s="8">
        <v>2.4E-2</v>
      </c>
      <c r="E834" s="8">
        <v>1.7769999999999999</v>
      </c>
      <c r="F834" s="8">
        <v>1.7000000000000001E-2</v>
      </c>
      <c r="G834" s="8">
        <v>16.088000000000001</v>
      </c>
      <c r="H834" s="8">
        <v>0.68100000000000005</v>
      </c>
      <c r="I834" s="8">
        <v>7.8689999999999998</v>
      </c>
      <c r="J834" s="8">
        <v>21.077000000000002</v>
      </c>
      <c r="K834" s="8">
        <v>1.4890000000000001</v>
      </c>
      <c r="L834" s="8">
        <v>1E-3</v>
      </c>
      <c r="M834" s="8">
        <v>100.45699999999999</v>
      </c>
      <c r="N834" s="8"/>
      <c r="O834" s="8">
        <v>46.711468531084869</v>
      </c>
      <c r="P834" s="8">
        <v>24.265272279664689</v>
      </c>
      <c r="Q834" s="8">
        <v>27.83012324568049</v>
      </c>
      <c r="R834" s="8">
        <v>1.1931359435699394</v>
      </c>
      <c r="S834" s="8">
        <v>99.999999999999986</v>
      </c>
      <c r="T834" s="8">
        <v>5.4949189644977263</v>
      </c>
      <c r="U834" s="8">
        <v>0.44992195624448811</v>
      </c>
      <c r="V834" s="8">
        <v>94.055159079257791</v>
      </c>
      <c r="W834" s="8">
        <v>100</v>
      </c>
      <c r="X834" s="9"/>
    </row>
    <row r="835" spans="2:24" ht="17" x14ac:dyDescent="0.2">
      <c r="B835" s="10" t="s">
        <v>2345</v>
      </c>
      <c r="C835" s="8">
        <v>50.741999999999997</v>
      </c>
      <c r="D835" s="8">
        <v>0.127</v>
      </c>
      <c r="E835" s="8">
        <v>2.0049999999999999</v>
      </c>
      <c r="F835" s="8">
        <v>0</v>
      </c>
      <c r="G835" s="8">
        <v>15.462999999999999</v>
      </c>
      <c r="H835" s="8">
        <v>0.72199999999999998</v>
      </c>
      <c r="I835" s="8">
        <v>7.9960000000000004</v>
      </c>
      <c r="J835" s="8">
        <v>21.2</v>
      </c>
      <c r="K835" s="8">
        <v>1.3380000000000001</v>
      </c>
      <c r="L835" s="8">
        <v>1E-3</v>
      </c>
      <c r="M835" s="8">
        <v>99.593999999999994</v>
      </c>
      <c r="N835" s="8"/>
      <c r="O835" s="8">
        <v>47.146774904481646</v>
      </c>
      <c r="P835" s="8">
        <v>24.742285426340445</v>
      </c>
      <c r="Q835" s="8">
        <v>26.841589578448442</v>
      </c>
      <c r="R835" s="8">
        <v>1.2693500907294746</v>
      </c>
      <c r="S835" s="8">
        <v>100.00000000000001</v>
      </c>
      <c r="T835" s="8">
        <v>5.2458483171065033</v>
      </c>
      <c r="U835" s="8">
        <v>0.13175625918364223</v>
      </c>
      <c r="V835" s="8">
        <v>94.622395423709861</v>
      </c>
      <c r="W835" s="8">
        <v>100</v>
      </c>
      <c r="X835" s="9"/>
    </row>
    <row r="836" spans="2:24" ht="17" x14ac:dyDescent="0.2">
      <c r="B836" s="10" t="s">
        <v>2346</v>
      </c>
      <c r="C836" s="8">
        <v>51.491999999999997</v>
      </c>
      <c r="D836" s="8">
        <v>6.0999999999999999E-2</v>
      </c>
      <c r="E836" s="8">
        <v>1.0760000000000001</v>
      </c>
      <c r="F836" s="8">
        <v>5.0000000000000001E-3</v>
      </c>
      <c r="G836" s="8">
        <v>15.505000000000001</v>
      </c>
      <c r="H836" s="8">
        <v>0.746</v>
      </c>
      <c r="I836" s="8">
        <v>8.2409999999999997</v>
      </c>
      <c r="J836" s="8">
        <v>21.54</v>
      </c>
      <c r="K836" s="8">
        <v>1.1850000000000001</v>
      </c>
      <c r="L836" s="8">
        <v>0</v>
      </c>
      <c r="M836" s="8">
        <v>99.887</v>
      </c>
      <c r="N836" s="8"/>
      <c r="O836" s="8">
        <v>47.13491459065331</v>
      </c>
      <c r="P836" s="8">
        <v>25.091570081946557</v>
      </c>
      <c r="Q836" s="8">
        <v>26.482997688941779</v>
      </c>
      <c r="R836" s="8">
        <v>1.2905176384583545</v>
      </c>
      <c r="S836" s="8">
        <v>100</v>
      </c>
      <c r="T836" s="8">
        <v>4.1011028027998035</v>
      </c>
      <c r="U836" s="8">
        <v>0.56489286797713145</v>
      </c>
      <c r="V836" s="8">
        <v>95.334004329223063</v>
      </c>
      <c r="W836" s="8">
        <v>100</v>
      </c>
      <c r="X836" s="9"/>
    </row>
    <row r="837" spans="2:24" ht="17" x14ac:dyDescent="0.2">
      <c r="B837" s="10" t="s">
        <v>2347</v>
      </c>
      <c r="C837" s="8">
        <v>50.634999999999998</v>
      </c>
      <c r="D837" s="8">
        <v>8.7999999999999995E-2</v>
      </c>
      <c r="E837" s="8">
        <v>2.1059999999999999</v>
      </c>
      <c r="F837" s="8">
        <v>0</v>
      </c>
      <c r="G837" s="8">
        <v>16.597999999999999</v>
      </c>
      <c r="H837" s="8">
        <v>0.69599999999999995</v>
      </c>
      <c r="I837" s="8">
        <v>7.5330000000000004</v>
      </c>
      <c r="J837" s="8">
        <v>20.646999999999998</v>
      </c>
      <c r="K837" s="8">
        <v>1.5860000000000001</v>
      </c>
      <c r="L837" s="8">
        <v>0</v>
      </c>
      <c r="M837" s="8">
        <v>99.893000000000001</v>
      </c>
      <c r="N837" s="8"/>
      <c r="O837" s="8">
        <v>46.258345020873101</v>
      </c>
      <c r="P837" s="8">
        <v>23.482914602551038</v>
      </c>
      <c r="Q837" s="8">
        <v>29.02600328207172</v>
      </c>
      <c r="R837" s="8">
        <v>1.2327370945041292</v>
      </c>
      <c r="S837" s="8">
        <v>100</v>
      </c>
      <c r="V837" s="8"/>
      <c r="W837" s="8"/>
      <c r="X837" s="9"/>
    </row>
    <row r="838" spans="2:24" ht="17" x14ac:dyDescent="0.2">
      <c r="B838" s="10" t="s">
        <v>2348</v>
      </c>
      <c r="C838" s="8">
        <v>50.615000000000002</v>
      </c>
      <c r="D838" s="8">
        <v>0.11600000000000001</v>
      </c>
      <c r="E838" s="8">
        <v>2.1419999999999999</v>
      </c>
      <c r="F838" s="8">
        <v>0</v>
      </c>
      <c r="G838" s="8">
        <v>16.239999999999998</v>
      </c>
      <c r="H838" s="8">
        <v>0.71399999999999997</v>
      </c>
      <c r="I838" s="8">
        <v>7.6289999999999996</v>
      </c>
      <c r="J838" s="8">
        <v>20.664999999999999</v>
      </c>
      <c r="K838" s="8">
        <v>1.56</v>
      </c>
      <c r="L838" s="8">
        <v>0</v>
      </c>
      <c r="M838" s="8">
        <v>99.71</v>
      </c>
      <c r="N838" s="8"/>
      <c r="O838" s="8">
        <v>46.416842933039661</v>
      </c>
      <c r="P838" s="8">
        <v>23.842879380566902</v>
      </c>
      <c r="Q838" s="8">
        <v>28.472431722963883</v>
      </c>
      <c r="R838" s="8">
        <v>1.2678459634295627</v>
      </c>
      <c r="S838" s="8">
        <v>100.00000000000001</v>
      </c>
      <c r="V838" s="8"/>
      <c r="W838" s="8"/>
      <c r="X838" s="9"/>
    </row>
    <row r="839" spans="2:24" ht="17" x14ac:dyDescent="0.2">
      <c r="B839" s="10" t="s">
        <v>2349</v>
      </c>
      <c r="C839" s="8">
        <v>50.521000000000001</v>
      </c>
      <c r="D839" s="8">
        <v>0.153</v>
      </c>
      <c r="E839" s="8">
        <v>2.1549999999999998</v>
      </c>
      <c r="F839" s="8">
        <v>0</v>
      </c>
      <c r="G839" s="8">
        <v>16.36</v>
      </c>
      <c r="H839" s="8">
        <v>0.71</v>
      </c>
      <c r="I839" s="8">
        <v>7.5890000000000004</v>
      </c>
      <c r="J839" s="8">
        <v>20.760999999999999</v>
      </c>
      <c r="K839" s="8">
        <v>1.6439999999999999</v>
      </c>
      <c r="L839" s="8">
        <v>3.0000000000000001E-3</v>
      </c>
      <c r="M839" s="8">
        <v>99.917000000000002</v>
      </c>
      <c r="N839" s="8"/>
      <c r="O839" s="8">
        <v>46.495820995013929</v>
      </c>
      <c r="P839" s="8">
        <v>23.648364086812215</v>
      </c>
      <c r="Q839" s="8">
        <v>28.598766248812556</v>
      </c>
      <c r="R839" s="8">
        <v>1.2570486693613008</v>
      </c>
      <c r="S839" s="8">
        <v>100</v>
      </c>
      <c r="V839" s="8"/>
      <c r="W839" s="8"/>
      <c r="X839" s="9"/>
    </row>
    <row r="840" spans="2:24" ht="17" x14ac:dyDescent="0.2">
      <c r="B840" s="10" t="s">
        <v>2350</v>
      </c>
      <c r="C840" s="8">
        <v>51.33</v>
      </c>
      <c r="D840" s="8">
        <v>0.16600000000000001</v>
      </c>
      <c r="E840" s="8">
        <v>2.024</v>
      </c>
      <c r="F840" s="8">
        <v>0</v>
      </c>
      <c r="G840" s="8">
        <v>16.07</v>
      </c>
      <c r="H840" s="8">
        <v>0.72199999999999998</v>
      </c>
      <c r="I840" s="8">
        <v>7.8410000000000002</v>
      </c>
      <c r="J840" s="8">
        <v>21.192</v>
      </c>
      <c r="K840" s="8">
        <v>1.5720000000000001</v>
      </c>
      <c r="L840" s="8">
        <v>4.0000000000000001E-3</v>
      </c>
      <c r="M840" s="8">
        <v>100.946</v>
      </c>
      <c r="N840" s="8"/>
      <c r="O840" s="8">
        <v>46.868277161891932</v>
      </c>
      <c r="P840" s="8">
        <v>24.128448457923522</v>
      </c>
      <c r="Q840" s="8">
        <v>27.740946037056446</v>
      </c>
      <c r="R840" s="8">
        <v>1.2623283431280983</v>
      </c>
      <c r="S840" s="8">
        <v>100</v>
      </c>
      <c r="V840" s="8"/>
      <c r="W840" s="8"/>
      <c r="X840" s="9"/>
    </row>
    <row r="841" spans="2:24" ht="17" x14ac:dyDescent="0.2">
      <c r="B841" s="10" t="s">
        <v>2351</v>
      </c>
      <c r="C841" s="8">
        <v>50.671999999999997</v>
      </c>
      <c r="D841" s="8">
        <v>6.4000000000000001E-2</v>
      </c>
      <c r="E841" s="8">
        <v>2.0720000000000001</v>
      </c>
      <c r="F841" s="8">
        <v>0</v>
      </c>
      <c r="G841" s="8">
        <v>15.945</v>
      </c>
      <c r="H841" s="8">
        <v>0.71299999999999997</v>
      </c>
      <c r="I841" s="8">
        <v>7.6459999999999999</v>
      </c>
      <c r="J841" s="8">
        <v>20.962</v>
      </c>
      <c r="K841" s="8">
        <v>1.5960000000000001</v>
      </c>
      <c r="L841" s="8">
        <v>1E-3</v>
      </c>
      <c r="M841" s="8">
        <v>99.671000000000006</v>
      </c>
      <c r="N841" s="8"/>
      <c r="O841" s="8">
        <v>46.989380548628546</v>
      </c>
      <c r="P841" s="8">
        <v>23.848012736993525</v>
      </c>
      <c r="Q841" s="8">
        <v>27.899079428890204</v>
      </c>
      <c r="R841" s="8">
        <v>1.2635272854877111</v>
      </c>
      <c r="S841" s="8">
        <v>99.999999999999986</v>
      </c>
      <c r="V841" s="8"/>
      <c r="W841" s="8"/>
      <c r="X841" s="9"/>
    </row>
    <row r="842" spans="2:24" ht="17" x14ac:dyDescent="0.2">
      <c r="B842" s="10" t="s">
        <v>2352</v>
      </c>
      <c r="C842" s="8">
        <v>52.515000000000001</v>
      </c>
      <c r="D842" s="8">
        <v>6.6000000000000003E-2</v>
      </c>
      <c r="E842" s="8">
        <v>1.6180000000000001</v>
      </c>
      <c r="F842" s="8">
        <v>0</v>
      </c>
      <c r="G842" s="8">
        <v>15.794</v>
      </c>
      <c r="H842" s="8">
        <v>0.72699999999999998</v>
      </c>
      <c r="I842" s="8">
        <v>8.1780000000000008</v>
      </c>
      <c r="J842" s="8">
        <v>21.472000000000001</v>
      </c>
      <c r="K842" s="8">
        <v>1.5349999999999999</v>
      </c>
      <c r="L842" s="8">
        <v>0</v>
      </c>
      <c r="M842" s="8">
        <v>101.905</v>
      </c>
      <c r="N842" s="8"/>
      <c r="O842" s="8">
        <v>46.929735236270304</v>
      </c>
      <c r="P842" s="8">
        <v>24.869875426192635</v>
      </c>
      <c r="Q842" s="8">
        <v>26.944249155696511</v>
      </c>
      <c r="R842" s="8">
        <v>1.2561401818405471</v>
      </c>
      <c r="S842" s="8">
        <v>100</v>
      </c>
      <c r="T842" s="8">
        <v>4.8572963153881679</v>
      </c>
      <c r="U842" s="8">
        <v>1.144405927999784</v>
      </c>
      <c r="V842" s="8">
        <v>93.998297756612047</v>
      </c>
      <c r="W842" s="8">
        <v>100</v>
      </c>
      <c r="X842" s="9"/>
    </row>
    <row r="843" spans="2:24" ht="17" x14ac:dyDescent="0.2">
      <c r="B843" s="10" t="s">
        <v>2353</v>
      </c>
      <c r="C843" s="8">
        <v>51.121000000000002</v>
      </c>
      <c r="D843" s="8">
        <v>3.5999999999999997E-2</v>
      </c>
      <c r="E843" s="8">
        <v>1.829</v>
      </c>
      <c r="F843" s="8">
        <v>2E-3</v>
      </c>
      <c r="G843" s="8">
        <v>15.762</v>
      </c>
      <c r="H843" s="8">
        <v>0.68</v>
      </c>
      <c r="I843" s="8">
        <v>7.8339999999999996</v>
      </c>
      <c r="J843" s="8">
        <v>21.033999999999999</v>
      </c>
      <c r="K843" s="8">
        <v>1.4910000000000001</v>
      </c>
      <c r="L843" s="8">
        <v>0</v>
      </c>
      <c r="M843" s="8">
        <v>99.82</v>
      </c>
      <c r="N843" s="8"/>
      <c r="O843" s="8">
        <v>46.977386788064919</v>
      </c>
      <c r="P843" s="8">
        <v>24.344533135653819</v>
      </c>
      <c r="Q843" s="8">
        <v>27.47746445553425</v>
      </c>
      <c r="R843" s="8">
        <v>1.2006156207470231</v>
      </c>
      <c r="S843" s="8">
        <v>100.00000000000001</v>
      </c>
      <c r="T843" s="8">
        <v>5.4000762389240888</v>
      </c>
      <c r="U843" s="8">
        <v>0.59041059719853906</v>
      </c>
      <c r="V843" s="8">
        <v>94.009513163877372</v>
      </c>
      <c r="W843" s="8">
        <v>100</v>
      </c>
      <c r="X843" s="9"/>
    </row>
    <row r="844" spans="2:24" ht="17" x14ac:dyDescent="0.2">
      <c r="B844" s="11" t="s">
        <v>2354</v>
      </c>
      <c r="C844" s="12">
        <v>41.478000000000002</v>
      </c>
      <c r="D844" s="12">
        <v>6.2E-2</v>
      </c>
      <c r="E844" s="12">
        <v>10.862</v>
      </c>
      <c r="F844" s="12">
        <v>0</v>
      </c>
      <c r="G844" s="12">
        <v>21.309000000000001</v>
      </c>
      <c r="H844" s="12">
        <v>0.53</v>
      </c>
      <c r="I844" s="12">
        <v>7.9580000000000002</v>
      </c>
      <c r="J844" s="12">
        <v>11.2</v>
      </c>
      <c r="K844" s="12">
        <v>1.258</v>
      </c>
      <c r="L844" s="12">
        <v>1.7</v>
      </c>
      <c r="M844" s="8">
        <v>96.373000000000005</v>
      </c>
      <c r="N844" s="8"/>
      <c r="O844" s="8">
        <v>28.481065006479511</v>
      </c>
      <c r="P844" s="8">
        <v>28.157431437484213</v>
      </c>
      <c r="Q844" s="8">
        <v>42.296031255345412</v>
      </c>
      <c r="R844" s="8">
        <v>1.065472300690864</v>
      </c>
      <c r="S844" s="8">
        <v>100</v>
      </c>
      <c r="V844" s="8"/>
      <c r="W844" s="8"/>
      <c r="X844" s="9" t="s">
        <v>13</v>
      </c>
    </row>
    <row r="845" spans="2:24" ht="17" x14ac:dyDescent="0.2">
      <c r="B845" s="11" t="s">
        <v>2355</v>
      </c>
      <c r="C845" s="12">
        <v>42.585000000000001</v>
      </c>
      <c r="D845" s="12">
        <v>0.05</v>
      </c>
      <c r="E845" s="12">
        <v>9.6270000000000007</v>
      </c>
      <c r="F845" s="12">
        <v>0</v>
      </c>
      <c r="G845" s="12">
        <v>20.847000000000001</v>
      </c>
      <c r="H845" s="12">
        <v>0.60299999999999998</v>
      </c>
      <c r="I845" s="12">
        <v>8.7959999999999994</v>
      </c>
      <c r="J845" s="12">
        <v>11.004</v>
      </c>
      <c r="K845" s="12">
        <v>1.7090000000000001</v>
      </c>
      <c r="L845" s="12">
        <v>1.571</v>
      </c>
      <c r="M845" s="8">
        <v>96.823999999999998</v>
      </c>
      <c r="N845" s="8"/>
      <c r="O845" s="8">
        <v>27.515874452441135</v>
      </c>
      <c r="P845" s="8">
        <v>30.603342043605164</v>
      </c>
      <c r="Q845" s="8">
        <v>40.688778327484144</v>
      </c>
      <c r="R845" s="8">
        <v>1.1920051764695734</v>
      </c>
      <c r="S845" s="8">
        <v>100.00000000000001</v>
      </c>
      <c r="V845" s="8"/>
      <c r="W845" s="8"/>
      <c r="X845" s="9" t="s">
        <v>13</v>
      </c>
    </row>
    <row r="846" spans="2:24" ht="17" x14ac:dyDescent="0.2">
      <c r="B846" s="10" t="s">
        <v>2356</v>
      </c>
      <c r="C846" s="8">
        <v>51.094999999999999</v>
      </c>
      <c r="D846" s="8">
        <v>4.2999999999999997E-2</v>
      </c>
      <c r="E846" s="8">
        <v>1.554</v>
      </c>
      <c r="F846" s="8">
        <v>0</v>
      </c>
      <c r="G846" s="8">
        <v>15.943</v>
      </c>
      <c r="H846" s="8">
        <v>0.70199999999999996</v>
      </c>
      <c r="I846" s="8">
        <v>8.0419999999999998</v>
      </c>
      <c r="J846" s="8">
        <v>21.114000000000001</v>
      </c>
      <c r="K846" s="8">
        <v>1.506</v>
      </c>
      <c r="L846" s="8">
        <v>0</v>
      </c>
      <c r="M846" s="8">
        <v>99.998999999999995</v>
      </c>
      <c r="N846" s="8"/>
      <c r="O846" s="8">
        <v>46.606374987607424</v>
      </c>
      <c r="P846" s="8">
        <v>24.699591734388299</v>
      </c>
      <c r="Q846" s="8">
        <v>27.469022212225198</v>
      </c>
      <c r="R846" s="8">
        <v>1.2250110657790807</v>
      </c>
      <c r="S846" s="8">
        <v>100.00000000000001</v>
      </c>
      <c r="V846" s="8"/>
      <c r="W846" s="8"/>
      <c r="X846" s="9"/>
    </row>
    <row r="847" spans="2:24" ht="17" x14ac:dyDescent="0.2">
      <c r="B847" s="11" t="s">
        <v>2357</v>
      </c>
      <c r="C847" s="12">
        <v>42.731999999999999</v>
      </c>
      <c r="D847" s="12">
        <v>0</v>
      </c>
      <c r="E847" s="12">
        <v>9.6389999999999993</v>
      </c>
      <c r="F847" s="12">
        <v>0</v>
      </c>
      <c r="G847" s="12">
        <v>20.579000000000001</v>
      </c>
      <c r="H847" s="12">
        <v>0.55800000000000005</v>
      </c>
      <c r="I847" s="12">
        <v>9.1120000000000001</v>
      </c>
      <c r="J847" s="12">
        <v>11.115</v>
      </c>
      <c r="K847" s="12">
        <v>1.2949999999999999</v>
      </c>
      <c r="L847" s="12">
        <v>1.599</v>
      </c>
      <c r="M847" s="8">
        <v>96.629000000000005</v>
      </c>
      <c r="N847" s="8"/>
      <c r="O847" s="8">
        <v>27.582437912639694</v>
      </c>
      <c r="P847" s="8">
        <v>31.462106107105946</v>
      </c>
      <c r="Q847" s="8">
        <v>39.860780291936159</v>
      </c>
      <c r="R847" s="8">
        <v>1.0946756883181952</v>
      </c>
      <c r="S847" s="8">
        <v>99.999999999999986</v>
      </c>
      <c r="V847" s="8"/>
      <c r="W847" s="8"/>
      <c r="X847" s="9" t="s">
        <v>13</v>
      </c>
    </row>
    <row r="848" spans="2:24" ht="17" x14ac:dyDescent="0.2">
      <c r="B848" s="10" t="s">
        <v>2358</v>
      </c>
      <c r="C848" s="8">
        <v>51.122999999999998</v>
      </c>
      <c r="D848" s="8">
        <v>1.2999999999999999E-2</v>
      </c>
      <c r="E848" s="8">
        <v>1.9390000000000001</v>
      </c>
      <c r="F848" s="8">
        <v>0</v>
      </c>
      <c r="G848" s="8">
        <v>15.74</v>
      </c>
      <c r="H848" s="8">
        <v>0.72199999999999998</v>
      </c>
      <c r="I848" s="8">
        <v>7.79</v>
      </c>
      <c r="J848" s="8">
        <v>20.81</v>
      </c>
      <c r="K848" s="8">
        <v>1.502</v>
      </c>
      <c r="L848" s="8">
        <v>5.0000000000000001E-3</v>
      </c>
      <c r="M848" s="8">
        <v>99.644000000000005</v>
      </c>
      <c r="N848" s="8"/>
      <c r="O848" s="8">
        <v>46.758220017057624</v>
      </c>
      <c r="P848" s="8">
        <v>24.354221170543646</v>
      </c>
      <c r="Q848" s="8">
        <v>27.60507710501804</v>
      </c>
      <c r="R848" s="8">
        <v>1.2824817073806898</v>
      </c>
      <c r="S848" s="8">
        <v>100</v>
      </c>
      <c r="T848" s="8">
        <v>4.9540085028593017</v>
      </c>
      <c r="U848" s="8">
        <v>1.0868552665835296</v>
      </c>
      <c r="V848" s="8">
        <v>93.959136230557178</v>
      </c>
      <c r="W848" s="8">
        <v>100.00000000000001</v>
      </c>
      <c r="X848" s="9"/>
    </row>
    <row r="849" spans="2:24" ht="17" x14ac:dyDescent="0.2">
      <c r="B849" s="10" t="s">
        <v>2359</v>
      </c>
      <c r="C849" s="8">
        <v>50.959000000000003</v>
      </c>
      <c r="D849" s="8">
        <v>0.15</v>
      </c>
      <c r="E849" s="8">
        <v>2.0059999999999998</v>
      </c>
      <c r="F849" s="8">
        <v>0</v>
      </c>
      <c r="G849" s="8">
        <v>15.609</v>
      </c>
      <c r="H849" s="8">
        <v>0.7</v>
      </c>
      <c r="I849" s="8">
        <v>7.8</v>
      </c>
      <c r="J849" s="8">
        <v>20.97</v>
      </c>
      <c r="K849" s="8">
        <v>1.607</v>
      </c>
      <c r="L849" s="8">
        <v>0</v>
      </c>
      <c r="M849" s="8">
        <v>99.801000000000002</v>
      </c>
      <c r="N849" s="8"/>
      <c r="O849" s="8">
        <v>47.060340027964067</v>
      </c>
      <c r="P849" s="8">
        <v>24.355784968048873</v>
      </c>
      <c r="Q849" s="8">
        <v>27.341986056168704</v>
      </c>
      <c r="R849" s="8">
        <v>1.2418889478183479</v>
      </c>
      <c r="S849" s="8">
        <v>100</v>
      </c>
      <c r="T849" s="8">
        <v>6.0508445786172533</v>
      </c>
      <c r="U849" s="8">
        <v>0.44625212912830037</v>
      </c>
      <c r="V849" s="8">
        <v>93.502903292254445</v>
      </c>
      <c r="W849" s="8">
        <v>100</v>
      </c>
      <c r="X849" s="9"/>
    </row>
    <row r="850" spans="2:24" ht="17" x14ac:dyDescent="0.2">
      <c r="B850" s="10" t="s">
        <v>2642</v>
      </c>
      <c r="C850" s="8">
        <f>AVERAGE(C832:C843,C846,C848:C849)</f>
        <v>51.079866666666675</v>
      </c>
      <c r="D850" s="8">
        <f t="shared" ref="D850:L850" si="495">AVERAGE(D832:D843,D846,D848:D849)</f>
        <v>8.3333333333333315E-2</v>
      </c>
      <c r="E850" s="8">
        <f t="shared" si="495"/>
        <v>1.8392666666666664</v>
      </c>
      <c r="F850" s="8">
        <f t="shared" si="495"/>
        <v>1.8000000000000002E-3</v>
      </c>
      <c r="G850" s="8">
        <f t="shared" si="495"/>
        <v>15.921066666666668</v>
      </c>
      <c r="H850" s="8">
        <f t="shared" si="495"/>
        <v>0.71040000000000003</v>
      </c>
      <c r="I850" s="8">
        <f t="shared" si="495"/>
        <v>7.8664000000000005</v>
      </c>
      <c r="J850" s="8">
        <f t="shared" si="495"/>
        <v>21.037133333333333</v>
      </c>
      <c r="K850" s="8">
        <f t="shared" si="495"/>
        <v>1.4997333333333331</v>
      </c>
      <c r="L850" s="8">
        <f t="shared" si="495"/>
        <v>1.3333333333333333E-3</v>
      </c>
      <c r="M850" s="8">
        <f>SUM(C850:L850)</f>
        <v>100.04033333333336</v>
      </c>
      <c r="N850" s="8"/>
      <c r="O850" s="8">
        <v>46.779186143108497</v>
      </c>
      <c r="P850" s="8">
        <v>24.338456156728512</v>
      </c>
      <c r="Q850" s="8">
        <v>27.633545460045355</v>
      </c>
      <c r="R850" s="8">
        <v>1.2488122401176234</v>
      </c>
      <c r="S850" s="8">
        <v>99.999999999999986</v>
      </c>
      <c r="T850" s="8">
        <v>5.928021853950578</v>
      </c>
      <c r="U850" s="8">
        <v>0.10078580211286174</v>
      </c>
      <c r="V850" s="8">
        <v>93.971192343936565</v>
      </c>
      <c r="W850" s="8">
        <v>100</v>
      </c>
      <c r="X850" s="9"/>
    </row>
    <row r="851" spans="2:24" ht="17" x14ac:dyDescent="0.2">
      <c r="B851" s="10" t="s">
        <v>1532</v>
      </c>
      <c r="C851" s="8">
        <f>(STDEV(C832:C843,C846,C848:C849)/C850)*100</f>
        <v>0.99108378452006118</v>
      </c>
      <c r="D851" s="8">
        <f t="shared" ref="D851:L851" si="496">(STDEV(D832:D843,D846,D848:D849)/D850)*100</f>
        <v>58.664567061996074</v>
      </c>
      <c r="E851" s="8">
        <f t="shared" si="496"/>
        <v>17.485236221865886</v>
      </c>
      <c r="F851" s="8">
        <f t="shared" si="496"/>
        <v>247.74111765240215</v>
      </c>
      <c r="G851" s="8">
        <f t="shared" si="496"/>
        <v>1.9639229668659595</v>
      </c>
      <c r="H851" s="8">
        <f t="shared" si="496"/>
        <v>3.2766344902380182</v>
      </c>
      <c r="I851" s="8">
        <f t="shared" si="496"/>
        <v>2.8427741135615192</v>
      </c>
      <c r="J851" s="8">
        <f t="shared" si="496"/>
        <v>1.2697867898424222</v>
      </c>
      <c r="K851" s="8">
        <f t="shared" si="496"/>
        <v>8.5577580043289672</v>
      </c>
      <c r="L851" s="8">
        <f t="shared" si="496"/>
        <v>143.61406616345073</v>
      </c>
      <c r="N851" s="8"/>
      <c r="O851" s="8">
        <v>13.582815110579775</v>
      </c>
      <c r="P851" s="8">
        <v>42.310897206809273</v>
      </c>
      <c r="Q851" s="8">
        <v>16.397656330340617</v>
      </c>
      <c r="R851" s="8">
        <v>27.708631352270345</v>
      </c>
      <c r="S851" s="8">
        <v>100</v>
      </c>
      <c r="T851" s="8">
        <v>6.5785683908967112</v>
      </c>
      <c r="U851" s="8">
        <v>59.88104483733828</v>
      </c>
      <c r="V851" s="8">
        <v>33.540386771764993</v>
      </c>
      <c r="W851" s="8">
        <v>99.999999999999972</v>
      </c>
      <c r="X851" s="9"/>
    </row>
    <row r="852" spans="2:24" x14ac:dyDescent="0.2">
      <c r="B852" s="10"/>
      <c r="C852" s="8"/>
      <c r="D852" s="8"/>
      <c r="E852" s="8"/>
      <c r="F852" s="8"/>
      <c r="G852" s="8"/>
      <c r="H852" s="8"/>
      <c r="I852" s="8"/>
      <c r="J852" s="8"/>
      <c r="K852" s="8"/>
      <c r="L852" s="8"/>
      <c r="N852" s="8"/>
      <c r="O852" s="8"/>
      <c r="P852" s="8"/>
      <c r="Q852" s="8"/>
      <c r="R852" s="8"/>
      <c r="S852" s="8"/>
      <c r="V852" s="8"/>
      <c r="W852" s="8"/>
      <c r="X852" s="9"/>
    </row>
    <row r="853" spans="2:24" ht="17" x14ac:dyDescent="0.2">
      <c r="B853" s="10" t="s">
        <v>2268</v>
      </c>
      <c r="C853" s="8">
        <v>49.003999999999998</v>
      </c>
      <c r="D853" s="8">
        <v>0</v>
      </c>
      <c r="E853" s="8">
        <v>0.51900000000000002</v>
      </c>
      <c r="F853" s="8">
        <v>0</v>
      </c>
      <c r="G853" s="8">
        <v>23.827000000000002</v>
      </c>
      <c r="H853" s="8">
        <v>3.4209999999999998</v>
      </c>
      <c r="I853" s="8">
        <v>1.01</v>
      </c>
      <c r="J853" s="8">
        <v>22.244</v>
      </c>
      <c r="K853" s="8">
        <v>0.19700000000000001</v>
      </c>
      <c r="L853" s="8">
        <v>0</v>
      </c>
      <c r="M853" s="8">
        <v>100.22199999999999</v>
      </c>
      <c r="N853" s="8"/>
      <c r="O853" s="8">
        <v>49.484073298494728</v>
      </c>
      <c r="P853" s="8">
        <v>3.1262580785766096</v>
      </c>
      <c r="Q853" s="8">
        <v>41.373309926505442</v>
      </c>
      <c r="R853" s="8">
        <v>6.0163586964232119</v>
      </c>
      <c r="S853" s="8">
        <v>99.999999999999986</v>
      </c>
      <c r="T853" s="8">
        <v>0</v>
      </c>
      <c r="U853" s="8">
        <v>0.78682354152103451</v>
      </c>
      <c r="V853" s="8">
        <v>99.213176458478969</v>
      </c>
      <c r="W853" s="8">
        <v>100</v>
      </c>
      <c r="X853" s="9"/>
    </row>
    <row r="854" spans="2:24" ht="17" x14ac:dyDescent="0.2">
      <c r="B854" s="10" t="s">
        <v>2269</v>
      </c>
      <c r="C854" s="8">
        <v>49.039000000000001</v>
      </c>
      <c r="D854" s="8">
        <v>7.0999999999999994E-2</v>
      </c>
      <c r="E854" s="8">
        <v>0.26900000000000002</v>
      </c>
      <c r="F854" s="8">
        <v>0</v>
      </c>
      <c r="G854" s="8">
        <v>23.773</v>
      </c>
      <c r="H854" s="8">
        <v>3.706</v>
      </c>
      <c r="I854" s="8">
        <v>1.171</v>
      </c>
      <c r="J854" s="8">
        <v>21.776</v>
      </c>
      <c r="K854" s="8">
        <v>0.23799999999999999</v>
      </c>
      <c r="L854" s="8">
        <v>0</v>
      </c>
      <c r="M854" s="8">
        <v>100.04300000000001</v>
      </c>
      <c r="N854" s="8"/>
      <c r="O854" s="8">
        <v>48.508600532082177</v>
      </c>
      <c r="P854" s="8">
        <v>3.6295136225472078</v>
      </c>
      <c r="Q854" s="8">
        <v>41.335478987177218</v>
      </c>
      <c r="R854" s="8">
        <v>6.526406858193404</v>
      </c>
      <c r="S854" s="8">
        <v>100</v>
      </c>
      <c r="T854" s="8">
        <v>0</v>
      </c>
      <c r="U854" s="8">
        <v>0.95029835184789169</v>
      </c>
      <c r="V854" s="8">
        <v>99.049701648152109</v>
      </c>
      <c r="W854" s="8">
        <v>100</v>
      </c>
      <c r="X854" s="9"/>
    </row>
    <row r="855" spans="2:24" ht="17" x14ac:dyDescent="0.2">
      <c r="B855" s="10" t="s">
        <v>2270</v>
      </c>
      <c r="C855" s="8">
        <v>48.991999999999997</v>
      </c>
      <c r="D855" s="8">
        <v>2.5000000000000001E-2</v>
      </c>
      <c r="E855" s="8">
        <v>0.46300000000000002</v>
      </c>
      <c r="F855" s="8">
        <v>0</v>
      </c>
      <c r="G855" s="8">
        <v>24.475999999999999</v>
      </c>
      <c r="H855" s="8">
        <v>2.6379999999999999</v>
      </c>
      <c r="I855" s="8">
        <v>1.016</v>
      </c>
      <c r="J855" s="8">
        <v>22.23</v>
      </c>
      <c r="K855" s="8">
        <v>0.219</v>
      </c>
      <c r="L855" s="8">
        <v>1E-3</v>
      </c>
      <c r="M855" s="8">
        <v>100.066</v>
      </c>
      <c r="N855" s="8"/>
      <c r="O855" s="8">
        <v>49.583170429417144</v>
      </c>
      <c r="P855" s="8">
        <v>3.1531122817347468</v>
      </c>
      <c r="Q855" s="8">
        <v>42.612167079950211</v>
      </c>
      <c r="R855" s="8">
        <v>4.6515502088978904</v>
      </c>
      <c r="S855" s="8">
        <v>99.999999999999986</v>
      </c>
      <c r="T855" s="8">
        <v>0</v>
      </c>
      <c r="U855" s="8">
        <v>0.8762056966831262</v>
      </c>
      <c r="V855" s="8">
        <v>99.12379430331687</v>
      </c>
      <c r="W855" s="8">
        <v>100</v>
      </c>
      <c r="X855" s="9"/>
    </row>
    <row r="856" spans="2:24" ht="17" x14ac:dyDescent="0.2">
      <c r="B856" s="10" t="s">
        <v>2271</v>
      </c>
      <c r="C856" s="8">
        <v>48.88</v>
      </c>
      <c r="D856" s="8">
        <v>3.4000000000000002E-2</v>
      </c>
      <c r="E856" s="8">
        <v>0.42099999999999999</v>
      </c>
      <c r="F856" s="8">
        <v>0</v>
      </c>
      <c r="G856" s="8">
        <v>23.952000000000002</v>
      </c>
      <c r="H856" s="8">
        <v>3.0230000000000001</v>
      </c>
      <c r="I856" s="8">
        <v>1.032</v>
      </c>
      <c r="J856" s="8">
        <v>22.254999999999999</v>
      </c>
      <c r="K856" s="8">
        <v>0.19600000000000001</v>
      </c>
      <c r="L856" s="8">
        <v>0</v>
      </c>
      <c r="M856" s="8">
        <v>99.793000000000006</v>
      </c>
      <c r="N856" s="8"/>
      <c r="O856" s="8">
        <v>49.702546279790759</v>
      </c>
      <c r="P856" s="8">
        <v>3.2068720695425474</v>
      </c>
      <c r="Q856" s="8">
        <v>41.7533349344206</v>
      </c>
      <c r="R856" s="8">
        <v>5.3372467162460895</v>
      </c>
      <c r="S856" s="8">
        <v>100</v>
      </c>
      <c r="T856" s="8">
        <v>0</v>
      </c>
      <c r="U856" s="8">
        <v>0.78590436122361584</v>
      </c>
      <c r="V856" s="8">
        <v>99.214095638776385</v>
      </c>
      <c r="W856" s="8">
        <v>100</v>
      </c>
      <c r="X856" s="9"/>
    </row>
    <row r="857" spans="2:24" ht="17" x14ac:dyDescent="0.2">
      <c r="B857" s="10" t="s">
        <v>2272</v>
      </c>
      <c r="C857" s="8">
        <v>48.951000000000001</v>
      </c>
      <c r="D857" s="8">
        <v>0</v>
      </c>
      <c r="E857" s="8">
        <v>0.27600000000000002</v>
      </c>
      <c r="F857" s="8">
        <v>0</v>
      </c>
      <c r="G857" s="8">
        <v>23.5</v>
      </c>
      <c r="H857" s="8">
        <v>3.49</v>
      </c>
      <c r="I857" s="8">
        <v>1.056</v>
      </c>
      <c r="J857" s="8">
        <v>22.300999999999998</v>
      </c>
      <c r="K857" s="8">
        <v>0.16300000000000001</v>
      </c>
      <c r="L857" s="8">
        <v>0</v>
      </c>
      <c r="M857" s="8">
        <v>99.736999999999995</v>
      </c>
      <c r="N857" s="8"/>
      <c r="O857" s="8">
        <v>49.69897738708827</v>
      </c>
      <c r="P857" s="8">
        <v>3.274446743342712</v>
      </c>
      <c r="Q857" s="8">
        <v>40.877970305453928</v>
      </c>
      <c r="R857" s="8">
        <v>6.1486055641150807</v>
      </c>
      <c r="S857" s="8">
        <v>100</v>
      </c>
      <c r="T857" s="8">
        <v>0</v>
      </c>
      <c r="U857" s="8">
        <v>0.6530620018247959</v>
      </c>
      <c r="V857" s="8">
        <v>99.346937998175207</v>
      </c>
      <c r="W857" s="8">
        <v>100</v>
      </c>
      <c r="X857" s="9"/>
    </row>
    <row r="858" spans="2:24" ht="17" x14ac:dyDescent="0.2">
      <c r="B858" s="10" t="s">
        <v>2273</v>
      </c>
      <c r="C858" s="8">
        <v>48.658000000000001</v>
      </c>
      <c r="D858" s="8">
        <v>0</v>
      </c>
      <c r="E858" s="8">
        <v>0.318</v>
      </c>
      <c r="F858" s="8">
        <v>0</v>
      </c>
      <c r="G858" s="8">
        <v>23.736000000000001</v>
      </c>
      <c r="H858" s="8">
        <v>3.49</v>
      </c>
      <c r="I858" s="8">
        <v>1.1619999999999999</v>
      </c>
      <c r="J858" s="8">
        <v>22.193999999999999</v>
      </c>
      <c r="K858" s="8">
        <v>0.222</v>
      </c>
      <c r="L858" s="8">
        <v>0</v>
      </c>
      <c r="M858" s="8">
        <v>99.784000000000006</v>
      </c>
      <c r="N858" s="8"/>
      <c r="O858" s="8">
        <v>49.214083138159538</v>
      </c>
      <c r="P858" s="8">
        <v>3.5851789928254849</v>
      </c>
      <c r="Q858" s="8">
        <v>41.082767973930359</v>
      </c>
      <c r="R858" s="8">
        <v>6.11796989508463</v>
      </c>
      <c r="S858" s="8">
        <v>100</v>
      </c>
      <c r="V858" s="8"/>
      <c r="W858" s="8"/>
      <c r="X858" s="9"/>
    </row>
    <row r="859" spans="2:24" ht="17" x14ac:dyDescent="0.2">
      <c r="B859" s="10" t="s">
        <v>2274</v>
      </c>
      <c r="C859" s="8">
        <v>48.716999999999999</v>
      </c>
      <c r="D859" s="8">
        <v>2.8000000000000001E-2</v>
      </c>
      <c r="E859" s="8">
        <v>0.32800000000000001</v>
      </c>
      <c r="F859" s="8">
        <v>0</v>
      </c>
      <c r="G859" s="8">
        <v>24.303000000000001</v>
      </c>
      <c r="H859" s="8">
        <v>3.407</v>
      </c>
      <c r="I859" s="8">
        <v>1.0640000000000001</v>
      </c>
      <c r="J859" s="8">
        <v>21.774999999999999</v>
      </c>
      <c r="K859" s="8">
        <v>0.221</v>
      </c>
      <c r="L859" s="8">
        <v>0</v>
      </c>
      <c r="M859" s="8">
        <v>99.843000000000004</v>
      </c>
      <c r="N859" s="8"/>
      <c r="O859" s="8">
        <v>48.476745379634195</v>
      </c>
      <c r="P859" s="8">
        <v>3.2958528761595995</v>
      </c>
      <c r="Q859" s="8">
        <v>42.231209943287304</v>
      </c>
      <c r="R859" s="8">
        <v>5.9961918009189024</v>
      </c>
      <c r="S859" s="8">
        <v>100.00000000000001</v>
      </c>
      <c r="T859" s="8">
        <v>0.50757600275210624</v>
      </c>
      <c r="U859" s="8">
        <v>0.37938797008609526</v>
      </c>
      <c r="V859" s="8">
        <v>99.113036027161812</v>
      </c>
      <c r="W859" s="8">
        <v>100.00000000000001</v>
      </c>
      <c r="X859" s="9"/>
    </row>
    <row r="860" spans="2:24" ht="17" x14ac:dyDescent="0.2">
      <c r="B860" s="10" t="s">
        <v>2275</v>
      </c>
      <c r="C860" s="8">
        <v>48.905000000000001</v>
      </c>
      <c r="D860" s="8">
        <v>4.2000000000000003E-2</v>
      </c>
      <c r="E860" s="8">
        <v>0.20899999999999999</v>
      </c>
      <c r="F860" s="8">
        <v>0</v>
      </c>
      <c r="G860" s="8">
        <v>24.67</v>
      </c>
      <c r="H860" s="8">
        <v>3.58</v>
      </c>
      <c r="I860" s="8">
        <v>1.006</v>
      </c>
      <c r="J860" s="8">
        <v>21.568000000000001</v>
      </c>
      <c r="K860" s="8">
        <v>0.249</v>
      </c>
      <c r="L860" s="8">
        <v>0</v>
      </c>
      <c r="M860" s="8">
        <v>100.233</v>
      </c>
      <c r="N860" s="8"/>
      <c r="O860" s="8">
        <v>47.871476516314409</v>
      </c>
      <c r="P860" s="8">
        <v>3.10681810070336</v>
      </c>
      <c r="Q860" s="8">
        <v>42.739992730966328</v>
      </c>
      <c r="R860" s="8">
        <v>6.2817126520158935</v>
      </c>
      <c r="S860" s="8">
        <v>100</v>
      </c>
      <c r="T860" s="8">
        <v>0.62009250119058601</v>
      </c>
      <c r="U860" s="8">
        <v>0.37627210924163934</v>
      </c>
      <c r="V860" s="8">
        <v>99.003635389567776</v>
      </c>
      <c r="W860" s="8">
        <v>100</v>
      </c>
      <c r="X860" s="9"/>
    </row>
    <row r="861" spans="2:24" ht="17" x14ac:dyDescent="0.2">
      <c r="B861" s="10" t="s">
        <v>2276</v>
      </c>
      <c r="C861" s="8">
        <v>48.649000000000001</v>
      </c>
      <c r="D861" s="8">
        <v>0</v>
      </c>
      <c r="E861" s="8">
        <v>0.501</v>
      </c>
      <c r="F861" s="8">
        <v>0</v>
      </c>
      <c r="G861" s="8">
        <v>23.786000000000001</v>
      </c>
      <c r="H861" s="8">
        <v>3.359</v>
      </c>
      <c r="I861" s="8">
        <v>0.997</v>
      </c>
      <c r="J861" s="8">
        <v>21.983000000000001</v>
      </c>
      <c r="K861" s="8">
        <v>0.113</v>
      </c>
      <c r="L861" s="8">
        <v>0</v>
      </c>
      <c r="M861" s="8">
        <v>99.388000000000005</v>
      </c>
      <c r="N861" s="8"/>
      <c r="O861" s="8">
        <v>49.298376025245908</v>
      </c>
      <c r="P861" s="8">
        <v>3.1109405339942087</v>
      </c>
      <c r="Q861" s="8">
        <v>41.635656250339366</v>
      </c>
      <c r="R861" s="8">
        <v>5.9550271904205294</v>
      </c>
      <c r="S861" s="8">
        <v>100.00000000000001</v>
      </c>
      <c r="T861" s="8">
        <v>0</v>
      </c>
      <c r="U861" s="8">
        <v>0.45648475641822195</v>
      </c>
      <c r="V861" s="8">
        <v>99.543515243581766</v>
      </c>
      <c r="W861" s="8">
        <v>99.999999999999986</v>
      </c>
      <c r="X861" s="9"/>
    </row>
    <row r="862" spans="2:24" ht="17" x14ac:dyDescent="0.2">
      <c r="B862" s="10" t="s">
        <v>2277</v>
      </c>
      <c r="C862" s="8">
        <v>48.895000000000003</v>
      </c>
      <c r="D862" s="8">
        <v>0</v>
      </c>
      <c r="E862" s="8">
        <v>0.36</v>
      </c>
      <c r="F862" s="8">
        <v>0</v>
      </c>
      <c r="G862" s="8">
        <v>23.687000000000001</v>
      </c>
      <c r="H862" s="8">
        <v>3.0920000000000001</v>
      </c>
      <c r="I862" s="8">
        <v>1.3919999999999999</v>
      </c>
      <c r="J862" s="8">
        <v>22.206</v>
      </c>
      <c r="K862" s="8">
        <v>0.17699999999999999</v>
      </c>
      <c r="L862" s="8">
        <v>0</v>
      </c>
      <c r="M862" s="8">
        <v>99.820999999999998</v>
      </c>
      <c r="N862" s="8"/>
      <c r="O862" s="8">
        <v>49.263483729019491</v>
      </c>
      <c r="P862" s="8">
        <v>4.2967978114305918</v>
      </c>
      <c r="Q862" s="8">
        <v>41.016933762662845</v>
      </c>
      <c r="R862" s="8">
        <v>5.4227846968870672</v>
      </c>
      <c r="S862" s="8">
        <v>99.999999999999986</v>
      </c>
      <c r="T862" s="8">
        <v>0.17802435006679199</v>
      </c>
      <c r="U862" s="8">
        <v>0.52880503481735019</v>
      </c>
      <c r="V862" s="8">
        <v>99.293170615115869</v>
      </c>
      <c r="W862" s="8">
        <v>100.00000000000001</v>
      </c>
      <c r="X862" s="9"/>
    </row>
    <row r="863" spans="2:24" ht="17" x14ac:dyDescent="0.2">
      <c r="B863" s="10" t="s">
        <v>2278</v>
      </c>
      <c r="C863" s="8">
        <v>48.488999999999997</v>
      </c>
      <c r="D863" s="8">
        <v>0</v>
      </c>
      <c r="E863" s="8">
        <v>0.39700000000000002</v>
      </c>
      <c r="F863" s="8">
        <v>0</v>
      </c>
      <c r="G863" s="8">
        <v>24.05</v>
      </c>
      <c r="H863" s="8">
        <v>2.6709999999999998</v>
      </c>
      <c r="I863" s="8">
        <v>1.1279999999999999</v>
      </c>
      <c r="J863" s="8">
        <v>22.234999999999999</v>
      </c>
      <c r="K863" s="8">
        <v>0.21299999999999999</v>
      </c>
      <c r="L863" s="8">
        <v>5.0000000000000001E-3</v>
      </c>
      <c r="M863" s="8">
        <v>99.188999999999993</v>
      </c>
      <c r="N863" s="8"/>
      <c r="O863" s="8">
        <v>49.755894306546153</v>
      </c>
      <c r="P863" s="8">
        <v>3.51210426574709</v>
      </c>
      <c r="Q863" s="8">
        <v>42.006919070172152</v>
      </c>
      <c r="R863" s="8">
        <v>4.7250823575346024</v>
      </c>
      <c r="S863" s="8">
        <v>100</v>
      </c>
      <c r="T863" s="8">
        <v>0.47704370781274885</v>
      </c>
      <c r="U863" s="8">
        <v>0.38219372652294636</v>
      </c>
      <c r="V863" s="8">
        <v>99.140762565664303</v>
      </c>
      <c r="W863" s="8">
        <v>100</v>
      </c>
      <c r="X863" s="9"/>
    </row>
    <row r="864" spans="2:24" ht="17" x14ac:dyDescent="0.2">
      <c r="B864" s="10" t="s">
        <v>2279</v>
      </c>
      <c r="C864" s="8">
        <v>48.424999999999997</v>
      </c>
      <c r="D864" s="8">
        <v>3.7999999999999999E-2</v>
      </c>
      <c r="E864" s="8">
        <v>0.52600000000000002</v>
      </c>
      <c r="F864" s="8">
        <v>0</v>
      </c>
      <c r="G864" s="8">
        <v>24.998000000000001</v>
      </c>
      <c r="H864" s="8">
        <v>2.5049999999999999</v>
      </c>
      <c r="I864" s="8">
        <v>0.93899999999999995</v>
      </c>
      <c r="J864" s="8">
        <v>22.132000000000001</v>
      </c>
      <c r="K864" s="8">
        <v>0.26500000000000001</v>
      </c>
      <c r="L864" s="8">
        <v>5.0000000000000001E-3</v>
      </c>
      <c r="M864" s="8">
        <v>99.832999999999998</v>
      </c>
      <c r="N864" s="8"/>
      <c r="O864" s="8">
        <v>49.257832738230981</v>
      </c>
      <c r="P864" s="8">
        <v>2.9078441656045531</v>
      </c>
      <c r="Q864" s="8">
        <v>43.426841981211012</v>
      </c>
      <c r="R864" s="8">
        <v>4.4074811149534554</v>
      </c>
      <c r="S864" s="8">
        <v>100</v>
      </c>
      <c r="V864" s="8"/>
      <c r="W864" s="8"/>
      <c r="X864" s="9"/>
    </row>
    <row r="865" spans="2:24" ht="17" x14ac:dyDescent="0.2">
      <c r="B865" s="10" t="s">
        <v>2280</v>
      </c>
      <c r="C865" s="8">
        <v>49.026000000000003</v>
      </c>
      <c r="D865" s="8">
        <v>0</v>
      </c>
      <c r="E865" s="8">
        <v>0.45400000000000001</v>
      </c>
      <c r="F865" s="8">
        <v>0</v>
      </c>
      <c r="G865" s="8">
        <v>24.262</v>
      </c>
      <c r="H865" s="8">
        <v>2.7360000000000002</v>
      </c>
      <c r="I865" s="8">
        <v>1.169</v>
      </c>
      <c r="J865" s="8">
        <v>22.207999999999998</v>
      </c>
      <c r="K865" s="8">
        <v>0.25700000000000001</v>
      </c>
      <c r="L865" s="8">
        <v>0</v>
      </c>
      <c r="M865" s="8">
        <v>100.12</v>
      </c>
      <c r="N865" s="8"/>
      <c r="O865" s="8">
        <v>49.422409748806501</v>
      </c>
      <c r="P865" s="8">
        <v>3.619760841132559</v>
      </c>
      <c r="Q865" s="8">
        <v>42.144355158099685</v>
      </c>
      <c r="R865" s="8">
        <v>4.8134742519612619</v>
      </c>
      <c r="S865" s="8">
        <v>100.00000000000001</v>
      </c>
      <c r="T865" s="8">
        <v>0.2363326044083468</v>
      </c>
      <c r="U865" s="8">
        <v>0.79047756286724202</v>
      </c>
      <c r="V865" s="8">
        <v>98.973189832724415</v>
      </c>
      <c r="W865" s="8">
        <v>100</v>
      </c>
      <c r="X865" s="9"/>
    </row>
    <row r="866" spans="2:24" ht="17" x14ac:dyDescent="0.2">
      <c r="B866" s="10" t="s">
        <v>2281</v>
      </c>
      <c r="C866" s="8">
        <v>48.704999999999998</v>
      </c>
      <c r="D866" s="8">
        <v>0</v>
      </c>
      <c r="E866" s="8">
        <v>0.45700000000000002</v>
      </c>
      <c r="F866" s="8">
        <v>2.5000000000000001E-2</v>
      </c>
      <c r="G866" s="8">
        <v>24.736999999999998</v>
      </c>
      <c r="H866" s="8">
        <v>2.5819999999999999</v>
      </c>
      <c r="I866" s="8">
        <v>1.1419999999999999</v>
      </c>
      <c r="J866" s="8">
        <v>22.015000000000001</v>
      </c>
      <c r="K866" s="8">
        <v>0.214</v>
      </c>
      <c r="L866" s="8">
        <v>0</v>
      </c>
      <c r="M866" s="8">
        <v>99.876999999999995</v>
      </c>
      <c r="N866" s="8"/>
      <c r="O866" s="8">
        <v>48.972796471843012</v>
      </c>
      <c r="P866" s="8">
        <v>3.5347053421450823</v>
      </c>
      <c r="Q866" s="8">
        <v>42.951821872004253</v>
      </c>
      <c r="R866" s="8">
        <v>4.5406763140076478</v>
      </c>
      <c r="S866" s="8">
        <v>100</v>
      </c>
      <c r="T866" s="8">
        <v>0.59786447474188298</v>
      </c>
      <c r="U866" s="8">
        <v>0.26135215396000749</v>
      </c>
      <c r="V866" s="8">
        <v>99.140783371298113</v>
      </c>
      <c r="W866" s="8">
        <v>100</v>
      </c>
      <c r="X866" s="9"/>
    </row>
    <row r="867" spans="2:24" ht="17" x14ac:dyDescent="0.2">
      <c r="B867" s="10" t="s">
        <v>2282</v>
      </c>
      <c r="C867" s="8">
        <v>48.46</v>
      </c>
      <c r="D867" s="8">
        <v>4.0000000000000001E-3</v>
      </c>
      <c r="E867" s="8">
        <v>0.433</v>
      </c>
      <c r="F867" s="8">
        <v>0</v>
      </c>
      <c r="G867" s="8">
        <v>23.878</v>
      </c>
      <c r="H867" s="8">
        <v>2.8260000000000001</v>
      </c>
      <c r="I867" s="8">
        <v>1.0129999999999999</v>
      </c>
      <c r="J867" s="8">
        <v>22.260999999999999</v>
      </c>
      <c r="K867" s="8">
        <v>0.20300000000000001</v>
      </c>
      <c r="L867" s="8">
        <v>0</v>
      </c>
      <c r="M867" s="8">
        <v>99.078000000000003</v>
      </c>
      <c r="N867" s="8"/>
      <c r="O867" s="8">
        <v>49.977052014568258</v>
      </c>
      <c r="P867" s="8">
        <v>3.164363079679458</v>
      </c>
      <c r="Q867" s="8">
        <v>41.842946553771405</v>
      </c>
      <c r="R867" s="8">
        <v>5.0156383519808845</v>
      </c>
      <c r="S867" s="8">
        <v>100.00000000000001</v>
      </c>
      <c r="T867" s="8">
        <v>9.9030573697999447E-2</v>
      </c>
      <c r="U867" s="8">
        <v>0.71976223827072439</v>
      </c>
      <c r="V867" s="8">
        <v>99.181207188031266</v>
      </c>
      <c r="W867" s="8">
        <v>99.999999999999986</v>
      </c>
      <c r="X867" s="9"/>
    </row>
    <row r="868" spans="2:24" ht="17" x14ac:dyDescent="0.2">
      <c r="B868" s="10" t="s">
        <v>2283</v>
      </c>
      <c r="C868" s="8">
        <v>48.527999999999999</v>
      </c>
      <c r="D868" s="8">
        <v>6.7000000000000004E-2</v>
      </c>
      <c r="E868" s="8">
        <v>0.35499999999999998</v>
      </c>
      <c r="F868" s="8">
        <v>0</v>
      </c>
      <c r="G868" s="8">
        <v>23.318999999999999</v>
      </c>
      <c r="H868" s="8">
        <v>3.7530000000000001</v>
      </c>
      <c r="I868" s="8">
        <v>1.147</v>
      </c>
      <c r="J868" s="8">
        <v>21.742999999999999</v>
      </c>
      <c r="K868" s="8">
        <v>0.23699999999999999</v>
      </c>
      <c r="L868" s="8">
        <v>0</v>
      </c>
      <c r="M868" s="8">
        <v>99.149000000000001</v>
      </c>
      <c r="N868" s="8"/>
      <c r="O868" s="8">
        <v>48.852547074590255</v>
      </c>
      <c r="P868" s="8">
        <v>3.5857669667105512</v>
      </c>
      <c r="Q868" s="8">
        <v>40.895546390149136</v>
      </c>
      <c r="R868" s="8">
        <v>6.6661395685500571</v>
      </c>
      <c r="S868" s="8">
        <v>100</v>
      </c>
      <c r="T868" s="8">
        <v>5.512832094650183E-2</v>
      </c>
      <c r="U868" s="8">
        <v>0.8998197290323563</v>
      </c>
      <c r="V868" s="8">
        <v>99.045051950021147</v>
      </c>
      <c r="W868" s="8">
        <v>100</v>
      </c>
      <c r="X868" s="9"/>
    </row>
    <row r="869" spans="2:24" ht="17" x14ac:dyDescent="0.2">
      <c r="B869" s="10" t="s">
        <v>2284</v>
      </c>
      <c r="C869" s="8">
        <v>48.732999999999997</v>
      </c>
      <c r="D869" s="8">
        <v>0</v>
      </c>
      <c r="E869" s="8">
        <v>0.253</v>
      </c>
      <c r="F869" s="8">
        <v>0</v>
      </c>
      <c r="G869" s="8">
        <v>23.588000000000001</v>
      </c>
      <c r="H869" s="8">
        <v>3.508</v>
      </c>
      <c r="I869" s="8">
        <v>1.228</v>
      </c>
      <c r="J869" s="8">
        <v>22.048999999999999</v>
      </c>
      <c r="K869" s="8">
        <v>0.125</v>
      </c>
      <c r="L869" s="8">
        <v>0</v>
      </c>
      <c r="M869" s="8">
        <v>99.491</v>
      </c>
      <c r="N869" s="8"/>
      <c r="O869" s="8">
        <v>49.060587631805674</v>
      </c>
      <c r="P869" s="8">
        <v>3.8018336751844224</v>
      </c>
      <c r="Q869" s="8">
        <v>40.966920013658239</v>
      </c>
      <c r="R869" s="8">
        <v>6.17065867935165</v>
      </c>
      <c r="S869" s="8">
        <v>99.999999999999986</v>
      </c>
      <c r="T869" s="8">
        <v>0</v>
      </c>
      <c r="U869" s="8">
        <v>0.50079809500942751</v>
      </c>
      <c r="V869" s="8">
        <v>99.499201904990571</v>
      </c>
      <c r="W869" s="8">
        <v>100</v>
      </c>
      <c r="X869" s="9"/>
    </row>
    <row r="870" spans="2:24" ht="17" x14ac:dyDescent="0.2">
      <c r="B870" s="10" t="s">
        <v>2285</v>
      </c>
      <c r="C870" s="8">
        <v>48.816000000000003</v>
      </c>
      <c r="D870" s="8">
        <v>0</v>
      </c>
      <c r="E870" s="8">
        <v>0.40100000000000002</v>
      </c>
      <c r="F870" s="8">
        <v>0</v>
      </c>
      <c r="G870" s="8">
        <v>24.228999999999999</v>
      </c>
      <c r="H870" s="8">
        <v>2.6520000000000001</v>
      </c>
      <c r="I870" s="8">
        <v>1.135</v>
      </c>
      <c r="J870" s="8">
        <v>22.256</v>
      </c>
      <c r="K870" s="8">
        <v>0.23899999999999999</v>
      </c>
      <c r="L870" s="8">
        <v>0</v>
      </c>
      <c r="M870" s="8">
        <v>99.793000000000006</v>
      </c>
      <c r="N870" s="8"/>
      <c r="O870" s="8">
        <v>49.630259693795416</v>
      </c>
      <c r="P870" s="8">
        <v>3.5216500270724893</v>
      </c>
      <c r="Q870" s="8">
        <v>42.172881104343958</v>
      </c>
      <c r="R870" s="8">
        <v>4.675209174788141</v>
      </c>
      <c r="S870" s="8">
        <v>100</v>
      </c>
      <c r="T870" s="8">
        <v>0.32445788835211181</v>
      </c>
      <c r="U870" s="8">
        <v>0.63389359252294841</v>
      </c>
      <c r="V870" s="8">
        <v>99.041648519124948</v>
      </c>
      <c r="W870" s="8">
        <v>100.00000000000001</v>
      </c>
      <c r="X870" s="9"/>
    </row>
    <row r="871" spans="2:24" ht="17" x14ac:dyDescent="0.2">
      <c r="B871" s="10" t="s">
        <v>2286</v>
      </c>
      <c r="C871" s="8">
        <v>48.451999999999998</v>
      </c>
      <c r="D871" s="8">
        <v>8.0000000000000002E-3</v>
      </c>
      <c r="E871" s="8">
        <v>0.443</v>
      </c>
      <c r="F871" s="8">
        <v>4.4999999999999998E-2</v>
      </c>
      <c r="G871" s="8">
        <v>24.228999999999999</v>
      </c>
      <c r="H871" s="8">
        <v>2.8479999999999999</v>
      </c>
      <c r="I871" s="8">
        <v>1.254</v>
      </c>
      <c r="J871" s="8">
        <v>22.181999999999999</v>
      </c>
      <c r="K871" s="8">
        <v>0.22500000000000001</v>
      </c>
      <c r="L871" s="8">
        <v>0</v>
      </c>
      <c r="M871" s="8">
        <v>99.72</v>
      </c>
      <c r="N871" s="8"/>
      <c r="O871" s="8">
        <v>49.194797974042217</v>
      </c>
      <c r="P871" s="8">
        <v>3.869607490423963</v>
      </c>
      <c r="Q871" s="8">
        <v>41.942307209043442</v>
      </c>
      <c r="R871" s="8">
        <v>4.9932873264903819</v>
      </c>
      <c r="S871" s="8">
        <v>100</v>
      </c>
      <c r="V871" s="8"/>
      <c r="W871" s="8"/>
      <c r="X871" s="9"/>
    </row>
    <row r="872" spans="2:24" ht="17" x14ac:dyDescent="0.2">
      <c r="B872" s="10" t="s">
        <v>3644</v>
      </c>
      <c r="C872" s="8">
        <f t="shared" ref="C872:L872" si="497">AVERAGE(C853:C866,C867:C871)</f>
        <v>48.753894736842106</v>
      </c>
      <c r="D872" s="8">
        <f t="shared" si="497"/>
        <v>1.6684210526315791E-2</v>
      </c>
      <c r="E872" s="8">
        <f t="shared" si="497"/>
        <v>0.38857894736842102</v>
      </c>
      <c r="F872" s="8">
        <f t="shared" si="497"/>
        <v>3.6842105263157898E-3</v>
      </c>
      <c r="G872" s="8">
        <f t="shared" si="497"/>
        <v>24.05263157894737</v>
      </c>
      <c r="H872" s="8">
        <f t="shared" si="497"/>
        <v>3.1203684210526319</v>
      </c>
      <c r="I872" s="8">
        <f t="shared" si="497"/>
        <v>1.1084736842105263</v>
      </c>
      <c r="J872" s="8">
        <f t="shared" si="497"/>
        <v>22.084894736842102</v>
      </c>
      <c r="K872" s="8">
        <f t="shared" si="497"/>
        <v>0.20910526315789477</v>
      </c>
      <c r="L872" s="8">
        <f t="shared" si="497"/>
        <v>5.7894736842105258E-4</v>
      </c>
      <c r="M872" s="8">
        <f>SUM(C872:L872)</f>
        <v>99.738894736842113</v>
      </c>
      <c r="N872" s="8"/>
      <c r="O872" s="8">
        <v>49.221708899178573</v>
      </c>
      <c r="P872" s="8">
        <v>3.4374598899028741</v>
      </c>
      <c r="Q872" s="8">
        <v>41.842950408087958</v>
      </c>
      <c r="R872" s="8">
        <v>5.4978808028305926</v>
      </c>
      <c r="S872" s="8">
        <v>100</v>
      </c>
      <c r="T872" s="8">
        <v>0.24471353136932658</v>
      </c>
      <c r="U872" s="8">
        <v>0.59364478773948737</v>
      </c>
      <c r="V872" s="8">
        <v>99.161641680891194</v>
      </c>
      <c r="W872" s="8">
        <v>100.00000000000001</v>
      </c>
      <c r="X872" s="9"/>
    </row>
    <row r="873" spans="2:24" ht="17" x14ac:dyDescent="0.2">
      <c r="B873" s="10" t="s">
        <v>1532</v>
      </c>
      <c r="C873" s="8">
        <f t="shared" ref="C873:L873" si="498">(STDEV(C853:C866,C867:C871)/C872)*100</f>
        <v>0.43435458884376776</v>
      </c>
      <c r="D873" s="8">
        <f t="shared" si="498"/>
        <v>141.93581663566655</v>
      </c>
      <c r="E873" s="8">
        <f t="shared" si="498"/>
        <v>24.068312964617508</v>
      </c>
      <c r="F873" s="8">
        <f t="shared" si="498"/>
        <v>312.90280162585009</v>
      </c>
      <c r="G873" s="8">
        <f t="shared" si="498"/>
        <v>1.8658768312964498</v>
      </c>
      <c r="H873" s="8">
        <f t="shared" si="498"/>
        <v>13.615063058034755</v>
      </c>
      <c r="I873" s="8">
        <f t="shared" si="498"/>
        <v>9.9639042565192888</v>
      </c>
      <c r="J873" s="8">
        <f t="shared" si="498"/>
        <v>0.98412406709861655</v>
      </c>
      <c r="K873" s="8">
        <f t="shared" si="498"/>
        <v>19.535220119978622</v>
      </c>
      <c r="L873" s="8">
        <f t="shared" si="498"/>
        <v>271.98552330081066</v>
      </c>
      <c r="N873" s="8"/>
      <c r="O873" s="8">
        <v>3.6357976835277723</v>
      </c>
      <c r="P873" s="8">
        <v>51.218906197137038</v>
      </c>
      <c r="Q873" s="8">
        <v>5.3806057879300688</v>
      </c>
      <c r="R873" s="8">
        <v>39.764690331405127</v>
      </c>
      <c r="S873" s="8">
        <v>100</v>
      </c>
      <c r="T873" s="8">
        <v>2.3890055322718529</v>
      </c>
      <c r="U873" s="8">
        <v>55.599692182784686</v>
      </c>
      <c r="V873" s="8">
        <v>42.011302284943454</v>
      </c>
      <c r="W873" s="8">
        <v>100</v>
      </c>
      <c r="X873" s="9"/>
    </row>
    <row r="874" spans="2:24" x14ac:dyDescent="0.2">
      <c r="B874" s="10"/>
      <c r="C874" s="8"/>
      <c r="D874" s="8"/>
      <c r="E874" s="8"/>
      <c r="F874" s="8"/>
      <c r="G874" s="8"/>
      <c r="H874" s="8"/>
      <c r="I874" s="8"/>
      <c r="J874" s="8"/>
      <c r="K874" s="8"/>
      <c r="L874" s="8"/>
      <c r="N874" s="8"/>
      <c r="O874" s="8"/>
      <c r="P874" s="8"/>
      <c r="Q874" s="8"/>
      <c r="R874" s="8"/>
      <c r="S874" s="8"/>
      <c r="V874" s="8"/>
      <c r="W874" s="8"/>
      <c r="X874" s="9"/>
    </row>
    <row r="875" spans="2:24" ht="17" x14ac:dyDescent="0.2">
      <c r="B875" s="10" t="s">
        <v>2168</v>
      </c>
      <c r="C875" s="8">
        <v>48.555999999999997</v>
      </c>
      <c r="D875" s="8">
        <v>4.2999999999999997E-2</v>
      </c>
      <c r="E875" s="8">
        <v>0.52900000000000003</v>
      </c>
      <c r="F875" s="8">
        <v>0</v>
      </c>
      <c r="G875" s="8">
        <v>20.533000000000001</v>
      </c>
      <c r="H875" s="8">
        <v>7.2569999999999997</v>
      </c>
      <c r="I875" s="8">
        <v>0.94899999999999995</v>
      </c>
      <c r="J875" s="8">
        <v>21.555</v>
      </c>
      <c r="K875" s="8">
        <v>4.1000000000000002E-2</v>
      </c>
      <c r="L875" s="8">
        <v>0</v>
      </c>
      <c r="M875" s="8">
        <v>99.462999999999994</v>
      </c>
      <c r="N875" s="8"/>
      <c r="O875" s="8">
        <v>48.286955201001071</v>
      </c>
      <c r="P875" s="8">
        <v>2.9580050055318519</v>
      </c>
      <c r="Q875" s="8">
        <v>35.903149522675982</v>
      </c>
      <c r="R875" s="8">
        <v>12.851890270791092</v>
      </c>
      <c r="S875" s="8">
        <v>99.999999999999986</v>
      </c>
      <c r="T875" s="8">
        <v>0</v>
      </c>
      <c r="U875" s="8">
        <v>0.1659333276214347</v>
      </c>
      <c r="V875" s="8">
        <v>99.834066672378569</v>
      </c>
      <c r="W875" s="8">
        <v>100</v>
      </c>
      <c r="X875" s="9"/>
    </row>
    <row r="876" spans="2:24" ht="17" x14ac:dyDescent="0.2">
      <c r="B876" s="10" t="s">
        <v>2169</v>
      </c>
      <c r="C876" s="8">
        <v>48.383000000000003</v>
      </c>
      <c r="D876" s="8">
        <v>0</v>
      </c>
      <c r="E876" s="8">
        <v>0.42199999999999999</v>
      </c>
      <c r="F876" s="8">
        <v>0</v>
      </c>
      <c r="G876" s="8">
        <v>20.196000000000002</v>
      </c>
      <c r="H876" s="8">
        <v>8.0220000000000002</v>
      </c>
      <c r="I876" s="8">
        <v>0.93600000000000005</v>
      </c>
      <c r="J876" s="8">
        <v>21.483000000000001</v>
      </c>
      <c r="K876" s="8">
        <v>6.5000000000000002E-2</v>
      </c>
      <c r="L876" s="8">
        <v>0</v>
      </c>
      <c r="M876" s="8">
        <v>99.525000000000006</v>
      </c>
      <c r="N876" s="8"/>
      <c r="O876" s="8">
        <v>47.855893911924397</v>
      </c>
      <c r="P876" s="8">
        <v>2.9011304094464379</v>
      </c>
      <c r="Q876" s="8">
        <v>35.115933107183452</v>
      </c>
      <c r="R876" s="8">
        <v>14.127042571445728</v>
      </c>
      <c r="S876" s="8">
        <v>100.00000000000001</v>
      </c>
      <c r="T876" s="8">
        <v>0</v>
      </c>
      <c r="U876" s="8">
        <v>0.2613404280310454</v>
      </c>
      <c r="V876" s="8">
        <v>99.738659571968952</v>
      </c>
      <c r="W876" s="8">
        <v>100</v>
      </c>
      <c r="X876" s="9"/>
    </row>
    <row r="877" spans="2:24" ht="17" x14ac:dyDescent="0.2">
      <c r="B877" s="10" t="s">
        <v>2170</v>
      </c>
      <c r="C877" s="8">
        <v>48.591000000000001</v>
      </c>
      <c r="D877" s="8">
        <v>0</v>
      </c>
      <c r="E877" s="8">
        <v>0.497</v>
      </c>
      <c r="F877" s="8">
        <v>0</v>
      </c>
      <c r="G877" s="8">
        <v>20.853999999999999</v>
      </c>
      <c r="H877" s="8">
        <v>7.1269999999999998</v>
      </c>
      <c r="I877" s="8">
        <v>0.88500000000000001</v>
      </c>
      <c r="J877" s="8">
        <v>21.792000000000002</v>
      </c>
      <c r="K877" s="8">
        <v>3.3000000000000002E-2</v>
      </c>
      <c r="L877" s="8">
        <v>2E-3</v>
      </c>
      <c r="M877" s="8">
        <v>99.781000000000006</v>
      </c>
      <c r="N877" s="8"/>
      <c r="O877" s="8">
        <v>48.496588039070595</v>
      </c>
      <c r="P877" s="8">
        <v>2.7403640631901816</v>
      </c>
      <c r="Q877" s="8">
        <v>36.224450859769149</v>
      </c>
      <c r="R877" s="8">
        <v>12.538597037970071</v>
      </c>
      <c r="S877" s="8">
        <v>100</v>
      </c>
      <c r="T877" s="8">
        <v>0</v>
      </c>
      <c r="U877" s="8">
        <v>0.1327212491218743</v>
      </c>
      <c r="V877" s="8">
        <v>99.867278750878128</v>
      </c>
      <c r="W877" s="8">
        <v>100</v>
      </c>
      <c r="X877" s="9"/>
    </row>
    <row r="878" spans="2:24" ht="17" x14ac:dyDescent="0.2">
      <c r="B878" s="10" t="s">
        <v>2171</v>
      </c>
      <c r="C878" s="8">
        <v>48.588999999999999</v>
      </c>
      <c r="D878" s="8">
        <v>0</v>
      </c>
      <c r="E878" s="8">
        <v>0.48499999999999999</v>
      </c>
      <c r="F878" s="8">
        <v>0</v>
      </c>
      <c r="G878" s="8">
        <v>20.73</v>
      </c>
      <c r="H878" s="8">
        <v>6.8440000000000003</v>
      </c>
      <c r="I878" s="8">
        <v>0.90400000000000003</v>
      </c>
      <c r="J878" s="8">
        <v>21.638000000000002</v>
      </c>
      <c r="K878" s="8">
        <v>2.3E-2</v>
      </c>
      <c r="L878" s="8">
        <v>3.0000000000000001E-3</v>
      </c>
      <c r="M878" s="8">
        <v>99.215999999999994</v>
      </c>
      <c r="N878" s="8"/>
      <c r="O878" s="8">
        <v>48.63888034518942</v>
      </c>
      <c r="P878" s="8">
        <v>2.8273904134374432</v>
      </c>
      <c r="Q878" s="8">
        <v>36.371741951565959</v>
      </c>
      <c r="R878" s="8">
        <v>12.161987289807172</v>
      </c>
      <c r="S878" s="8">
        <v>100</v>
      </c>
      <c r="T878" s="8">
        <v>0</v>
      </c>
      <c r="U878" s="8">
        <v>9.3471103214384621E-2</v>
      </c>
      <c r="V878" s="8">
        <v>99.906528896785616</v>
      </c>
      <c r="W878" s="8">
        <v>100</v>
      </c>
      <c r="X878" s="9"/>
    </row>
    <row r="879" spans="2:24" ht="17" x14ac:dyDescent="0.2">
      <c r="B879" s="10" t="s">
        <v>2172</v>
      </c>
      <c r="C879" s="8">
        <v>48.347000000000001</v>
      </c>
      <c r="D879" s="8">
        <v>1E-3</v>
      </c>
      <c r="E879" s="8">
        <v>0.501</v>
      </c>
      <c r="F879" s="8">
        <v>0</v>
      </c>
      <c r="G879" s="8">
        <v>20.949000000000002</v>
      </c>
      <c r="H879" s="8">
        <v>7.15</v>
      </c>
      <c r="I879" s="8">
        <v>0.83</v>
      </c>
      <c r="J879" s="8">
        <v>21.693000000000001</v>
      </c>
      <c r="K879" s="8">
        <v>5.3999999999999999E-2</v>
      </c>
      <c r="L879" s="8">
        <v>0</v>
      </c>
      <c r="M879" s="8">
        <v>99.525000000000006</v>
      </c>
      <c r="N879" s="8"/>
      <c r="O879" s="8">
        <v>48.365814302832717</v>
      </c>
      <c r="P879" s="8">
        <v>2.5748259551225643</v>
      </c>
      <c r="Q879" s="8">
        <v>36.456966665465515</v>
      </c>
      <c r="R879" s="8">
        <v>12.602393076579204</v>
      </c>
      <c r="S879" s="8">
        <v>100</v>
      </c>
      <c r="T879" s="8">
        <v>0</v>
      </c>
      <c r="U879" s="8">
        <v>0.21739856825361198</v>
      </c>
      <c r="V879" s="8">
        <v>99.782601431746386</v>
      </c>
      <c r="W879" s="8">
        <v>100</v>
      </c>
      <c r="X879" s="9"/>
    </row>
    <row r="880" spans="2:24" ht="17" x14ac:dyDescent="0.2">
      <c r="B880" s="10" t="s">
        <v>2173</v>
      </c>
      <c r="C880" s="8">
        <v>48.332000000000001</v>
      </c>
      <c r="D880" s="8">
        <v>2.4E-2</v>
      </c>
      <c r="E880" s="8">
        <v>0.53300000000000003</v>
      </c>
      <c r="F880" s="8">
        <v>0</v>
      </c>
      <c r="G880" s="8">
        <v>20.087</v>
      </c>
      <c r="H880" s="8">
        <v>7.5220000000000002</v>
      </c>
      <c r="I880" s="8">
        <v>0.747</v>
      </c>
      <c r="J880" s="8">
        <v>21.727</v>
      </c>
      <c r="K880" s="8">
        <v>4.2000000000000003E-2</v>
      </c>
      <c r="L880" s="8">
        <v>0</v>
      </c>
      <c r="M880" s="8">
        <v>99.028000000000006</v>
      </c>
      <c r="N880" s="8"/>
      <c r="O880" s="8">
        <v>48.943839601703317</v>
      </c>
      <c r="P880" s="8">
        <v>2.3413685039115664</v>
      </c>
      <c r="Q880" s="8">
        <v>35.319268324420335</v>
      </c>
      <c r="R880" s="8">
        <v>13.395523569964791</v>
      </c>
      <c r="S880" s="8">
        <v>100.00000000000001</v>
      </c>
      <c r="T880" s="8">
        <v>0</v>
      </c>
      <c r="U880" s="8">
        <v>0.17092037588235356</v>
      </c>
      <c r="V880" s="8">
        <v>99.829079624117639</v>
      </c>
      <c r="W880" s="8">
        <v>100</v>
      </c>
      <c r="X880" s="9"/>
    </row>
    <row r="881" spans="2:24" ht="17" x14ac:dyDescent="0.2">
      <c r="B881" s="10" t="s">
        <v>2174</v>
      </c>
      <c r="C881" s="8">
        <v>48.511000000000003</v>
      </c>
      <c r="D881" s="8">
        <v>0</v>
      </c>
      <c r="E881" s="8">
        <v>0.59499999999999997</v>
      </c>
      <c r="F881" s="8">
        <v>0</v>
      </c>
      <c r="G881" s="8">
        <v>20.22</v>
      </c>
      <c r="H881" s="8">
        <v>7.2809999999999997</v>
      </c>
      <c r="I881" s="8">
        <v>0.80700000000000005</v>
      </c>
      <c r="J881" s="8">
        <v>21.731000000000002</v>
      </c>
      <c r="K881" s="8">
        <v>1.7999999999999999E-2</v>
      </c>
      <c r="L881" s="8">
        <v>0</v>
      </c>
      <c r="M881" s="8">
        <v>99.162999999999997</v>
      </c>
      <c r="N881" s="8"/>
      <c r="O881" s="8">
        <v>48.951996378324139</v>
      </c>
      <c r="P881" s="8">
        <v>2.5293861085629938</v>
      </c>
      <c r="Q881" s="8">
        <v>35.552504008475665</v>
      </c>
      <c r="R881" s="8">
        <v>12.966113504637219</v>
      </c>
      <c r="S881" s="8">
        <v>100.00000000000001</v>
      </c>
      <c r="T881" s="8">
        <v>0</v>
      </c>
      <c r="U881" s="8">
        <v>7.3321925458127366E-2</v>
      </c>
      <c r="V881" s="8">
        <v>99.926678074541869</v>
      </c>
      <c r="W881" s="8">
        <v>100</v>
      </c>
      <c r="X881" s="9"/>
    </row>
    <row r="882" spans="2:24" ht="17" x14ac:dyDescent="0.2">
      <c r="B882" s="10" t="s">
        <v>2175</v>
      </c>
      <c r="C882" s="8">
        <v>48.262</v>
      </c>
      <c r="D882" s="8">
        <v>0</v>
      </c>
      <c r="E882" s="8">
        <v>0.58099999999999996</v>
      </c>
      <c r="F882" s="8">
        <v>0</v>
      </c>
      <c r="G882" s="8">
        <v>20.376000000000001</v>
      </c>
      <c r="H882" s="8">
        <v>7.6989999999999998</v>
      </c>
      <c r="I882" s="8">
        <v>0.79400000000000004</v>
      </c>
      <c r="J882" s="8">
        <v>21.702999999999999</v>
      </c>
      <c r="K882" s="8">
        <v>3.7999999999999999E-2</v>
      </c>
      <c r="L882" s="8">
        <v>0</v>
      </c>
      <c r="M882" s="8">
        <v>99.453000000000003</v>
      </c>
      <c r="N882" s="8"/>
      <c r="O882" s="8">
        <v>48.44571544002801</v>
      </c>
      <c r="P882" s="8">
        <v>2.4660791081653168</v>
      </c>
      <c r="Q882" s="8">
        <v>35.502005095025694</v>
      </c>
      <c r="R882" s="8">
        <v>13.586200356780974</v>
      </c>
      <c r="S882" s="8">
        <v>100</v>
      </c>
      <c r="T882" s="8">
        <v>0</v>
      </c>
      <c r="U882" s="8">
        <v>0.15326474918245669</v>
      </c>
      <c r="V882" s="8">
        <v>99.846735250817545</v>
      </c>
      <c r="W882" s="8">
        <v>100</v>
      </c>
      <c r="X882" s="9"/>
    </row>
    <row r="883" spans="2:24" ht="17" x14ac:dyDescent="0.2">
      <c r="B883" s="10" t="s">
        <v>2176</v>
      </c>
      <c r="C883" s="8">
        <v>48.64</v>
      </c>
      <c r="D883" s="8">
        <v>0</v>
      </c>
      <c r="E883" s="8">
        <v>0.23799999999999999</v>
      </c>
      <c r="F883" s="8">
        <v>0</v>
      </c>
      <c r="G883" s="8">
        <v>19.148</v>
      </c>
      <c r="H883" s="8">
        <v>8.7070000000000007</v>
      </c>
      <c r="I883" s="8">
        <v>0.64300000000000002</v>
      </c>
      <c r="J883" s="8">
        <v>21.983000000000001</v>
      </c>
      <c r="K883" s="8">
        <v>2.8000000000000001E-2</v>
      </c>
      <c r="L883" s="8">
        <v>2E-3</v>
      </c>
      <c r="M883" s="8">
        <v>99.388999999999996</v>
      </c>
      <c r="N883" s="8"/>
      <c r="O883" s="8">
        <v>49.171428666305374</v>
      </c>
      <c r="P883" s="8">
        <v>2.0011872992857196</v>
      </c>
      <c r="Q883" s="8">
        <v>33.430866421684144</v>
      </c>
      <c r="R883" s="8">
        <v>15.396517612724772</v>
      </c>
      <c r="S883" s="8">
        <v>100</v>
      </c>
      <c r="T883" s="8">
        <v>0</v>
      </c>
      <c r="U883" s="8">
        <v>0.11320905592382444</v>
      </c>
      <c r="V883" s="8">
        <v>99.886790944076182</v>
      </c>
      <c r="W883" s="8">
        <v>100</v>
      </c>
      <c r="X883" s="9"/>
    </row>
    <row r="884" spans="2:24" ht="17" x14ac:dyDescent="0.2">
      <c r="B884" s="10" t="s">
        <v>2177</v>
      </c>
      <c r="C884" s="8">
        <v>48.540999999999997</v>
      </c>
      <c r="D884" s="8">
        <v>2.4E-2</v>
      </c>
      <c r="E884" s="8">
        <v>0.54300000000000004</v>
      </c>
      <c r="F884" s="8">
        <v>0</v>
      </c>
      <c r="G884" s="8">
        <v>20.158999999999999</v>
      </c>
      <c r="H884" s="8">
        <v>7.4160000000000004</v>
      </c>
      <c r="I884" s="8">
        <v>0.878</v>
      </c>
      <c r="J884" s="8">
        <v>21.797999999999998</v>
      </c>
      <c r="K884" s="8">
        <v>2.7E-2</v>
      </c>
      <c r="L884" s="8">
        <v>0</v>
      </c>
      <c r="M884" s="8">
        <v>99.402000000000001</v>
      </c>
      <c r="N884" s="8"/>
      <c r="O884" s="8">
        <v>48.855413042495421</v>
      </c>
      <c r="P884" s="8">
        <v>2.7380505074498593</v>
      </c>
      <c r="Q884" s="8">
        <v>35.266582173994152</v>
      </c>
      <c r="R884" s="8">
        <v>13.139954276060564</v>
      </c>
      <c r="S884" s="8">
        <v>100</v>
      </c>
      <c r="T884" s="8">
        <v>0</v>
      </c>
      <c r="U884" s="8">
        <v>0.10938900813392889</v>
      </c>
      <c r="V884" s="8">
        <v>99.890610991866069</v>
      </c>
      <c r="W884" s="8">
        <v>100</v>
      </c>
      <c r="X884" s="9"/>
    </row>
    <row r="885" spans="2:24" ht="17" x14ac:dyDescent="0.2">
      <c r="B885" s="10" t="s">
        <v>2178</v>
      </c>
      <c r="C885" s="8">
        <v>48.69</v>
      </c>
      <c r="D885" s="8">
        <v>0</v>
      </c>
      <c r="E885" s="8">
        <v>0.36599999999999999</v>
      </c>
      <c r="F885" s="8">
        <v>0</v>
      </c>
      <c r="G885" s="8">
        <v>20.555</v>
      </c>
      <c r="H885" s="8">
        <v>7.2640000000000002</v>
      </c>
      <c r="I885" s="8">
        <v>0.747</v>
      </c>
      <c r="J885" s="8">
        <v>21.623000000000001</v>
      </c>
      <c r="K885" s="8">
        <v>4.4999999999999998E-2</v>
      </c>
      <c r="L885" s="8">
        <v>7.0000000000000001E-3</v>
      </c>
      <c r="M885" s="8">
        <v>99.296999999999997</v>
      </c>
      <c r="N885" s="8"/>
      <c r="O885" s="8">
        <v>48.646731869436287</v>
      </c>
      <c r="P885" s="8">
        <v>2.3383484105069154</v>
      </c>
      <c r="Q885" s="8">
        <v>36.095540438282313</v>
      </c>
      <c r="R885" s="8">
        <v>12.919379281774489</v>
      </c>
      <c r="S885" s="8">
        <v>100</v>
      </c>
      <c r="T885" s="8">
        <v>0</v>
      </c>
      <c r="U885" s="8">
        <v>0.18287086505396211</v>
      </c>
      <c r="V885" s="8">
        <v>99.817129134946043</v>
      </c>
      <c r="W885" s="8">
        <v>100</v>
      </c>
      <c r="X885" s="9"/>
    </row>
    <row r="886" spans="2:24" ht="17" x14ac:dyDescent="0.2">
      <c r="B886" s="10" t="s">
        <v>2179</v>
      </c>
      <c r="C886" s="8">
        <v>48.472000000000001</v>
      </c>
      <c r="D886" s="8">
        <v>0</v>
      </c>
      <c r="E886" s="8">
        <v>0.33800000000000002</v>
      </c>
      <c r="F886" s="8">
        <v>0</v>
      </c>
      <c r="G886" s="8">
        <v>20.677</v>
      </c>
      <c r="H886" s="8">
        <v>7.1980000000000004</v>
      </c>
      <c r="I886" s="8">
        <v>0.75700000000000001</v>
      </c>
      <c r="J886" s="8">
        <v>21.582999999999998</v>
      </c>
      <c r="K886" s="8">
        <v>1.4999999999999999E-2</v>
      </c>
      <c r="L886" s="8">
        <v>0</v>
      </c>
      <c r="M886" s="8">
        <v>99.04</v>
      </c>
      <c r="N886" s="8"/>
      <c r="O886" s="8">
        <v>48.538216082584455</v>
      </c>
      <c r="P886" s="8">
        <v>2.3687475471476924</v>
      </c>
      <c r="Q886" s="8">
        <v>36.295925455112403</v>
      </c>
      <c r="R886" s="8">
        <v>12.797110915155438</v>
      </c>
      <c r="S886" s="8">
        <v>99.999999999999986</v>
      </c>
      <c r="T886" s="8">
        <v>0</v>
      </c>
      <c r="U886" s="8">
        <v>6.1008090631436765E-2</v>
      </c>
      <c r="V886" s="8">
        <v>99.938991909368568</v>
      </c>
      <c r="W886" s="8">
        <v>100</v>
      </c>
      <c r="X886" s="9"/>
    </row>
    <row r="887" spans="2:24" ht="17" x14ac:dyDescent="0.2">
      <c r="B887" s="10" t="s">
        <v>2180</v>
      </c>
      <c r="C887" s="8">
        <v>48.534999999999997</v>
      </c>
      <c r="D887" s="8">
        <v>1.2999999999999999E-2</v>
      </c>
      <c r="E887" s="8">
        <v>0.44800000000000001</v>
      </c>
      <c r="F887" s="8">
        <v>0</v>
      </c>
      <c r="G887" s="8">
        <v>20.861000000000001</v>
      </c>
      <c r="H887" s="8">
        <v>7.21</v>
      </c>
      <c r="I887" s="8">
        <v>0.95299999999999996</v>
      </c>
      <c r="J887" s="8">
        <v>21.751000000000001</v>
      </c>
      <c r="K887" s="8">
        <v>5.2999999999999999E-2</v>
      </c>
      <c r="L887" s="8">
        <v>0</v>
      </c>
      <c r="M887" s="8">
        <v>99.823999999999998</v>
      </c>
      <c r="N887" s="8"/>
      <c r="O887" s="8">
        <v>48.27139303041001</v>
      </c>
      <c r="P887" s="8">
        <v>2.9427570060957358</v>
      </c>
      <c r="Q887" s="8">
        <v>36.136332466925033</v>
      </c>
      <c r="R887" s="8">
        <v>12.649517496569226</v>
      </c>
      <c r="S887" s="8">
        <v>100.00000000000001</v>
      </c>
      <c r="T887" s="8">
        <v>0</v>
      </c>
      <c r="U887" s="8">
        <v>0.21239890094274563</v>
      </c>
      <c r="V887" s="8">
        <v>99.787601099057241</v>
      </c>
      <c r="W887" s="8">
        <v>99.999999999999986</v>
      </c>
      <c r="X887" s="9"/>
    </row>
    <row r="888" spans="2:24" ht="17" x14ac:dyDescent="0.2">
      <c r="B888" s="10" t="s">
        <v>2181</v>
      </c>
      <c r="C888" s="8">
        <v>48.621000000000002</v>
      </c>
      <c r="D888" s="8">
        <v>0</v>
      </c>
      <c r="E888" s="8">
        <v>0.375</v>
      </c>
      <c r="F888" s="8">
        <v>0</v>
      </c>
      <c r="G888" s="8">
        <v>20.786000000000001</v>
      </c>
      <c r="H888" s="8">
        <v>7.21</v>
      </c>
      <c r="I888" s="8">
        <v>0.93</v>
      </c>
      <c r="J888" s="8">
        <v>21.695</v>
      </c>
      <c r="K888" s="8">
        <v>2.5999999999999999E-2</v>
      </c>
      <c r="L888" s="8">
        <v>0</v>
      </c>
      <c r="M888" s="8">
        <v>99.658000000000001</v>
      </c>
      <c r="N888" s="8"/>
      <c r="O888" s="8">
        <v>48.304208210020519</v>
      </c>
      <c r="P888" s="8">
        <v>2.8811054889123837</v>
      </c>
      <c r="Q888" s="8">
        <v>36.123895951256934</v>
      </c>
      <c r="R888" s="8">
        <v>12.690790349810154</v>
      </c>
      <c r="S888" s="8">
        <v>100</v>
      </c>
      <c r="T888" s="8">
        <v>0</v>
      </c>
      <c r="U888" s="8">
        <v>0.10464853430936205</v>
      </c>
      <c r="V888" s="8">
        <v>99.895351465690638</v>
      </c>
      <c r="W888" s="8">
        <v>100</v>
      </c>
      <c r="X888" s="9"/>
    </row>
    <row r="889" spans="2:24" ht="17" x14ac:dyDescent="0.2">
      <c r="B889" s="10" t="s">
        <v>2182</v>
      </c>
      <c r="C889" s="8">
        <v>48.691000000000003</v>
      </c>
      <c r="D889" s="8">
        <v>0</v>
      </c>
      <c r="E889" s="8">
        <v>0.35299999999999998</v>
      </c>
      <c r="F889" s="8">
        <v>0</v>
      </c>
      <c r="G889" s="8">
        <v>19.844999999999999</v>
      </c>
      <c r="H889" s="8">
        <v>8.6229999999999993</v>
      </c>
      <c r="I889" s="8">
        <v>0.59399999999999997</v>
      </c>
      <c r="J889" s="8">
        <v>21.558</v>
      </c>
      <c r="K889" s="8">
        <v>4.4999999999999998E-2</v>
      </c>
      <c r="L889" s="8">
        <v>0</v>
      </c>
      <c r="M889" s="8">
        <v>99.709000000000003</v>
      </c>
      <c r="N889" s="8"/>
      <c r="O889" s="8">
        <v>48.237563139839054</v>
      </c>
      <c r="P889" s="8">
        <v>1.8493292362687768</v>
      </c>
      <c r="Q889" s="8">
        <v>34.659823136358447</v>
      </c>
      <c r="R889" s="8">
        <v>15.25328448753373</v>
      </c>
      <c r="S889" s="8">
        <v>100.00000000000001</v>
      </c>
      <c r="T889" s="8">
        <v>0</v>
      </c>
      <c r="U889" s="8">
        <v>0.18188127766313644</v>
      </c>
      <c r="V889" s="8">
        <v>99.818118722336862</v>
      </c>
      <c r="W889" s="8">
        <v>100</v>
      </c>
      <c r="X889" s="9"/>
    </row>
    <row r="890" spans="2:24" ht="17" x14ac:dyDescent="0.2">
      <c r="B890" s="10" t="s">
        <v>2183</v>
      </c>
      <c r="C890" s="8">
        <v>49.183</v>
      </c>
      <c r="D890" s="8">
        <v>3.5000000000000003E-2</v>
      </c>
      <c r="E890" s="8">
        <v>0.58699999999999997</v>
      </c>
      <c r="F890" s="8">
        <v>0</v>
      </c>
      <c r="G890" s="8">
        <v>20.535</v>
      </c>
      <c r="H890" s="8">
        <v>7.85</v>
      </c>
      <c r="I890" s="8">
        <v>0.71399999999999997</v>
      </c>
      <c r="J890" s="8">
        <v>22.021999999999998</v>
      </c>
      <c r="K890" s="8">
        <v>0.02</v>
      </c>
      <c r="L890" s="8">
        <v>0</v>
      </c>
      <c r="M890" s="8">
        <v>101.00700000000001</v>
      </c>
      <c r="N890" s="8"/>
      <c r="O890" s="8">
        <v>48.667658153462732</v>
      </c>
      <c r="P890" s="8">
        <v>2.1954967595078276</v>
      </c>
      <c r="Q890" s="8">
        <v>35.422298974056389</v>
      </c>
      <c r="R890" s="8">
        <v>13.714546112973059</v>
      </c>
      <c r="S890" s="8">
        <v>100</v>
      </c>
      <c r="T890" s="8">
        <v>0</v>
      </c>
      <c r="U890" s="8">
        <v>7.9920035627507768E-2</v>
      </c>
      <c r="V890" s="8">
        <v>99.920079964372505</v>
      </c>
      <c r="W890" s="8">
        <v>100.00000000000001</v>
      </c>
      <c r="X890" s="9"/>
    </row>
    <row r="891" spans="2:24" ht="17" x14ac:dyDescent="0.2">
      <c r="B891" s="10" t="s">
        <v>2184</v>
      </c>
      <c r="C891" s="8">
        <v>48.716000000000001</v>
      </c>
      <c r="D891" s="8">
        <v>1.2999999999999999E-2</v>
      </c>
      <c r="E891" s="8">
        <v>0.41399999999999998</v>
      </c>
      <c r="F891" s="8">
        <v>0</v>
      </c>
      <c r="G891" s="8">
        <v>21.016999999999999</v>
      </c>
      <c r="H891" s="8">
        <v>7.4109999999999996</v>
      </c>
      <c r="I891" s="8">
        <v>0.83299999999999996</v>
      </c>
      <c r="J891" s="8">
        <v>21.521999999999998</v>
      </c>
      <c r="K891" s="8">
        <v>6.5000000000000002E-2</v>
      </c>
      <c r="L891" s="8">
        <v>0</v>
      </c>
      <c r="M891" s="8">
        <v>100.005</v>
      </c>
      <c r="N891" s="8"/>
      <c r="O891" s="8">
        <v>47.885713130176342</v>
      </c>
      <c r="P891" s="8">
        <v>2.5788093247179664</v>
      </c>
      <c r="Q891" s="8">
        <v>36.499961232717986</v>
      </c>
      <c r="R891" s="8">
        <v>13.035516312387706</v>
      </c>
      <c r="S891" s="8">
        <v>100</v>
      </c>
      <c r="T891" s="8">
        <v>0</v>
      </c>
      <c r="U891" s="8">
        <v>0.26103021239898994</v>
      </c>
      <c r="V891" s="8">
        <v>99.738969787601008</v>
      </c>
      <c r="W891" s="8">
        <v>100</v>
      </c>
      <c r="X891" s="9"/>
    </row>
    <row r="892" spans="2:24" ht="17" x14ac:dyDescent="0.2">
      <c r="B892" s="10" t="s">
        <v>2185</v>
      </c>
      <c r="C892" s="8">
        <v>48.093000000000004</v>
      </c>
      <c r="D892" s="8">
        <v>0</v>
      </c>
      <c r="E892" s="8">
        <v>0.68899999999999995</v>
      </c>
      <c r="F892" s="8">
        <v>0</v>
      </c>
      <c r="G892" s="8">
        <v>21.353999999999999</v>
      </c>
      <c r="H892" s="8">
        <v>6.9130000000000003</v>
      </c>
      <c r="I892" s="8">
        <v>0.82099999999999995</v>
      </c>
      <c r="J892" s="8">
        <v>21.72</v>
      </c>
      <c r="K892" s="8">
        <v>0.03</v>
      </c>
      <c r="L892" s="8">
        <v>0</v>
      </c>
      <c r="M892" s="8">
        <v>99.676000000000002</v>
      </c>
      <c r="N892" s="8"/>
      <c r="O892" s="8">
        <v>48.271851912535155</v>
      </c>
      <c r="P892" s="8">
        <v>2.5387982764811707</v>
      </c>
      <c r="Q892" s="8">
        <v>37.043475342316633</v>
      </c>
      <c r="R892" s="8">
        <v>12.14587446866704</v>
      </c>
      <c r="S892" s="8">
        <v>100</v>
      </c>
      <c r="V892" s="8"/>
      <c r="W892" s="8"/>
      <c r="X892" s="9"/>
    </row>
    <row r="893" spans="2:24" ht="17" x14ac:dyDescent="0.2">
      <c r="B893" s="10" t="s">
        <v>2186</v>
      </c>
      <c r="C893" s="8">
        <v>48.292999999999999</v>
      </c>
      <c r="D893" s="8">
        <v>0</v>
      </c>
      <c r="E893" s="8">
        <v>0.67300000000000004</v>
      </c>
      <c r="F893" s="8">
        <v>0</v>
      </c>
      <c r="G893" s="8">
        <v>20.835999999999999</v>
      </c>
      <c r="H893" s="8">
        <v>6.9610000000000003</v>
      </c>
      <c r="I893" s="8">
        <v>0.85599999999999998</v>
      </c>
      <c r="J893" s="8">
        <v>21.695</v>
      </c>
      <c r="K893" s="8">
        <v>2.7E-2</v>
      </c>
      <c r="L893" s="8">
        <v>0</v>
      </c>
      <c r="M893" s="8">
        <v>99.340999999999994</v>
      </c>
      <c r="N893" s="8"/>
      <c r="O893" s="8">
        <v>48.586317661217713</v>
      </c>
      <c r="P893" s="8">
        <v>2.6673437822073787</v>
      </c>
      <c r="Q893" s="8">
        <v>36.422271396121147</v>
      </c>
      <c r="R893" s="8">
        <v>12.324067160453772</v>
      </c>
      <c r="S893" s="8">
        <v>100</v>
      </c>
      <c r="T893" s="8">
        <v>0</v>
      </c>
      <c r="U893" s="8">
        <v>0.10930306690037835</v>
      </c>
      <c r="V893" s="8">
        <v>99.890696933099619</v>
      </c>
      <c r="W893" s="8">
        <v>100</v>
      </c>
      <c r="X893" s="9"/>
    </row>
    <row r="894" spans="2:24" ht="17" x14ac:dyDescent="0.2">
      <c r="B894" s="10" t="s">
        <v>2187</v>
      </c>
      <c r="C894" s="8">
        <v>48.557000000000002</v>
      </c>
      <c r="D894" s="8">
        <v>0</v>
      </c>
      <c r="E894" s="8">
        <v>0.65200000000000002</v>
      </c>
      <c r="F894" s="8">
        <v>0</v>
      </c>
      <c r="G894" s="8">
        <v>20.710999999999999</v>
      </c>
      <c r="H894" s="8">
        <v>7.0439999999999996</v>
      </c>
      <c r="I894" s="8">
        <v>0.85799999999999998</v>
      </c>
      <c r="J894" s="8">
        <v>21.890999999999998</v>
      </c>
      <c r="K894" s="8">
        <v>3.1E-2</v>
      </c>
      <c r="L894" s="8">
        <v>0</v>
      </c>
      <c r="M894" s="8">
        <v>99.756</v>
      </c>
      <c r="N894" s="8"/>
      <c r="O894" s="8">
        <v>48.842777220582981</v>
      </c>
      <c r="P894" s="8">
        <v>2.6636240966526117</v>
      </c>
      <c r="Q894" s="8">
        <v>36.069005195296427</v>
      </c>
      <c r="R894" s="8">
        <v>12.424593487467988</v>
      </c>
      <c r="S894" s="8">
        <v>100.00000000000001</v>
      </c>
      <c r="T894" s="8">
        <v>0</v>
      </c>
      <c r="U894" s="8">
        <v>0.1250093233550337</v>
      </c>
      <c r="V894" s="8">
        <v>99.87499067664497</v>
      </c>
      <c r="W894" s="8">
        <v>100</v>
      </c>
      <c r="X894" s="9"/>
    </row>
    <row r="895" spans="2:24" ht="17" x14ac:dyDescent="0.2">
      <c r="B895" s="10" t="s">
        <v>2188</v>
      </c>
      <c r="C895" s="8">
        <v>48.844999999999999</v>
      </c>
      <c r="D895" s="8">
        <v>8.0000000000000002E-3</v>
      </c>
      <c r="E895" s="8">
        <v>0.68799999999999994</v>
      </c>
      <c r="F895" s="8">
        <v>0</v>
      </c>
      <c r="G895" s="8">
        <v>21.146999999999998</v>
      </c>
      <c r="H895" s="8">
        <v>7.0019999999999998</v>
      </c>
      <c r="I895" s="8">
        <v>0.89600000000000002</v>
      </c>
      <c r="J895" s="8">
        <v>22.047999999999998</v>
      </c>
      <c r="K895" s="8">
        <v>3.6999999999999998E-2</v>
      </c>
      <c r="L895" s="8">
        <v>0</v>
      </c>
      <c r="M895" s="8">
        <v>100.687</v>
      </c>
      <c r="N895" s="8"/>
      <c r="O895" s="8">
        <v>48.632104358662467</v>
      </c>
      <c r="P895" s="8">
        <v>2.7498738420933435</v>
      </c>
      <c r="Q895" s="8">
        <v>36.408348026648191</v>
      </c>
      <c r="R895" s="8">
        <v>12.209673772595991</v>
      </c>
      <c r="S895" s="8">
        <v>99.999999999999986</v>
      </c>
      <c r="T895" s="8">
        <v>0</v>
      </c>
      <c r="U895" s="8">
        <v>0.14747006401716084</v>
      </c>
      <c r="V895" s="8">
        <v>99.85252993598283</v>
      </c>
      <c r="W895" s="8">
        <v>99.999999999999986</v>
      </c>
      <c r="X895" s="9"/>
    </row>
    <row r="896" spans="2:24" ht="17" x14ac:dyDescent="0.2">
      <c r="B896" s="10" t="s">
        <v>2189</v>
      </c>
      <c r="C896" s="8">
        <v>48.259</v>
      </c>
      <c r="D896" s="8">
        <v>0</v>
      </c>
      <c r="E896" s="8">
        <v>0.72399999999999998</v>
      </c>
      <c r="F896" s="8">
        <v>0</v>
      </c>
      <c r="G896" s="8">
        <v>21.006</v>
      </c>
      <c r="H896" s="8">
        <v>7.1260000000000003</v>
      </c>
      <c r="I896" s="8">
        <v>0.66100000000000003</v>
      </c>
      <c r="J896" s="8">
        <v>21.748000000000001</v>
      </c>
      <c r="K896" s="8">
        <v>0.05</v>
      </c>
      <c r="L896" s="8">
        <v>0</v>
      </c>
      <c r="M896" s="8">
        <v>99.578000000000003</v>
      </c>
      <c r="N896" s="8"/>
      <c r="O896" s="8">
        <v>48.656183326502536</v>
      </c>
      <c r="P896" s="8">
        <v>2.0576479525045324</v>
      </c>
      <c r="Q896" s="8">
        <v>36.682626383760109</v>
      </c>
      <c r="R896" s="8">
        <v>12.60354233723282</v>
      </c>
      <c r="S896" s="8">
        <v>100</v>
      </c>
      <c r="T896" s="8">
        <v>0</v>
      </c>
      <c r="U896" s="8">
        <v>0.20202246641962338</v>
      </c>
      <c r="V896" s="8">
        <v>99.797977533580379</v>
      </c>
      <c r="W896" s="8">
        <v>100</v>
      </c>
      <c r="X896" s="9"/>
    </row>
    <row r="897" spans="2:24" ht="17" x14ac:dyDescent="0.2">
      <c r="B897" s="10" t="s">
        <v>2190</v>
      </c>
      <c r="C897" s="8">
        <v>48.417000000000002</v>
      </c>
      <c r="D897" s="8">
        <v>0</v>
      </c>
      <c r="E897" s="8">
        <v>0.72099999999999997</v>
      </c>
      <c r="F897" s="8">
        <v>0</v>
      </c>
      <c r="G897" s="8">
        <v>20.791</v>
      </c>
      <c r="H897" s="8">
        <v>6.99</v>
      </c>
      <c r="I897" s="8">
        <v>0.78400000000000003</v>
      </c>
      <c r="J897" s="8">
        <v>21.751999999999999</v>
      </c>
      <c r="K897" s="8">
        <v>2.7E-2</v>
      </c>
      <c r="L897" s="8">
        <v>0</v>
      </c>
      <c r="M897" s="8">
        <v>99.497</v>
      </c>
      <c r="N897" s="8"/>
      <c r="O897" s="8">
        <v>48.77446152185815</v>
      </c>
      <c r="P897" s="8">
        <v>2.446021384764256</v>
      </c>
      <c r="Q897" s="8">
        <v>36.388739653935041</v>
      </c>
      <c r="R897" s="8">
        <v>12.390777439442555</v>
      </c>
      <c r="S897" s="8">
        <v>100</v>
      </c>
      <c r="T897" s="8">
        <v>0</v>
      </c>
      <c r="U897" s="8">
        <v>0.10943864730351743</v>
      </c>
      <c r="V897" s="8">
        <v>99.89056135269648</v>
      </c>
      <c r="W897" s="8">
        <v>100</v>
      </c>
      <c r="X897" s="9"/>
    </row>
    <row r="898" spans="2:24" ht="17" x14ac:dyDescent="0.2">
      <c r="B898" s="10" t="s">
        <v>2191</v>
      </c>
      <c r="C898" s="8">
        <v>48.688000000000002</v>
      </c>
      <c r="D898" s="8">
        <v>0</v>
      </c>
      <c r="E898" s="8">
        <v>0.70799999999999996</v>
      </c>
      <c r="F898" s="8">
        <v>0</v>
      </c>
      <c r="G898" s="8">
        <v>20.940999999999999</v>
      </c>
      <c r="H898" s="8">
        <v>7.2240000000000002</v>
      </c>
      <c r="I898" s="8">
        <v>0.83099999999999996</v>
      </c>
      <c r="J898" s="8">
        <v>21.901</v>
      </c>
      <c r="K898" s="8">
        <v>4.0000000000000001E-3</v>
      </c>
      <c r="L898" s="8">
        <v>0</v>
      </c>
      <c r="M898" s="8">
        <v>100.31399999999999</v>
      </c>
      <c r="N898" s="8"/>
      <c r="O898" s="8">
        <v>48.54636311926712</v>
      </c>
      <c r="P898" s="8">
        <v>2.5629768102629176</v>
      </c>
      <c r="Q898" s="8">
        <v>36.231683854293522</v>
      </c>
      <c r="R898" s="8">
        <v>12.658976216176439</v>
      </c>
      <c r="S898" s="8">
        <v>100</v>
      </c>
      <c r="T898" s="8">
        <v>0</v>
      </c>
      <c r="U898" s="8">
        <v>1.6042508516552388E-2</v>
      </c>
      <c r="V898" s="8">
        <v>99.983957491483451</v>
      </c>
      <c r="W898" s="8">
        <v>100</v>
      </c>
      <c r="X898" s="9"/>
    </row>
    <row r="899" spans="2:24" ht="17" x14ac:dyDescent="0.2">
      <c r="B899" s="10" t="s">
        <v>2192</v>
      </c>
      <c r="C899" s="8">
        <v>48.045999999999999</v>
      </c>
      <c r="D899" s="8">
        <v>0</v>
      </c>
      <c r="E899" s="8">
        <v>0.73599999999999999</v>
      </c>
      <c r="F899" s="8">
        <v>0</v>
      </c>
      <c r="G899" s="8">
        <v>20.655999999999999</v>
      </c>
      <c r="H899" s="8">
        <v>7.4550000000000001</v>
      </c>
      <c r="I899" s="8">
        <v>0.79300000000000004</v>
      </c>
      <c r="J899" s="8">
        <v>21.696999999999999</v>
      </c>
      <c r="K899" s="8">
        <v>3.9E-2</v>
      </c>
      <c r="L899" s="8">
        <v>0</v>
      </c>
      <c r="M899" s="8">
        <v>99.448999999999998</v>
      </c>
      <c r="N899" s="8"/>
      <c r="O899" s="8">
        <v>48.412580708138549</v>
      </c>
      <c r="P899" s="8">
        <v>2.4619692848091552</v>
      </c>
      <c r="Q899" s="8">
        <v>35.975191671861104</v>
      </c>
      <c r="R899" s="8">
        <v>13.1502583351912</v>
      </c>
      <c r="S899" s="8">
        <v>100.00000000000001</v>
      </c>
      <c r="V899" s="8"/>
      <c r="W899" s="8"/>
      <c r="X899" s="9"/>
    </row>
    <row r="900" spans="2:24" ht="17" x14ac:dyDescent="0.2">
      <c r="B900" s="10" t="s">
        <v>2643</v>
      </c>
      <c r="C900" s="8">
        <f>AVERAGE(C875:C899)</f>
        <v>48.514319999999998</v>
      </c>
      <c r="D900" s="8">
        <f t="shared" ref="D900:L900" si="499">AVERAGE(D875:D899)</f>
        <v>6.4400000000000013E-3</v>
      </c>
      <c r="E900" s="8">
        <f t="shared" si="499"/>
        <v>0.53583999999999998</v>
      </c>
      <c r="F900" s="8">
        <f t="shared" si="499"/>
        <v>0</v>
      </c>
      <c r="G900" s="8">
        <f t="shared" si="499"/>
        <v>20.598799999999997</v>
      </c>
      <c r="H900" s="8">
        <f t="shared" si="499"/>
        <v>7.3802400000000015</v>
      </c>
      <c r="I900" s="8">
        <f t="shared" si="499"/>
        <v>0.81603999999999988</v>
      </c>
      <c r="J900" s="8">
        <f t="shared" si="499"/>
        <v>21.732359999999993</v>
      </c>
      <c r="K900" s="8">
        <f t="shared" si="499"/>
        <v>3.5320000000000011E-2</v>
      </c>
      <c r="L900" s="8">
        <f t="shared" si="499"/>
        <v>5.6000000000000006E-4</v>
      </c>
      <c r="M900" s="8">
        <f>SUM(C900:L900)</f>
        <v>99.619919999999979</v>
      </c>
      <c r="N900" s="8"/>
      <c r="O900" s="8">
        <v>48.53082108951137</v>
      </c>
      <c r="P900" s="8">
        <v>2.5355553408642977</v>
      </c>
      <c r="Q900" s="8">
        <v>35.904676332065883</v>
      </c>
      <c r="R900" s="8">
        <v>13.028947237558439</v>
      </c>
      <c r="S900" s="8">
        <v>100</v>
      </c>
      <c r="T900" s="8">
        <v>0</v>
      </c>
      <c r="U900" s="8">
        <v>0.14252833734334636</v>
      </c>
      <c r="V900" s="8">
        <v>99.85747166265665</v>
      </c>
      <c r="W900" s="8">
        <v>100</v>
      </c>
      <c r="X900" s="9"/>
    </row>
    <row r="901" spans="2:24" ht="17" x14ac:dyDescent="0.2">
      <c r="B901" s="10" t="s">
        <v>1532</v>
      </c>
      <c r="C901" s="8">
        <f>(STDEV(C875:C899)/C900)*100</f>
        <v>0.49733280212572883</v>
      </c>
      <c r="D901" s="8">
        <f t="shared" ref="D901:L901" si="500">(STDEV(D875:D899)/D900)*100</f>
        <v>189.97057972679607</v>
      </c>
      <c r="E901" s="8">
        <f t="shared" si="500"/>
        <v>26.48558618130296</v>
      </c>
      <c r="F901" s="8" t="e">
        <f t="shared" si="500"/>
        <v>#DIV/0!</v>
      </c>
      <c r="G901" s="8">
        <f t="shared" si="500"/>
        <v>2.2698421542638654</v>
      </c>
      <c r="H901" s="8">
        <f t="shared" si="500"/>
        <v>6.4821428189261985</v>
      </c>
      <c r="I901" s="8">
        <f t="shared" si="500"/>
        <v>11.718324686027472</v>
      </c>
      <c r="J901" s="8">
        <f t="shared" si="500"/>
        <v>0.68178358925877192</v>
      </c>
      <c r="K901" s="8">
        <f t="shared" si="500"/>
        <v>42.498102425039278</v>
      </c>
      <c r="L901" s="8">
        <f t="shared" si="500"/>
        <v>277.98320068656233</v>
      </c>
      <c r="N901" s="8"/>
      <c r="O901" s="8"/>
      <c r="P901" s="8"/>
      <c r="Q901" s="8"/>
      <c r="R901" s="8"/>
      <c r="S901" s="8"/>
      <c r="V901" s="8"/>
      <c r="W901" s="8"/>
      <c r="X901" s="9"/>
    </row>
    <row r="902" spans="2:24" x14ac:dyDescent="0.2">
      <c r="B902" s="10"/>
      <c r="C902" s="8"/>
      <c r="D902" s="8"/>
      <c r="E902" s="8"/>
      <c r="F902" s="8"/>
      <c r="G902" s="8"/>
      <c r="H902" s="8"/>
      <c r="I902" s="8"/>
      <c r="J902" s="8"/>
      <c r="K902" s="8"/>
      <c r="L902" s="8"/>
      <c r="N902" s="8"/>
      <c r="O902" s="8"/>
      <c r="P902" s="8"/>
      <c r="Q902" s="8"/>
      <c r="R902" s="8"/>
      <c r="S902" s="8"/>
      <c r="V902" s="8"/>
      <c r="W902" s="8"/>
      <c r="X902" s="9"/>
    </row>
    <row r="903" spans="2:24" ht="17" x14ac:dyDescent="0.2">
      <c r="B903" s="10" t="s">
        <v>2205</v>
      </c>
      <c r="C903" s="8">
        <v>48.18</v>
      </c>
      <c r="D903" s="8">
        <v>0</v>
      </c>
      <c r="E903" s="8">
        <v>0.38400000000000001</v>
      </c>
      <c r="F903" s="8">
        <v>0</v>
      </c>
      <c r="G903" s="8">
        <v>20.923999999999999</v>
      </c>
      <c r="H903" s="8">
        <v>6.9</v>
      </c>
      <c r="I903" s="8">
        <v>0.24399999999999999</v>
      </c>
      <c r="J903" s="8">
        <v>22.140999999999998</v>
      </c>
      <c r="K903" s="8">
        <v>0.05</v>
      </c>
      <c r="L903" s="8">
        <v>0</v>
      </c>
      <c r="M903" s="8">
        <v>98.822999999999993</v>
      </c>
      <c r="N903" s="8"/>
      <c r="O903" s="8">
        <v>50.016469602911307</v>
      </c>
      <c r="P903" s="8">
        <v>0.76693141281035215</v>
      </c>
      <c r="Q903" s="8">
        <v>36.894264750851725</v>
      </c>
      <c r="R903" s="8">
        <v>12.322334233426615</v>
      </c>
      <c r="S903" s="8">
        <v>100</v>
      </c>
      <c r="T903" s="8">
        <v>0</v>
      </c>
      <c r="U903" s="8">
        <v>0.20398030464494984</v>
      </c>
      <c r="V903" s="8">
        <v>99.796019695355056</v>
      </c>
      <c r="W903" s="8">
        <v>100</v>
      </c>
      <c r="X903" s="9"/>
    </row>
    <row r="904" spans="2:24" ht="17" x14ac:dyDescent="0.2">
      <c r="B904" s="10" t="s">
        <v>2206</v>
      </c>
      <c r="C904" s="8">
        <v>48.725000000000001</v>
      </c>
      <c r="D904" s="8">
        <v>0</v>
      </c>
      <c r="E904" s="8">
        <v>0.317</v>
      </c>
      <c r="F904" s="8">
        <v>0</v>
      </c>
      <c r="G904" s="8">
        <v>21.152999999999999</v>
      </c>
      <c r="H904" s="8">
        <v>7.1269999999999998</v>
      </c>
      <c r="I904" s="8">
        <v>0.26200000000000001</v>
      </c>
      <c r="J904" s="8">
        <v>22.175999999999998</v>
      </c>
      <c r="K904" s="8">
        <v>4.2000000000000003E-2</v>
      </c>
      <c r="L904" s="8">
        <v>0</v>
      </c>
      <c r="M904" s="8">
        <v>99.808000000000007</v>
      </c>
      <c r="N904" s="8"/>
      <c r="O904" s="8">
        <v>49.626655307324668</v>
      </c>
      <c r="P904" s="8">
        <v>0.81580052878011244</v>
      </c>
      <c r="Q904" s="8">
        <v>36.948950655418031</v>
      </c>
      <c r="R904" s="8">
        <v>12.608593508477176</v>
      </c>
      <c r="S904" s="8">
        <v>99.999999999999986</v>
      </c>
      <c r="T904" s="8">
        <v>0</v>
      </c>
      <c r="U904" s="8">
        <v>0.16979787217352393</v>
      </c>
      <c r="V904" s="8">
        <v>99.830202127826468</v>
      </c>
      <c r="W904" s="8">
        <v>99.999999999999986</v>
      </c>
      <c r="X904" s="9"/>
    </row>
    <row r="905" spans="2:24" ht="17" x14ac:dyDescent="0.2">
      <c r="B905" s="10" t="s">
        <v>2207</v>
      </c>
      <c r="C905" s="8">
        <v>48.975999999999999</v>
      </c>
      <c r="D905" s="8">
        <v>0</v>
      </c>
      <c r="E905" s="8">
        <v>9.9000000000000005E-2</v>
      </c>
      <c r="F905" s="8">
        <v>0</v>
      </c>
      <c r="G905" s="8">
        <v>22.209</v>
      </c>
      <c r="H905" s="8">
        <v>6.25</v>
      </c>
      <c r="I905" s="8">
        <v>0.29599999999999999</v>
      </c>
      <c r="J905" s="8">
        <v>22.334</v>
      </c>
      <c r="K905" s="8">
        <v>3.3000000000000002E-2</v>
      </c>
      <c r="L905" s="8">
        <v>2E-3</v>
      </c>
      <c r="M905" s="8">
        <v>100.236</v>
      </c>
      <c r="N905" s="8"/>
      <c r="O905" s="8">
        <v>49.606950860573896</v>
      </c>
      <c r="P905" s="8">
        <v>0.91478414932061025</v>
      </c>
      <c r="Q905" s="8">
        <v>38.503780455328624</v>
      </c>
      <c r="R905" s="8">
        <v>10.97448453477687</v>
      </c>
      <c r="S905" s="8">
        <v>100</v>
      </c>
      <c r="T905" s="8">
        <v>0</v>
      </c>
      <c r="U905" s="8">
        <v>0.13246571823691486</v>
      </c>
      <c r="V905" s="8">
        <v>99.867534281763085</v>
      </c>
      <c r="W905" s="8">
        <v>100</v>
      </c>
      <c r="X905" s="9"/>
    </row>
    <row r="906" spans="2:24" ht="17" x14ac:dyDescent="0.2">
      <c r="B906" s="10" t="s">
        <v>2208</v>
      </c>
      <c r="C906" s="8">
        <v>48.588999999999999</v>
      </c>
      <c r="D906" s="8">
        <v>0</v>
      </c>
      <c r="E906" s="8">
        <v>0.13600000000000001</v>
      </c>
      <c r="F906" s="8">
        <v>0</v>
      </c>
      <c r="G906" s="8">
        <v>21.914000000000001</v>
      </c>
      <c r="H906" s="8">
        <v>6.4729999999999999</v>
      </c>
      <c r="I906" s="8">
        <v>0.27700000000000002</v>
      </c>
      <c r="J906" s="8">
        <v>22.263000000000002</v>
      </c>
      <c r="K906" s="8">
        <v>2.1000000000000001E-2</v>
      </c>
      <c r="L906" s="8">
        <v>0</v>
      </c>
      <c r="M906" s="8">
        <v>99.680999999999997</v>
      </c>
      <c r="N906" s="8"/>
      <c r="O906" s="8">
        <v>49.616105183699474</v>
      </c>
      <c r="P906" s="8">
        <v>0.85895349361726869</v>
      </c>
      <c r="Q906" s="8">
        <v>38.120535004010961</v>
      </c>
      <c r="R906" s="8">
        <v>11.404406318672295</v>
      </c>
      <c r="S906" s="8">
        <v>100</v>
      </c>
      <c r="T906" s="8">
        <v>0</v>
      </c>
      <c r="U906" s="8">
        <v>8.4621325996590196E-2</v>
      </c>
      <c r="V906" s="8">
        <v>99.915378674003406</v>
      </c>
      <c r="W906" s="8">
        <v>100</v>
      </c>
      <c r="X906" s="9"/>
    </row>
    <row r="907" spans="2:24" ht="17" x14ac:dyDescent="0.2">
      <c r="B907" s="10" t="s">
        <v>2209</v>
      </c>
      <c r="C907" s="8">
        <v>48.895000000000003</v>
      </c>
      <c r="D907" s="8">
        <v>0</v>
      </c>
      <c r="E907" s="8">
        <v>0.155</v>
      </c>
      <c r="F907" s="8">
        <v>0</v>
      </c>
      <c r="G907" s="8">
        <v>22.096</v>
      </c>
      <c r="H907" s="8">
        <v>5.9390000000000001</v>
      </c>
      <c r="I907" s="8">
        <v>0.35</v>
      </c>
      <c r="J907" s="8">
        <v>22.352</v>
      </c>
      <c r="K907" s="8">
        <v>3.4000000000000002E-2</v>
      </c>
      <c r="L907" s="8">
        <v>4.0000000000000001E-3</v>
      </c>
      <c r="M907" s="8">
        <v>99.831999999999994</v>
      </c>
      <c r="N907" s="8"/>
      <c r="O907" s="8">
        <v>49.91403728178426</v>
      </c>
      <c r="P907" s="8">
        <v>1.0874899515348455</v>
      </c>
      <c r="Q907" s="8">
        <v>38.513972686904921</v>
      </c>
      <c r="R907" s="8">
        <v>10.484500079775973</v>
      </c>
      <c r="S907" s="8">
        <v>100</v>
      </c>
      <c r="T907" s="8">
        <v>0</v>
      </c>
      <c r="U907" s="8">
        <v>0.13720759210151892</v>
      </c>
      <c r="V907" s="8">
        <v>99.862792407898482</v>
      </c>
      <c r="W907" s="8">
        <v>100</v>
      </c>
      <c r="X907" s="9"/>
    </row>
    <row r="908" spans="2:24" ht="17" x14ac:dyDescent="0.2">
      <c r="B908" s="10" t="s">
        <v>2210</v>
      </c>
      <c r="C908" s="8">
        <v>48.786000000000001</v>
      </c>
      <c r="D908" s="8">
        <v>2.1999999999999999E-2</v>
      </c>
      <c r="E908" s="8">
        <v>0.13400000000000001</v>
      </c>
      <c r="F908" s="8">
        <v>3.5999999999999997E-2</v>
      </c>
      <c r="G908" s="8">
        <v>22.338000000000001</v>
      </c>
      <c r="H908" s="8">
        <v>5.7720000000000002</v>
      </c>
      <c r="I908" s="8">
        <v>0.373</v>
      </c>
      <c r="J908" s="8">
        <v>22.379000000000001</v>
      </c>
      <c r="K908" s="8">
        <v>5.0999999999999997E-2</v>
      </c>
      <c r="L908" s="8">
        <v>2E-3</v>
      </c>
      <c r="M908" s="8">
        <v>99.893000000000001</v>
      </c>
      <c r="N908" s="8"/>
      <c r="O908" s="8">
        <v>49.845353753417534</v>
      </c>
      <c r="P908" s="8">
        <v>1.1559624749192952</v>
      </c>
      <c r="Q908" s="8">
        <v>38.835297765195094</v>
      </c>
      <c r="R908" s="8">
        <v>10.163386006468073</v>
      </c>
      <c r="S908" s="8">
        <v>100</v>
      </c>
      <c r="T908" s="8">
        <v>0</v>
      </c>
      <c r="U908" s="8">
        <v>0.20514057230002991</v>
      </c>
      <c r="V908" s="8">
        <v>99.794859427699976</v>
      </c>
      <c r="W908" s="8">
        <v>100</v>
      </c>
      <c r="X908" s="9"/>
    </row>
    <row r="909" spans="2:24" ht="17" x14ac:dyDescent="0.2">
      <c r="B909" s="10" t="s">
        <v>2211</v>
      </c>
      <c r="C909" s="8">
        <v>48.674999999999997</v>
      </c>
      <c r="D909" s="8">
        <v>0.02</v>
      </c>
      <c r="E909" s="8">
        <v>0.29499999999999998</v>
      </c>
      <c r="F909" s="8">
        <v>0</v>
      </c>
      <c r="G909" s="8">
        <v>20.599</v>
      </c>
      <c r="H909" s="8">
        <v>7.306</v>
      </c>
      <c r="I909" s="8">
        <v>0.222</v>
      </c>
      <c r="J909" s="8">
        <v>22.396000000000001</v>
      </c>
      <c r="K909" s="8">
        <v>5.7000000000000002E-2</v>
      </c>
      <c r="L909" s="8">
        <v>7.0000000000000001E-3</v>
      </c>
      <c r="M909" s="8">
        <v>99.576999999999998</v>
      </c>
      <c r="N909" s="8"/>
      <c r="O909" s="8">
        <v>50.261346255873065</v>
      </c>
      <c r="P909" s="8">
        <v>0.69321432836017538</v>
      </c>
      <c r="Q909" s="8">
        <v>36.083457301326732</v>
      </c>
      <c r="R909" s="8">
        <v>12.961982114440012</v>
      </c>
      <c r="S909" s="8">
        <v>100</v>
      </c>
      <c r="T909" s="8">
        <v>0</v>
      </c>
      <c r="U909" s="8">
        <v>0.23095296786715125</v>
      </c>
      <c r="V909" s="8">
        <v>99.769047032132846</v>
      </c>
      <c r="W909" s="8">
        <v>100</v>
      </c>
      <c r="X909" s="9"/>
    </row>
    <row r="910" spans="2:24" ht="17" x14ac:dyDescent="0.2">
      <c r="B910" s="10" t="s">
        <v>2212</v>
      </c>
      <c r="C910" s="8">
        <v>48.646999999999998</v>
      </c>
      <c r="D910" s="8">
        <v>0</v>
      </c>
      <c r="E910" s="8">
        <v>0.29499999999999998</v>
      </c>
      <c r="F910" s="8">
        <v>0</v>
      </c>
      <c r="G910" s="8">
        <v>21.22</v>
      </c>
      <c r="H910" s="8">
        <v>6.7869999999999999</v>
      </c>
      <c r="I910" s="8">
        <v>0.26700000000000002</v>
      </c>
      <c r="J910" s="8">
        <v>22.286000000000001</v>
      </c>
      <c r="K910" s="8">
        <v>5.8999999999999997E-2</v>
      </c>
      <c r="L910" s="8">
        <v>6.0000000000000001E-3</v>
      </c>
      <c r="M910" s="8">
        <v>99.576999999999998</v>
      </c>
      <c r="N910" s="8"/>
      <c r="O910" s="8">
        <v>49.984153790632831</v>
      </c>
      <c r="P910" s="8">
        <v>0.83322516379628686</v>
      </c>
      <c r="Q910" s="8">
        <v>37.148727678457952</v>
      </c>
      <c r="R910" s="8">
        <v>12.03389336711292</v>
      </c>
      <c r="S910" s="8">
        <v>99.999999999999986</v>
      </c>
      <c r="T910" s="8">
        <v>0</v>
      </c>
      <c r="U910" s="8">
        <v>0.23889260190919043</v>
      </c>
      <c r="V910" s="8">
        <v>99.761107398090815</v>
      </c>
      <c r="W910" s="8">
        <v>100</v>
      </c>
      <c r="X910" s="9"/>
    </row>
    <row r="911" spans="2:24" ht="17" x14ac:dyDescent="0.2">
      <c r="B911" s="10" t="s">
        <v>2213</v>
      </c>
      <c r="C911" s="8">
        <v>48.965000000000003</v>
      </c>
      <c r="D911" s="8">
        <v>0</v>
      </c>
      <c r="E911" s="8">
        <v>0.124</v>
      </c>
      <c r="F911" s="8">
        <v>0</v>
      </c>
      <c r="G911" s="8">
        <v>22.257999999999999</v>
      </c>
      <c r="H911" s="8">
        <v>5.851</v>
      </c>
      <c r="I911" s="8">
        <v>0.34899999999999998</v>
      </c>
      <c r="J911" s="8">
        <v>22.228999999999999</v>
      </c>
      <c r="K911" s="8">
        <v>0</v>
      </c>
      <c r="L911" s="8">
        <v>7.0000000000000001E-3</v>
      </c>
      <c r="M911" s="8">
        <v>99.795000000000002</v>
      </c>
      <c r="N911" s="8"/>
      <c r="O911" s="8">
        <v>49.714315760926624</v>
      </c>
      <c r="P911" s="8">
        <v>1.0860201059976704</v>
      </c>
      <c r="Q911" s="8">
        <v>38.854920544276681</v>
      </c>
      <c r="R911" s="8">
        <v>10.344743588799037</v>
      </c>
      <c r="S911" s="8">
        <v>100.00000000000001</v>
      </c>
      <c r="T911" s="8">
        <v>0</v>
      </c>
      <c r="U911" s="8">
        <v>0</v>
      </c>
      <c r="V911" s="8">
        <v>100</v>
      </c>
      <c r="W911" s="8">
        <v>100</v>
      </c>
      <c r="X911" s="9"/>
    </row>
    <row r="912" spans="2:24" ht="17" x14ac:dyDescent="0.2">
      <c r="B912" s="10" t="s">
        <v>2214</v>
      </c>
      <c r="C912" s="8">
        <v>48.712000000000003</v>
      </c>
      <c r="D912" s="8">
        <v>0</v>
      </c>
      <c r="E912" s="8">
        <v>0.152</v>
      </c>
      <c r="F912" s="8">
        <v>0</v>
      </c>
      <c r="G912" s="8">
        <v>22.242000000000001</v>
      </c>
      <c r="H912" s="8">
        <v>5.7320000000000002</v>
      </c>
      <c r="I912" s="8">
        <v>0.35699999999999998</v>
      </c>
      <c r="J912" s="8">
        <v>22.187000000000001</v>
      </c>
      <c r="K912" s="8">
        <v>2.3E-2</v>
      </c>
      <c r="L912" s="8">
        <v>0</v>
      </c>
      <c r="M912" s="8">
        <v>99.405000000000001</v>
      </c>
      <c r="N912" s="8"/>
      <c r="O912" s="8">
        <v>49.773369329030324</v>
      </c>
      <c r="P912" s="8">
        <v>1.1143396185933918</v>
      </c>
      <c r="Q912" s="8">
        <v>38.946697751074574</v>
      </c>
      <c r="R912" s="8">
        <v>10.165593301301728</v>
      </c>
      <c r="S912" s="8">
        <v>100.00000000000001</v>
      </c>
      <c r="T912" s="8">
        <v>0</v>
      </c>
      <c r="U912" s="8">
        <v>9.3284649430415659E-2</v>
      </c>
      <c r="V912" s="8">
        <v>99.90671535056957</v>
      </c>
      <c r="W912" s="8">
        <v>99.999999999999986</v>
      </c>
      <c r="X912" s="9"/>
    </row>
    <row r="913" spans="2:24" ht="17" x14ac:dyDescent="0.2">
      <c r="B913" s="10" t="s">
        <v>2215</v>
      </c>
      <c r="C913" s="8">
        <v>48.872</v>
      </c>
      <c r="D913" s="8">
        <v>0</v>
      </c>
      <c r="E913" s="8">
        <v>0.17599999999999999</v>
      </c>
      <c r="F913" s="8">
        <v>0</v>
      </c>
      <c r="G913" s="8">
        <v>20.718</v>
      </c>
      <c r="H913" s="8">
        <v>6.5590000000000002</v>
      </c>
      <c r="I913" s="8">
        <v>0.55600000000000005</v>
      </c>
      <c r="J913" s="8">
        <v>22.501000000000001</v>
      </c>
      <c r="K913" s="8">
        <v>4.2999999999999997E-2</v>
      </c>
      <c r="L913" s="8">
        <v>3.0000000000000001E-3</v>
      </c>
      <c r="M913" s="8">
        <v>99.427999999999997</v>
      </c>
      <c r="N913" s="8"/>
      <c r="O913" s="8">
        <v>50.415443812396866</v>
      </c>
      <c r="P913" s="8">
        <v>1.7333547890186236</v>
      </c>
      <c r="Q913" s="8">
        <v>36.233305045244173</v>
      </c>
      <c r="R913" s="8">
        <v>11.617896353340331</v>
      </c>
      <c r="S913" s="8">
        <v>99.999999999999986</v>
      </c>
      <c r="T913" s="8">
        <v>0</v>
      </c>
      <c r="U913" s="8">
        <v>0.17404554511824877</v>
      </c>
      <c r="V913" s="8">
        <v>99.825954454881753</v>
      </c>
      <c r="W913" s="8">
        <v>100</v>
      </c>
      <c r="X913" s="9"/>
    </row>
    <row r="914" spans="2:24" ht="17" x14ac:dyDescent="0.2">
      <c r="B914" s="10" t="s">
        <v>2216</v>
      </c>
      <c r="C914" s="8">
        <v>48.863999999999997</v>
      </c>
      <c r="D914" s="8">
        <v>0</v>
      </c>
      <c r="E914" s="8">
        <v>0.23799999999999999</v>
      </c>
      <c r="F914" s="8">
        <v>0</v>
      </c>
      <c r="G914" s="8">
        <v>21.504999999999999</v>
      </c>
      <c r="H914" s="8">
        <v>6.0369999999999999</v>
      </c>
      <c r="I914" s="8">
        <v>0.60299999999999998</v>
      </c>
      <c r="J914" s="8">
        <v>22.628</v>
      </c>
      <c r="K914" s="8">
        <v>1.4E-2</v>
      </c>
      <c r="L914" s="8">
        <v>1E-3</v>
      </c>
      <c r="M914" s="8">
        <v>99.89</v>
      </c>
      <c r="N914" s="8"/>
      <c r="O914" s="8">
        <v>50.256318354725806</v>
      </c>
      <c r="P914" s="8">
        <v>1.8634284006697279</v>
      </c>
      <c r="Q914" s="8">
        <v>37.280548510517583</v>
      </c>
      <c r="R914" s="8">
        <v>10.599704734086879</v>
      </c>
      <c r="S914" s="8">
        <v>100</v>
      </c>
      <c r="T914" s="8">
        <v>0</v>
      </c>
      <c r="U914" s="8">
        <v>5.6236391435360633E-2</v>
      </c>
      <c r="V914" s="8">
        <v>99.943763608564623</v>
      </c>
      <c r="W914" s="8">
        <v>99.999999999999986</v>
      </c>
      <c r="X914" s="9"/>
    </row>
    <row r="915" spans="2:24" ht="17" x14ac:dyDescent="0.2">
      <c r="B915" s="10" t="s">
        <v>2217</v>
      </c>
      <c r="C915" s="8">
        <v>48.820999999999998</v>
      </c>
      <c r="D915" s="8">
        <v>0</v>
      </c>
      <c r="E915" s="8">
        <v>0.216</v>
      </c>
      <c r="F915" s="8">
        <v>0</v>
      </c>
      <c r="G915" s="8">
        <v>21.4</v>
      </c>
      <c r="H915" s="8">
        <v>6.1040000000000001</v>
      </c>
      <c r="I915" s="8">
        <v>0.57799999999999996</v>
      </c>
      <c r="J915" s="8">
        <v>22.474</v>
      </c>
      <c r="K915" s="8">
        <v>1.9E-2</v>
      </c>
      <c r="L915" s="8">
        <v>1E-3</v>
      </c>
      <c r="M915" s="8">
        <v>99.613</v>
      </c>
      <c r="N915" s="8"/>
      <c r="O915" s="8">
        <v>50.156883808037364</v>
      </c>
      <c r="P915" s="8">
        <v>1.7948530873327679</v>
      </c>
      <c r="Q915" s="8">
        <v>37.278831397028114</v>
      </c>
      <c r="R915" s="8">
        <v>10.769431707601749</v>
      </c>
      <c r="S915" s="8">
        <v>100</v>
      </c>
      <c r="T915" s="8">
        <v>0</v>
      </c>
      <c r="U915" s="8">
        <v>7.6676071350194011E-2</v>
      </c>
      <c r="V915" s="8">
        <v>99.923323928649808</v>
      </c>
      <c r="W915" s="8">
        <v>100</v>
      </c>
      <c r="X915" s="9"/>
    </row>
    <row r="916" spans="2:24" ht="17" x14ac:dyDescent="0.2">
      <c r="B916" s="10" t="s">
        <v>2218</v>
      </c>
      <c r="C916" s="8">
        <v>48.579000000000001</v>
      </c>
      <c r="D916" s="8">
        <v>0</v>
      </c>
      <c r="E916" s="8">
        <v>0.19600000000000001</v>
      </c>
      <c r="F916" s="8">
        <v>0</v>
      </c>
      <c r="G916" s="8">
        <v>21.518999999999998</v>
      </c>
      <c r="H916" s="8">
        <v>5.952</v>
      </c>
      <c r="I916" s="8">
        <v>0.53300000000000003</v>
      </c>
      <c r="J916" s="8">
        <v>22.4</v>
      </c>
      <c r="K916" s="8">
        <v>5.7000000000000002E-2</v>
      </c>
      <c r="L916" s="8">
        <v>0</v>
      </c>
      <c r="M916" s="8">
        <v>99.236000000000004</v>
      </c>
      <c r="N916" s="8"/>
      <c r="O916" s="8">
        <v>50.175257574975952</v>
      </c>
      <c r="P916" s="8">
        <v>1.6611914968091783</v>
      </c>
      <c r="Q916" s="8">
        <v>37.623745184500393</v>
      </c>
      <c r="R916" s="8">
        <v>10.539805743714476</v>
      </c>
      <c r="S916" s="8">
        <v>100</v>
      </c>
      <c r="T916" s="8">
        <v>0</v>
      </c>
      <c r="U916" s="8">
        <v>0.23051722263932917</v>
      </c>
      <c r="V916" s="8">
        <v>99.769482777360679</v>
      </c>
      <c r="W916" s="8">
        <v>100.00000000000001</v>
      </c>
      <c r="X916" s="9"/>
    </row>
    <row r="917" spans="2:24" ht="17" x14ac:dyDescent="0.2">
      <c r="B917" s="10" t="s">
        <v>2219</v>
      </c>
      <c r="C917" s="8">
        <v>48.878</v>
      </c>
      <c r="D917" s="8">
        <v>0</v>
      </c>
      <c r="E917" s="8">
        <v>0.13800000000000001</v>
      </c>
      <c r="F917" s="8">
        <v>0</v>
      </c>
      <c r="G917" s="8">
        <v>21.99</v>
      </c>
      <c r="H917" s="8">
        <v>5.8559999999999999</v>
      </c>
      <c r="I917" s="8">
        <v>0.318</v>
      </c>
      <c r="J917" s="8">
        <v>22.350999999999999</v>
      </c>
      <c r="K917" s="8">
        <v>1.4E-2</v>
      </c>
      <c r="L917" s="8">
        <v>2E-3</v>
      </c>
      <c r="M917" s="8">
        <v>99.552000000000007</v>
      </c>
      <c r="N917" s="8"/>
      <c r="O917" s="8">
        <v>50.128835527906823</v>
      </c>
      <c r="P917" s="8">
        <v>0.99235868691774032</v>
      </c>
      <c r="Q917" s="8">
        <v>38.495878380847707</v>
      </c>
      <c r="R917" s="8">
        <v>10.382927404327738</v>
      </c>
      <c r="S917" s="8">
        <v>100</v>
      </c>
      <c r="T917" s="8">
        <v>0</v>
      </c>
      <c r="U917" s="8">
        <v>5.6788605359252849E-2</v>
      </c>
      <c r="V917" s="8">
        <v>99.943211394640741</v>
      </c>
      <c r="W917" s="8">
        <v>100</v>
      </c>
      <c r="X917" s="9"/>
    </row>
    <row r="918" spans="2:24" ht="17" x14ac:dyDescent="0.2">
      <c r="B918" s="10" t="s">
        <v>2220</v>
      </c>
      <c r="C918" s="8">
        <v>48.932000000000002</v>
      </c>
      <c r="D918" s="8">
        <v>0</v>
      </c>
      <c r="E918" s="8">
        <v>0.11700000000000001</v>
      </c>
      <c r="F918" s="8">
        <v>0</v>
      </c>
      <c r="G918" s="8">
        <v>22.331</v>
      </c>
      <c r="H918" s="8">
        <v>5.8079999999999998</v>
      </c>
      <c r="I918" s="8">
        <v>0.29099999999999998</v>
      </c>
      <c r="J918" s="8">
        <v>22.170999999999999</v>
      </c>
      <c r="K918" s="8">
        <v>0.04</v>
      </c>
      <c r="L918" s="8">
        <v>0</v>
      </c>
      <c r="M918" s="8">
        <v>99.700999999999993</v>
      </c>
      <c r="N918" s="8"/>
      <c r="O918" s="8">
        <v>49.713254668006108</v>
      </c>
      <c r="P918" s="8">
        <v>0.90788491880276911</v>
      </c>
      <c r="Q918" s="8">
        <v>39.08349858715664</v>
      </c>
      <c r="R918" s="8">
        <v>10.295361826034481</v>
      </c>
      <c r="S918" s="8">
        <v>100</v>
      </c>
      <c r="T918" s="8">
        <v>0</v>
      </c>
      <c r="U918" s="8">
        <v>0.16204356857013361</v>
      </c>
      <c r="V918" s="8">
        <v>99.837956431429859</v>
      </c>
      <c r="W918" s="8">
        <v>99.999999999999986</v>
      </c>
      <c r="X918" s="9"/>
    </row>
    <row r="919" spans="2:24" ht="17" x14ac:dyDescent="0.2">
      <c r="B919" s="10" t="s">
        <v>2221</v>
      </c>
      <c r="C919" s="8">
        <v>48.654000000000003</v>
      </c>
      <c r="D919" s="8">
        <v>0</v>
      </c>
      <c r="E919" s="8">
        <v>0.32600000000000001</v>
      </c>
      <c r="F919" s="8">
        <v>0</v>
      </c>
      <c r="G919" s="8">
        <v>21.62</v>
      </c>
      <c r="H919" s="8">
        <v>6.5339999999999998</v>
      </c>
      <c r="I919" s="8">
        <v>0.19600000000000001</v>
      </c>
      <c r="J919" s="8">
        <v>21.914999999999999</v>
      </c>
      <c r="K919" s="8">
        <v>3.4000000000000002E-2</v>
      </c>
      <c r="L919" s="8">
        <v>0</v>
      </c>
      <c r="M919" s="8">
        <v>99.278999999999996</v>
      </c>
      <c r="N919" s="8"/>
      <c r="O919" s="8">
        <v>49.549441504610357</v>
      </c>
      <c r="P919" s="8">
        <v>0.61660104748322098</v>
      </c>
      <c r="Q919" s="8">
        <v>38.154988314776077</v>
      </c>
      <c r="R919" s="8">
        <v>11.678969133130341</v>
      </c>
      <c r="S919" s="8">
        <v>99.999999999999986</v>
      </c>
      <c r="T919" s="8">
        <v>0</v>
      </c>
      <c r="U919" s="8">
        <v>0.13891900959038495</v>
      </c>
      <c r="V919" s="8">
        <v>99.861080990409619</v>
      </c>
      <c r="W919" s="8">
        <v>100</v>
      </c>
      <c r="X919" s="9"/>
    </row>
    <row r="920" spans="2:24" ht="17" x14ac:dyDescent="0.2">
      <c r="B920" s="10" t="s">
        <v>2222</v>
      </c>
      <c r="C920" s="8">
        <v>48.537999999999997</v>
      </c>
      <c r="D920" s="8">
        <v>6.0000000000000001E-3</v>
      </c>
      <c r="E920" s="8">
        <v>0.30599999999999999</v>
      </c>
      <c r="F920" s="8">
        <v>0</v>
      </c>
      <c r="G920" s="8">
        <v>21.931999999999999</v>
      </c>
      <c r="H920" s="8">
        <v>6.4160000000000004</v>
      </c>
      <c r="I920" s="8">
        <v>0.156</v>
      </c>
      <c r="J920" s="8">
        <v>22.047999999999998</v>
      </c>
      <c r="K920" s="8">
        <v>6.4000000000000001E-2</v>
      </c>
      <c r="L920" s="8">
        <v>0</v>
      </c>
      <c r="M920" s="8">
        <v>99.465999999999994</v>
      </c>
      <c r="N920" s="8"/>
      <c r="O920" s="8">
        <v>49.594948238911144</v>
      </c>
      <c r="P920" s="8">
        <v>0.48825167016782822</v>
      </c>
      <c r="Q920" s="8">
        <v>38.50745573557645</v>
      </c>
      <c r="R920" s="8">
        <v>11.409344355344579</v>
      </c>
      <c r="S920" s="8">
        <v>100</v>
      </c>
      <c r="T920" s="8">
        <v>0</v>
      </c>
      <c r="U920" s="8">
        <v>0.25984088185693327</v>
      </c>
      <c r="V920" s="8">
        <v>99.740159118143069</v>
      </c>
      <c r="W920" s="8">
        <v>100</v>
      </c>
      <c r="X920" s="9"/>
    </row>
    <row r="921" spans="2:24" ht="17" x14ac:dyDescent="0.2">
      <c r="B921" s="10" t="s">
        <v>2644</v>
      </c>
      <c r="C921" s="8">
        <f>AVERAGE(C903:C920)</f>
        <v>48.73822222222222</v>
      </c>
      <c r="D921" s="8">
        <f t="shared" ref="D921:L921" si="501">AVERAGE(D903:D920)</f>
        <v>2.6666666666666661E-3</v>
      </c>
      <c r="E921" s="8">
        <f t="shared" si="501"/>
        <v>0.21133333333333337</v>
      </c>
      <c r="F921" s="8">
        <f t="shared" si="501"/>
        <v>2E-3</v>
      </c>
      <c r="G921" s="8">
        <f t="shared" si="501"/>
        <v>21.664888888888889</v>
      </c>
      <c r="H921" s="8">
        <f t="shared" si="501"/>
        <v>6.3001666666666667</v>
      </c>
      <c r="I921" s="8">
        <f t="shared" si="501"/>
        <v>0.34600000000000003</v>
      </c>
      <c r="J921" s="8">
        <f t="shared" si="501"/>
        <v>22.290611111111112</v>
      </c>
      <c r="K921" s="8">
        <f t="shared" si="501"/>
        <v>3.6388888888888887E-2</v>
      </c>
      <c r="L921" s="8">
        <f t="shared" si="501"/>
        <v>1.9444444444444442E-3</v>
      </c>
      <c r="M921" s="8">
        <f>SUM(C921:L921)</f>
        <v>99.594222222222257</v>
      </c>
      <c r="N921" s="8"/>
      <c r="O921" s="8">
        <v>49.90839098195238</v>
      </c>
      <c r="P921" s="8">
        <v>1.0779002942380298</v>
      </c>
      <c r="Q921" s="8">
        <v>37.8622489034558</v>
      </c>
      <c r="R921" s="8">
        <v>11.151459820353786</v>
      </c>
      <c r="S921" s="8">
        <v>100</v>
      </c>
      <c r="T921" s="8">
        <v>0</v>
      </c>
      <c r="U921" s="8">
        <v>0.14722099695486834</v>
      </c>
      <c r="V921" s="8">
        <v>99.852779003045129</v>
      </c>
      <c r="W921" s="8">
        <v>100</v>
      </c>
      <c r="X921" s="9"/>
    </row>
    <row r="922" spans="2:24" ht="17" x14ac:dyDescent="0.2">
      <c r="B922" s="10" t="s">
        <v>1532</v>
      </c>
      <c r="C922" s="8">
        <f>(STDEV(C903:C920)/C921)*100</f>
        <v>0.40184262262089154</v>
      </c>
      <c r="D922" s="8">
        <f t="shared" ref="D922:L922" si="502">(STDEV(D903:D920)/D921)*100</f>
        <v>255.95840654753454</v>
      </c>
      <c r="E922" s="8">
        <f t="shared" si="502"/>
        <v>41.724114089888644</v>
      </c>
      <c r="F922" s="8">
        <f t="shared" si="502"/>
        <v>424.26406871192847</v>
      </c>
      <c r="G922" s="8">
        <f t="shared" si="502"/>
        <v>2.6166452059647916</v>
      </c>
      <c r="H922" s="8">
        <f t="shared" si="502"/>
        <v>7.7588515549020576</v>
      </c>
      <c r="I922" s="8">
        <f t="shared" si="502"/>
        <v>38.937859023907279</v>
      </c>
      <c r="J922" s="8">
        <f t="shared" si="502"/>
        <v>0.76705986280047778</v>
      </c>
      <c r="K922" s="8">
        <f t="shared" si="502"/>
        <v>50.224435188907805</v>
      </c>
      <c r="L922" s="8">
        <f t="shared" si="502"/>
        <v>127.77907104216466</v>
      </c>
      <c r="N922" s="8"/>
      <c r="O922" s="8">
        <v>1.2152172364919649</v>
      </c>
      <c r="P922" s="8">
        <v>85.831683124262668</v>
      </c>
      <c r="Q922" s="8">
        <v>3.235697021336962</v>
      </c>
      <c r="R922" s="8">
        <v>9.7174026179083803</v>
      </c>
      <c r="S922" s="8">
        <v>99.999999999999972</v>
      </c>
      <c r="T922" s="8">
        <v>1.3439893381647494</v>
      </c>
      <c r="U922" s="8">
        <v>58.463684043896535</v>
      </c>
      <c r="V922" s="8">
        <v>40.192326617938718</v>
      </c>
      <c r="W922" s="8">
        <v>100</v>
      </c>
      <c r="X922" s="9"/>
    </row>
    <row r="923" spans="2:24" x14ac:dyDescent="0.2">
      <c r="B923" s="10"/>
      <c r="C923" s="8"/>
      <c r="D923" s="8"/>
      <c r="E923" s="8"/>
      <c r="F923" s="8"/>
      <c r="G923" s="8"/>
      <c r="H923" s="8"/>
      <c r="I923" s="8"/>
      <c r="J923" s="8"/>
      <c r="K923" s="8"/>
      <c r="L923" s="8"/>
      <c r="N923" s="8"/>
      <c r="O923" s="8"/>
      <c r="P923" s="8"/>
      <c r="Q923" s="8"/>
      <c r="R923" s="8"/>
      <c r="S923" s="8"/>
      <c r="V923" s="8"/>
      <c r="W923" s="8"/>
      <c r="X923" s="9"/>
    </row>
    <row r="924" spans="2:24" ht="17" x14ac:dyDescent="0.2">
      <c r="B924" s="10" t="s">
        <v>2236</v>
      </c>
      <c r="C924" s="8">
        <v>50.222000000000001</v>
      </c>
      <c r="D924" s="8">
        <v>0</v>
      </c>
      <c r="E924" s="8">
        <v>0.52100000000000002</v>
      </c>
      <c r="F924" s="8">
        <v>0</v>
      </c>
      <c r="G924" s="8">
        <v>21.106000000000002</v>
      </c>
      <c r="H924" s="8">
        <v>1.282</v>
      </c>
      <c r="I924" s="8">
        <v>4.4580000000000002</v>
      </c>
      <c r="J924" s="8">
        <v>22.501000000000001</v>
      </c>
      <c r="K924" s="8">
        <v>0.14499999999999999</v>
      </c>
      <c r="L924" s="8">
        <v>0</v>
      </c>
      <c r="M924" s="8">
        <v>100.28400000000001</v>
      </c>
      <c r="N924" s="8"/>
      <c r="O924" s="8">
        <v>48.712398430985751</v>
      </c>
      <c r="P924" s="8">
        <v>13.428535630827575</v>
      </c>
      <c r="Q924" s="8">
        <v>35.664979108359901</v>
      </c>
      <c r="R924" s="8">
        <v>2.1940868298267713</v>
      </c>
      <c r="S924" s="8">
        <v>100</v>
      </c>
      <c r="T924" s="8">
        <v>0</v>
      </c>
      <c r="U924" s="8">
        <v>0.56485220585039442</v>
      </c>
      <c r="V924" s="8">
        <v>99.435147794149614</v>
      </c>
      <c r="W924" s="8">
        <v>100.00000000000001</v>
      </c>
      <c r="X924" s="9"/>
    </row>
    <row r="925" spans="2:24" ht="17" x14ac:dyDescent="0.2">
      <c r="B925" s="10" t="s">
        <v>2237</v>
      </c>
      <c r="C925" s="8">
        <v>50.110999999999997</v>
      </c>
      <c r="D925" s="8">
        <v>7.2999999999999995E-2</v>
      </c>
      <c r="E925" s="8">
        <v>0.53600000000000003</v>
      </c>
      <c r="F925" s="8">
        <v>0</v>
      </c>
      <c r="G925" s="8">
        <v>21.079000000000001</v>
      </c>
      <c r="H925" s="8">
        <v>1.202</v>
      </c>
      <c r="I925" s="8">
        <v>4.4770000000000003</v>
      </c>
      <c r="J925" s="8">
        <v>22.512</v>
      </c>
      <c r="K925" s="8">
        <v>0.126</v>
      </c>
      <c r="L925" s="8">
        <v>0</v>
      </c>
      <c r="M925" s="8">
        <v>100.15600000000001</v>
      </c>
      <c r="N925" s="8"/>
      <c r="O925" s="8">
        <v>48.78572732328054</v>
      </c>
      <c r="P925" s="8">
        <v>13.499469327763272</v>
      </c>
      <c r="Q925" s="8">
        <v>35.655542970756265</v>
      </c>
      <c r="R925" s="8">
        <v>2.0592603781999279</v>
      </c>
      <c r="S925" s="8">
        <v>100</v>
      </c>
      <c r="T925" s="8">
        <v>0</v>
      </c>
      <c r="U925" s="8">
        <v>0.49169724801323422</v>
      </c>
      <c r="V925" s="8">
        <v>99.508302751986761</v>
      </c>
      <c r="W925" s="8">
        <v>100</v>
      </c>
      <c r="X925" s="9"/>
    </row>
    <row r="926" spans="2:24" ht="17" x14ac:dyDescent="0.2">
      <c r="B926" s="10" t="s">
        <v>2238</v>
      </c>
      <c r="C926" s="8">
        <v>50.036000000000001</v>
      </c>
      <c r="D926" s="8">
        <v>4.4999999999999998E-2</v>
      </c>
      <c r="E926" s="8">
        <v>0.50700000000000001</v>
      </c>
      <c r="F926" s="8">
        <v>0</v>
      </c>
      <c r="G926" s="8">
        <v>20.878</v>
      </c>
      <c r="H926" s="8">
        <v>1.2609999999999999</v>
      </c>
      <c r="I926" s="8">
        <v>4.6680000000000001</v>
      </c>
      <c r="J926" s="8">
        <v>22.420999999999999</v>
      </c>
      <c r="K926" s="8">
        <v>9.6000000000000002E-2</v>
      </c>
      <c r="L926" s="8">
        <v>0</v>
      </c>
      <c r="M926" s="8">
        <v>99.912000000000006</v>
      </c>
      <c r="N926" s="8"/>
      <c r="O926" s="8">
        <v>48.520690314651972</v>
      </c>
      <c r="P926" s="8">
        <v>14.055740736520136</v>
      </c>
      <c r="Q926" s="8">
        <v>35.266245963558326</v>
      </c>
      <c r="R926" s="8">
        <v>2.1573229852695781</v>
      </c>
      <c r="S926" s="8">
        <v>100.00000000000001</v>
      </c>
      <c r="T926" s="8">
        <v>0</v>
      </c>
      <c r="U926" s="8">
        <v>0.37454392526876601</v>
      </c>
      <c r="V926" s="8">
        <v>99.625456074731233</v>
      </c>
      <c r="W926" s="8">
        <v>100</v>
      </c>
      <c r="X926" s="9"/>
    </row>
    <row r="927" spans="2:24" ht="17" x14ac:dyDescent="0.2">
      <c r="B927" s="10" t="s">
        <v>2239</v>
      </c>
      <c r="C927" s="8">
        <v>50.271999999999998</v>
      </c>
      <c r="D927" s="8">
        <v>6.0000000000000001E-3</v>
      </c>
      <c r="E927" s="8">
        <v>0.5</v>
      </c>
      <c r="F927" s="8">
        <v>0</v>
      </c>
      <c r="G927" s="8">
        <v>20.652000000000001</v>
      </c>
      <c r="H927" s="8">
        <v>1.222</v>
      </c>
      <c r="I927" s="8">
        <v>4.6319999999999997</v>
      </c>
      <c r="J927" s="8">
        <v>22.577000000000002</v>
      </c>
      <c r="K927" s="8">
        <v>0.11899999999999999</v>
      </c>
      <c r="L927" s="8">
        <v>4.0000000000000001E-3</v>
      </c>
      <c r="M927" s="8">
        <v>99.983999999999995</v>
      </c>
      <c r="N927" s="8"/>
      <c r="O927" s="8">
        <v>48.965655047007964</v>
      </c>
      <c r="P927" s="8">
        <v>13.977991903085385</v>
      </c>
      <c r="Q927" s="8">
        <v>34.961157160240923</v>
      </c>
      <c r="R927" s="8">
        <v>2.095195889665717</v>
      </c>
      <c r="S927" s="8">
        <v>100</v>
      </c>
      <c r="T927" s="8">
        <v>0</v>
      </c>
      <c r="U927" s="8">
        <v>0.46487679168613438</v>
      </c>
      <c r="V927" s="8">
        <v>99.535123208313863</v>
      </c>
      <c r="W927" s="8">
        <v>100</v>
      </c>
      <c r="X927" s="9"/>
    </row>
    <row r="928" spans="2:24" ht="17" x14ac:dyDescent="0.2">
      <c r="B928" s="10" t="s">
        <v>2240</v>
      </c>
      <c r="C928" s="8">
        <v>50.17</v>
      </c>
      <c r="D928" s="8">
        <v>6.5000000000000002E-2</v>
      </c>
      <c r="E928" s="8">
        <v>0.35199999999999998</v>
      </c>
      <c r="F928" s="8">
        <v>0</v>
      </c>
      <c r="G928" s="8">
        <v>21.04</v>
      </c>
      <c r="H928" s="8">
        <v>1.1990000000000001</v>
      </c>
      <c r="I928" s="8">
        <v>4.4139999999999997</v>
      </c>
      <c r="J928" s="8">
        <v>22.710999999999999</v>
      </c>
      <c r="K928" s="8">
        <v>7.4999999999999997E-2</v>
      </c>
      <c r="L928" s="8">
        <v>1.4E-2</v>
      </c>
      <c r="M928" s="8">
        <v>100.04</v>
      </c>
      <c r="N928" s="8"/>
      <c r="O928" s="8">
        <v>49.133364666205928</v>
      </c>
      <c r="P928" s="8">
        <v>13.286894155427218</v>
      </c>
      <c r="Q928" s="8">
        <v>35.5291101553006</v>
      </c>
      <c r="R928" s="8">
        <v>2.0506310230662521</v>
      </c>
      <c r="S928" s="8">
        <v>100</v>
      </c>
      <c r="T928" s="8">
        <v>0</v>
      </c>
      <c r="U928" s="8">
        <v>0.29276381621462122</v>
      </c>
      <c r="V928" s="8">
        <v>99.707236183785383</v>
      </c>
      <c r="W928" s="8">
        <v>100</v>
      </c>
      <c r="X928" s="9"/>
    </row>
    <row r="929" spans="2:24" ht="17" x14ac:dyDescent="0.2">
      <c r="B929" s="10" t="s">
        <v>2241</v>
      </c>
      <c r="C929" s="8">
        <v>50.249000000000002</v>
      </c>
      <c r="D929" s="8">
        <v>0.08</v>
      </c>
      <c r="E929" s="8">
        <v>0.34200000000000003</v>
      </c>
      <c r="F929" s="8">
        <v>1.7000000000000001E-2</v>
      </c>
      <c r="G929" s="8">
        <v>21.274999999999999</v>
      </c>
      <c r="H929" s="8">
        <v>1.29</v>
      </c>
      <c r="I929" s="8">
        <v>4.2779999999999996</v>
      </c>
      <c r="J929" s="8">
        <v>22.722999999999999</v>
      </c>
      <c r="K929" s="8">
        <v>0.122</v>
      </c>
      <c r="L929" s="8">
        <v>4.0000000000000001E-3</v>
      </c>
      <c r="M929" s="8">
        <v>100.38</v>
      </c>
      <c r="N929" s="8"/>
      <c r="O929" s="8">
        <v>49.076364313873761</v>
      </c>
      <c r="P929" s="8">
        <v>12.855778810993105</v>
      </c>
      <c r="Q929" s="8">
        <v>35.865313269155507</v>
      </c>
      <c r="R929" s="8">
        <v>2.2025436059776275</v>
      </c>
      <c r="S929" s="8">
        <v>100</v>
      </c>
      <c r="T929" s="8">
        <v>0</v>
      </c>
      <c r="U929" s="8">
        <v>0.47455861942328897</v>
      </c>
      <c r="V929" s="8">
        <v>99.525441380576709</v>
      </c>
      <c r="W929" s="8">
        <v>100</v>
      </c>
      <c r="X929" s="9"/>
    </row>
    <row r="930" spans="2:24" ht="17" x14ac:dyDescent="0.2">
      <c r="B930" s="10" t="s">
        <v>2242</v>
      </c>
      <c r="C930" s="8">
        <v>50.639000000000003</v>
      </c>
      <c r="D930" s="8">
        <v>2.3E-2</v>
      </c>
      <c r="E930" s="8">
        <v>0.19700000000000001</v>
      </c>
      <c r="F930" s="8">
        <v>1.4E-2</v>
      </c>
      <c r="G930" s="8">
        <v>20.420999999999999</v>
      </c>
      <c r="H930" s="8">
        <v>1.179</v>
      </c>
      <c r="I930" s="8">
        <v>4.7919999999999998</v>
      </c>
      <c r="J930" s="8">
        <v>23.04</v>
      </c>
      <c r="K930" s="8">
        <v>8.5000000000000006E-2</v>
      </c>
      <c r="L930" s="8">
        <v>0</v>
      </c>
      <c r="M930" s="8">
        <v>100.39</v>
      </c>
      <c r="N930" s="8"/>
      <c r="O930" s="8">
        <v>49.464189678923539</v>
      </c>
      <c r="P930" s="8">
        <v>14.314498309612583</v>
      </c>
      <c r="Q930" s="8">
        <v>34.220297118474214</v>
      </c>
      <c r="R930" s="8">
        <v>2.0010148929896592</v>
      </c>
      <c r="S930" s="8">
        <v>99.999999999999986</v>
      </c>
      <c r="T930" s="8">
        <v>0</v>
      </c>
      <c r="U930" s="8">
        <v>0.32914309725131741</v>
      </c>
      <c r="V930" s="8">
        <v>99.670856902748682</v>
      </c>
      <c r="W930" s="8">
        <v>100</v>
      </c>
      <c r="X930" s="9"/>
    </row>
    <row r="931" spans="2:24" ht="17" x14ac:dyDescent="0.2">
      <c r="B931" s="10" t="s">
        <v>2243</v>
      </c>
      <c r="C931" s="8">
        <v>50.517000000000003</v>
      </c>
      <c r="D931" s="8">
        <v>0</v>
      </c>
      <c r="E931" s="8">
        <v>0.499</v>
      </c>
      <c r="F931" s="8">
        <v>0</v>
      </c>
      <c r="G931" s="8">
        <v>19.925999999999998</v>
      </c>
      <c r="H931" s="8">
        <v>1.0760000000000001</v>
      </c>
      <c r="I931" s="8">
        <v>4.8239999999999998</v>
      </c>
      <c r="J931" s="8">
        <v>23.027000000000001</v>
      </c>
      <c r="K931" s="8">
        <v>0.14099999999999999</v>
      </c>
      <c r="L931" s="8">
        <v>0</v>
      </c>
      <c r="M931" s="8">
        <v>100.01</v>
      </c>
      <c r="N931" s="8"/>
      <c r="O931" s="8">
        <v>49.903690508436789</v>
      </c>
      <c r="P931" s="8">
        <v>14.546332159638187</v>
      </c>
      <c r="Q931" s="8">
        <v>33.706509064989447</v>
      </c>
      <c r="R931" s="8">
        <v>1.8434682669355933</v>
      </c>
      <c r="S931" s="8">
        <v>100.00000000000001</v>
      </c>
      <c r="T931" s="8">
        <v>0</v>
      </c>
      <c r="U931" s="8">
        <v>0.54993164514924253</v>
      </c>
      <c r="V931" s="8">
        <v>99.450068354850757</v>
      </c>
      <c r="W931" s="8">
        <v>100</v>
      </c>
      <c r="X931" s="9"/>
    </row>
    <row r="932" spans="2:24" ht="17" x14ac:dyDescent="0.2">
      <c r="B932" s="10" t="s">
        <v>2244</v>
      </c>
      <c r="C932" s="8">
        <v>49.506</v>
      </c>
      <c r="D932" s="8">
        <v>3.9E-2</v>
      </c>
      <c r="E932" s="8">
        <v>0.90500000000000003</v>
      </c>
      <c r="F932" s="8">
        <v>0</v>
      </c>
      <c r="G932" s="8">
        <v>20.228000000000002</v>
      </c>
      <c r="H932" s="8">
        <v>1.143</v>
      </c>
      <c r="I932" s="8">
        <v>4.5220000000000002</v>
      </c>
      <c r="J932" s="8">
        <v>22.524000000000001</v>
      </c>
      <c r="K932" s="8">
        <v>0.16300000000000001</v>
      </c>
      <c r="L932" s="8">
        <v>0</v>
      </c>
      <c r="M932" s="8">
        <v>99.03</v>
      </c>
      <c r="N932" s="8"/>
      <c r="O932" s="8">
        <v>49.49419225630794</v>
      </c>
      <c r="P932" s="8">
        <v>13.82579707741877</v>
      </c>
      <c r="Q932" s="8">
        <v>34.694450532407494</v>
      </c>
      <c r="R932" s="8">
        <v>1.9855601338657991</v>
      </c>
      <c r="S932" s="8">
        <v>100.00000000000001</v>
      </c>
      <c r="T932" s="8">
        <v>0</v>
      </c>
      <c r="U932" s="8">
        <v>0.64399081810855197</v>
      </c>
      <c r="V932" s="8">
        <v>99.356009181891451</v>
      </c>
      <c r="W932" s="8">
        <v>100</v>
      </c>
      <c r="X932" s="9"/>
    </row>
    <row r="933" spans="2:24" ht="17" x14ac:dyDescent="0.2">
      <c r="B933" s="10" t="s">
        <v>2245</v>
      </c>
      <c r="C933" s="8">
        <v>49.988</v>
      </c>
      <c r="D933" s="8">
        <v>0.16800000000000001</v>
      </c>
      <c r="E933" s="8">
        <v>0.94899999999999995</v>
      </c>
      <c r="F933" s="8">
        <v>4.1000000000000002E-2</v>
      </c>
      <c r="G933" s="8">
        <v>20.724</v>
      </c>
      <c r="H933" s="8">
        <v>1.1459999999999999</v>
      </c>
      <c r="I933" s="8">
        <v>4.7590000000000003</v>
      </c>
      <c r="J933" s="8">
        <v>22.56</v>
      </c>
      <c r="K933" s="8">
        <v>0.19</v>
      </c>
      <c r="L933" s="8">
        <v>2E-3</v>
      </c>
      <c r="M933" s="8">
        <v>100.59099999999999</v>
      </c>
      <c r="N933" s="8"/>
      <c r="O933" s="8">
        <v>48.763983250170234</v>
      </c>
      <c r="P933" s="8">
        <v>14.312868493557247</v>
      </c>
      <c r="Q933" s="8">
        <v>34.964877278803996</v>
      </c>
      <c r="R933" s="8">
        <v>1.9582709774685181</v>
      </c>
      <c r="S933" s="8">
        <v>100</v>
      </c>
      <c r="T933" s="8">
        <v>0.39222650938704284</v>
      </c>
      <c r="U933" s="8">
        <v>0.34837953811388889</v>
      </c>
      <c r="V933" s="8">
        <v>99.259393952499067</v>
      </c>
      <c r="W933" s="8">
        <v>100</v>
      </c>
      <c r="X933" s="9"/>
    </row>
    <row r="934" spans="2:24" ht="17" x14ac:dyDescent="0.2">
      <c r="B934" s="10" t="s">
        <v>2246</v>
      </c>
      <c r="C934" s="8">
        <v>50.164000000000001</v>
      </c>
      <c r="D934" s="8">
        <v>6.2E-2</v>
      </c>
      <c r="E934" s="8">
        <v>0.53500000000000003</v>
      </c>
      <c r="F934" s="8">
        <v>2E-3</v>
      </c>
      <c r="G934" s="8">
        <v>20.795999999999999</v>
      </c>
      <c r="H934" s="8">
        <v>1.234</v>
      </c>
      <c r="I934" s="8">
        <v>4.6630000000000003</v>
      </c>
      <c r="J934" s="8">
        <v>22.533000000000001</v>
      </c>
      <c r="K934" s="8">
        <v>0.13100000000000001</v>
      </c>
      <c r="L934" s="8">
        <v>0</v>
      </c>
      <c r="M934" s="8">
        <v>100.18300000000001</v>
      </c>
      <c r="N934" s="8"/>
      <c r="O934" s="8">
        <v>48.742293481101449</v>
      </c>
      <c r="P934" s="8">
        <v>14.034703986478355</v>
      </c>
      <c r="Q934" s="8">
        <v>35.112770578309117</v>
      </c>
      <c r="R934" s="8">
        <v>2.1102319541110792</v>
      </c>
      <c r="S934" s="8">
        <v>100.00000000000001</v>
      </c>
      <c r="T934" s="8">
        <v>0</v>
      </c>
      <c r="U934" s="8">
        <v>0.51018311419929097</v>
      </c>
      <c r="V934" s="8">
        <v>99.489816885800707</v>
      </c>
      <c r="W934" s="8">
        <v>100</v>
      </c>
      <c r="X934" s="9"/>
    </row>
    <row r="935" spans="2:24" ht="17" x14ac:dyDescent="0.2">
      <c r="B935" s="10" t="s">
        <v>2247</v>
      </c>
      <c r="C935" s="8">
        <v>50.348999999999997</v>
      </c>
      <c r="D935" s="8">
        <v>6.8000000000000005E-2</v>
      </c>
      <c r="E935" s="8">
        <v>0.48599999999999999</v>
      </c>
      <c r="F935" s="8">
        <v>0.01</v>
      </c>
      <c r="G935" s="8">
        <v>20.46</v>
      </c>
      <c r="H935" s="8">
        <v>1.2609999999999999</v>
      </c>
      <c r="I935" s="8">
        <v>4.7489999999999997</v>
      </c>
      <c r="J935" s="8">
        <v>22.611999999999998</v>
      </c>
      <c r="K935" s="8">
        <v>9.9000000000000005E-2</v>
      </c>
      <c r="L935" s="8">
        <v>0</v>
      </c>
      <c r="M935" s="8">
        <v>100.119</v>
      </c>
      <c r="N935" s="8"/>
      <c r="O935" s="8">
        <v>48.957935629898671</v>
      </c>
      <c r="P935" s="8">
        <v>14.306624806653021</v>
      </c>
      <c r="Q935" s="8">
        <v>34.577062592857558</v>
      </c>
      <c r="R935" s="8">
        <v>2.1583769705907527</v>
      </c>
      <c r="S935" s="8">
        <v>100</v>
      </c>
      <c r="T935" s="8">
        <v>0</v>
      </c>
      <c r="U935" s="8">
        <v>0.38639117481805624</v>
      </c>
      <c r="V935" s="8">
        <v>99.613608825181942</v>
      </c>
      <c r="W935" s="8">
        <v>100</v>
      </c>
      <c r="X935" s="9"/>
    </row>
    <row r="936" spans="2:24" ht="17" x14ac:dyDescent="0.2">
      <c r="B936" s="10" t="s">
        <v>2248</v>
      </c>
      <c r="C936" s="8">
        <v>50.502000000000002</v>
      </c>
      <c r="D936" s="8">
        <v>3.2000000000000001E-2</v>
      </c>
      <c r="E936" s="8">
        <v>0.34599999999999997</v>
      </c>
      <c r="F936" s="8">
        <v>0</v>
      </c>
      <c r="G936" s="8">
        <v>21.094000000000001</v>
      </c>
      <c r="H936" s="8">
        <v>1.327</v>
      </c>
      <c r="I936" s="8">
        <v>4.4669999999999996</v>
      </c>
      <c r="J936" s="8">
        <v>22.695</v>
      </c>
      <c r="K936" s="8">
        <v>8.4000000000000005E-2</v>
      </c>
      <c r="L936" s="8">
        <v>8.0000000000000002E-3</v>
      </c>
      <c r="M936" s="8">
        <v>100.608</v>
      </c>
      <c r="N936" s="8"/>
      <c r="O936" s="8">
        <v>48.886082010675985</v>
      </c>
      <c r="P936" s="8">
        <v>13.388190876162245</v>
      </c>
      <c r="Q936" s="8">
        <v>35.466010078290552</v>
      </c>
      <c r="R936" s="8">
        <v>2.2597170348712234</v>
      </c>
      <c r="S936" s="8">
        <v>100.00000000000001</v>
      </c>
      <c r="T936" s="8">
        <v>0</v>
      </c>
      <c r="U936" s="8">
        <v>0.32636519436031314</v>
      </c>
      <c r="V936" s="8">
        <v>99.673634805639693</v>
      </c>
      <c r="W936" s="8">
        <v>100</v>
      </c>
      <c r="X936" s="9"/>
    </row>
    <row r="937" spans="2:24" ht="17" x14ac:dyDescent="0.2">
      <c r="B937" s="10" t="s">
        <v>2249</v>
      </c>
      <c r="C937" s="8">
        <v>50.112000000000002</v>
      </c>
      <c r="D937" s="8">
        <v>1.7000000000000001E-2</v>
      </c>
      <c r="E937" s="8">
        <v>0.39800000000000002</v>
      </c>
      <c r="F937" s="8">
        <v>0</v>
      </c>
      <c r="G937" s="8">
        <v>20.800999999999998</v>
      </c>
      <c r="H937" s="8">
        <v>1.2649999999999999</v>
      </c>
      <c r="I937" s="8">
        <v>4.226</v>
      </c>
      <c r="J937" s="8">
        <v>22.725999999999999</v>
      </c>
      <c r="K937" s="8">
        <v>8.4000000000000005E-2</v>
      </c>
      <c r="L937" s="8">
        <v>0</v>
      </c>
      <c r="M937" s="8">
        <v>99.656000000000006</v>
      </c>
      <c r="N937" s="8"/>
      <c r="O937" s="8">
        <v>49.574392432604128</v>
      </c>
      <c r="P937" s="8">
        <v>12.826695615370076</v>
      </c>
      <c r="Q937" s="8">
        <v>35.417423013080516</v>
      </c>
      <c r="R937" s="8">
        <v>2.1814889389452898</v>
      </c>
      <c r="S937" s="8">
        <v>100.00000000000001</v>
      </c>
      <c r="T937" s="8">
        <v>0</v>
      </c>
      <c r="U937" s="8">
        <v>0.33049522876017567</v>
      </c>
      <c r="V937" s="8">
        <v>99.669504771239829</v>
      </c>
      <c r="W937" s="8">
        <v>100</v>
      </c>
      <c r="X937" s="9"/>
    </row>
    <row r="938" spans="2:24" ht="17" x14ac:dyDescent="0.2">
      <c r="B938" s="10" t="s">
        <v>2250</v>
      </c>
      <c r="C938" s="8">
        <v>50.015000000000001</v>
      </c>
      <c r="D938" s="8">
        <v>0</v>
      </c>
      <c r="E938" s="8">
        <v>0.64600000000000002</v>
      </c>
      <c r="F938" s="8">
        <v>2.3E-2</v>
      </c>
      <c r="G938" s="8">
        <v>20.922000000000001</v>
      </c>
      <c r="H938" s="8">
        <v>1.25</v>
      </c>
      <c r="I938" s="8">
        <v>4.391</v>
      </c>
      <c r="J938" s="8">
        <v>22.963999999999999</v>
      </c>
      <c r="K938" s="8">
        <v>0.125</v>
      </c>
      <c r="L938" s="8">
        <v>0</v>
      </c>
      <c r="M938" s="8">
        <v>100.361</v>
      </c>
      <c r="N938" s="8"/>
      <c r="O938" s="8">
        <v>49.499503934929017</v>
      </c>
      <c r="P938" s="8">
        <v>13.169450177941048</v>
      </c>
      <c r="Q938" s="8">
        <v>35.200987965295219</v>
      </c>
      <c r="R938" s="8">
        <v>2.1300579218347262</v>
      </c>
      <c r="S938" s="8">
        <v>100</v>
      </c>
      <c r="T938" s="8">
        <v>0.3520068612284607</v>
      </c>
      <c r="U938" s="8">
        <v>0.13492273624408899</v>
      </c>
      <c r="V938" s="8">
        <v>99.513070402527447</v>
      </c>
      <c r="W938" s="8">
        <v>100</v>
      </c>
      <c r="X938" s="9"/>
    </row>
    <row r="939" spans="2:24" ht="17" x14ac:dyDescent="0.2">
      <c r="B939" s="10" t="s">
        <v>2251</v>
      </c>
      <c r="C939" s="8">
        <v>50.19</v>
      </c>
      <c r="D939" s="8">
        <v>6.0999999999999999E-2</v>
      </c>
      <c r="E939" s="8">
        <v>0.71</v>
      </c>
      <c r="F939" s="8">
        <v>0</v>
      </c>
      <c r="G939" s="8">
        <v>20.359000000000002</v>
      </c>
      <c r="H939" s="8">
        <v>1.212</v>
      </c>
      <c r="I939" s="8">
        <v>4.5880000000000001</v>
      </c>
      <c r="J939" s="8">
        <v>22.919</v>
      </c>
      <c r="K939" s="8">
        <v>0.128</v>
      </c>
      <c r="L939" s="8">
        <v>0</v>
      </c>
      <c r="M939" s="8">
        <v>100.196</v>
      </c>
      <c r="N939" s="8"/>
      <c r="O939" s="8">
        <v>49.659818472099353</v>
      </c>
      <c r="P939" s="8">
        <v>13.831961466879061</v>
      </c>
      <c r="Q939" s="8">
        <v>34.432158752080213</v>
      </c>
      <c r="R939" s="8">
        <v>2.0760613089413664</v>
      </c>
      <c r="S939" s="8">
        <v>99.999999999999986</v>
      </c>
      <c r="T939" s="8">
        <v>0</v>
      </c>
      <c r="U939" s="8">
        <v>0.49938375763291459</v>
      </c>
      <c r="V939" s="8">
        <v>99.500616242367087</v>
      </c>
      <c r="W939" s="8">
        <v>100</v>
      </c>
      <c r="X939" s="9"/>
    </row>
    <row r="940" spans="2:24" ht="17" x14ac:dyDescent="0.2">
      <c r="B940" s="10" t="s">
        <v>2252</v>
      </c>
      <c r="C940" s="8">
        <v>50.491999999999997</v>
      </c>
      <c r="D940" s="8">
        <v>5.1999999999999998E-2</v>
      </c>
      <c r="E940" s="8">
        <v>0.29799999999999999</v>
      </c>
      <c r="F940" s="8">
        <v>0</v>
      </c>
      <c r="G940" s="8">
        <v>20.56</v>
      </c>
      <c r="H940" s="8">
        <v>1.1739999999999999</v>
      </c>
      <c r="I940" s="8">
        <v>4.6890000000000001</v>
      </c>
      <c r="J940" s="8">
        <v>22.931000000000001</v>
      </c>
      <c r="K940" s="8">
        <v>0.124</v>
      </c>
      <c r="L940" s="8">
        <v>3.0000000000000001E-3</v>
      </c>
      <c r="M940" s="8">
        <v>100.39</v>
      </c>
      <c r="N940" s="8"/>
      <c r="O940" s="8">
        <v>49.386857474286792</v>
      </c>
      <c r="P940" s="8">
        <v>14.05139780174042</v>
      </c>
      <c r="Q940" s="8">
        <v>34.562874553945193</v>
      </c>
      <c r="R940" s="8">
        <v>1.9988701700275873</v>
      </c>
      <c r="S940" s="8">
        <v>99.999999999999986</v>
      </c>
      <c r="T940" s="8">
        <v>0</v>
      </c>
      <c r="U940" s="8">
        <v>0.48095615593527347</v>
      </c>
      <c r="V940" s="8">
        <v>99.519043844064726</v>
      </c>
      <c r="W940" s="8">
        <v>100</v>
      </c>
      <c r="X940" s="9"/>
    </row>
    <row r="941" spans="2:24" ht="17" x14ac:dyDescent="0.2">
      <c r="B941" s="10" t="s">
        <v>2253</v>
      </c>
      <c r="C941" s="8">
        <v>50.100999999999999</v>
      </c>
      <c r="D941" s="8">
        <v>8.6999999999999994E-2</v>
      </c>
      <c r="E941" s="8">
        <v>0.55300000000000005</v>
      </c>
      <c r="F941" s="8">
        <v>0</v>
      </c>
      <c r="G941" s="8">
        <v>20.802</v>
      </c>
      <c r="H941" s="8">
        <v>1.1930000000000001</v>
      </c>
      <c r="I941" s="8">
        <v>4.6289999999999996</v>
      </c>
      <c r="J941" s="8">
        <v>22.44</v>
      </c>
      <c r="K941" s="8">
        <v>0.115</v>
      </c>
      <c r="L941" s="8">
        <v>0</v>
      </c>
      <c r="M941" s="8">
        <v>99.92</v>
      </c>
      <c r="N941" s="8"/>
      <c r="O941" s="8">
        <v>48.7182055917974</v>
      </c>
      <c r="P941" s="8">
        <v>13.983198092328688</v>
      </c>
      <c r="Q941" s="8">
        <v>35.251034760781096</v>
      </c>
      <c r="R941" s="8">
        <v>2.0475615550928095</v>
      </c>
      <c r="S941" s="8">
        <v>100</v>
      </c>
      <c r="T941" s="8">
        <v>0</v>
      </c>
      <c r="U941" s="8">
        <v>0.44977748980651833</v>
      </c>
      <c r="V941" s="8">
        <v>99.550222510193493</v>
      </c>
      <c r="W941" s="8">
        <v>100.00000000000001</v>
      </c>
      <c r="X941" s="9"/>
    </row>
    <row r="942" spans="2:24" ht="17" x14ac:dyDescent="0.2">
      <c r="B942" s="10" t="s">
        <v>2254</v>
      </c>
      <c r="C942" s="8">
        <v>50.012</v>
      </c>
      <c r="D942" s="8">
        <v>4.0000000000000001E-3</v>
      </c>
      <c r="E942" s="8">
        <v>0.56699999999999995</v>
      </c>
      <c r="F942" s="8">
        <v>0</v>
      </c>
      <c r="G942" s="8">
        <v>20.027000000000001</v>
      </c>
      <c r="H942" s="8">
        <v>1.1180000000000001</v>
      </c>
      <c r="I942" s="8">
        <v>4.484</v>
      </c>
      <c r="J942" s="8">
        <v>23.033999999999999</v>
      </c>
      <c r="K942" s="8">
        <v>0.157</v>
      </c>
      <c r="L942" s="8">
        <v>0</v>
      </c>
      <c r="M942" s="8">
        <v>99.403000000000006</v>
      </c>
      <c r="N942" s="8"/>
      <c r="O942" s="8">
        <v>50.304830514022626</v>
      </c>
      <c r="P942" s="8">
        <v>13.625637467595134</v>
      </c>
      <c r="Q942" s="8">
        <v>34.139296855124883</v>
      </c>
      <c r="R942" s="8">
        <v>1.9302351632573607</v>
      </c>
      <c r="S942" s="8">
        <v>100.00000000000001</v>
      </c>
      <c r="T942" s="8">
        <v>0</v>
      </c>
      <c r="U942" s="8">
        <v>0.61665576543759359</v>
      </c>
      <c r="V942" s="8">
        <v>99.383344234562401</v>
      </c>
      <c r="W942" s="8">
        <v>100</v>
      </c>
      <c r="X942" s="9"/>
    </row>
    <row r="943" spans="2:24" ht="17" x14ac:dyDescent="0.2">
      <c r="B943" s="10" t="s">
        <v>2255</v>
      </c>
      <c r="C943" s="8">
        <v>50.46</v>
      </c>
      <c r="D943" s="8">
        <v>3.2000000000000001E-2</v>
      </c>
      <c r="E943" s="8">
        <v>0.51600000000000001</v>
      </c>
      <c r="F943" s="8">
        <v>8.9999999999999993E-3</v>
      </c>
      <c r="G943" s="8">
        <v>20.219000000000001</v>
      </c>
      <c r="H943" s="8">
        <v>1.175</v>
      </c>
      <c r="I943" s="8">
        <v>4.8079999999999998</v>
      </c>
      <c r="J943" s="8">
        <v>23.06</v>
      </c>
      <c r="K943" s="8">
        <v>9.2999999999999999E-2</v>
      </c>
      <c r="L943" s="8">
        <v>0</v>
      </c>
      <c r="M943" s="8">
        <v>100.419</v>
      </c>
      <c r="N943" s="8"/>
      <c r="O943" s="8">
        <v>49.633472386328215</v>
      </c>
      <c r="P943" s="8">
        <v>14.398946361264967</v>
      </c>
      <c r="Q943" s="8">
        <v>33.968265834211472</v>
      </c>
      <c r="R943" s="8">
        <v>1.9993154181953434</v>
      </c>
      <c r="S943" s="8">
        <v>99.999999999999986</v>
      </c>
      <c r="T943" s="8">
        <v>0</v>
      </c>
      <c r="U943" s="8">
        <v>0.36092519623416475</v>
      </c>
      <c r="V943" s="8">
        <v>99.639074803765837</v>
      </c>
      <c r="W943" s="8">
        <v>100</v>
      </c>
      <c r="X943" s="9"/>
    </row>
    <row r="944" spans="2:24" ht="17" x14ac:dyDescent="0.2">
      <c r="B944" s="10" t="s">
        <v>2645</v>
      </c>
      <c r="C944" s="8">
        <f>AVERAGE(C924:C943)</f>
        <v>50.205349999999996</v>
      </c>
      <c r="D944" s="8">
        <f t="shared" ref="D944:L944" si="503">AVERAGE(D924:D943)</f>
        <v>4.5700000000000005E-2</v>
      </c>
      <c r="E944" s="8">
        <f t="shared" si="503"/>
        <v>0.51815</v>
      </c>
      <c r="F944" s="8">
        <f t="shared" si="503"/>
        <v>5.8000000000000005E-3</v>
      </c>
      <c r="G944" s="8">
        <f t="shared" si="503"/>
        <v>20.66845</v>
      </c>
      <c r="H944" s="8">
        <f t="shared" si="503"/>
        <v>1.21045</v>
      </c>
      <c r="I944" s="8">
        <f t="shared" si="503"/>
        <v>4.575899999999999</v>
      </c>
      <c r="J944" s="8">
        <f t="shared" si="503"/>
        <v>22.7255</v>
      </c>
      <c r="K944" s="8">
        <f t="shared" si="503"/>
        <v>0.12010000000000001</v>
      </c>
      <c r="L944" s="8">
        <f t="shared" si="503"/>
        <v>1.7500000000000003E-3</v>
      </c>
      <c r="M944" s="8">
        <f>SUM(C944:L944)</f>
        <v>100.07714999999997</v>
      </c>
      <c r="N944" s="8"/>
      <c r="O944" s="8">
        <v>49.208587640221538</v>
      </c>
      <c r="P944" s="8">
        <v>13.786527014939992</v>
      </c>
      <c r="Q944" s="8">
        <v>34.932824998280253</v>
      </c>
      <c r="R944" s="8">
        <v>2.072060346558219</v>
      </c>
      <c r="S944" s="8">
        <v>100</v>
      </c>
      <c r="T944" s="8">
        <v>0</v>
      </c>
      <c r="U944" s="8">
        <v>0.46840404628544685</v>
      </c>
      <c r="V944" s="8">
        <v>99.531595953714557</v>
      </c>
      <c r="W944" s="8">
        <v>100</v>
      </c>
      <c r="X944" s="9"/>
    </row>
    <row r="945" spans="2:24" ht="17" x14ac:dyDescent="0.2">
      <c r="B945" s="10" t="s">
        <v>1532</v>
      </c>
      <c r="C945" s="8">
        <f>(STDEV(C924:C943)/C944)*100</f>
        <v>0.50426412692006706</v>
      </c>
      <c r="D945" s="8">
        <f t="shared" ref="D945:L945" si="504">(STDEV(D924:D943)/D944)*100</f>
        <v>88.862045303933883</v>
      </c>
      <c r="E945" s="8">
        <f t="shared" si="504"/>
        <v>35.663885489349276</v>
      </c>
      <c r="F945" s="8">
        <f t="shared" si="504"/>
        <v>185.83009533424791</v>
      </c>
      <c r="G945" s="8">
        <f t="shared" si="504"/>
        <v>1.8510968132839101</v>
      </c>
      <c r="H945" s="8">
        <f t="shared" si="504"/>
        <v>5.1828881163516183</v>
      </c>
      <c r="I945" s="8">
        <f t="shared" si="504"/>
        <v>3.8150952257562176</v>
      </c>
      <c r="J945" s="8">
        <f t="shared" si="504"/>
        <v>0.98123603522083358</v>
      </c>
      <c r="K945" s="8">
        <f t="shared" si="504"/>
        <v>24.952730050407293</v>
      </c>
      <c r="L945" s="8">
        <f t="shared" si="504"/>
        <v>204.67154268896536</v>
      </c>
      <c r="N945" s="8"/>
      <c r="O945" s="8">
        <v>8.2932576689187272</v>
      </c>
      <c r="P945" s="8">
        <v>44.865028773526696</v>
      </c>
      <c r="Q945" s="8">
        <v>12.211785004909656</v>
      </c>
      <c r="R945" s="8">
        <v>34.62992855264492</v>
      </c>
      <c r="S945" s="8">
        <v>100</v>
      </c>
      <c r="T945" s="8">
        <v>2.6013922738998985</v>
      </c>
      <c r="U945" s="8">
        <v>78.697690199638899</v>
      </c>
      <c r="V945" s="8">
        <v>18.700917526461215</v>
      </c>
      <c r="W945" s="8">
        <v>100.00000000000001</v>
      </c>
      <c r="X945" s="9"/>
    </row>
    <row r="946" spans="2:24" x14ac:dyDescent="0.2">
      <c r="B946" s="10"/>
      <c r="C946" s="8"/>
      <c r="D946" s="8"/>
      <c r="E946" s="8"/>
      <c r="F946" s="8"/>
      <c r="G946" s="8"/>
      <c r="H946" s="8"/>
      <c r="I946" s="8"/>
      <c r="J946" s="8"/>
      <c r="K946" s="8"/>
      <c r="L946" s="8"/>
      <c r="N946" s="8"/>
      <c r="O946" s="8"/>
      <c r="P946" s="8"/>
      <c r="Q946" s="8"/>
      <c r="R946" s="8"/>
      <c r="S946" s="8"/>
      <c r="V946" s="8"/>
      <c r="W946" s="8"/>
      <c r="X946" s="9"/>
    </row>
    <row r="947" spans="2:24" ht="17" x14ac:dyDescent="0.2">
      <c r="B947" s="10" t="s">
        <v>1508</v>
      </c>
      <c r="C947" s="8">
        <v>51.284999999999997</v>
      </c>
      <c r="D947" s="8">
        <v>0.88200000000000001</v>
      </c>
      <c r="E947" s="8">
        <v>3.4169999999999998</v>
      </c>
      <c r="F947" s="8">
        <v>7.6999999999999999E-2</v>
      </c>
      <c r="G947" s="8">
        <v>7.9470000000000001</v>
      </c>
      <c r="H947" s="8">
        <v>0.2</v>
      </c>
      <c r="I947" s="8">
        <v>14.593</v>
      </c>
      <c r="J947" s="8">
        <v>21.548999999999999</v>
      </c>
      <c r="K947" s="8">
        <v>0.28999999999999998</v>
      </c>
      <c r="L947" s="8">
        <v>0</v>
      </c>
      <c r="M947" s="8">
        <v>100.24</v>
      </c>
      <c r="N947" s="8"/>
      <c r="O947" s="8">
        <v>44.693787102983897</v>
      </c>
      <c r="P947" s="8">
        <v>42.112935517104525</v>
      </c>
      <c r="Q947" s="8">
        <v>12.865349665420711</v>
      </c>
      <c r="R947" s="8">
        <v>0.32792771449086544</v>
      </c>
      <c r="S947" s="8">
        <v>100</v>
      </c>
      <c r="V947" s="8"/>
      <c r="W947" s="8"/>
      <c r="X947" s="9"/>
    </row>
    <row r="948" spans="2:24" ht="17" x14ac:dyDescent="0.2">
      <c r="B948" s="10" t="s">
        <v>1509</v>
      </c>
      <c r="C948" s="8">
        <v>50.99</v>
      </c>
      <c r="D948" s="8">
        <v>0.91100000000000003</v>
      </c>
      <c r="E948" s="8">
        <v>3.524</v>
      </c>
      <c r="F948" s="8">
        <v>5.6000000000000001E-2</v>
      </c>
      <c r="G948" s="8">
        <v>7.8029999999999999</v>
      </c>
      <c r="H948" s="8">
        <v>0.188</v>
      </c>
      <c r="I948" s="8">
        <v>14.75</v>
      </c>
      <c r="J948" s="8">
        <v>21.565999999999999</v>
      </c>
      <c r="K948" s="8">
        <v>0.36</v>
      </c>
      <c r="L948" s="8">
        <v>0</v>
      </c>
      <c r="M948" s="8">
        <v>100.182</v>
      </c>
      <c r="N948" s="8"/>
      <c r="O948" s="8">
        <v>44.623939665423386</v>
      </c>
      <c r="P948" s="8">
        <v>42.465987469064949</v>
      </c>
      <c r="Q948" s="8">
        <v>12.602545158628292</v>
      </c>
      <c r="R948" s="8">
        <v>0.30752770688336967</v>
      </c>
      <c r="S948" s="8">
        <v>99.999999999999986</v>
      </c>
      <c r="V948" s="8"/>
      <c r="W948" s="8"/>
      <c r="X948" s="9"/>
    </row>
    <row r="949" spans="2:24" ht="17" x14ac:dyDescent="0.2">
      <c r="B949" s="10" t="s">
        <v>1510</v>
      </c>
      <c r="C949" s="8">
        <v>50.886000000000003</v>
      </c>
      <c r="D949" s="8">
        <v>1.1850000000000001</v>
      </c>
      <c r="E949" s="8">
        <v>3.7570000000000001</v>
      </c>
      <c r="F949" s="8">
        <v>0.128</v>
      </c>
      <c r="G949" s="8">
        <v>8.2230000000000008</v>
      </c>
      <c r="H949" s="8">
        <v>0.19</v>
      </c>
      <c r="I949" s="8">
        <v>14.577</v>
      </c>
      <c r="J949" s="8">
        <v>21.670999999999999</v>
      </c>
      <c r="K949" s="8">
        <v>0.33100000000000002</v>
      </c>
      <c r="L949" s="8">
        <v>0</v>
      </c>
      <c r="M949" s="8">
        <v>100.94799999999999</v>
      </c>
      <c r="N949" s="8"/>
      <c r="O949" s="8">
        <v>44.66219859659919</v>
      </c>
      <c r="P949" s="8">
        <v>41.800376942575312</v>
      </c>
      <c r="Q949" s="8">
        <v>13.227865885704448</v>
      </c>
      <c r="R949" s="8">
        <v>0.30955857512104668</v>
      </c>
      <c r="S949" s="8">
        <v>100</v>
      </c>
      <c r="V949" s="8"/>
      <c r="W949" s="8"/>
      <c r="X949" s="9"/>
    </row>
    <row r="950" spans="2:24" ht="17" x14ac:dyDescent="0.2">
      <c r="B950" s="10" t="s">
        <v>1511</v>
      </c>
      <c r="C950" s="8">
        <v>51.542000000000002</v>
      </c>
      <c r="D950" s="8">
        <v>0.93400000000000005</v>
      </c>
      <c r="E950" s="8">
        <v>3.1680000000000001</v>
      </c>
      <c r="F950" s="8">
        <v>0.1</v>
      </c>
      <c r="G950" s="8">
        <v>7.8559999999999999</v>
      </c>
      <c r="H950" s="8">
        <v>0.21099999999999999</v>
      </c>
      <c r="I950" s="8">
        <v>14.987</v>
      </c>
      <c r="J950" s="8">
        <v>21.378</v>
      </c>
      <c r="K950" s="8">
        <v>0.32800000000000001</v>
      </c>
      <c r="L950" s="8">
        <v>7.0000000000000001E-3</v>
      </c>
      <c r="M950" s="8">
        <v>100.53400000000001</v>
      </c>
      <c r="N950" s="8"/>
      <c r="O950" s="8">
        <v>44.051436738580705</v>
      </c>
      <c r="P950" s="8">
        <v>42.969332788236443</v>
      </c>
      <c r="Q950" s="8">
        <v>12.635511463507498</v>
      </c>
      <c r="R950" s="8">
        <v>0.34371900967535862</v>
      </c>
      <c r="S950" s="8">
        <v>100</v>
      </c>
      <c r="V950" s="8"/>
      <c r="W950" s="8"/>
      <c r="X950" s="9"/>
    </row>
    <row r="951" spans="2:24" ht="17" x14ac:dyDescent="0.2">
      <c r="B951" s="10" t="s">
        <v>1512</v>
      </c>
      <c r="C951" s="8">
        <v>50.686</v>
      </c>
      <c r="D951" s="8">
        <v>1.022</v>
      </c>
      <c r="E951" s="8">
        <v>3.8780000000000001</v>
      </c>
      <c r="F951" s="8">
        <v>8.0000000000000002E-3</v>
      </c>
      <c r="G951" s="8">
        <v>8.0609999999999999</v>
      </c>
      <c r="H951" s="8">
        <v>0.224</v>
      </c>
      <c r="I951" s="8">
        <v>14.22</v>
      </c>
      <c r="J951" s="8">
        <v>21.417000000000002</v>
      </c>
      <c r="K951" s="8">
        <v>0.41399999999999998</v>
      </c>
      <c r="L951" s="8">
        <v>8.9999999999999993E-3</v>
      </c>
      <c r="M951" s="8">
        <v>99.948999999999998</v>
      </c>
      <c r="N951" s="8"/>
      <c r="O951" s="8">
        <v>44.926006841009738</v>
      </c>
      <c r="P951" s="8">
        <v>41.503973462428164</v>
      </c>
      <c r="Q951" s="8">
        <v>13.198556927091708</v>
      </c>
      <c r="R951" s="8">
        <v>0.3714627694703958</v>
      </c>
      <c r="S951" s="8">
        <v>100.00000000000001</v>
      </c>
      <c r="V951" s="8"/>
      <c r="W951" s="8"/>
      <c r="X951" s="9"/>
    </row>
    <row r="952" spans="2:24" ht="17" x14ac:dyDescent="0.2">
      <c r="B952" s="10" t="s">
        <v>1513</v>
      </c>
      <c r="C952" s="8">
        <v>50.204000000000001</v>
      </c>
      <c r="D952" s="8">
        <v>1.1080000000000001</v>
      </c>
      <c r="E952" s="8">
        <v>4.2939999999999996</v>
      </c>
      <c r="F952" s="8">
        <v>0.01</v>
      </c>
      <c r="G952" s="8">
        <v>8.31</v>
      </c>
      <c r="H952" s="8">
        <v>0.222</v>
      </c>
      <c r="I952" s="8">
        <v>14.15</v>
      </c>
      <c r="J952" s="8">
        <v>21.463999999999999</v>
      </c>
      <c r="K952" s="8">
        <v>0.38300000000000001</v>
      </c>
      <c r="L952" s="8">
        <v>8.0000000000000002E-3</v>
      </c>
      <c r="M952" s="8">
        <v>100.181</v>
      </c>
      <c r="N952" s="8"/>
      <c r="O952" s="8">
        <v>44.890527101793928</v>
      </c>
      <c r="P952" s="8">
        <v>41.176685295805612</v>
      </c>
      <c r="Q952" s="8">
        <v>13.565737701255202</v>
      </c>
      <c r="R952" s="8">
        <v>0.36704990114526148</v>
      </c>
      <c r="S952" s="8">
        <v>100.00000000000001</v>
      </c>
      <c r="V952" s="8"/>
      <c r="W952" s="8"/>
      <c r="X952" s="9"/>
    </row>
    <row r="953" spans="2:24" ht="17" x14ac:dyDescent="0.2">
      <c r="B953" s="10" t="s">
        <v>1514</v>
      </c>
      <c r="C953" s="8">
        <v>49.716000000000001</v>
      </c>
      <c r="D953" s="8">
        <v>1.4159999999999999</v>
      </c>
      <c r="E953" s="8">
        <v>4.5149999999999997</v>
      </c>
      <c r="F953" s="8">
        <v>7.1999999999999995E-2</v>
      </c>
      <c r="G953" s="8">
        <v>8.3170000000000002</v>
      </c>
      <c r="H953" s="8">
        <v>0.188</v>
      </c>
      <c r="I953" s="8">
        <v>14.137</v>
      </c>
      <c r="J953" s="8">
        <v>21.494</v>
      </c>
      <c r="K953" s="8">
        <v>0.32500000000000001</v>
      </c>
      <c r="L953" s="8">
        <v>6.0000000000000001E-3</v>
      </c>
      <c r="M953" s="8">
        <v>100.188</v>
      </c>
      <c r="N953" s="8"/>
      <c r="O953" s="8">
        <v>44.962206253765991</v>
      </c>
      <c r="P953" s="8">
        <v>41.14703301659879</v>
      </c>
      <c r="Q953" s="8">
        <v>13.579863888085587</v>
      </c>
      <c r="R953" s="8">
        <v>0.31089684154964148</v>
      </c>
      <c r="S953" s="8">
        <v>100</v>
      </c>
      <c r="V953" s="8"/>
      <c r="W953" s="8"/>
      <c r="X953" s="9"/>
    </row>
    <row r="954" spans="2:24" ht="17" x14ac:dyDescent="0.2">
      <c r="B954" s="10" t="s">
        <v>1515</v>
      </c>
      <c r="C954" s="8">
        <v>50.987000000000002</v>
      </c>
      <c r="D954" s="8">
        <v>1.044</v>
      </c>
      <c r="E954" s="8">
        <v>3.9340000000000002</v>
      </c>
      <c r="F954" s="8">
        <v>8.2000000000000003E-2</v>
      </c>
      <c r="G954" s="8">
        <v>8.0020000000000007</v>
      </c>
      <c r="H954" s="8">
        <v>0.18</v>
      </c>
      <c r="I954" s="8">
        <v>14.263999999999999</v>
      </c>
      <c r="J954" s="8">
        <v>21.596</v>
      </c>
      <c r="K954" s="8">
        <v>0.34899999999999998</v>
      </c>
      <c r="L954" s="8">
        <v>7.0000000000000001E-3</v>
      </c>
      <c r="M954" s="8">
        <v>100.44499999999999</v>
      </c>
      <c r="N954" s="8"/>
      <c r="O954" s="8">
        <v>45.150535666584716</v>
      </c>
      <c r="P954" s="8">
        <v>41.493666937902937</v>
      </c>
      <c r="Q954" s="8">
        <v>13.058295193058028</v>
      </c>
      <c r="R954" s="8">
        <v>0.29750220245431463</v>
      </c>
      <c r="S954" s="8">
        <v>99.999999999999986</v>
      </c>
      <c r="V954" s="8"/>
      <c r="W954" s="8"/>
      <c r="X954" s="9"/>
    </row>
    <row r="955" spans="2:24" ht="17" x14ac:dyDescent="0.2">
      <c r="B955" s="10" t="s">
        <v>1516</v>
      </c>
      <c r="C955" s="8">
        <v>51.529000000000003</v>
      </c>
      <c r="D955" s="8">
        <v>0.85599999999999998</v>
      </c>
      <c r="E955" s="8">
        <v>3.1890000000000001</v>
      </c>
      <c r="F955" s="8">
        <v>4.9000000000000002E-2</v>
      </c>
      <c r="G955" s="8">
        <v>7.9139999999999997</v>
      </c>
      <c r="H955" s="8">
        <v>0.19700000000000001</v>
      </c>
      <c r="I955" s="8">
        <v>14.909000000000001</v>
      </c>
      <c r="J955" s="8">
        <v>21.384</v>
      </c>
      <c r="K955" s="8">
        <v>0.3</v>
      </c>
      <c r="L955" s="8">
        <v>8.9999999999999993E-3</v>
      </c>
      <c r="M955" s="8">
        <v>100.336</v>
      </c>
      <c r="N955" s="8"/>
      <c r="O955" s="8">
        <v>44.125925275309037</v>
      </c>
      <c r="P955" s="8">
        <v>42.805965023677096</v>
      </c>
      <c r="Q955" s="8">
        <v>12.746744241067306</v>
      </c>
      <c r="R955" s="8">
        <v>0.32136545994655658</v>
      </c>
      <c r="S955" s="8">
        <v>100</v>
      </c>
      <c r="V955" s="8"/>
      <c r="W955" s="8"/>
      <c r="X955" s="9"/>
    </row>
    <row r="956" spans="2:24" ht="17" x14ac:dyDescent="0.2">
      <c r="B956" s="10" t="s">
        <v>1517</v>
      </c>
      <c r="C956" s="8">
        <v>51.262</v>
      </c>
      <c r="D956" s="8">
        <v>0.85399999999999998</v>
      </c>
      <c r="E956" s="8">
        <v>3.3639999999999999</v>
      </c>
      <c r="F956" s="8">
        <v>6.4000000000000001E-2</v>
      </c>
      <c r="G956" s="8">
        <v>7.5780000000000003</v>
      </c>
      <c r="H956" s="8">
        <v>0.17899999999999999</v>
      </c>
      <c r="I956" s="8">
        <v>14.618</v>
      </c>
      <c r="J956" s="8">
        <v>21.550999999999998</v>
      </c>
      <c r="K956" s="8">
        <v>0.33500000000000002</v>
      </c>
      <c r="L956" s="8">
        <v>0</v>
      </c>
      <c r="M956" s="8">
        <v>99.811999999999998</v>
      </c>
      <c r="N956" s="8"/>
      <c r="O956" s="8">
        <v>44.94762391937585</v>
      </c>
      <c r="P956" s="8">
        <v>42.420732865472786</v>
      </c>
      <c r="Q956" s="8">
        <v>12.336508406234785</v>
      </c>
      <c r="R956" s="8">
        <v>0.29513480891658361</v>
      </c>
      <c r="S956" s="8">
        <v>100</v>
      </c>
      <c r="V956" s="8"/>
      <c r="W956" s="8"/>
      <c r="X956" s="9"/>
    </row>
    <row r="957" spans="2:24" ht="17" x14ac:dyDescent="0.2">
      <c r="B957" s="10" t="s">
        <v>1518</v>
      </c>
      <c r="C957" s="8">
        <v>50.518999999999998</v>
      </c>
      <c r="D957" s="8">
        <v>1.306</v>
      </c>
      <c r="E957" s="8">
        <v>4.218</v>
      </c>
      <c r="F957" s="8">
        <v>9.5000000000000001E-2</v>
      </c>
      <c r="G957" s="8">
        <v>8.08</v>
      </c>
      <c r="H957" s="8">
        <v>0.22</v>
      </c>
      <c r="I957" s="8">
        <v>14.335000000000001</v>
      </c>
      <c r="J957" s="8">
        <v>21.57</v>
      </c>
      <c r="K957" s="8">
        <v>0.30199999999999999</v>
      </c>
      <c r="L957" s="8">
        <v>0</v>
      </c>
      <c r="M957" s="8">
        <v>100.645</v>
      </c>
      <c r="N957" s="8"/>
      <c r="O957" s="8">
        <v>44.940872107679155</v>
      </c>
      <c r="P957" s="8">
        <v>41.556594083572698</v>
      </c>
      <c r="Q957" s="8">
        <v>13.140172246448097</v>
      </c>
      <c r="R957" s="8">
        <v>0.3623615623000449</v>
      </c>
      <c r="S957" s="8">
        <v>100</v>
      </c>
      <c r="V957" s="8"/>
      <c r="W957" s="8"/>
      <c r="X957" s="9"/>
    </row>
    <row r="958" spans="2:24" ht="17" x14ac:dyDescent="0.2">
      <c r="B958" s="10" t="s">
        <v>1519</v>
      </c>
      <c r="C958" s="8">
        <v>51.426000000000002</v>
      </c>
      <c r="D958" s="8">
        <v>0.871</v>
      </c>
      <c r="E958" s="8">
        <v>3.33</v>
      </c>
      <c r="F958" s="8">
        <v>0</v>
      </c>
      <c r="G958" s="8">
        <v>7.7770000000000001</v>
      </c>
      <c r="H958" s="8">
        <v>0.21299999999999999</v>
      </c>
      <c r="I958" s="8">
        <v>14.803000000000001</v>
      </c>
      <c r="J958" s="8">
        <v>21.559000000000001</v>
      </c>
      <c r="K958" s="8">
        <v>0.35399999999999998</v>
      </c>
      <c r="L958" s="8">
        <v>0</v>
      </c>
      <c r="M958" s="8">
        <v>100.4</v>
      </c>
      <c r="N958" s="8"/>
      <c r="O958" s="8">
        <v>44.548420638774537</v>
      </c>
      <c r="P958" s="8">
        <v>42.560266278047365</v>
      </c>
      <c r="Q958" s="8">
        <v>12.543367446727219</v>
      </c>
      <c r="R958" s="8">
        <v>0.34794563645086801</v>
      </c>
      <c r="S958" s="8">
        <v>100</v>
      </c>
      <c r="V958" s="8"/>
      <c r="W958" s="8"/>
      <c r="X958" s="9"/>
    </row>
    <row r="959" spans="2:24" ht="17" x14ac:dyDescent="0.2">
      <c r="B959" s="10" t="s">
        <v>1520</v>
      </c>
      <c r="C959" s="8">
        <v>51.45</v>
      </c>
      <c r="D959" s="8">
        <v>0.89</v>
      </c>
      <c r="E959" s="8">
        <v>3.3119999999999998</v>
      </c>
      <c r="F959" s="8">
        <v>1.2999999999999999E-2</v>
      </c>
      <c r="G959" s="8">
        <v>8.0830000000000002</v>
      </c>
      <c r="H959" s="8">
        <v>0.22700000000000001</v>
      </c>
      <c r="I959" s="8">
        <v>14.617000000000001</v>
      </c>
      <c r="J959" s="8">
        <v>21.568000000000001</v>
      </c>
      <c r="K959" s="8">
        <v>0.34499999999999997</v>
      </c>
      <c r="L959" s="8">
        <v>8.9999999999999993E-3</v>
      </c>
      <c r="M959" s="8">
        <v>100.514</v>
      </c>
      <c r="N959" s="8"/>
      <c r="O959" s="8">
        <v>44.566911955239249</v>
      </c>
      <c r="P959" s="8">
        <v>42.025395864669584</v>
      </c>
      <c r="Q959" s="8">
        <v>13.036877757905732</v>
      </c>
      <c r="R959" s="8">
        <v>0.3708144221854181</v>
      </c>
      <c r="S959" s="8">
        <v>99.999999999999972</v>
      </c>
      <c r="V959" s="8"/>
      <c r="W959" s="8"/>
      <c r="X959" s="9"/>
    </row>
    <row r="960" spans="2:24" ht="17" x14ac:dyDescent="0.2">
      <c r="B960" s="10" t="s">
        <v>2646</v>
      </c>
      <c r="C960" s="8">
        <f>AVERAGE(C947:C959)</f>
        <v>50.960153846153851</v>
      </c>
      <c r="D960" s="8">
        <f t="shared" ref="D960:L960" si="505">AVERAGE(D947:D959)</f>
        <v>1.0214615384615386</v>
      </c>
      <c r="E960" s="8">
        <f t="shared" si="505"/>
        <v>3.684615384615384</v>
      </c>
      <c r="F960" s="8">
        <f t="shared" si="505"/>
        <v>5.800000000000001E-2</v>
      </c>
      <c r="G960" s="8">
        <f t="shared" si="505"/>
        <v>7.9962307692307695</v>
      </c>
      <c r="H960" s="8">
        <f t="shared" si="505"/>
        <v>0.20300000000000001</v>
      </c>
      <c r="I960" s="8">
        <f t="shared" si="505"/>
        <v>14.535384615384617</v>
      </c>
      <c r="J960" s="8">
        <f t="shared" si="505"/>
        <v>21.520538461538461</v>
      </c>
      <c r="K960" s="8">
        <f t="shared" si="505"/>
        <v>0.33969230769230763</v>
      </c>
      <c r="L960" s="8">
        <f t="shared" si="505"/>
        <v>4.2307692307692307E-3</v>
      </c>
      <c r="M960" s="8">
        <f>SUM(C960:L960)</f>
        <v>100.32330769230771</v>
      </c>
      <c r="N960" s="8"/>
      <c r="O960" s="8">
        <v>44.697637303487184</v>
      </c>
      <c r="P960" s="8">
        <v>42.005761253176601</v>
      </c>
      <c r="Q960" s="8">
        <v>12.963285902373967</v>
      </c>
      <c r="R960" s="8">
        <v>0.33331554096224664</v>
      </c>
      <c r="S960" s="8">
        <v>100</v>
      </c>
      <c r="V960" s="8"/>
      <c r="W960" s="8"/>
      <c r="X960" s="9"/>
    </row>
    <row r="961" spans="2:24" ht="17" x14ac:dyDescent="0.2">
      <c r="B961" s="10" t="s">
        <v>1532</v>
      </c>
      <c r="C961" s="8">
        <f>(STDEV(C947:C959)/C960)*100</f>
        <v>1.091441329617177</v>
      </c>
      <c r="D961" s="8">
        <f t="shared" ref="D961:L961" si="506">(STDEV(D947:D959)/D960)*100</f>
        <v>18.007533960101988</v>
      </c>
      <c r="E961" s="8">
        <f t="shared" si="506"/>
        <v>12.206777999832568</v>
      </c>
      <c r="F961" s="8">
        <f t="shared" si="506"/>
        <v>69.466570659272733</v>
      </c>
      <c r="G961" s="8">
        <f t="shared" si="506"/>
        <v>2.70329429376548</v>
      </c>
      <c r="H961" s="8">
        <f t="shared" si="506"/>
        <v>8.5322699880240265</v>
      </c>
      <c r="I961" s="8">
        <f t="shared" si="506"/>
        <v>1.9862777052027065</v>
      </c>
      <c r="J961" s="8">
        <f t="shared" si="506"/>
        <v>0.40663752720077329</v>
      </c>
      <c r="K961" s="8">
        <f t="shared" si="506"/>
        <v>10.071194153455677</v>
      </c>
      <c r="L961" s="8">
        <f t="shared" si="506"/>
        <v>98.478787692296208</v>
      </c>
      <c r="N961" s="8"/>
      <c r="O961" s="8">
        <v>3.3814467580639116</v>
      </c>
      <c r="P961" s="8">
        <v>22.981901768835602</v>
      </c>
      <c r="Q961" s="8">
        <v>17.546349360465278</v>
      </c>
      <c r="R961" s="8">
        <v>56.090302112635207</v>
      </c>
      <c r="S961" s="8">
        <v>100</v>
      </c>
      <c r="T961" s="8">
        <v>7.498218529750031</v>
      </c>
      <c r="U961" s="8">
        <v>57.266218882859413</v>
      </c>
      <c r="V961" s="8">
        <v>35.235562587390561</v>
      </c>
      <c r="W961" s="8">
        <v>100</v>
      </c>
      <c r="X961" s="9"/>
    </row>
    <row r="962" spans="2:24" x14ac:dyDescent="0.2">
      <c r="B962" s="10"/>
      <c r="C962" s="8"/>
      <c r="D962" s="8"/>
      <c r="E962" s="8"/>
      <c r="F962" s="8"/>
      <c r="G962" s="8"/>
      <c r="H962" s="8"/>
      <c r="I962" s="8"/>
      <c r="J962" s="8"/>
      <c r="K962" s="8"/>
      <c r="L962" s="8"/>
      <c r="N962" s="8"/>
      <c r="O962" s="8"/>
      <c r="P962" s="8"/>
      <c r="Q962" s="8"/>
      <c r="R962" s="8"/>
      <c r="S962" s="8"/>
      <c r="V962" s="8"/>
      <c r="W962" s="8"/>
      <c r="X962" s="9"/>
    </row>
    <row r="963" spans="2:24" ht="17" x14ac:dyDescent="0.2">
      <c r="B963" s="10" t="s">
        <v>1521</v>
      </c>
      <c r="C963" s="8">
        <v>57.915999999999997</v>
      </c>
      <c r="D963" s="8">
        <v>0</v>
      </c>
      <c r="E963" s="8">
        <v>1.048</v>
      </c>
      <c r="F963" s="8">
        <v>0.75</v>
      </c>
      <c r="G963" s="8">
        <v>7.2610000000000001</v>
      </c>
      <c r="H963" s="8">
        <v>0.191</v>
      </c>
      <c r="I963" s="8">
        <v>32.947000000000003</v>
      </c>
      <c r="J963" s="8">
        <v>0.48</v>
      </c>
      <c r="K963" s="8">
        <v>0</v>
      </c>
      <c r="L963" s="8">
        <v>0</v>
      </c>
      <c r="M963" s="8">
        <v>100.69199999999999</v>
      </c>
      <c r="N963" s="8"/>
      <c r="O963" s="8">
        <v>0.92058291036206163</v>
      </c>
      <c r="P963" s="8">
        <v>87.920154996304319</v>
      </c>
      <c r="Q963" s="8">
        <v>10.869672380628556</v>
      </c>
      <c r="R963" s="8">
        <v>0.28958971270506983</v>
      </c>
      <c r="S963" s="8">
        <v>100</v>
      </c>
      <c r="T963" s="8">
        <v>0</v>
      </c>
      <c r="U963" s="8">
        <v>0</v>
      </c>
      <c r="V963" s="8">
        <v>100</v>
      </c>
      <c r="W963" s="8">
        <v>100</v>
      </c>
      <c r="X963" s="9"/>
    </row>
    <row r="964" spans="2:24" ht="17" x14ac:dyDescent="0.2">
      <c r="B964" s="10" t="s">
        <v>1522</v>
      </c>
      <c r="C964" s="8">
        <v>57.779000000000003</v>
      </c>
      <c r="D964" s="8">
        <v>0</v>
      </c>
      <c r="E964" s="8">
        <v>1.071</v>
      </c>
      <c r="F964" s="8">
        <v>0.55000000000000004</v>
      </c>
      <c r="G964" s="8">
        <v>7.2110000000000003</v>
      </c>
      <c r="H964" s="8">
        <v>0.188</v>
      </c>
      <c r="I964" s="8">
        <v>33.161000000000001</v>
      </c>
      <c r="J964" s="8">
        <v>0.316</v>
      </c>
      <c r="K964" s="8">
        <v>1E-3</v>
      </c>
      <c r="L964" s="8">
        <v>0</v>
      </c>
      <c r="M964" s="8">
        <v>100.39</v>
      </c>
      <c r="N964" s="8"/>
      <c r="O964" s="8">
        <v>0.60497878479749645</v>
      </c>
      <c r="P964" s="8">
        <v>88.334748994270029</v>
      </c>
      <c r="Q964" s="8">
        <v>10.775735053607924</v>
      </c>
      <c r="R964" s="8">
        <v>0.2845371673245507</v>
      </c>
      <c r="S964" s="8">
        <v>100</v>
      </c>
      <c r="T964" s="8">
        <v>0</v>
      </c>
      <c r="U964" s="8">
        <v>3.4643935897338569E-3</v>
      </c>
      <c r="V964" s="8">
        <v>99.996535606410262</v>
      </c>
      <c r="W964" s="8">
        <v>100</v>
      </c>
      <c r="X964" s="9"/>
    </row>
    <row r="965" spans="2:24" ht="17" x14ac:dyDescent="0.2">
      <c r="B965" s="10" t="s">
        <v>1524</v>
      </c>
      <c r="C965" s="8">
        <v>57.677999999999997</v>
      </c>
      <c r="D965" s="8">
        <v>2.1000000000000001E-2</v>
      </c>
      <c r="E965" s="8">
        <v>1.1419999999999999</v>
      </c>
      <c r="F965" s="8">
        <v>0.39</v>
      </c>
      <c r="G965" s="8">
        <v>7.4710000000000001</v>
      </c>
      <c r="H965" s="8">
        <v>0.19500000000000001</v>
      </c>
      <c r="I965" s="8">
        <v>33.106000000000002</v>
      </c>
      <c r="J965" s="8">
        <v>0.34699999999999998</v>
      </c>
      <c r="K965" s="8">
        <v>0.02</v>
      </c>
      <c r="L965" s="8">
        <v>0</v>
      </c>
      <c r="M965" s="8">
        <v>100.429</v>
      </c>
      <c r="N965" s="8"/>
      <c r="O965" s="8">
        <v>0.66226195024555956</v>
      </c>
      <c r="P965" s="8">
        <v>87.913979201415799</v>
      </c>
      <c r="Q965" s="8">
        <v>11.129545053259829</v>
      </c>
      <c r="R965" s="8">
        <v>0.29421379507880935</v>
      </c>
      <c r="S965" s="8">
        <v>100</v>
      </c>
      <c r="T965" s="8">
        <v>0</v>
      </c>
      <c r="U965" s="8">
        <v>6.9027103473673343E-2</v>
      </c>
      <c r="V965" s="8">
        <v>99.930972896526328</v>
      </c>
      <c r="W965" s="8">
        <v>100</v>
      </c>
      <c r="X965" s="9"/>
    </row>
    <row r="966" spans="2:24" ht="17" x14ac:dyDescent="0.2">
      <c r="B966" s="10" t="s">
        <v>1523</v>
      </c>
      <c r="C966" s="8">
        <v>57.957999999999998</v>
      </c>
      <c r="D966" s="8">
        <v>0</v>
      </c>
      <c r="E966" s="8">
        <v>1.04</v>
      </c>
      <c r="F966" s="8">
        <v>0.46100000000000002</v>
      </c>
      <c r="G966" s="8">
        <v>7.2939999999999996</v>
      </c>
      <c r="H966" s="8">
        <v>0.151</v>
      </c>
      <c r="I966" s="8">
        <v>32.673000000000002</v>
      </c>
      <c r="J966" s="8">
        <v>0.52600000000000002</v>
      </c>
      <c r="K966" s="8">
        <v>8.0000000000000002E-3</v>
      </c>
      <c r="L966" s="8">
        <v>0</v>
      </c>
      <c r="M966" s="8">
        <v>100.127</v>
      </c>
      <c r="N966" s="8"/>
      <c r="O966" s="8">
        <v>1.0154485213861726</v>
      </c>
      <c r="P966" s="8">
        <v>87.763124877828005</v>
      </c>
      <c r="Q966" s="8">
        <v>10.99097633865882</v>
      </c>
      <c r="R966" s="8">
        <v>0.23045026212700145</v>
      </c>
      <c r="S966" s="8">
        <v>100.00000000000001</v>
      </c>
      <c r="T966" s="8">
        <v>0</v>
      </c>
      <c r="U966" s="8">
        <v>2.794023176108636E-2</v>
      </c>
      <c r="V966" s="8">
        <v>99.972059768238907</v>
      </c>
      <c r="W966" s="8">
        <v>100</v>
      </c>
      <c r="X966" s="9"/>
    </row>
    <row r="967" spans="2:24" ht="17" x14ac:dyDescent="0.2">
      <c r="B967" s="10" t="s">
        <v>1525</v>
      </c>
      <c r="C967" s="8">
        <v>57.835000000000001</v>
      </c>
      <c r="D967" s="8">
        <v>1.4E-2</v>
      </c>
      <c r="E967" s="8">
        <v>1.097</v>
      </c>
      <c r="F967" s="8">
        <v>0.76700000000000002</v>
      </c>
      <c r="G967" s="8">
        <v>7.343</v>
      </c>
      <c r="H967" s="8">
        <v>0.161</v>
      </c>
      <c r="I967" s="8">
        <v>33.043999999999997</v>
      </c>
      <c r="J967" s="8">
        <v>0.27800000000000002</v>
      </c>
      <c r="K967" s="8">
        <v>2.5000000000000001E-2</v>
      </c>
      <c r="L967" s="8">
        <v>0.01</v>
      </c>
      <c r="M967" s="8">
        <v>100.634</v>
      </c>
      <c r="N967" s="8"/>
      <c r="O967" s="8">
        <v>0.53344457172844761</v>
      </c>
      <c r="P967" s="8">
        <v>88.22425827650396</v>
      </c>
      <c r="Q967" s="8">
        <v>10.998067453995455</v>
      </c>
      <c r="R967" s="8">
        <v>0.24422969777213016</v>
      </c>
      <c r="S967" s="8">
        <v>100</v>
      </c>
      <c r="T967" s="8">
        <v>0</v>
      </c>
      <c r="U967" s="8">
        <v>8.6735497056418323E-2</v>
      </c>
      <c r="V967" s="8">
        <v>99.913264502943576</v>
      </c>
      <c r="W967" s="8">
        <v>100</v>
      </c>
      <c r="X967" s="9"/>
    </row>
    <row r="968" spans="2:24" ht="17" x14ac:dyDescent="0.2">
      <c r="B968" s="10" t="s">
        <v>1526</v>
      </c>
      <c r="C968" s="8">
        <v>57.61</v>
      </c>
      <c r="D968" s="8">
        <v>0</v>
      </c>
      <c r="E968" s="8">
        <v>1.1020000000000001</v>
      </c>
      <c r="F968" s="8">
        <v>0.77600000000000002</v>
      </c>
      <c r="G968" s="8">
        <v>7.4119999999999999</v>
      </c>
      <c r="H968" s="8">
        <v>0.182</v>
      </c>
      <c r="I968" s="8">
        <v>32.613999999999997</v>
      </c>
      <c r="J968" s="8">
        <v>0.29099999999999998</v>
      </c>
      <c r="K968" s="8">
        <v>8.0000000000000002E-3</v>
      </c>
      <c r="L968" s="8">
        <v>0</v>
      </c>
      <c r="M968" s="8">
        <v>100.023</v>
      </c>
      <c r="N968" s="8"/>
      <c r="O968" s="8">
        <v>0.56396125786117812</v>
      </c>
      <c r="P968" s="8">
        <v>87.945018883543852</v>
      </c>
      <c r="Q968" s="8">
        <v>11.212179417365215</v>
      </c>
      <c r="R968" s="8">
        <v>0.27884044122975338</v>
      </c>
      <c r="S968" s="8">
        <v>100</v>
      </c>
      <c r="T968" s="8">
        <v>0</v>
      </c>
      <c r="U968" s="8">
        <v>2.8048758739699271E-2</v>
      </c>
      <c r="V968" s="8">
        <v>99.9719512412603</v>
      </c>
      <c r="W968" s="8">
        <v>100</v>
      </c>
      <c r="X968" s="9"/>
    </row>
    <row r="969" spans="2:24" ht="17" x14ac:dyDescent="0.2">
      <c r="B969" s="10" t="s">
        <v>1528</v>
      </c>
      <c r="C969" s="8">
        <v>57.511000000000003</v>
      </c>
      <c r="D969" s="8">
        <v>0</v>
      </c>
      <c r="E969" s="8">
        <v>1.1579999999999999</v>
      </c>
      <c r="F969" s="8">
        <v>0.79700000000000004</v>
      </c>
      <c r="G969" s="8">
        <v>7.43</v>
      </c>
      <c r="H969" s="8">
        <v>0.157</v>
      </c>
      <c r="I969" s="8">
        <v>32.859000000000002</v>
      </c>
      <c r="J969" s="8">
        <v>0.307</v>
      </c>
      <c r="K969" s="8">
        <v>0</v>
      </c>
      <c r="L969" s="8">
        <v>4.0000000000000001E-3</v>
      </c>
      <c r="M969" s="8">
        <v>100.298</v>
      </c>
      <c r="N969" s="8"/>
      <c r="O969" s="8">
        <v>0.59094752254592109</v>
      </c>
      <c r="P969" s="8">
        <v>88.006709076785654</v>
      </c>
      <c r="Q969" s="8">
        <v>11.163431224045819</v>
      </c>
      <c r="R969" s="8">
        <v>0.23891217662261138</v>
      </c>
      <c r="S969" s="8">
        <v>100</v>
      </c>
      <c r="T969" s="8">
        <v>0</v>
      </c>
      <c r="U969" s="8">
        <v>0</v>
      </c>
      <c r="V969" s="8">
        <v>100</v>
      </c>
      <c r="W969" s="8">
        <v>100</v>
      </c>
      <c r="X969" s="9"/>
    </row>
    <row r="970" spans="2:24" ht="17" x14ac:dyDescent="0.2">
      <c r="B970" s="10" t="s">
        <v>1529</v>
      </c>
      <c r="C970" s="8">
        <v>57.787999999999997</v>
      </c>
      <c r="D970" s="8">
        <v>0</v>
      </c>
      <c r="E970" s="8">
        <v>1.169</v>
      </c>
      <c r="F970" s="8">
        <v>0.85099999999999998</v>
      </c>
      <c r="G970" s="8">
        <v>7.2910000000000004</v>
      </c>
      <c r="H970" s="8">
        <v>0.17199999999999999</v>
      </c>
      <c r="I970" s="8">
        <v>33.201000000000001</v>
      </c>
      <c r="J970" s="8">
        <v>0.27700000000000002</v>
      </c>
      <c r="K970" s="8">
        <v>0</v>
      </c>
      <c r="L970" s="8">
        <v>1E-3</v>
      </c>
      <c r="M970" s="8">
        <v>100.815</v>
      </c>
      <c r="N970" s="8"/>
      <c r="O970" s="8">
        <v>0.52963987751671149</v>
      </c>
      <c r="P970" s="8">
        <v>88.328930131764182</v>
      </c>
      <c r="Q970" s="8">
        <v>10.881439510572463</v>
      </c>
      <c r="R970" s="8">
        <v>0.25999048014664533</v>
      </c>
      <c r="S970" s="8">
        <v>100</v>
      </c>
      <c r="T970" s="8">
        <v>0</v>
      </c>
      <c r="U970" s="8">
        <v>0</v>
      </c>
      <c r="V970" s="8">
        <v>100</v>
      </c>
      <c r="W970" s="8">
        <v>100</v>
      </c>
      <c r="X970" s="9"/>
    </row>
    <row r="971" spans="2:24" ht="17" x14ac:dyDescent="0.2">
      <c r="B971" s="10" t="s">
        <v>1527</v>
      </c>
      <c r="C971" s="8">
        <v>58.158000000000001</v>
      </c>
      <c r="D971" s="8">
        <v>0</v>
      </c>
      <c r="E971" s="8">
        <v>1.0860000000000001</v>
      </c>
      <c r="F971" s="8">
        <v>0.47099999999999997</v>
      </c>
      <c r="G971" s="8">
        <v>7.3520000000000003</v>
      </c>
      <c r="H971" s="8">
        <v>0.2</v>
      </c>
      <c r="I971" s="8">
        <v>32.866</v>
      </c>
      <c r="J971" s="8">
        <v>0.24199999999999999</v>
      </c>
      <c r="K971" s="8">
        <v>0</v>
      </c>
      <c r="L971" s="8">
        <v>0</v>
      </c>
      <c r="M971" s="8">
        <v>100.45399999999999</v>
      </c>
      <c r="N971" s="8"/>
      <c r="O971" s="8">
        <v>0.46656612093779082</v>
      </c>
      <c r="P971" s="8">
        <v>88.164872325190132</v>
      </c>
      <c r="Q971" s="8">
        <v>11.06373280656895</v>
      </c>
      <c r="R971" s="8">
        <v>0.30482874730313092</v>
      </c>
      <c r="S971" s="8">
        <v>100</v>
      </c>
      <c r="T971" s="8">
        <v>0</v>
      </c>
      <c r="U971" s="8">
        <v>0</v>
      </c>
      <c r="V971" s="8">
        <v>100</v>
      </c>
      <c r="W971" s="8">
        <v>100</v>
      </c>
      <c r="X971" s="9"/>
    </row>
    <row r="972" spans="2:24" ht="17" x14ac:dyDescent="0.2">
      <c r="B972" s="10" t="s">
        <v>1530</v>
      </c>
      <c r="C972" s="8">
        <v>58.524999999999999</v>
      </c>
      <c r="D972" s="8">
        <v>0.01</v>
      </c>
      <c r="E972" s="8">
        <v>0.35199999999999998</v>
      </c>
      <c r="F972" s="8">
        <v>0.13100000000000001</v>
      </c>
      <c r="G972" s="8">
        <v>7.5129999999999999</v>
      </c>
      <c r="H972" s="8">
        <v>0.193</v>
      </c>
      <c r="I972" s="8">
        <v>33.249000000000002</v>
      </c>
      <c r="J972" s="8">
        <v>0.223</v>
      </c>
      <c r="K972" s="8">
        <v>0</v>
      </c>
      <c r="L972" s="8">
        <v>0</v>
      </c>
      <c r="M972" s="8">
        <v>100.229</v>
      </c>
      <c r="N972" s="8"/>
      <c r="O972" s="8">
        <v>0.42474283560085874</v>
      </c>
      <c r="P972" s="8">
        <v>88.115170334978643</v>
      </c>
      <c r="Q972" s="8">
        <v>11.169479475673745</v>
      </c>
      <c r="R972" s="8">
        <v>0.29060735374674601</v>
      </c>
      <c r="S972" s="8">
        <v>99.999999999999986</v>
      </c>
      <c r="T972" s="8">
        <v>0</v>
      </c>
      <c r="U972" s="8">
        <v>0</v>
      </c>
      <c r="V972" s="8">
        <v>100</v>
      </c>
      <c r="W972" s="8">
        <v>100</v>
      </c>
      <c r="X972" s="9"/>
    </row>
    <row r="973" spans="2:24" ht="17" x14ac:dyDescent="0.2">
      <c r="B973" s="10" t="s">
        <v>1531</v>
      </c>
      <c r="C973" s="8">
        <v>58.106000000000002</v>
      </c>
      <c r="D973" s="8">
        <v>0</v>
      </c>
      <c r="E973" s="8">
        <v>1.1359999999999999</v>
      </c>
      <c r="F973" s="8">
        <v>0.88700000000000001</v>
      </c>
      <c r="G973" s="8">
        <v>7.3319999999999999</v>
      </c>
      <c r="H973" s="8">
        <v>0.17299999999999999</v>
      </c>
      <c r="I973" s="8">
        <v>32.96</v>
      </c>
      <c r="J973" s="8">
        <v>0.35199999999999998</v>
      </c>
      <c r="K973" s="8">
        <v>0</v>
      </c>
      <c r="L973" s="8">
        <v>3.0000000000000001E-3</v>
      </c>
      <c r="M973" s="8">
        <v>100.976</v>
      </c>
      <c r="N973" s="8"/>
      <c r="O973" s="8">
        <v>0.67598509926370443</v>
      </c>
      <c r="P973" s="8">
        <v>88.070925572119947</v>
      </c>
      <c r="Q973" s="8">
        <v>10.990444620835781</v>
      </c>
      <c r="R973" s="8">
        <v>0.2626447077805763</v>
      </c>
      <c r="S973" s="8">
        <v>100.00000000000001</v>
      </c>
      <c r="T973" s="8">
        <v>0</v>
      </c>
      <c r="U973" s="8">
        <v>0</v>
      </c>
      <c r="V973" s="8">
        <v>100</v>
      </c>
      <c r="W973" s="8">
        <v>100</v>
      </c>
      <c r="X973" s="9"/>
    </row>
    <row r="974" spans="2:24" ht="17" x14ac:dyDescent="0.2">
      <c r="B974" s="10" t="s">
        <v>2647</v>
      </c>
      <c r="C974" s="8">
        <f>AVERAGE(C963:C973)</f>
        <v>57.896727272727276</v>
      </c>
      <c r="D974" s="8">
        <f t="shared" ref="D974:L974" si="507">AVERAGE(D963:D973)</f>
        <v>4.0909090909090912E-3</v>
      </c>
      <c r="E974" s="8">
        <f t="shared" si="507"/>
        <v>1.0364545454545455</v>
      </c>
      <c r="F974" s="8">
        <f t="shared" si="507"/>
        <v>0.621</v>
      </c>
      <c r="G974" s="8">
        <f t="shared" si="507"/>
        <v>7.3554545454545455</v>
      </c>
      <c r="H974" s="8">
        <f t="shared" si="507"/>
        <v>0.17845454545454545</v>
      </c>
      <c r="I974" s="8">
        <f t="shared" si="507"/>
        <v>32.970909090909089</v>
      </c>
      <c r="J974" s="8">
        <f t="shared" si="507"/>
        <v>0.33081818181818179</v>
      </c>
      <c r="K974" s="8">
        <f t="shared" si="507"/>
        <v>5.6363636363636373E-3</v>
      </c>
      <c r="L974" s="8">
        <f t="shared" si="507"/>
        <v>1.6363636363636363E-3</v>
      </c>
      <c r="M974" s="8">
        <f>SUM(C974:L974)</f>
        <v>100.40118181818184</v>
      </c>
      <c r="N974" s="8"/>
      <c r="O974" s="8">
        <v>0.63510461196456547</v>
      </c>
      <c r="P974" s="8">
        <v>88.071971068908852</v>
      </c>
      <c r="Q974" s="8">
        <v>11.022085069269265</v>
      </c>
      <c r="R974" s="8">
        <v>0.27083924985731322</v>
      </c>
      <c r="S974" s="8">
        <v>100</v>
      </c>
      <c r="T974" s="8">
        <v>0</v>
      </c>
      <c r="U974" s="8">
        <v>1.9577583158983367E-2</v>
      </c>
      <c r="V974" s="8">
        <v>99.980422416841009</v>
      </c>
      <c r="W974" s="8">
        <v>99.999999999999986</v>
      </c>
      <c r="X974" s="9"/>
    </row>
    <row r="975" spans="2:24" ht="17" x14ac:dyDescent="0.2">
      <c r="B975" s="10" t="s">
        <v>1532</v>
      </c>
      <c r="C975" s="8">
        <f>(STDEV(C963:C973)/C974)*100</f>
        <v>0.49437003327876433</v>
      </c>
      <c r="D975" s="8">
        <f t="shared" ref="D975:L975" si="508">(STDEV(D963:D973)/D974)*100</f>
        <v>181.76365063278749</v>
      </c>
      <c r="E975" s="8">
        <f t="shared" si="508"/>
        <v>22.287826196764581</v>
      </c>
      <c r="F975" s="8">
        <f t="shared" si="508"/>
        <v>38.216058383644487</v>
      </c>
      <c r="G975" s="8">
        <f t="shared" si="508"/>
        <v>1.2561011840387439</v>
      </c>
      <c r="H975" s="8">
        <f t="shared" si="508"/>
        <v>9.377947471097297</v>
      </c>
      <c r="I975" s="8">
        <f t="shared" si="508"/>
        <v>0.62919239968404683</v>
      </c>
      <c r="J975" s="8">
        <f t="shared" si="508"/>
        <v>28.458362907054219</v>
      </c>
      <c r="K975" s="8">
        <f t="shared" si="508"/>
        <v>159.13887677741445</v>
      </c>
      <c r="L975" s="8">
        <f t="shared" si="508"/>
        <v>189.88300491501485</v>
      </c>
      <c r="N975" s="8"/>
      <c r="O975" s="8">
        <v>75.430394383760159</v>
      </c>
      <c r="P975" s="8">
        <v>2.320442606716683</v>
      </c>
      <c r="Q975" s="8">
        <v>2.5987196879486487</v>
      </c>
      <c r="R975" s="8">
        <v>19.650443321574514</v>
      </c>
      <c r="S975" s="8">
        <v>100</v>
      </c>
      <c r="T975" s="8">
        <v>0.30192636966989456</v>
      </c>
      <c r="U975" s="8">
        <v>88.381726160383764</v>
      </c>
      <c r="V975" s="8">
        <v>11.316347469946342</v>
      </c>
      <c r="W975" s="8">
        <v>100</v>
      </c>
      <c r="X975" s="9"/>
    </row>
    <row r="976" spans="2:24" x14ac:dyDescent="0.2">
      <c r="B976" s="10"/>
      <c r="C976" s="8"/>
      <c r="D976" s="8"/>
      <c r="E976" s="8"/>
      <c r="F976" s="8"/>
      <c r="G976" s="8"/>
      <c r="H976" s="8"/>
      <c r="I976" s="8"/>
      <c r="J976" s="8"/>
      <c r="K976" s="8"/>
      <c r="L976" s="8"/>
      <c r="N976" s="8"/>
      <c r="O976" s="8"/>
      <c r="P976" s="8"/>
      <c r="Q976" s="8"/>
      <c r="R976" s="8"/>
      <c r="S976" s="8"/>
      <c r="V976" s="8"/>
      <c r="W976" s="8"/>
      <c r="X976" s="9"/>
    </row>
    <row r="977" spans="2:24" ht="17" x14ac:dyDescent="0.2">
      <c r="B977" s="10" t="s">
        <v>1434</v>
      </c>
      <c r="C977" s="8">
        <v>48.374000000000002</v>
      </c>
      <c r="D977" s="8">
        <v>0</v>
      </c>
      <c r="E977" s="8">
        <v>0.42799999999999999</v>
      </c>
      <c r="F977" s="8">
        <v>0</v>
      </c>
      <c r="G977" s="8">
        <v>20.734999999999999</v>
      </c>
      <c r="H977" s="8">
        <v>8.1609999999999996</v>
      </c>
      <c r="I977" s="8">
        <v>0.25800000000000001</v>
      </c>
      <c r="J977" s="8">
        <v>21.331</v>
      </c>
      <c r="K977" s="8">
        <v>0.10100000000000001</v>
      </c>
      <c r="L977" s="8">
        <v>0</v>
      </c>
      <c r="M977" s="8">
        <v>99.415999999999997</v>
      </c>
      <c r="N977" s="8"/>
      <c r="O977" s="8">
        <v>48.122720131529547</v>
      </c>
      <c r="P977" s="8">
        <v>0.80985926717339896</v>
      </c>
      <c r="Q977" s="8">
        <v>36.512480526148003</v>
      </c>
      <c r="R977" s="8">
        <v>14.554940075149039</v>
      </c>
      <c r="S977" s="8">
        <v>99.999999999999986</v>
      </c>
      <c r="T977" s="8">
        <v>0</v>
      </c>
      <c r="U977" s="8">
        <v>0.41064115421922348</v>
      </c>
      <c r="V977" s="8">
        <v>99.589358845780779</v>
      </c>
      <c r="W977" s="8">
        <v>100</v>
      </c>
      <c r="X977" s="9"/>
    </row>
    <row r="978" spans="2:24" ht="17" x14ac:dyDescent="0.2">
      <c r="B978" s="10" t="s">
        <v>1435</v>
      </c>
      <c r="C978" s="8">
        <v>48.168999999999997</v>
      </c>
      <c r="D978" s="8">
        <v>0</v>
      </c>
      <c r="E978" s="8">
        <v>0.52900000000000003</v>
      </c>
      <c r="F978" s="8">
        <v>0</v>
      </c>
      <c r="G978" s="8">
        <v>21.257000000000001</v>
      </c>
      <c r="H978" s="8">
        <v>7.367</v>
      </c>
      <c r="I978" s="8">
        <v>0.23200000000000001</v>
      </c>
      <c r="J978" s="8">
        <v>21.321999999999999</v>
      </c>
      <c r="K978" s="8">
        <v>3.4000000000000002E-2</v>
      </c>
      <c r="L978" s="8">
        <v>0</v>
      </c>
      <c r="M978" s="8">
        <v>98.91</v>
      </c>
      <c r="N978" s="8"/>
      <c r="O978" s="8">
        <v>48.392189348293037</v>
      </c>
      <c r="P978" s="8">
        <v>0.73263255814529249</v>
      </c>
      <c r="Q978" s="8">
        <v>37.657167566646791</v>
      </c>
      <c r="R978" s="8">
        <v>13.218010526914883</v>
      </c>
      <c r="S978" s="8">
        <v>100</v>
      </c>
      <c r="T978" s="8">
        <v>0</v>
      </c>
      <c r="U978" s="8">
        <v>0.13944708007840387</v>
      </c>
      <c r="V978" s="8">
        <v>99.860552919921602</v>
      </c>
      <c r="W978" s="8">
        <v>100</v>
      </c>
      <c r="X978" s="9"/>
    </row>
    <row r="979" spans="2:24" ht="17" x14ac:dyDescent="0.2">
      <c r="B979" s="10" t="s">
        <v>1436</v>
      </c>
      <c r="C979" s="8">
        <v>48.555999999999997</v>
      </c>
      <c r="D979" s="8">
        <v>5.3999999999999999E-2</v>
      </c>
      <c r="E979" s="8">
        <v>0.36099999999999999</v>
      </c>
      <c r="F979" s="8">
        <v>0</v>
      </c>
      <c r="G979" s="8">
        <v>21.509</v>
      </c>
      <c r="H979" s="8">
        <v>7.6529999999999996</v>
      </c>
      <c r="I979" s="8">
        <v>0.30499999999999999</v>
      </c>
      <c r="J979" s="8">
        <v>21.288</v>
      </c>
      <c r="K979" s="8">
        <v>6.3E-2</v>
      </c>
      <c r="L979" s="8">
        <v>0</v>
      </c>
      <c r="M979" s="8">
        <v>99.798000000000002</v>
      </c>
      <c r="N979" s="8"/>
      <c r="O979" s="8">
        <v>47.783229488898037</v>
      </c>
      <c r="P979" s="8">
        <v>0.95255788126692476</v>
      </c>
      <c r="Q979" s="8">
        <v>37.684191606215414</v>
      </c>
      <c r="R979" s="8">
        <v>13.580021023619635</v>
      </c>
      <c r="S979" s="8">
        <v>100.00000000000001</v>
      </c>
      <c r="T979" s="8">
        <v>0</v>
      </c>
      <c r="U979" s="8">
        <v>0.25524688811726254</v>
      </c>
      <c r="V979" s="8">
        <v>99.744753111882744</v>
      </c>
      <c r="W979" s="8">
        <v>100</v>
      </c>
      <c r="X979" s="9"/>
    </row>
    <row r="980" spans="2:24" ht="17" x14ac:dyDescent="0.2">
      <c r="B980" s="10" t="s">
        <v>1437</v>
      </c>
      <c r="C980" s="8">
        <v>48.518000000000001</v>
      </c>
      <c r="D980" s="8">
        <v>1.4999999999999999E-2</v>
      </c>
      <c r="E980" s="8">
        <v>0.58299999999999996</v>
      </c>
      <c r="F980" s="8">
        <v>0</v>
      </c>
      <c r="G980" s="8">
        <v>21.459</v>
      </c>
      <c r="H980" s="8">
        <v>7.5060000000000002</v>
      </c>
      <c r="I980" s="8">
        <v>0.28799999999999998</v>
      </c>
      <c r="J980" s="8">
        <v>21.34</v>
      </c>
      <c r="K980" s="8">
        <v>6.7000000000000004E-2</v>
      </c>
      <c r="L980" s="8">
        <v>0</v>
      </c>
      <c r="M980" s="8">
        <v>99.795000000000002</v>
      </c>
      <c r="N980" s="8"/>
      <c r="O980" s="8">
        <v>48.036768354400429</v>
      </c>
      <c r="P980" s="8">
        <v>0.90203368021777397</v>
      </c>
      <c r="Q980" s="8">
        <v>37.70397979588995</v>
      </c>
      <c r="R980" s="8">
        <v>13.357218169491849</v>
      </c>
      <c r="S980" s="8">
        <v>100</v>
      </c>
      <c r="T980" s="8">
        <v>0</v>
      </c>
      <c r="U980" s="8">
        <v>0.27218218507114439</v>
      </c>
      <c r="V980" s="8">
        <v>99.727817814928869</v>
      </c>
      <c r="W980" s="8">
        <v>100.00000000000001</v>
      </c>
      <c r="X980" s="9"/>
    </row>
    <row r="981" spans="2:24" ht="17" x14ac:dyDescent="0.2">
      <c r="B981" s="10" t="s">
        <v>1438</v>
      </c>
      <c r="C981" s="8">
        <v>48.277000000000001</v>
      </c>
      <c r="D981" s="8">
        <v>6.7000000000000004E-2</v>
      </c>
      <c r="E981" s="8">
        <v>0.47299999999999998</v>
      </c>
      <c r="F981" s="8">
        <v>0</v>
      </c>
      <c r="G981" s="8">
        <v>21.545000000000002</v>
      </c>
      <c r="H981" s="8">
        <v>7.423</v>
      </c>
      <c r="I981" s="8">
        <v>0.249</v>
      </c>
      <c r="J981" s="8">
        <v>21.317</v>
      </c>
      <c r="K981" s="8">
        <v>0.03</v>
      </c>
      <c r="L981" s="8">
        <v>1E-3</v>
      </c>
      <c r="M981" s="8">
        <v>99.427999999999997</v>
      </c>
      <c r="N981" s="8"/>
      <c r="O981" s="8">
        <v>48.066959395023233</v>
      </c>
      <c r="P981" s="8">
        <v>0.78121542631948093</v>
      </c>
      <c r="Q981" s="8">
        <v>37.919745186995137</v>
      </c>
      <c r="R981" s="8">
        <v>13.232079991662154</v>
      </c>
      <c r="S981" s="8">
        <v>100</v>
      </c>
      <c r="T981" s="8">
        <v>0</v>
      </c>
      <c r="U981" s="8">
        <v>0.12226431462479451</v>
      </c>
      <c r="V981" s="8">
        <v>99.8777356853752</v>
      </c>
      <c r="W981" s="8">
        <v>100</v>
      </c>
      <c r="X981" s="9"/>
    </row>
    <row r="982" spans="2:24" ht="17" x14ac:dyDescent="0.2">
      <c r="B982" s="10" t="s">
        <v>1439</v>
      </c>
      <c r="C982" s="8">
        <v>49.289000000000001</v>
      </c>
      <c r="D982" s="8">
        <v>0</v>
      </c>
      <c r="E982" s="8">
        <v>0.501</v>
      </c>
      <c r="F982" s="8">
        <v>0</v>
      </c>
      <c r="G982" s="8">
        <v>21.774000000000001</v>
      </c>
      <c r="H982" s="8">
        <v>7.7220000000000004</v>
      </c>
      <c r="I982" s="8">
        <v>0.248</v>
      </c>
      <c r="J982" s="8">
        <v>21.681000000000001</v>
      </c>
      <c r="K982" s="8">
        <v>4.1000000000000002E-2</v>
      </c>
      <c r="L982" s="8">
        <v>0</v>
      </c>
      <c r="M982" s="8">
        <v>101.256</v>
      </c>
      <c r="N982" s="8"/>
      <c r="O982" s="8">
        <v>48.045176331569451</v>
      </c>
      <c r="P982" s="8">
        <v>0.76466825531252736</v>
      </c>
      <c r="Q982" s="8">
        <v>37.662318115864508</v>
      </c>
      <c r="R982" s="8">
        <v>13.527837297253519</v>
      </c>
      <c r="S982" s="8">
        <v>100</v>
      </c>
      <c r="T982" s="8">
        <v>0</v>
      </c>
      <c r="U982" s="8">
        <v>0.16414591765707959</v>
      </c>
      <c r="V982" s="8">
        <v>99.835854082342919</v>
      </c>
      <c r="W982" s="8">
        <v>100</v>
      </c>
      <c r="X982" s="9"/>
    </row>
    <row r="983" spans="2:24" ht="17" x14ac:dyDescent="0.2">
      <c r="B983" s="10" t="s">
        <v>1440</v>
      </c>
      <c r="C983" s="8">
        <v>48.552</v>
      </c>
      <c r="D983" s="8">
        <v>0</v>
      </c>
      <c r="E983" s="8">
        <v>0.436</v>
      </c>
      <c r="F983" s="8">
        <v>0</v>
      </c>
      <c r="G983" s="8">
        <v>21.016999999999999</v>
      </c>
      <c r="H983" s="8">
        <v>8.1199999999999992</v>
      </c>
      <c r="I983" s="8">
        <v>0.252</v>
      </c>
      <c r="J983" s="8">
        <v>21.259</v>
      </c>
      <c r="K983" s="8">
        <v>8.4000000000000005E-2</v>
      </c>
      <c r="L983" s="8">
        <v>8.0000000000000002E-3</v>
      </c>
      <c r="M983" s="8">
        <v>99.727999999999994</v>
      </c>
      <c r="N983" s="8"/>
      <c r="O983" s="8">
        <v>47.844414554429164</v>
      </c>
      <c r="P983" s="8">
        <v>0.7891141875612363</v>
      </c>
      <c r="Q983" s="8">
        <v>36.919642207589391</v>
      </c>
      <c r="R983" s="8">
        <v>14.446829050420193</v>
      </c>
      <c r="S983" s="8">
        <v>99.999999999999986</v>
      </c>
      <c r="T983" s="8">
        <v>0</v>
      </c>
      <c r="U983" s="8">
        <v>0.3409366657512074</v>
      </c>
      <c r="V983" s="8">
        <v>99.659063334248785</v>
      </c>
      <c r="W983" s="8">
        <v>99.999999999999986</v>
      </c>
      <c r="X983" s="9"/>
    </row>
    <row r="984" spans="2:24" ht="17" x14ac:dyDescent="0.2">
      <c r="B984" s="10" t="s">
        <v>1441</v>
      </c>
      <c r="C984" s="8">
        <v>48.575000000000003</v>
      </c>
      <c r="D984" s="8">
        <v>0</v>
      </c>
      <c r="E984" s="8">
        <v>0.49299999999999999</v>
      </c>
      <c r="F984" s="8">
        <v>0</v>
      </c>
      <c r="G984" s="8">
        <v>21.539000000000001</v>
      </c>
      <c r="H984" s="8">
        <v>7.5010000000000003</v>
      </c>
      <c r="I984" s="8">
        <v>0.25700000000000001</v>
      </c>
      <c r="J984" s="8">
        <v>21.344000000000001</v>
      </c>
      <c r="K984" s="8">
        <v>5.7000000000000002E-2</v>
      </c>
      <c r="L984" s="8">
        <v>2E-3</v>
      </c>
      <c r="M984" s="8">
        <v>99.768000000000001</v>
      </c>
      <c r="N984" s="8"/>
      <c r="O984" s="8">
        <v>48.024845891493975</v>
      </c>
      <c r="P984" s="8">
        <v>0.80458918215061626</v>
      </c>
      <c r="Q984" s="8">
        <v>37.828058369318164</v>
      </c>
      <c r="R984" s="8">
        <v>13.342506557037254</v>
      </c>
      <c r="S984" s="8">
        <v>100.00000000000001</v>
      </c>
      <c r="T984" s="8">
        <v>0</v>
      </c>
      <c r="U984" s="8">
        <v>0.23155142173085</v>
      </c>
      <c r="V984" s="8">
        <v>99.768448578269158</v>
      </c>
      <c r="W984" s="8">
        <v>100.00000000000001</v>
      </c>
      <c r="X984" s="9"/>
    </row>
    <row r="985" spans="2:24" ht="17" x14ac:dyDescent="0.2">
      <c r="B985" s="10" t="s">
        <v>1442</v>
      </c>
      <c r="C985" s="8">
        <v>48.209000000000003</v>
      </c>
      <c r="D985" s="8">
        <v>0</v>
      </c>
      <c r="E985" s="8">
        <v>0.54900000000000004</v>
      </c>
      <c r="F985" s="8">
        <v>0</v>
      </c>
      <c r="G985" s="8">
        <v>21.518000000000001</v>
      </c>
      <c r="H985" s="8">
        <v>7.5039999999999996</v>
      </c>
      <c r="I985" s="8">
        <v>0.308</v>
      </c>
      <c r="J985" s="8">
        <v>21.268999999999998</v>
      </c>
      <c r="K985" s="8">
        <v>6.7000000000000004E-2</v>
      </c>
      <c r="L985" s="8">
        <v>2E-3</v>
      </c>
      <c r="M985" s="8">
        <v>99.459000000000003</v>
      </c>
      <c r="N985" s="8"/>
      <c r="O985" s="8">
        <v>47.875545978398733</v>
      </c>
      <c r="P985" s="8">
        <v>0.96464670033343058</v>
      </c>
      <c r="Q985" s="8">
        <v>37.806538698420319</v>
      </c>
      <c r="R985" s="8">
        <v>13.353268622847517</v>
      </c>
      <c r="S985" s="8">
        <v>100.00000000000001</v>
      </c>
      <c r="T985" s="8">
        <v>0</v>
      </c>
      <c r="U985" s="8">
        <v>0.27217424796130518</v>
      </c>
      <c r="V985" s="8">
        <v>99.727825752038697</v>
      </c>
      <c r="W985" s="8">
        <v>100</v>
      </c>
      <c r="X985" s="9"/>
    </row>
    <row r="986" spans="2:24" ht="17" x14ac:dyDescent="0.2">
      <c r="B986" s="10" t="s">
        <v>1443</v>
      </c>
      <c r="C986" s="8">
        <v>48.604999999999997</v>
      </c>
      <c r="D986" s="8">
        <v>0</v>
      </c>
      <c r="E986" s="8">
        <v>0.33700000000000002</v>
      </c>
      <c r="F986" s="8">
        <v>0</v>
      </c>
      <c r="G986" s="8">
        <v>21.196999999999999</v>
      </c>
      <c r="H986" s="8">
        <v>8.0429999999999993</v>
      </c>
      <c r="I986" s="8">
        <v>0.27300000000000002</v>
      </c>
      <c r="J986" s="8">
        <v>21.36</v>
      </c>
      <c r="K986" s="8">
        <v>3.1E-2</v>
      </c>
      <c r="L986" s="8">
        <v>0</v>
      </c>
      <c r="M986" s="8">
        <v>99.85</v>
      </c>
      <c r="N986" s="8"/>
      <c r="O986" s="8">
        <v>47.845760117998957</v>
      </c>
      <c r="P986" s="8">
        <v>0.85085539186007708</v>
      </c>
      <c r="Q986" s="8">
        <v>37.060814226860657</v>
      </c>
      <c r="R986" s="8">
        <v>14.242570263280305</v>
      </c>
      <c r="S986" s="8">
        <v>100</v>
      </c>
      <c r="T986" s="8">
        <v>0</v>
      </c>
      <c r="U986" s="8">
        <v>0.12550115618374069</v>
      </c>
      <c r="V986" s="8">
        <v>99.874498843816255</v>
      </c>
      <c r="W986" s="8">
        <v>100</v>
      </c>
      <c r="X986" s="9"/>
    </row>
    <row r="987" spans="2:24" ht="17" x14ac:dyDescent="0.2">
      <c r="B987" s="10" t="s">
        <v>1444</v>
      </c>
      <c r="C987" s="8">
        <v>48.661999999999999</v>
      </c>
      <c r="D987" s="8">
        <v>0</v>
      </c>
      <c r="E987" s="8">
        <v>0.44600000000000001</v>
      </c>
      <c r="F987" s="8">
        <v>0</v>
      </c>
      <c r="G987" s="8">
        <v>21.283000000000001</v>
      </c>
      <c r="H987" s="8">
        <v>7.4080000000000004</v>
      </c>
      <c r="I987" s="8">
        <v>0.27900000000000003</v>
      </c>
      <c r="J987" s="8">
        <v>21.327000000000002</v>
      </c>
      <c r="K987" s="8">
        <v>4.5999999999999999E-2</v>
      </c>
      <c r="L987" s="8">
        <v>0</v>
      </c>
      <c r="M987" s="8">
        <v>99.451999999999998</v>
      </c>
      <c r="N987" s="8"/>
      <c r="O987" s="8">
        <v>48.268678637231041</v>
      </c>
      <c r="P987" s="8">
        <v>0.87859907666692316</v>
      </c>
      <c r="Q987" s="8">
        <v>37.598180867239492</v>
      </c>
      <c r="R987" s="8">
        <v>13.254541418862537</v>
      </c>
      <c r="S987" s="8">
        <v>100</v>
      </c>
      <c r="T987" s="8">
        <v>0</v>
      </c>
      <c r="U987" s="8">
        <v>0.18804649288660125</v>
      </c>
      <c r="V987" s="8">
        <v>99.811953507113401</v>
      </c>
      <c r="W987" s="8">
        <v>100</v>
      </c>
      <c r="X987" s="9"/>
    </row>
    <row r="988" spans="2:24" ht="17" x14ac:dyDescent="0.2">
      <c r="B988" s="10" t="s">
        <v>1445</v>
      </c>
      <c r="C988" s="8">
        <v>47.994</v>
      </c>
      <c r="D988" s="8">
        <v>0</v>
      </c>
      <c r="E988" s="8">
        <v>0.52600000000000002</v>
      </c>
      <c r="F988" s="8">
        <v>0</v>
      </c>
      <c r="G988" s="8">
        <v>21.375</v>
      </c>
      <c r="H988" s="8">
        <v>7.569</v>
      </c>
      <c r="I988" s="8">
        <v>0.28899999999999998</v>
      </c>
      <c r="J988" s="8">
        <v>21.370999999999999</v>
      </c>
      <c r="K988" s="8">
        <v>6.7000000000000004E-2</v>
      </c>
      <c r="L988" s="8">
        <v>0</v>
      </c>
      <c r="M988" s="8">
        <v>99.212999999999994</v>
      </c>
      <c r="N988" s="8"/>
      <c r="O988" s="8">
        <v>48.088548218799374</v>
      </c>
      <c r="P988" s="8">
        <v>0.9048270231894352</v>
      </c>
      <c r="Q988" s="8">
        <v>37.542335947922098</v>
      </c>
      <c r="R988" s="8">
        <v>13.464288810089089</v>
      </c>
      <c r="S988" s="8">
        <v>99.999999999999986</v>
      </c>
      <c r="T988" s="8">
        <v>0</v>
      </c>
      <c r="U988" s="8">
        <v>0.27208060999455508</v>
      </c>
      <c r="V988" s="8">
        <v>99.727919390005454</v>
      </c>
      <c r="W988" s="8">
        <v>100.00000000000001</v>
      </c>
      <c r="X988" s="9"/>
    </row>
    <row r="989" spans="2:24" ht="17" x14ac:dyDescent="0.2">
      <c r="B989" s="10" t="s">
        <v>1446</v>
      </c>
      <c r="C989" s="8">
        <v>48.472000000000001</v>
      </c>
      <c r="D989" s="8">
        <v>0</v>
      </c>
      <c r="E989" s="8">
        <v>0.502</v>
      </c>
      <c r="F989" s="8">
        <v>0</v>
      </c>
      <c r="G989" s="8">
        <v>21.379000000000001</v>
      </c>
      <c r="H989" s="8">
        <v>7.7510000000000003</v>
      </c>
      <c r="I989" s="8">
        <v>0.27300000000000002</v>
      </c>
      <c r="J989" s="8">
        <v>21.414000000000001</v>
      </c>
      <c r="K989" s="8">
        <v>4.4999999999999998E-2</v>
      </c>
      <c r="L989" s="8">
        <v>0</v>
      </c>
      <c r="M989" s="8">
        <v>99.878</v>
      </c>
      <c r="N989" s="8"/>
      <c r="O989" s="8">
        <v>48.004117324002344</v>
      </c>
      <c r="P989" s="8">
        <v>0.85151878914416168</v>
      </c>
      <c r="Q989" s="8">
        <v>37.408166630086029</v>
      </c>
      <c r="R989" s="8">
        <v>13.736197256767477</v>
      </c>
      <c r="S989" s="8">
        <v>100.00000000000001</v>
      </c>
      <c r="T989" s="8">
        <v>0</v>
      </c>
      <c r="U989" s="8">
        <v>0.18221760357647371</v>
      </c>
      <c r="V989" s="8">
        <v>99.817782396423524</v>
      </c>
      <c r="W989" s="8">
        <v>100</v>
      </c>
      <c r="X989" s="9"/>
    </row>
    <row r="990" spans="2:24" ht="17" x14ac:dyDescent="0.2">
      <c r="B990" s="10" t="s">
        <v>1447</v>
      </c>
      <c r="C990" s="8">
        <v>48.646999999999998</v>
      </c>
      <c r="D990" s="8">
        <v>7.4999999999999997E-2</v>
      </c>
      <c r="E990" s="8">
        <v>0.53600000000000003</v>
      </c>
      <c r="F990" s="8">
        <v>0</v>
      </c>
      <c r="G990" s="8">
        <v>21.452999999999999</v>
      </c>
      <c r="H990" s="8">
        <v>7.42</v>
      </c>
      <c r="I990" s="8">
        <v>0.29099999999999998</v>
      </c>
      <c r="J990" s="8">
        <v>21.466999999999999</v>
      </c>
      <c r="K990" s="8">
        <v>8.4000000000000005E-2</v>
      </c>
      <c r="L990" s="8">
        <v>0</v>
      </c>
      <c r="M990" s="8">
        <v>99.972999999999999</v>
      </c>
      <c r="N990" s="8"/>
      <c r="O990" s="8">
        <v>48.259093933056008</v>
      </c>
      <c r="P990" s="8">
        <v>0.91023115137503408</v>
      </c>
      <c r="Q990" s="8">
        <v>37.643863223415998</v>
      </c>
      <c r="R990" s="8">
        <v>13.186811692152963</v>
      </c>
      <c r="S990" s="8">
        <v>100</v>
      </c>
      <c r="T990" s="8">
        <v>0</v>
      </c>
      <c r="U990" s="8">
        <v>0.34056086629410509</v>
      </c>
      <c r="V990" s="8">
        <v>99.659439133705902</v>
      </c>
      <c r="W990" s="8">
        <v>100.00000000000001</v>
      </c>
      <c r="X990" s="9"/>
    </row>
    <row r="991" spans="2:24" ht="17" x14ac:dyDescent="0.2">
      <c r="B991" s="10" t="s">
        <v>1448</v>
      </c>
      <c r="C991" s="8">
        <v>48.554000000000002</v>
      </c>
      <c r="D991" s="8">
        <v>0</v>
      </c>
      <c r="E991" s="8">
        <v>0.48399999999999999</v>
      </c>
      <c r="F991" s="8">
        <v>0</v>
      </c>
      <c r="G991" s="8">
        <v>21.573</v>
      </c>
      <c r="H991" s="8">
        <v>7.6349999999999998</v>
      </c>
      <c r="I991" s="8">
        <v>0.23899999999999999</v>
      </c>
      <c r="J991" s="8">
        <v>21.294</v>
      </c>
      <c r="K991" s="8">
        <v>5.6000000000000001E-2</v>
      </c>
      <c r="L991" s="8">
        <v>0</v>
      </c>
      <c r="M991" s="8">
        <v>99.855000000000004</v>
      </c>
      <c r="N991" s="8"/>
      <c r="O991" s="8">
        <v>47.85051501316147</v>
      </c>
      <c r="P991" s="8">
        <v>0.74727106402272669</v>
      </c>
      <c r="Q991" s="8">
        <v>37.838878568087424</v>
      </c>
      <c r="R991" s="8">
        <v>13.563335354728379</v>
      </c>
      <c r="S991" s="8">
        <v>100</v>
      </c>
      <c r="T991" s="8">
        <v>0</v>
      </c>
      <c r="U991" s="8">
        <v>0.22720544757376762</v>
      </c>
      <c r="V991" s="8">
        <v>99.772794552426234</v>
      </c>
      <c r="W991" s="8">
        <v>100</v>
      </c>
      <c r="X991" s="9"/>
    </row>
    <row r="992" spans="2:24" ht="17" x14ac:dyDescent="0.2">
      <c r="B992" s="10" t="s">
        <v>1449</v>
      </c>
      <c r="C992" s="8">
        <v>48.561</v>
      </c>
      <c r="D992" s="8">
        <v>3.2000000000000001E-2</v>
      </c>
      <c r="E992" s="8">
        <v>0.434</v>
      </c>
      <c r="F992" s="8">
        <v>0</v>
      </c>
      <c r="G992" s="8">
        <v>21.530999999999999</v>
      </c>
      <c r="H992" s="8">
        <v>7.258</v>
      </c>
      <c r="I992" s="8">
        <v>0.27400000000000002</v>
      </c>
      <c r="J992" s="8">
        <v>21.259</v>
      </c>
      <c r="K992" s="8">
        <v>0.02</v>
      </c>
      <c r="L992" s="8">
        <v>3.0000000000000001E-3</v>
      </c>
      <c r="M992" s="8">
        <v>99.399000000000001</v>
      </c>
      <c r="N992" s="8"/>
      <c r="O992" s="8">
        <v>48.11473711628522</v>
      </c>
      <c r="P992" s="8">
        <v>0.86285286660676452</v>
      </c>
      <c r="Q992" s="8">
        <v>38.036262230267774</v>
      </c>
      <c r="R992" s="8">
        <v>12.986147786840247</v>
      </c>
      <c r="S992" s="8">
        <v>100.00000000000001</v>
      </c>
      <c r="T992" s="8">
        <v>0</v>
      </c>
      <c r="U992" s="8">
        <v>8.1846269872778515E-2</v>
      </c>
      <c r="V992" s="8">
        <v>99.91815373012723</v>
      </c>
      <c r="W992" s="8">
        <v>100.00000000000001</v>
      </c>
      <c r="X992" s="9"/>
    </row>
    <row r="993" spans="2:24" ht="17" x14ac:dyDescent="0.2">
      <c r="B993" s="10" t="s">
        <v>2648</v>
      </c>
      <c r="C993" s="8">
        <f>AVERAGE(C977:C992)</f>
        <v>48.500875000000008</v>
      </c>
      <c r="D993" s="8">
        <f t="shared" ref="D993:L993" si="509">AVERAGE(D977:D992)</f>
        <v>1.5187500000000001E-2</v>
      </c>
      <c r="E993" s="8">
        <f t="shared" si="509"/>
        <v>0.47612499999999996</v>
      </c>
      <c r="F993" s="8">
        <f t="shared" si="509"/>
        <v>0</v>
      </c>
      <c r="G993" s="8">
        <f t="shared" si="509"/>
        <v>21.383999999999997</v>
      </c>
      <c r="H993" s="8">
        <f t="shared" si="509"/>
        <v>7.6275625000000007</v>
      </c>
      <c r="I993" s="8">
        <f t="shared" si="509"/>
        <v>0.26968750000000002</v>
      </c>
      <c r="J993" s="8">
        <f t="shared" si="509"/>
        <v>21.352687499999998</v>
      </c>
      <c r="K993" s="8">
        <f t="shared" si="509"/>
        <v>5.5812500000000015E-2</v>
      </c>
      <c r="L993" s="8">
        <f t="shared" si="509"/>
        <v>1E-3</v>
      </c>
      <c r="M993" s="8">
        <f>SUM(C993:L993)</f>
        <v>99.682937500000023</v>
      </c>
      <c r="N993" s="8"/>
      <c r="O993" s="8">
        <v>48.038545567395587</v>
      </c>
      <c r="P993" s="8">
        <v>0.84420714094388727</v>
      </c>
      <c r="Q993" s="8">
        <v>37.551267286552495</v>
      </c>
      <c r="R993" s="8">
        <v>13.565980005108038</v>
      </c>
      <c r="S993" s="8">
        <v>100</v>
      </c>
      <c r="T993" s="8">
        <v>0</v>
      </c>
      <c r="U993" s="8">
        <v>0.22671083756253085</v>
      </c>
      <c r="V993" s="8">
        <v>99.773289162437479</v>
      </c>
      <c r="W993" s="8">
        <v>100.00000000000001</v>
      </c>
      <c r="X993" s="9"/>
    </row>
    <row r="994" spans="2:24" ht="17" x14ac:dyDescent="0.2">
      <c r="B994" s="10" t="s">
        <v>1532</v>
      </c>
      <c r="C994" s="8">
        <f>(STDEV(C977:C992)/C993)*100</f>
        <v>0.58716105031613763</v>
      </c>
      <c r="D994" s="8">
        <f t="shared" ref="D994:L994" si="510">(STDEV(D977:D992)/D993)*100</f>
        <v>174.93794407740413</v>
      </c>
      <c r="E994" s="8">
        <f t="shared" si="510"/>
        <v>13.980599845033403</v>
      </c>
      <c r="F994" s="8" t="e">
        <f t="shared" si="510"/>
        <v>#DIV/0!</v>
      </c>
      <c r="G994" s="8">
        <f t="shared" si="510"/>
        <v>1.1585369059938195</v>
      </c>
      <c r="H994" s="8">
        <f t="shared" si="510"/>
        <v>3.5689599982640861</v>
      </c>
      <c r="I994" s="8">
        <f t="shared" si="510"/>
        <v>8.4963207174177953</v>
      </c>
      <c r="J994" s="8">
        <f t="shared" si="510"/>
        <v>0.48485175851350437</v>
      </c>
      <c r="K994" s="8">
        <f t="shared" si="510"/>
        <v>40.150472696903023</v>
      </c>
      <c r="L994" s="8">
        <f t="shared" si="510"/>
        <v>209.76176963403032</v>
      </c>
      <c r="N994" s="8"/>
      <c r="O994" s="8"/>
      <c r="P994" s="8"/>
      <c r="Q994" s="8"/>
      <c r="R994" s="8"/>
      <c r="S994" s="8"/>
      <c r="V994" s="8"/>
      <c r="W994" s="8"/>
      <c r="X994" s="9"/>
    </row>
    <row r="995" spans="2:24" x14ac:dyDescent="0.2">
      <c r="B995" s="10"/>
      <c r="C995" s="8"/>
      <c r="D995" s="8"/>
      <c r="E995" s="8"/>
      <c r="F995" s="8"/>
      <c r="G995" s="8"/>
      <c r="H995" s="8"/>
      <c r="I995" s="8"/>
      <c r="J995" s="8"/>
      <c r="K995" s="8"/>
      <c r="L995" s="8"/>
      <c r="N995" s="8"/>
      <c r="O995" s="8"/>
      <c r="P995" s="8"/>
      <c r="Q995" s="8"/>
      <c r="R995" s="8"/>
      <c r="S995" s="8"/>
      <c r="V995" s="8"/>
      <c r="W995" s="8"/>
      <c r="X995" s="9"/>
    </row>
    <row r="996" spans="2:24" ht="17" x14ac:dyDescent="0.2">
      <c r="B996" s="6" t="s">
        <v>1416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N996" s="8"/>
      <c r="O996" s="8"/>
      <c r="P996" s="8"/>
      <c r="Q996" s="8"/>
      <c r="R996" s="8"/>
      <c r="S996" s="8"/>
      <c r="V996" s="8"/>
      <c r="W996" s="8"/>
      <c r="X996" s="9"/>
    </row>
    <row r="997" spans="2:24" ht="17" x14ac:dyDescent="0.2">
      <c r="B997" s="10" t="s">
        <v>2649</v>
      </c>
      <c r="C997" s="8">
        <v>53.658999999999999</v>
      </c>
      <c r="D997" s="8">
        <v>9.0999999999999998E-2</v>
      </c>
      <c r="E997" s="8">
        <v>1.232</v>
      </c>
      <c r="F997" s="8">
        <v>6.0000000000000001E-3</v>
      </c>
      <c r="G997" s="8">
        <v>4.1959999999999997</v>
      </c>
      <c r="H997" s="8">
        <v>0.22</v>
      </c>
      <c r="I997" s="8">
        <v>15.82</v>
      </c>
      <c r="J997" s="8">
        <v>23.757999999999999</v>
      </c>
      <c r="K997" s="8">
        <v>6.6000000000000003E-2</v>
      </c>
      <c r="L997" s="8">
        <v>5.0000000000000001E-3</v>
      </c>
      <c r="M997" s="8">
        <v>99.052999999999997</v>
      </c>
      <c r="N997" s="8"/>
      <c r="O997" s="8">
        <v>48.269994165345729</v>
      </c>
      <c r="P997" s="8">
        <v>44.722363333587403</v>
      </c>
      <c r="Q997" s="8">
        <v>6.6542818870403284</v>
      </c>
      <c r="R997" s="8">
        <v>0.35336061402655128</v>
      </c>
      <c r="S997" s="8">
        <v>100.00000000000001</v>
      </c>
      <c r="T997" s="8">
        <v>0</v>
      </c>
      <c r="U997" s="8">
        <v>0.24207387684002465</v>
      </c>
      <c r="V997" s="8">
        <v>99.757926123159976</v>
      </c>
      <c r="W997" s="8">
        <v>100</v>
      </c>
      <c r="X997" s="9"/>
    </row>
    <row r="998" spans="2:24" ht="17" x14ac:dyDescent="0.2">
      <c r="B998" s="10" t="s">
        <v>2650</v>
      </c>
      <c r="C998" s="8">
        <v>52.997999999999998</v>
      </c>
      <c r="D998" s="8">
        <v>0.113</v>
      </c>
      <c r="E998" s="8">
        <v>1.2629999999999999</v>
      </c>
      <c r="F998" s="8">
        <v>0</v>
      </c>
      <c r="G998" s="8">
        <v>4.7610000000000001</v>
      </c>
      <c r="H998" s="8">
        <v>0.22500000000000001</v>
      </c>
      <c r="I998" s="8">
        <v>15.238</v>
      </c>
      <c r="J998" s="8">
        <v>23.594999999999999</v>
      </c>
      <c r="K998" s="8">
        <v>0.13400000000000001</v>
      </c>
      <c r="L998" s="8">
        <v>1E-3</v>
      </c>
      <c r="M998" s="8">
        <v>98.328000000000003</v>
      </c>
      <c r="N998" s="8"/>
      <c r="O998" s="8">
        <v>48.458497246554259</v>
      </c>
      <c r="P998" s="8">
        <v>43.544050772290461</v>
      </c>
      <c r="Q998" s="8">
        <v>7.6321428143356158</v>
      </c>
      <c r="R998" s="8">
        <v>0.3653091668196693</v>
      </c>
      <c r="S998" s="8">
        <v>100.00000000000001</v>
      </c>
      <c r="T998" s="8">
        <v>0</v>
      </c>
      <c r="U998" s="8">
        <v>0.49554885491044021</v>
      </c>
      <c r="V998" s="8">
        <v>99.504451145089561</v>
      </c>
      <c r="W998" s="8">
        <v>100</v>
      </c>
      <c r="X998" s="9"/>
    </row>
    <row r="999" spans="2:24" ht="17" x14ac:dyDescent="0.2">
      <c r="B999" s="10" t="s">
        <v>2651</v>
      </c>
      <c r="C999" s="8">
        <v>53.73</v>
      </c>
      <c r="D999" s="8">
        <v>8.5000000000000006E-2</v>
      </c>
      <c r="E999" s="8">
        <v>1.2370000000000001</v>
      </c>
      <c r="F999" s="8">
        <v>0</v>
      </c>
      <c r="G999" s="8">
        <v>4.3099999999999996</v>
      </c>
      <c r="H999" s="8">
        <v>0.222</v>
      </c>
      <c r="I999" s="8">
        <v>15.728</v>
      </c>
      <c r="J999" s="8">
        <v>24.030999999999999</v>
      </c>
      <c r="K999" s="8">
        <v>0.13</v>
      </c>
      <c r="L999" s="8">
        <v>0</v>
      </c>
      <c r="M999" s="8">
        <v>99.472999999999999</v>
      </c>
      <c r="N999" s="8"/>
      <c r="O999" s="8">
        <v>48.592103530444582</v>
      </c>
      <c r="P999" s="8">
        <v>44.250507411523031</v>
      </c>
      <c r="Q999" s="8">
        <v>6.802514452603214</v>
      </c>
      <c r="R999" s="8">
        <v>0.35487460542916904</v>
      </c>
      <c r="S999" s="8">
        <v>100.00000000000001</v>
      </c>
      <c r="T999" s="8">
        <v>0</v>
      </c>
      <c r="U999" s="8">
        <v>0.47344050357728712</v>
      </c>
      <c r="V999" s="8">
        <v>99.52655949642272</v>
      </c>
      <c r="W999" s="8">
        <v>100.00000000000001</v>
      </c>
      <c r="X999" s="9"/>
    </row>
    <row r="1000" spans="2:24" ht="17" x14ac:dyDescent="0.2">
      <c r="B1000" s="10" t="s">
        <v>2652</v>
      </c>
      <c r="C1000" s="8">
        <v>53.125999999999998</v>
      </c>
      <c r="D1000" s="8">
        <v>0.17899999999999999</v>
      </c>
      <c r="E1000" s="8">
        <v>2.117</v>
      </c>
      <c r="F1000" s="8">
        <v>0</v>
      </c>
      <c r="G1000" s="8">
        <v>4.0529999999999999</v>
      </c>
      <c r="H1000" s="8">
        <v>0.216</v>
      </c>
      <c r="I1000" s="8">
        <v>15.444000000000001</v>
      </c>
      <c r="J1000" s="8">
        <v>23.678999999999998</v>
      </c>
      <c r="K1000" s="8">
        <v>0.13300000000000001</v>
      </c>
      <c r="L1000" s="8">
        <v>0</v>
      </c>
      <c r="M1000" s="8">
        <v>98.947999999999993</v>
      </c>
      <c r="N1000" s="8"/>
      <c r="O1000" s="8">
        <v>48.820629707583983</v>
      </c>
      <c r="P1000" s="8">
        <v>44.304792851616796</v>
      </c>
      <c r="Q1000" s="8">
        <v>6.5225132435867694</v>
      </c>
      <c r="R1000" s="8">
        <v>0.35206419721245097</v>
      </c>
      <c r="S1000" s="8">
        <v>100.00000000000001</v>
      </c>
      <c r="T1000" s="8">
        <v>0</v>
      </c>
      <c r="U1000" s="8">
        <v>0.49377728853475861</v>
      </c>
      <c r="V1000" s="8">
        <v>99.506222711465242</v>
      </c>
      <c r="W1000" s="8">
        <v>100</v>
      </c>
      <c r="X1000" s="9"/>
    </row>
    <row r="1001" spans="2:24" ht="17" x14ac:dyDescent="0.2">
      <c r="B1001" s="10" t="s">
        <v>2653</v>
      </c>
      <c r="C1001" s="8">
        <v>53.481000000000002</v>
      </c>
      <c r="D1001" s="8">
        <v>0.12</v>
      </c>
      <c r="E1001" s="8">
        <v>1.325</v>
      </c>
      <c r="F1001" s="8">
        <v>0</v>
      </c>
      <c r="G1001" s="8">
        <v>4.8070000000000004</v>
      </c>
      <c r="H1001" s="8">
        <v>0.22600000000000001</v>
      </c>
      <c r="I1001" s="8">
        <v>15.272</v>
      </c>
      <c r="J1001" s="8">
        <v>23.51</v>
      </c>
      <c r="K1001" s="8">
        <v>0.114</v>
      </c>
      <c r="L1001" s="8">
        <v>0</v>
      </c>
      <c r="M1001" s="8">
        <v>98.861000000000004</v>
      </c>
      <c r="N1001" s="8"/>
      <c r="O1001" s="8">
        <v>48.284916090434002</v>
      </c>
      <c r="P1001" s="8">
        <v>43.642102541169123</v>
      </c>
      <c r="Q1001" s="8">
        <v>7.7060410927977108</v>
      </c>
      <c r="R1001" s="8">
        <v>0.36694027559915909</v>
      </c>
      <c r="S1001" s="8">
        <v>99.999999999999986</v>
      </c>
      <c r="T1001" s="8">
        <v>0</v>
      </c>
      <c r="U1001" s="8">
        <v>0.42190698730214571</v>
      </c>
      <c r="V1001" s="8">
        <v>99.578093012697849</v>
      </c>
      <c r="W1001" s="8">
        <v>100</v>
      </c>
      <c r="X1001" s="9"/>
    </row>
    <row r="1002" spans="2:24" ht="17" x14ac:dyDescent="0.2">
      <c r="B1002" s="10" t="s">
        <v>2654</v>
      </c>
      <c r="C1002" s="8">
        <f>AVERAGE(C997:C1001)</f>
        <v>53.398800000000008</v>
      </c>
      <c r="D1002" s="8">
        <f t="shared" ref="D1002:L1002" si="511">AVERAGE(D997:D1001)</f>
        <v>0.11760000000000001</v>
      </c>
      <c r="E1002" s="8">
        <f t="shared" si="511"/>
        <v>1.4348000000000001</v>
      </c>
      <c r="F1002" s="8">
        <f t="shared" si="511"/>
        <v>1.2000000000000001E-3</v>
      </c>
      <c r="G1002" s="8">
        <f t="shared" si="511"/>
        <v>4.4254000000000007</v>
      </c>
      <c r="H1002" s="8">
        <f t="shared" si="511"/>
        <v>0.2218</v>
      </c>
      <c r="I1002" s="8">
        <f t="shared" si="511"/>
        <v>15.500400000000003</v>
      </c>
      <c r="J1002" s="8">
        <f t="shared" si="511"/>
        <v>23.714599999999997</v>
      </c>
      <c r="K1002" s="8">
        <f t="shared" si="511"/>
        <v>0.11540000000000002</v>
      </c>
      <c r="L1002" s="8">
        <f t="shared" si="511"/>
        <v>1.2000000000000001E-3</v>
      </c>
      <c r="M1002" s="8">
        <f>SUM(C1002:L1002)</f>
        <v>98.931200000000004</v>
      </c>
      <c r="N1002" s="8"/>
      <c r="O1002" s="8">
        <v>48.484838670515849</v>
      </c>
      <c r="P1002" s="8">
        <v>44.094452535418384</v>
      </c>
      <c r="Q1002" s="8">
        <v>7.0622165330377076</v>
      </c>
      <c r="R1002" s="8">
        <v>0.35849226102804682</v>
      </c>
      <c r="S1002" s="8">
        <v>99.999999999999986</v>
      </c>
      <c r="T1002" s="8">
        <v>0</v>
      </c>
      <c r="U1002" s="8">
        <v>0.42514283259227298</v>
      </c>
      <c r="V1002" s="8">
        <v>99.574857167407728</v>
      </c>
      <c r="W1002" s="8">
        <v>100</v>
      </c>
      <c r="X1002" s="9"/>
    </row>
    <row r="1003" spans="2:24" ht="17" x14ac:dyDescent="0.2">
      <c r="B1003" s="10" t="s">
        <v>1532</v>
      </c>
      <c r="C1003" s="8">
        <f>(STDEV(C997:C1001)/C1002)*100</f>
        <v>0.60625706147594927</v>
      </c>
      <c r="D1003" s="8">
        <f t="shared" ref="D1003:L1003" si="512">(STDEV(D997:D1001)/D1002)*100</f>
        <v>31.723499859469982</v>
      </c>
      <c r="E1003" s="8">
        <f t="shared" si="512"/>
        <v>26.704186443966414</v>
      </c>
      <c r="F1003" s="8">
        <f t="shared" si="512"/>
        <v>223.60679774997897</v>
      </c>
      <c r="G1003" s="8">
        <f t="shared" si="512"/>
        <v>7.6868182822568878</v>
      </c>
      <c r="H1003" s="8">
        <f t="shared" si="512"/>
        <v>1.8146629213253496</v>
      </c>
      <c r="I1003" s="8">
        <f t="shared" si="512"/>
        <v>1.7012355324436741</v>
      </c>
      <c r="J1003" s="8">
        <f t="shared" si="512"/>
        <v>0.8418460643136545</v>
      </c>
      <c r="K1003" s="8">
        <f t="shared" si="512"/>
        <v>24.931987599444696</v>
      </c>
      <c r="L1003" s="8">
        <f t="shared" si="512"/>
        <v>180.66236157232333</v>
      </c>
      <c r="N1003" s="8"/>
      <c r="O1003" s="8">
        <v>7.9095373363266956</v>
      </c>
      <c r="P1003" s="8">
        <v>22.239946469368775</v>
      </c>
      <c r="Q1003" s="8">
        <v>56.371988609615919</v>
      </c>
      <c r="R1003" s="8">
        <v>13.478527584688605</v>
      </c>
      <c r="S1003" s="8">
        <v>100</v>
      </c>
      <c r="T1003" s="8">
        <v>12.057429495120171</v>
      </c>
      <c r="U1003" s="8">
        <v>78.610955915322435</v>
      </c>
      <c r="V1003" s="8">
        <v>9.3316145895574039</v>
      </c>
      <c r="W1003" s="8">
        <v>100.00000000000001</v>
      </c>
      <c r="X1003" s="9"/>
    </row>
    <row r="1004" spans="2:24" x14ac:dyDescent="0.2">
      <c r="B1004" s="10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N1004" s="8"/>
      <c r="O1004" s="8"/>
      <c r="P1004" s="8"/>
      <c r="Q1004" s="8"/>
      <c r="R1004" s="8"/>
      <c r="S1004" s="8"/>
      <c r="V1004" s="8"/>
      <c r="W1004" s="8"/>
      <c r="X1004" s="9"/>
    </row>
    <row r="1005" spans="2:24" ht="17" x14ac:dyDescent="0.2">
      <c r="B1005" s="10" t="s">
        <v>2066</v>
      </c>
      <c r="C1005" s="8">
        <v>55.29</v>
      </c>
      <c r="D1005" s="8">
        <v>5.8999999999999997E-2</v>
      </c>
      <c r="E1005" s="8">
        <v>1.0269999999999999</v>
      </c>
      <c r="F1005" s="8">
        <v>4.3999999999999997E-2</v>
      </c>
      <c r="G1005" s="8">
        <v>1.7370000000000001</v>
      </c>
      <c r="H1005" s="8">
        <v>8.9999999999999993E-3</v>
      </c>
      <c r="I1005" s="8">
        <v>17.2</v>
      </c>
      <c r="J1005" s="8">
        <v>23.943000000000001</v>
      </c>
      <c r="K1005" s="8">
        <v>0.52600000000000002</v>
      </c>
      <c r="L1005" s="8">
        <v>1E-3</v>
      </c>
      <c r="M1005" s="8">
        <v>99.873999999999995</v>
      </c>
      <c r="N1005" s="8"/>
      <c r="O1005" s="8">
        <v>48.627133753152378</v>
      </c>
      <c r="P1005" s="8">
        <v>48.604832522358471</v>
      </c>
      <c r="Q1005" s="8">
        <v>2.7535836293256279</v>
      </c>
      <c r="R1005" s="8">
        <v>1.4450095163520939E-2</v>
      </c>
      <c r="S1005" s="8">
        <v>100</v>
      </c>
      <c r="T1005" s="8">
        <v>0</v>
      </c>
      <c r="U1005" s="8">
        <v>1.8965287658519798</v>
      </c>
      <c r="V1005" s="8">
        <v>98.103471234148017</v>
      </c>
      <c r="W1005" s="8">
        <v>100</v>
      </c>
      <c r="X1005" s="9"/>
    </row>
    <row r="1006" spans="2:24" ht="17" x14ac:dyDescent="0.2">
      <c r="B1006" s="10" t="s">
        <v>2067</v>
      </c>
      <c r="C1006" s="8">
        <v>54.72</v>
      </c>
      <c r="D1006" s="8">
        <v>5.6000000000000001E-2</v>
      </c>
      <c r="E1006" s="8">
        <v>1.071</v>
      </c>
      <c r="F1006" s="8">
        <v>1.2999999999999999E-2</v>
      </c>
      <c r="G1006" s="8">
        <v>1.6830000000000001</v>
      </c>
      <c r="H1006" s="8">
        <v>0.01</v>
      </c>
      <c r="I1006" s="8">
        <v>17.475000000000001</v>
      </c>
      <c r="J1006" s="8">
        <v>24.361999999999998</v>
      </c>
      <c r="K1006" s="8">
        <v>0.39200000000000002</v>
      </c>
      <c r="L1006" s="8">
        <v>0</v>
      </c>
      <c r="M1006" s="8">
        <v>99.811000000000007</v>
      </c>
      <c r="N1006" s="8"/>
      <c r="O1006" s="8">
        <v>48.725737280608485</v>
      </c>
      <c r="P1006" s="8">
        <v>48.631040630085039</v>
      </c>
      <c r="Q1006" s="8">
        <v>2.6274105711111764</v>
      </c>
      <c r="R1006" s="8">
        <v>1.5811518195304342E-2</v>
      </c>
      <c r="S1006" s="8">
        <v>100</v>
      </c>
      <c r="T1006" s="8">
        <v>0.60513619934035423</v>
      </c>
      <c r="U1006" s="8">
        <v>0.80227968657479132</v>
      </c>
      <c r="V1006" s="8">
        <v>98.592584114084858</v>
      </c>
      <c r="W1006" s="8">
        <v>100</v>
      </c>
      <c r="X1006" s="9"/>
    </row>
    <row r="1007" spans="2:24" ht="17" x14ac:dyDescent="0.2">
      <c r="B1007" s="10" t="s">
        <v>2068</v>
      </c>
      <c r="C1007" s="8">
        <v>55.036999999999999</v>
      </c>
      <c r="D1007" s="8">
        <v>6.4000000000000001E-2</v>
      </c>
      <c r="E1007" s="8">
        <v>1.1870000000000001</v>
      </c>
      <c r="F1007" s="8">
        <v>0.02</v>
      </c>
      <c r="G1007" s="8">
        <v>1.804</v>
      </c>
      <c r="H1007" s="8">
        <v>0</v>
      </c>
      <c r="I1007" s="8">
        <v>17.323</v>
      </c>
      <c r="J1007" s="8">
        <v>23.954000000000001</v>
      </c>
      <c r="K1007" s="8">
        <v>0.47199999999999998</v>
      </c>
      <c r="L1007" s="8">
        <v>0</v>
      </c>
      <c r="M1007" s="8">
        <v>99.888000000000005</v>
      </c>
      <c r="N1007" s="8"/>
      <c r="O1007" s="8">
        <v>48.425899912495126</v>
      </c>
      <c r="P1007" s="8">
        <v>48.727447063399829</v>
      </c>
      <c r="Q1007" s="8">
        <v>2.8466530241050365</v>
      </c>
      <c r="R1007" s="8">
        <v>0</v>
      </c>
      <c r="S1007" s="8">
        <v>99.999999999999986</v>
      </c>
      <c r="T1007" s="8">
        <v>0</v>
      </c>
      <c r="U1007" s="8">
        <v>1.6974448372923741</v>
      </c>
      <c r="V1007" s="8">
        <v>98.30255516270762</v>
      </c>
      <c r="W1007" s="8">
        <v>100</v>
      </c>
      <c r="X1007" s="9"/>
    </row>
    <row r="1008" spans="2:24" ht="17" x14ac:dyDescent="0.2">
      <c r="B1008" s="10" t="s">
        <v>2069</v>
      </c>
      <c r="C1008" s="8">
        <v>54.963000000000001</v>
      </c>
      <c r="D1008" s="8">
        <v>3.7999999999999999E-2</v>
      </c>
      <c r="E1008" s="8">
        <v>1.3149999999999999</v>
      </c>
      <c r="F1008" s="8">
        <v>1.7000000000000001E-2</v>
      </c>
      <c r="G1008" s="8">
        <v>1.8049999999999999</v>
      </c>
      <c r="H1008" s="8">
        <v>0</v>
      </c>
      <c r="I1008" s="8">
        <v>17.077999999999999</v>
      </c>
      <c r="J1008" s="8">
        <v>24.033000000000001</v>
      </c>
      <c r="K1008" s="8">
        <v>0.439</v>
      </c>
      <c r="L1008" s="8">
        <v>0</v>
      </c>
      <c r="M1008" s="8">
        <v>99.715000000000003</v>
      </c>
      <c r="N1008" s="8"/>
      <c r="O1008" s="8">
        <v>48.843437093090429</v>
      </c>
      <c r="P1008" s="8">
        <v>48.293217213526049</v>
      </c>
      <c r="Q1008" s="8">
        <v>2.8633456933835131</v>
      </c>
      <c r="R1008" s="8">
        <v>0</v>
      </c>
      <c r="S1008" s="8">
        <v>99.999999999999986</v>
      </c>
      <c r="T1008" s="8">
        <v>0</v>
      </c>
      <c r="U1008" s="8">
        <v>1.5888981353265046</v>
      </c>
      <c r="V1008" s="8">
        <v>98.411101864673498</v>
      </c>
      <c r="W1008" s="8">
        <v>100</v>
      </c>
      <c r="X1008" s="9"/>
    </row>
    <row r="1009" spans="2:24" ht="17" x14ac:dyDescent="0.2">
      <c r="B1009" s="10" t="s">
        <v>2070</v>
      </c>
      <c r="C1009" s="8">
        <v>54.587000000000003</v>
      </c>
      <c r="D1009" s="8">
        <v>2.1999999999999999E-2</v>
      </c>
      <c r="E1009" s="8">
        <v>1.0489999999999999</v>
      </c>
      <c r="F1009" s="8">
        <v>3.6999999999999998E-2</v>
      </c>
      <c r="G1009" s="8">
        <v>1.7869999999999999</v>
      </c>
      <c r="H1009" s="8">
        <v>0.02</v>
      </c>
      <c r="I1009" s="8">
        <v>17.006</v>
      </c>
      <c r="J1009" s="8">
        <v>23.314</v>
      </c>
      <c r="K1009" s="8">
        <v>0.61</v>
      </c>
      <c r="L1009" s="8">
        <v>3.0000000000000001E-3</v>
      </c>
      <c r="M1009" s="8">
        <v>98.444000000000003</v>
      </c>
      <c r="N1009" s="8"/>
      <c r="O1009" s="8">
        <v>48.182627337505465</v>
      </c>
      <c r="P1009" s="8">
        <v>48.902015451249348</v>
      </c>
      <c r="Q1009" s="8">
        <v>2.8826809941233709</v>
      </c>
      <c r="R1009" s="8">
        <v>3.267621712180694E-2</v>
      </c>
      <c r="S1009" s="8">
        <v>100</v>
      </c>
      <c r="T1009" s="8">
        <v>0</v>
      </c>
      <c r="U1009" s="8">
        <v>2.2304693547636849</v>
      </c>
      <c r="V1009" s="8">
        <v>97.76953064523633</v>
      </c>
      <c r="W1009" s="8">
        <v>100.00000000000001</v>
      </c>
      <c r="X1009" s="9"/>
    </row>
    <row r="1010" spans="2:24" ht="17" x14ac:dyDescent="0.2">
      <c r="B1010" s="10" t="s">
        <v>2071</v>
      </c>
      <c r="C1010" s="8">
        <v>54.670999999999999</v>
      </c>
      <c r="D1010" s="8">
        <v>8.0000000000000002E-3</v>
      </c>
      <c r="E1010" s="8">
        <v>0.92700000000000005</v>
      </c>
      <c r="F1010" s="8">
        <v>4.3999999999999997E-2</v>
      </c>
      <c r="G1010" s="8">
        <v>1.639</v>
      </c>
      <c r="H1010" s="8">
        <v>2E-3</v>
      </c>
      <c r="I1010" s="8">
        <v>17.295999999999999</v>
      </c>
      <c r="J1010" s="8">
        <v>23.945</v>
      </c>
      <c r="K1010" s="8">
        <v>0.44600000000000001</v>
      </c>
      <c r="L1010" s="8">
        <v>0</v>
      </c>
      <c r="M1010" s="8">
        <v>99.019000000000005</v>
      </c>
      <c r="N1010" s="8"/>
      <c r="O1010" s="8">
        <v>48.578366209887889</v>
      </c>
      <c r="P1010" s="8">
        <v>48.823019793906354</v>
      </c>
      <c r="Q1010" s="8">
        <v>2.5954063522915263</v>
      </c>
      <c r="R1010" s="8">
        <v>3.2076439142285072E-3</v>
      </c>
      <c r="S1010" s="8">
        <v>99.999999999999986</v>
      </c>
      <c r="T1010" s="8">
        <v>0</v>
      </c>
      <c r="U1010" s="8">
        <v>1.6110114514409881</v>
      </c>
      <c r="V1010" s="8">
        <v>98.388988548559013</v>
      </c>
      <c r="W1010" s="8">
        <v>100</v>
      </c>
      <c r="X1010" s="9"/>
    </row>
    <row r="1011" spans="2:24" ht="17" x14ac:dyDescent="0.2">
      <c r="B1011" s="10" t="s">
        <v>2072</v>
      </c>
      <c r="C1011" s="8">
        <v>55.372999999999998</v>
      </c>
      <c r="D1011" s="8">
        <v>0.01</v>
      </c>
      <c r="E1011" s="8">
        <v>0.871</v>
      </c>
      <c r="F1011" s="8">
        <v>7.0000000000000001E-3</v>
      </c>
      <c r="G1011" s="8">
        <v>1.62</v>
      </c>
      <c r="H1011" s="8">
        <v>3.0000000000000001E-3</v>
      </c>
      <c r="I1011" s="8">
        <v>17.187000000000001</v>
      </c>
      <c r="J1011" s="8">
        <v>24.021999999999998</v>
      </c>
      <c r="K1011" s="8">
        <v>0.47399999999999998</v>
      </c>
      <c r="L1011" s="8">
        <v>0</v>
      </c>
      <c r="M1011" s="8">
        <v>99.613</v>
      </c>
      <c r="N1011" s="8"/>
      <c r="O1011" s="8">
        <v>48.822437750787962</v>
      </c>
      <c r="P1011" s="8">
        <v>48.602798116316983</v>
      </c>
      <c r="Q1011" s="8">
        <v>2.5699439929861621</v>
      </c>
      <c r="R1011" s="8">
        <v>4.8201399088983144E-3</v>
      </c>
      <c r="S1011" s="8">
        <v>100.00000000000001</v>
      </c>
      <c r="T1011" s="8">
        <v>0</v>
      </c>
      <c r="U1011" s="8">
        <v>1.7134519551363889</v>
      </c>
      <c r="V1011" s="8">
        <v>98.286548044863608</v>
      </c>
      <c r="W1011" s="8">
        <v>100</v>
      </c>
      <c r="X1011" s="9"/>
    </row>
    <row r="1012" spans="2:24" ht="17" x14ac:dyDescent="0.2">
      <c r="B1012" s="10" t="s">
        <v>2073</v>
      </c>
      <c r="C1012" s="8">
        <v>55.052</v>
      </c>
      <c r="D1012" s="8">
        <v>5.5E-2</v>
      </c>
      <c r="E1012" s="8">
        <v>0.85199999999999998</v>
      </c>
      <c r="F1012" s="8">
        <v>1.4999999999999999E-2</v>
      </c>
      <c r="G1012" s="8">
        <v>1.6839999999999999</v>
      </c>
      <c r="H1012" s="8">
        <v>0</v>
      </c>
      <c r="I1012" s="8">
        <v>17.378</v>
      </c>
      <c r="J1012" s="8">
        <v>23.846</v>
      </c>
      <c r="K1012" s="8">
        <v>0.52200000000000002</v>
      </c>
      <c r="L1012" s="8">
        <v>2E-3</v>
      </c>
      <c r="M1012" s="8">
        <v>99.427000000000007</v>
      </c>
      <c r="N1012" s="8"/>
      <c r="O1012" s="8">
        <v>48.329831112360807</v>
      </c>
      <c r="P1012" s="8">
        <v>49.006132382802292</v>
      </c>
      <c r="Q1012" s="8">
        <v>2.6640365048368846</v>
      </c>
      <c r="R1012" s="8">
        <v>0</v>
      </c>
      <c r="S1012" s="8">
        <v>99.999999999999986</v>
      </c>
      <c r="T1012" s="8">
        <v>0</v>
      </c>
      <c r="U1012" s="8">
        <v>1.8785527550525611</v>
      </c>
      <c r="V1012" s="8">
        <v>98.121447244947447</v>
      </c>
      <c r="W1012" s="8">
        <v>100.00000000000001</v>
      </c>
      <c r="X1012" s="9"/>
    </row>
    <row r="1013" spans="2:24" ht="17" x14ac:dyDescent="0.2">
      <c r="B1013" s="10" t="s">
        <v>2074</v>
      </c>
      <c r="C1013" s="8">
        <v>54.965000000000003</v>
      </c>
      <c r="D1013" s="8">
        <v>0.06</v>
      </c>
      <c r="E1013" s="8">
        <v>1.224</v>
      </c>
      <c r="F1013" s="8">
        <v>0</v>
      </c>
      <c r="G1013" s="8">
        <v>1.8149999999999999</v>
      </c>
      <c r="H1013" s="8">
        <v>0</v>
      </c>
      <c r="I1013" s="8">
        <v>17.039000000000001</v>
      </c>
      <c r="J1013" s="8">
        <v>24.338000000000001</v>
      </c>
      <c r="K1013" s="8">
        <v>0.56200000000000006</v>
      </c>
      <c r="L1013" s="8">
        <v>2E-3</v>
      </c>
      <c r="M1013" s="8">
        <v>100.02500000000001</v>
      </c>
      <c r="N1013" s="8"/>
      <c r="O1013" s="8">
        <v>49.2047592813189</v>
      </c>
      <c r="P1013" s="8">
        <v>47.93108121044434</v>
      </c>
      <c r="Q1013" s="8">
        <v>2.8641595082367557</v>
      </c>
      <c r="R1013" s="8">
        <v>0</v>
      </c>
      <c r="S1013" s="8">
        <v>100</v>
      </c>
      <c r="T1013" s="8">
        <v>0.31406162251445835</v>
      </c>
      <c r="U1013" s="8">
        <v>1.7069579804779185</v>
      </c>
      <c r="V1013" s="8">
        <v>97.978980397007618</v>
      </c>
      <c r="W1013" s="8">
        <v>100</v>
      </c>
      <c r="X1013" s="9"/>
    </row>
    <row r="1014" spans="2:24" ht="17" x14ac:dyDescent="0.2">
      <c r="B1014" s="10" t="s">
        <v>2075</v>
      </c>
      <c r="C1014" s="8">
        <v>54.973999999999997</v>
      </c>
      <c r="D1014" s="8">
        <v>7.6999999999999999E-2</v>
      </c>
      <c r="E1014" s="8">
        <v>1.1479999999999999</v>
      </c>
      <c r="F1014" s="8">
        <v>8.0000000000000002E-3</v>
      </c>
      <c r="G1014" s="8">
        <v>1.794</v>
      </c>
      <c r="H1014" s="8">
        <v>0</v>
      </c>
      <c r="I1014" s="8">
        <v>17.518999999999998</v>
      </c>
      <c r="J1014" s="8">
        <v>24.036000000000001</v>
      </c>
      <c r="K1014" s="8">
        <v>0.39200000000000002</v>
      </c>
      <c r="L1014" s="8">
        <v>0</v>
      </c>
      <c r="M1014" s="8">
        <v>99.977999999999994</v>
      </c>
      <c r="N1014" s="8"/>
      <c r="O1014" s="8">
        <v>48.253264518294358</v>
      </c>
      <c r="P1014" s="8">
        <v>48.935577257506132</v>
      </c>
      <c r="Q1014" s="8">
        <v>2.8111582241995041</v>
      </c>
      <c r="R1014" s="8">
        <v>0</v>
      </c>
      <c r="S1014" s="8">
        <v>99.999999999999986</v>
      </c>
      <c r="T1014" s="8">
        <v>0</v>
      </c>
      <c r="U1014" s="8">
        <v>1.4041019063214175</v>
      </c>
      <c r="V1014" s="8">
        <v>98.595898093678585</v>
      </c>
      <c r="W1014" s="8">
        <v>100</v>
      </c>
      <c r="X1014" s="9"/>
    </row>
    <row r="1015" spans="2:24" ht="17" x14ac:dyDescent="0.2">
      <c r="B1015" s="10" t="s">
        <v>2076</v>
      </c>
      <c r="C1015" s="8">
        <v>54.691000000000003</v>
      </c>
      <c r="D1015" s="8">
        <v>4.2000000000000003E-2</v>
      </c>
      <c r="E1015" s="8">
        <v>0.95199999999999996</v>
      </c>
      <c r="F1015" s="8">
        <v>5.2999999999999999E-2</v>
      </c>
      <c r="G1015" s="8">
        <v>1.6339999999999999</v>
      </c>
      <c r="H1015" s="8">
        <v>0.03</v>
      </c>
      <c r="I1015" s="8">
        <v>17.419</v>
      </c>
      <c r="J1015" s="8">
        <v>23.966999999999999</v>
      </c>
      <c r="K1015" s="8">
        <v>0.40400000000000003</v>
      </c>
      <c r="L1015" s="8">
        <v>0</v>
      </c>
      <c r="M1015" s="8">
        <v>99.212999999999994</v>
      </c>
      <c r="N1015" s="8"/>
      <c r="O1015" s="8">
        <v>48.415381259126562</v>
      </c>
      <c r="P1015" s="8">
        <v>48.960269256421519</v>
      </c>
      <c r="Q1015" s="8">
        <v>2.5764402725586977</v>
      </c>
      <c r="R1015" s="8">
        <v>4.7909211893225445E-2</v>
      </c>
      <c r="S1015" s="8">
        <v>100</v>
      </c>
      <c r="T1015" s="8">
        <v>0</v>
      </c>
      <c r="U1015" s="8">
        <v>1.4553693390597919</v>
      </c>
      <c r="V1015" s="8">
        <v>98.5446306609402</v>
      </c>
      <c r="W1015" s="8">
        <v>99.999999999999986</v>
      </c>
      <c r="X1015" s="9"/>
    </row>
    <row r="1016" spans="2:24" ht="17" x14ac:dyDescent="0.2">
      <c r="B1016" s="10" t="s">
        <v>2077</v>
      </c>
      <c r="C1016" s="8">
        <v>55.307000000000002</v>
      </c>
      <c r="D1016" s="8">
        <v>3.4000000000000002E-2</v>
      </c>
      <c r="E1016" s="8">
        <v>1.282</v>
      </c>
      <c r="F1016" s="8">
        <v>4.1000000000000002E-2</v>
      </c>
      <c r="G1016" s="8">
        <v>1.911</v>
      </c>
      <c r="H1016" s="8">
        <v>8.9999999999999993E-3</v>
      </c>
      <c r="I1016" s="8">
        <v>17.111000000000001</v>
      </c>
      <c r="J1016" s="8">
        <v>23.707000000000001</v>
      </c>
      <c r="K1016" s="8">
        <v>0.73499999999999999</v>
      </c>
      <c r="L1016" s="8">
        <v>0</v>
      </c>
      <c r="M1016" s="8">
        <v>100.16800000000001</v>
      </c>
      <c r="N1016" s="8"/>
      <c r="O1016" s="8">
        <v>48.367889414040121</v>
      </c>
      <c r="P1016" s="8">
        <v>48.574330851323701</v>
      </c>
      <c r="Q1016" s="8">
        <v>3.0432635949599716</v>
      </c>
      <c r="R1016" s="8">
        <v>1.4516139676205644E-2</v>
      </c>
      <c r="S1016" s="8">
        <v>100</v>
      </c>
      <c r="T1016" s="8">
        <v>5.8993259979956324E-2</v>
      </c>
      <c r="U1016" s="8">
        <v>2.5845411416817825</v>
      </c>
      <c r="V1016" s="8">
        <v>97.356465598338261</v>
      </c>
      <c r="W1016" s="8">
        <v>100</v>
      </c>
      <c r="X1016" s="9"/>
    </row>
    <row r="1017" spans="2:24" ht="17" x14ac:dyDescent="0.2">
      <c r="B1017" s="10" t="s">
        <v>2078</v>
      </c>
      <c r="C1017" s="8">
        <v>54.463000000000001</v>
      </c>
      <c r="D1017" s="8">
        <v>0.107</v>
      </c>
      <c r="E1017" s="8">
        <v>1.1830000000000001</v>
      </c>
      <c r="F1017" s="8">
        <v>0</v>
      </c>
      <c r="G1017" s="8">
        <v>1.8620000000000001</v>
      </c>
      <c r="H1017" s="8">
        <v>0</v>
      </c>
      <c r="I1017" s="8">
        <v>17.207999999999998</v>
      </c>
      <c r="J1017" s="8">
        <v>23.687000000000001</v>
      </c>
      <c r="K1017" s="8">
        <v>0.36599999999999999</v>
      </c>
      <c r="L1017" s="8">
        <v>3.0000000000000001E-3</v>
      </c>
      <c r="M1017" s="8">
        <v>98.915000000000006</v>
      </c>
      <c r="N1017" s="8"/>
      <c r="O1017" s="8">
        <v>48.258553579935047</v>
      </c>
      <c r="P1017" s="8">
        <v>48.780420125028968</v>
      </c>
      <c r="Q1017" s="8">
        <v>2.9610262950359747</v>
      </c>
      <c r="R1017" s="8">
        <v>0</v>
      </c>
      <c r="S1017" s="8">
        <v>99.999999999999986</v>
      </c>
      <c r="T1017" s="8">
        <v>0</v>
      </c>
      <c r="U1017" s="8">
        <v>1.3314149713810894</v>
      </c>
      <c r="V1017" s="8">
        <v>98.668585028618921</v>
      </c>
      <c r="W1017" s="8">
        <v>100.00000000000001</v>
      </c>
      <c r="X1017" s="9"/>
    </row>
    <row r="1018" spans="2:24" ht="17" x14ac:dyDescent="0.2">
      <c r="B1018" s="10" t="s">
        <v>2079</v>
      </c>
      <c r="C1018" s="8">
        <v>54.875999999999998</v>
      </c>
      <c r="D1018" s="8">
        <v>0.01</v>
      </c>
      <c r="E1018" s="8">
        <v>1.1739999999999999</v>
      </c>
      <c r="F1018" s="8">
        <v>4.1000000000000002E-2</v>
      </c>
      <c r="G1018" s="8">
        <v>1.7669999999999999</v>
      </c>
      <c r="H1018" s="8">
        <v>1.4E-2</v>
      </c>
      <c r="I1018" s="8">
        <v>17.053000000000001</v>
      </c>
      <c r="J1018" s="8">
        <v>23.544</v>
      </c>
      <c r="K1018" s="8">
        <v>0.71899999999999997</v>
      </c>
      <c r="L1018" s="8">
        <v>0</v>
      </c>
      <c r="M1018" s="8">
        <v>99.236000000000004</v>
      </c>
      <c r="N1018" s="8"/>
      <c r="O1018" s="8">
        <v>48.3829443400397</v>
      </c>
      <c r="P1018" s="8">
        <v>48.760004255290937</v>
      </c>
      <c r="Q1018" s="8">
        <v>2.8343073352552417</v>
      </c>
      <c r="R1018" s="8">
        <v>2.2744069414114304E-2</v>
      </c>
      <c r="S1018" s="8">
        <v>100</v>
      </c>
      <c r="T1018" s="8">
        <v>7.7605907608759725E-2</v>
      </c>
      <c r="U1018" s="8">
        <v>2.5285919566284409</v>
      </c>
      <c r="V1018" s="8">
        <v>97.393802135762797</v>
      </c>
      <c r="W1018" s="8">
        <v>100</v>
      </c>
      <c r="X1018" s="9"/>
    </row>
    <row r="1019" spans="2:24" ht="17" x14ac:dyDescent="0.2">
      <c r="B1019" s="10" t="s">
        <v>2080</v>
      </c>
      <c r="C1019" s="8">
        <v>55.018000000000001</v>
      </c>
      <c r="D1019" s="8">
        <v>0.01</v>
      </c>
      <c r="E1019" s="8">
        <v>0.76200000000000001</v>
      </c>
      <c r="F1019" s="8">
        <v>0.01</v>
      </c>
      <c r="G1019" s="8">
        <v>1.611</v>
      </c>
      <c r="H1019" s="8">
        <v>0.02</v>
      </c>
      <c r="I1019" s="8">
        <v>17.414000000000001</v>
      </c>
      <c r="J1019" s="8">
        <v>24.622</v>
      </c>
      <c r="K1019" s="8">
        <v>0.38900000000000001</v>
      </c>
      <c r="L1019" s="8">
        <v>3.0000000000000001E-3</v>
      </c>
      <c r="M1019" s="8">
        <v>99.912999999999997</v>
      </c>
      <c r="N1019" s="8"/>
      <c r="O1019" s="8">
        <v>49.121149687481179</v>
      </c>
      <c r="P1019" s="8">
        <v>48.338663015969146</v>
      </c>
      <c r="Q1019" s="8">
        <v>2.5086442756699339</v>
      </c>
      <c r="R1019" s="8">
        <v>3.1543020879738246E-2</v>
      </c>
      <c r="S1019" s="8">
        <v>100</v>
      </c>
      <c r="T1019" s="8">
        <v>0.35988766068152933</v>
      </c>
      <c r="U1019" s="8">
        <v>1.0300248631574112</v>
      </c>
      <c r="V1019" s="8">
        <v>98.61008747616107</v>
      </c>
      <c r="W1019" s="8">
        <v>100.00000000000001</v>
      </c>
      <c r="X1019" s="9"/>
    </row>
    <row r="1020" spans="2:24" ht="17" x14ac:dyDescent="0.2">
      <c r="B1020" s="10" t="s">
        <v>2655</v>
      </c>
      <c r="C1020" s="8">
        <f>AVERAGE(C1005:C1019)</f>
        <v>54.93246666666667</v>
      </c>
      <c r="D1020" s="8">
        <f t="shared" ref="D1020:L1020" si="513">AVERAGE(D1005:D1019)</f>
        <v>4.3466666666666667E-2</v>
      </c>
      <c r="E1020" s="8">
        <f t="shared" si="513"/>
        <v>1.0682666666666665</v>
      </c>
      <c r="F1020" s="8">
        <f t="shared" si="513"/>
        <v>2.3333333333333331E-2</v>
      </c>
      <c r="G1020" s="8">
        <f t="shared" si="513"/>
        <v>1.7435333333333332</v>
      </c>
      <c r="H1020" s="8">
        <f t="shared" si="513"/>
        <v>7.8000000000000005E-3</v>
      </c>
      <c r="I1020" s="8">
        <f t="shared" si="513"/>
        <v>17.247066666666665</v>
      </c>
      <c r="J1020" s="8">
        <f t="shared" si="513"/>
        <v>23.954666666666665</v>
      </c>
      <c r="K1020" s="8">
        <f t="shared" si="513"/>
        <v>0.49653333333333344</v>
      </c>
      <c r="L1020" s="8">
        <f t="shared" si="513"/>
        <v>9.3333333333333322E-4</v>
      </c>
      <c r="M1020" s="8">
        <f>SUM(C1020:L1020)</f>
        <v>99.51806666666667</v>
      </c>
      <c r="N1020" s="8"/>
      <c r="O1020" s="8">
        <v>48.570624182228755</v>
      </c>
      <c r="P1020" s="8">
        <v>48.65748896993076</v>
      </c>
      <c r="Q1020" s="8">
        <v>2.7593840776926184</v>
      </c>
      <c r="R1020" s="8">
        <v>1.2502770147862377E-2</v>
      </c>
      <c r="S1020" s="8">
        <v>100</v>
      </c>
      <c r="T1020" s="8">
        <v>0</v>
      </c>
      <c r="U1020" s="8">
        <v>1.7892871160025907</v>
      </c>
      <c r="V1020" s="8">
        <v>98.210712883997402</v>
      </c>
      <c r="W1020" s="8">
        <v>100</v>
      </c>
      <c r="X1020" s="9"/>
    </row>
    <row r="1021" spans="2:24" ht="17" x14ac:dyDescent="0.2">
      <c r="B1021" s="10" t="s">
        <v>1532</v>
      </c>
      <c r="C1021" s="8">
        <f>(STDEV(C1005:C1019)/C1020)*100</f>
        <v>0.48972016265900131</v>
      </c>
      <c r="D1021" s="8">
        <f t="shared" ref="D1021:L1021" si="514">(STDEV(D1005:D1019)/D1020)*100</f>
        <v>66.18794412959798</v>
      </c>
      <c r="E1021" s="8">
        <f t="shared" si="514"/>
        <v>15.636902853514115</v>
      </c>
      <c r="F1021" s="8">
        <f t="shared" si="514"/>
        <v>77.188195293784219</v>
      </c>
      <c r="G1021" s="8">
        <f t="shared" si="514"/>
        <v>5.3674523958469642</v>
      </c>
      <c r="H1021" s="8">
        <f t="shared" si="514"/>
        <v>121.5488164241626</v>
      </c>
      <c r="I1021" s="8">
        <f t="shared" si="514"/>
        <v>0.98268227069532732</v>
      </c>
      <c r="J1021" s="8">
        <f t="shared" si="514"/>
        <v>1.3663332492534745</v>
      </c>
      <c r="K1021" s="8">
        <f t="shared" si="514"/>
        <v>23.525333268036775</v>
      </c>
      <c r="L1021" s="8">
        <f t="shared" si="514"/>
        <v>137.13010144761097</v>
      </c>
      <c r="N1021" s="8"/>
      <c r="O1021" s="8">
        <v>1.3263656622888012</v>
      </c>
      <c r="P1021" s="8">
        <v>1.3273047604120911</v>
      </c>
      <c r="Q1021" s="8">
        <v>4.066990716971647</v>
      </c>
      <c r="R1021" s="8">
        <v>93.279338860327471</v>
      </c>
      <c r="S1021" s="8">
        <v>100.00000000000001</v>
      </c>
      <c r="T1021" s="8">
        <v>2.9629876102618882</v>
      </c>
      <c r="U1021" s="8">
        <v>27.145454306121909</v>
      </c>
      <c r="V1021" s="8">
        <v>69.891558083616204</v>
      </c>
      <c r="W1021" s="8">
        <v>100</v>
      </c>
      <c r="X1021" s="9"/>
    </row>
    <row r="1022" spans="2:24" x14ac:dyDescent="0.2">
      <c r="B1022" s="10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N1022" s="8"/>
      <c r="O1022" s="8"/>
      <c r="P1022" s="8"/>
      <c r="Q1022" s="8"/>
      <c r="R1022" s="8"/>
      <c r="S1022" s="8"/>
      <c r="V1022" s="8"/>
      <c r="W1022" s="8"/>
      <c r="X1022" s="9"/>
    </row>
    <row r="1023" spans="2:24" ht="17" x14ac:dyDescent="0.2">
      <c r="B1023" s="6" t="s">
        <v>1450</v>
      </c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N1023" s="8"/>
      <c r="O1023" s="8"/>
      <c r="P1023" s="8"/>
      <c r="Q1023" s="8"/>
      <c r="R1023" s="8"/>
      <c r="S1023" s="8"/>
      <c r="V1023" s="8"/>
      <c r="W1023" s="8"/>
      <c r="X1023" s="9"/>
    </row>
    <row r="1024" spans="2:24" ht="17" x14ac:dyDescent="0.2">
      <c r="B1024" s="10" t="s">
        <v>1991</v>
      </c>
      <c r="C1024" s="8">
        <v>50.09</v>
      </c>
      <c r="D1024" s="8">
        <v>4.5999999999999999E-2</v>
      </c>
      <c r="E1024" s="8">
        <v>0.95299999999999996</v>
      </c>
      <c r="F1024" s="8">
        <v>4.0000000000000001E-3</v>
      </c>
      <c r="G1024" s="8">
        <v>30.550999999999998</v>
      </c>
      <c r="H1024" s="8">
        <v>0.83499999999999996</v>
      </c>
      <c r="I1024" s="8">
        <v>15.657999999999999</v>
      </c>
      <c r="J1024" s="8">
        <v>0.68100000000000005</v>
      </c>
      <c r="K1024" s="8">
        <v>3.7999999999999999E-2</v>
      </c>
      <c r="L1024" s="8">
        <v>0</v>
      </c>
      <c r="M1024" s="8">
        <v>98.855999999999995</v>
      </c>
      <c r="N1024" s="8"/>
      <c r="O1024" s="8">
        <v>1.4497367455582935</v>
      </c>
      <c r="P1024" s="8">
        <v>46.379837400651141</v>
      </c>
      <c r="Q1024" s="8">
        <v>50.765166120084885</v>
      </c>
      <c r="R1024" s="8">
        <v>1.4052597337056789</v>
      </c>
      <c r="S1024" s="8">
        <v>99.999999999999986</v>
      </c>
      <c r="V1024" s="8"/>
      <c r="W1024" s="8"/>
      <c r="X1024" s="9"/>
    </row>
    <row r="1025" spans="2:24" ht="17" x14ac:dyDescent="0.2">
      <c r="B1025" s="10" t="s">
        <v>1992</v>
      </c>
      <c r="C1025" s="8">
        <v>49.71</v>
      </c>
      <c r="D1025" s="8">
        <v>5.3999999999999999E-2</v>
      </c>
      <c r="E1025" s="8">
        <v>1.05</v>
      </c>
      <c r="F1025" s="8">
        <v>1.9E-2</v>
      </c>
      <c r="G1025" s="8">
        <v>30.555</v>
      </c>
      <c r="H1025" s="8">
        <v>0.99299999999999999</v>
      </c>
      <c r="I1025" s="8">
        <v>15.183999999999999</v>
      </c>
      <c r="J1025" s="8">
        <v>0.70799999999999996</v>
      </c>
      <c r="K1025" s="8">
        <v>0</v>
      </c>
      <c r="L1025" s="8">
        <v>0</v>
      </c>
      <c r="M1025" s="8">
        <v>98.305999999999997</v>
      </c>
      <c r="N1025" s="8"/>
      <c r="O1025" s="8">
        <v>1.5235782645784921</v>
      </c>
      <c r="P1025" s="8">
        <v>45.46410058390245</v>
      </c>
      <c r="Q1025" s="8">
        <v>51.323013104049494</v>
      </c>
      <c r="R1025" s="8">
        <v>1.6893080474695468</v>
      </c>
      <c r="S1025" s="8">
        <v>99.999999999999986</v>
      </c>
      <c r="V1025" s="8"/>
      <c r="W1025" s="8"/>
      <c r="X1025" s="9"/>
    </row>
    <row r="1026" spans="2:24" ht="17" x14ac:dyDescent="0.2">
      <c r="B1026" s="10" t="s">
        <v>1993</v>
      </c>
      <c r="C1026" s="8">
        <v>50.293999999999997</v>
      </c>
      <c r="D1026" s="8">
        <v>6.3E-2</v>
      </c>
      <c r="E1026" s="8">
        <v>0.95399999999999996</v>
      </c>
      <c r="F1026" s="8">
        <v>0</v>
      </c>
      <c r="G1026" s="8">
        <v>29.940999999999999</v>
      </c>
      <c r="H1026" s="8">
        <v>0.97099999999999997</v>
      </c>
      <c r="I1026" s="8">
        <v>15.863</v>
      </c>
      <c r="J1026" s="8">
        <v>0.64900000000000002</v>
      </c>
      <c r="K1026" s="8">
        <v>3.1E-2</v>
      </c>
      <c r="L1026" s="8">
        <v>0</v>
      </c>
      <c r="M1026" s="8">
        <v>98.766000000000005</v>
      </c>
      <c r="N1026" s="8"/>
      <c r="O1026" s="8">
        <v>1.3850160285606123</v>
      </c>
      <c r="P1026" s="8">
        <v>47.102756690862932</v>
      </c>
      <c r="Q1026" s="8">
        <v>49.874063104812954</v>
      </c>
      <c r="R1026" s="8">
        <v>1.6381641757635064</v>
      </c>
      <c r="S1026" s="8">
        <v>100</v>
      </c>
      <c r="T1026" s="8">
        <v>0</v>
      </c>
      <c r="U1026" s="8">
        <v>0.11957527452233264</v>
      </c>
      <c r="V1026" s="8">
        <v>99.880424725477667</v>
      </c>
      <c r="W1026" s="8">
        <v>100</v>
      </c>
      <c r="X1026" s="9"/>
    </row>
    <row r="1027" spans="2:24" ht="17" x14ac:dyDescent="0.2">
      <c r="B1027" s="10" t="s">
        <v>1994</v>
      </c>
      <c r="C1027" s="8">
        <v>50.037999999999997</v>
      </c>
      <c r="D1027" s="8">
        <v>7.6999999999999999E-2</v>
      </c>
      <c r="E1027" s="8">
        <v>1.181</v>
      </c>
      <c r="F1027" s="8">
        <v>0</v>
      </c>
      <c r="G1027" s="8">
        <v>30.195</v>
      </c>
      <c r="H1027" s="8">
        <v>0.99299999999999999</v>
      </c>
      <c r="I1027" s="8">
        <v>15.138</v>
      </c>
      <c r="J1027" s="8">
        <v>0.73399999999999999</v>
      </c>
      <c r="K1027" s="8">
        <v>7.0000000000000001E-3</v>
      </c>
      <c r="L1027" s="8">
        <v>3.0000000000000001E-3</v>
      </c>
      <c r="M1027" s="8">
        <v>98.378</v>
      </c>
      <c r="N1027" s="8"/>
      <c r="O1027" s="8">
        <v>1.5904468590870886</v>
      </c>
      <c r="P1027" s="8">
        <v>45.639670662581885</v>
      </c>
      <c r="Q1027" s="8">
        <v>51.068897637746716</v>
      </c>
      <c r="R1027" s="8">
        <v>1.7009848405843182</v>
      </c>
      <c r="S1027" s="8">
        <v>100</v>
      </c>
      <c r="T1027" s="8">
        <v>0</v>
      </c>
      <c r="U1027" s="8">
        <v>2.744044587491639E-2</v>
      </c>
      <c r="V1027" s="8">
        <v>99.972559554125084</v>
      </c>
      <c r="W1027" s="8">
        <v>100</v>
      </c>
      <c r="X1027" s="9"/>
    </row>
    <row r="1028" spans="2:24" ht="17" x14ac:dyDescent="0.2">
      <c r="B1028" s="10" t="s">
        <v>1995</v>
      </c>
      <c r="C1028" s="8">
        <v>49.930999999999997</v>
      </c>
      <c r="D1028" s="8">
        <v>5.8000000000000003E-2</v>
      </c>
      <c r="E1028" s="8">
        <v>0.88</v>
      </c>
      <c r="F1028" s="8">
        <v>0</v>
      </c>
      <c r="G1028" s="8">
        <v>30.635999999999999</v>
      </c>
      <c r="H1028" s="8">
        <v>0.96499999999999997</v>
      </c>
      <c r="I1028" s="8">
        <v>14.978999999999999</v>
      </c>
      <c r="J1028" s="8">
        <v>0.76600000000000001</v>
      </c>
      <c r="K1028" s="8">
        <v>1.7000000000000001E-2</v>
      </c>
      <c r="L1028" s="8">
        <v>0</v>
      </c>
      <c r="M1028" s="8">
        <v>98.245000000000005</v>
      </c>
      <c r="N1028" s="8"/>
      <c r="O1028" s="8">
        <v>1.6550208442477752</v>
      </c>
      <c r="P1028" s="8">
        <v>45.030670866865002</v>
      </c>
      <c r="Q1028" s="8">
        <v>51.666031650095448</v>
      </c>
      <c r="R1028" s="8">
        <v>1.6482766387917764</v>
      </c>
      <c r="S1028" s="8">
        <v>100</v>
      </c>
      <c r="T1028" s="8">
        <v>0</v>
      </c>
      <c r="U1028" s="8">
        <v>6.6423882733382705E-2</v>
      </c>
      <c r="V1028" s="8">
        <v>99.933576117266611</v>
      </c>
      <c r="W1028" s="8">
        <v>100</v>
      </c>
      <c r="X1028" s="9"/>
    </row>
    <row r="1029" spans="2:24" ht="17" x14ac:dyDescent="0.2">
      <c r="B1029" s="10" t="s">
        <v>1996</v>
      </c>
      <c r="C1029" s="8">
        <v>50.451999999999998</v>
      </c>
      <c r="D1029" s="8">
        <v>0.08</v>
      </c>
      <c r="E1029" s="8">
        <v>0.75900000000000001</v>
      </c>
      <c r="F1029" s="8">
        <v>0</v>
      </c>
      <c r="G1029" s="8">
        <v>29.849</v>
      </c>
      <c r="H1029" s="8">
        <v>1.0960000000000001</v>
      </c>
      <c r="I1029" s="8">
        <v>15.863</v>
      </c>
      <c r="J1029" s="8">
        <v>0.71599999999999997</v>
      </c>
      <c r="K1029" s="8">
        <v>0</v>
      </c>
      <c r="L1029" s="8">
        <v>1E-3</v>
      </c>
      <c r="M1029" s="8">
        <v>98.838999999999999</v>
      </c>
      <c r="N1029" s="8"/>
      <c r="O1029" s="8">
        <v>1.5249398456873557</v>
      </c>
      <c r="P1029" s="8">
        <v>47.008447932915736</v>
      </c>
      <c r="Q1029" s="8">
        <v>49.621263976944</v>
      </c>
      <c r="R1029" s="8">
        <v>1.8453482444529088</v>
      </c>
      <c r="S1029" s="8">
        <v>100</v>
      </c>
      <c r="T1029" s="8">
        <v>0</v>
      </c>
      <c r="U1029" s="8">
        <v>0</v>
      </c>
      <c r="V1029" s="8">
        <v>100</v>
      </c>
      <c r="W1029" s="8">
        <v>100</v>
      </c>
      <c r="X1029" s="9"/>
    </row>
    <row r="1030" spans="2:24" ht="17" x14ac:dyDescent="0.2">
      <c r="B1030" s="10" t="s">
        <v>1997</v>
      </c>
      <c r="C1030" s="8">
        <v>50.356999999999999</v>
      </c>
      <c r="D1030" s="8">
        <v>4.1000000000000002E-2</v>
      </c>
      <c r="E1030" s="8">
        <v>0.91500000000000004</v>
      </c>
      <c r="F1030" s="8">
        <v>8.0000000000000002E-3</v>
      </c>
      <c r="G1030" s="8">
        <v>30.738</v>
      </c>
      <c r="H1030" s="8">
        <v>0.88400000000000001</v>
      </c>
      <c r="I1030" s="8">
        <v>15.411</v>
      </c>
      <c r="J1030" s="8">
        <v>0.623</v>
      </c>
      <c r="K1030" s="8">
        <v>0</v>
      </c>
      <c r="L1030" s="8">
        <v>0</v>
      </c>
      <c r="M1030" s="8">
        <v>98.977000000000004</v>
      </c>
      <c r="N1030" s="8"/>
      <c r="O1030" s="8">
        <v>1.3324188316693266</v>
      </c>
      <c r="P1030" s="8">
        <v>45.860040509744714</v>
      </c>
      <c r="Q1030" s="8">
        <v>51.312912802115385</v>
      </c>
      <c r="R1030" s="8">
        <v>1.4946278564705642</v>
      </c>
      <c r="S1030" s="8">
        <v>99.999999999999986</v>
      </c>
      <c r="T1030" s="8">
        <v>0</v>
      </c>
      <c r="U1030" s="8">
        <v>0</v>
      </c>
      <c r="V1030" s="8">
        <v>100</v>
      </c>
      <c r="W1030" s="8">
        <v>100</v>
      </c>
      <c r="X1030" s="9"/>
    </row>
    <row r="1031" spans="2:24" ht="17" x14ac:dyDescent="0.2">
      <c r="B1031" s="10" t="s">
        <v>1998</v>
      </c>
      <c r="C1031" s="8">
        <v>50.183</v>
      </c>
      <c r="D1031" s="8">
        <v>2.9000000000000001E-2</v>
      </c>
      <c r="E1031" s="8">
        <v>1.002</v>
      </c>
      <c r="F1031" s="8">
        <v>1.6E-2</v>
      </c>
      <c r="G1031" s="8">
        <v>30.407</v>
      </c>
      <c r="H1031" s="8">
        <v>0.874</v>
      </c>
      <c r="I1031" s="8">
        <v>15.629</v>
      </c>
      <c r="J1031" s="8">
        <v>0.67100000000000004</v>
      </c>
      <c r="K1031" s="8">
        <v>3.7999999999999999E-2</v>
      </c>
      <c r="L1031" s="8">
        <v>0</v>
      </c>
      <c r="M1031" s="8">
        <v>98.852000000000004</v>
      </c>
      <c r="N1031" s="8"/>
      <c r="O1031" s="8">
        <v>1.4324712183461534</v>
      </c>
      <c r="P1031" s="8">
        <v>46.424311738930271</v>
      </c>
      <c r="Q1031" s="8">
        <v>50.668180060946987</v>
      </c>
      <c r="R1031" s="8">
        <v>1.4750369817765943</v>
      </c>
      <c r="S1031" s="8">
        <v>100.00000000000001</v>
      </c>
      <c r="V1031" s="8"/>
      <c r="W1031" s="8"/>
      <c r="X1031" s="9"/>
    </row>
    <row r="1032" spans="2:24" ht="17" x14ac:dyDescent="0.2">
      <c r="B1032" s="10" t="s">
        <v>1999</v>
      </c>
      <c r="C1032" s="8">
        <v>49.713000000000001</v>
      </c>
      <c r="D1032" s="8">
        <v>8.1000000000000003E-2</v>
      </c>
      <c r="E1032" s="8">
        <v>0.96399999999999997</v>
      </c>
      <c r="F1032" s="8">
        <v>2.5000000000000001E-2</v>
      </c>
      <c r="G1032" s="8">
        <v>30.012</v>
      </c>
      <c r="H1032" s="8">
        <v>0.96399999999999997</v>
      </c>
      <c r="I1032" s="8">
        <v>15.563000000000001</v>
      </c>
      <c r="J1032" s="8">
        <v>0.77700000000000002</v>
      </c>
      <c r="K1032" s="8">
        <v>0</v>
      </c>
      <c r="L1032" s="8">
        <v>0</v>
      </c>
      <c r="M1032" s="8">
        <v>98.099000000000004</v>
      </c>
      <c r="N1032" s="8"/>
      <c r="O1032" s="8">
        <v>1.6666977893500605</v>
      </c>
      <c r="P1032" s="8">
        <v>46.449394403368821</v>
      </c>
      <c r="Q1032" s="8">
        <v>50.249196877878845</v>
      </c>
      <c r="R1032" s="8">
        <v>1.6347109294022748</v>
      </c>
      <c r="S1032" s="8">
        <v>100</v>
      </c>
      <c r="V1032" s="8"/>
      <c r="W1032" s="8"/>
      <c r="X1032" s="9"/>
    </row>
    <row r="1033" spans="2:24" ht="17" x14ac:dyDescent="0.2">
      <c r="B1033" s="10" t="s">
        <v>2000</v>
      </c>
      <c r="C1033" s="8">
        <v>49.784999999999997</v>
      </c>
      <c r="D1033" s="8">
        <v>2.9000000000000001E-2</v>
      </c>
      <c r="E1033" s="8">
        <v>0.78500000000000003</v>
      </c>
      <c r="F1033" s="8">
        <v>1.4999999999999999E-2</v>
      </c>
      <c r="G1033" s="8">
        <v>30.611999999999998</v>
      </c>
      <c r="H1033" s="8">
        <v>1.018</v>
      </c>
      <c r="I1033" s="8">
        <v>15.029</v>
      </c>
      <c r="J1033" s="8">
        <v>0.66800000000000004</v>
      </c>
      <c r="K1033" s="8">
        <v>2.4E-2</v>
      </c>
      <c r="L1033" s="8">
        <v>1E-3</v>
      </c>
      <c r="M1033" s="8">
        <v>97.983000000000004</v>
      </c>
      <c r="N1033" s="8"/>
      <c r="O1033" s="8">
        <v>1.4434460616772176</v>
      </c>
      <c r="P1033" s="8">
        <v>45.186122981037421</v>
      </c>
      <c r="Q1033" s="8">
        <v>51.6314294148589</v>
      </c>
      <c r="R1033" s="8">
        <v>1.7390015424264715</v>
      </c>
      <c r="S1033" s="8">
        <v>100</v>
      </c>
      <c r="T1033" s="8">
        <v>0</v>
      </c>
      <c r="U1033" s="8">
        <v>9.3759906095962173E-2</v>
      </c>
      <c r="V1033" s="8">
        <v>99.906240093904046</v>
      </c>
      <c r="W1033" s="8">
        <v>100.00000000000001</v>
      </c>
      <c r="X1033" s="9"/>
    </row>
    <row r="1034" spans="2:24" ht="17" x14ac:dyDescent="0.2">
      <c r="B1034" s="10" t="s">
        <v>2001</v>
      </c>
      <c r="C1034" s="8">
        <v>50.021000000000001</v>
      </c>
      <c r="D1034" s="8">
        <v>6.0999999999999999E-2</v>
      </c>
      <c r="E1034" s="8">
        <v>1.095</v>
      </c>
      <c r="F1034" s="8">
        <v>0</v>
      </c>
      <c r="G1034" s="8">
        <v>30.27</v>
      </c>
      <c r="H1034" s="8">
        <v>0.95099999999999996</v>
      </c>
      <c r="I1034" s="8">
        <v>15.342000000000001</v>
      </c>
      <c r="J1034" s="8">
        <v>0.77900000000000003</v>
      </c>
      <c r="K1034" s="8">
        <v>2.8000000000000001E-2</v>
      </c>
      <c r="L1034" s="8">
        <v>5.0000000000000001E-3</v>
      </c>
      <c r="M1034" s="8">
        <v>98.558999999999997</v>
      </c>
      <c r="N1034" s="8"/>
      <c r="O1034" s="8">
        <v>1.6750982631168996</v>
      </c>
      <c r="P1034" s="8">
        <v>45.902433187649251</v>
      </c>
      <c r="Q1034" s="8">
        <v>50.805835550622888</v>
      </c>
      <c r="R1034" s="8">
        <v>1.6166329986109507</v>
      </c>
      <c r="S1034" s="8">
        <v>100</v>
      </c>
      <c r="T1034" s="8">
        <v>0</v>
      </c>
      <c r="U1034" s="8">
        <v>0.10883714490578009</v>
      </c>
      <c r="V1034" s="8">
        <v>99.891162855094223</v>
      </c>
      <c r="W1034" s="8">
        <v>100</v>
      </c>
      <c r="X1034" s="9"/>
    </row>
    <row r="1035" spans="2:24" ht="17" x14ac:dyDescent="0.2">
      <c r="B1035" s="10" t="s">
        <v>2002</v>
      </c>
      <c r="C1035" s="8">
        <v>50.326000000000001</v>
      </c>
      <c r="D1035" s="8">
        <v>4.3999999999999997E-2</v>
      </c>
      <c r="E1035" s="8">
        <v>0.88200000000000001</v>
      </c>
      <c r="F1035" s="8">
        <v>0</v>
      </c>
      <c r="G1035" s="8">
        <v>30.297000000000001</v>
      </c>
      <c r="H1035" s="8">
        <v>1.091</v>
      </c>
      <c r="I1035" s="8">
        <v>15.773</v>
      </c>
      <c r="J1035" s="8">
        <v>0.64700000000000002</v>
      </c>
      <c r="K1035" s="8">
        <v>0.01</v>
      </c>
      <c r="L1035" s="8">
        <v>0</v>
      </c>
      <c r="M1035" s="8">
        <v>99.078999999999994</v>
      </c>
      <c r="N1035" s="8"/>
      <c r="O1035" s="8">
        <v>1.3735512011475781</v>
      </c>
      <c r="P1035" s="8">
        <v>46.591401421006871</v>
      </c>
      <c r="Q1035" s="8">
        <v>50.204026000708311</v>
      </c>
      <c r="R1035" s="8">
        <v>1.8310213771372406</v>
      </c>
      <c r="S1035" s="8">
        <v>100.00000000000001</v>
      </c>
      <c r="V1035" s="8"/>
      <c r="W1035" s="8"/>
      <c r="X1035" s="9"/>
    </row>
    <row r="1036" spans="2:24" ht="17" x14ac:dyDescent="0.2">
      <c r="B1036" s="10" t="s">
        <v>2003</v>
      </c>
      <c r="C1036" s="8">
        <v>49.817</v>
      </c>
      <c r="D1036" s="8">
        <v>5.2999999999999999E-2</v>
      </c>
      <c r="E1036" s="8">
        <v>0.99299999999999999</v>
      </c>
      <c r="F1036" s="8">
        <v>0.01</v>
      </c>
      <c r="G1036" s="8">
        <v>30.84</v>
      </c>
      <c r="H1036" s="8">
        <v>0.93200000000000005</v>
      </c>
      <c r="I1036" s="8">
        <v>14.983000000000001</v>
      </c>
      <c r="J1036" s="8">
        <v>0.78500000000000003</v>
      </c>
      <c r="K1036" s="8">
        <v>2.8000000000000001E-2</v>
      </c>
      <c r="L1036" s="8">
        <v>0</v>
      </c>
      <c r="M1036" s="8">
        <v>98.462000000000003</v>
      </c>
      <c r="N1036" s="8"/>
      <c r="O1036" s="8">
        <v>1.6903126030130751</v>
      </c>
      <c r="P1036" s="8">
        <v>44.889735914125076</v>
      </c>
      <c r="Q1036" s="8">
        <v>51.833446731963932</v>
      </c>
      <c r="R1036" s="8">
        <v>1.5865047508979158</v>
      </c>
      <c r="S1036" s="8">
        <v>100</v>
      </c>
      <c r="T1036" s="8">
        <v>1.8909454078377397E-2</v>
      </c>
      <c r="U1036" s="8">
        <v>9.0097235348416863E-2</v>
      </c>
      <c r="V1036" s="8">
        <v>99.890993310573208</v>
      </c>
      <c r="W1036" s="8">
        <v>100</v>
      </c>
      <c r="X1036" s="9"/>
    </row>
    <row r="1037" spans="2:24" ht="17" x14ac:dyDescent="0.2">
      <c r="B1037" s="10" t="s">
        <v>2004</v>
      </c>
      <c r="C1037" s="8">
        <v>50.523000000000003</v>
      </c>
      <c r="D1037" s="8">
        <v>3.6999999999999998E-2</v>
      </c>
      <c r="E1037" s="8">
        <v>0.93899999999999995</v>
      </c>
      <c r="F1037" s="8">
        <v>1E-3</v>
      </c>
      <c r="G1037" s="8">
        <v>30.119</v>
      </c>
      <c r="H1037" s="8">
        <v>0.61</v>
      </c>
      <c r="I1037" s="8">
        <v>15.818</v>
      </c>
      <c r="J1037" s="8">
        <v>0.76100000000000001</v>
      </c>
      <c r="K1037" s="8">
        <v>3.7999999999999999E-2</v>
      </c>
      <c r="L1037" s="8">
        <v>0</v>
      </c>
      <c r="M1037" s="8">
        <v>98.858000000000004</v>
      </c>
      <c r="N1037" s="8"/>
      <c r="O1037" s="8">
        <v>1.6274036798634368</v>
      </c>
      <c r="P1037" s="8">
        <v>47.066630276130603</v>
      </c>
      <c r="Q1037" s="8">
        <v>50.27470511600518</v>
      </c>
      <c r="R1037" s="8">
        <v>1.0312609280007803</v>
      </c>
      <c r="S1037" s="8">
        <v>99.999999999999986</v>
      </c>
      <c r="T1037" s="8">
        <v>0</v>
      </c>
      <c r="U1037" s="8">
        <v>0.14684029733068762</v>
      </c>
      <c r="V1037" s="8">
        <v>99.853159702669316</v>
      </c>
      <c r="W1037" s="8">
        <v>100</v>
      </c>
      <c r="X1037" s="9"/>
    </row>
    <row r="1038" spans="2:24" ht="17" x14ac:dyDescent="0.2">
      <c r="B1038" s="10" t="s">
        <v>2005</v>
      </c>
      <c r="C1038" s="8">
        <v>50.430999999999997</v>
      </c>
      <c r="D1038" s="8">
        <v>7.0000000000000007E-2</v>
      </c>
      <c r="E1038" s="8">
        <v>0.77700000000000002</v>
      </c>
      <c r="F1038" s="8">
        <v>3.0000000000000001E-3</v>
      </c>
      <c r="G1038" s="8">
        <v>30.117000000000001</v>
      </c>
      <c r="H1038" s="8">
        <v>1.0960000000000001</v>
      </c>
      <c r="I1038" s="8">
        <v>15.904</v>
      </c>
      <c r="J1038" s="8">
        <v>0.63600000000000001</v>
      </c>
      <c r="K1038" s="8">
        <v>0</v>
      </c>
      <c r="L1038" s="8">
        <v>2E-3</v>
      </c>
      <c r="M1038" s="8">
        <v>99.043000000000006</v>
      </c>
      <c r="N1038" s="8"/>
      <c r="O1038" s="8">
        <v>1.3492040102135412</v>
      </c>
      <c r="P1038" s="8">
        <v>46.943749301867541</v>
      </c>
      <c r="Q1038" s="8">
        <v>49.868988932622372</v>
      </c>
      <c r="R1038" s="8">
        <v>1.8380577552965496</v>
      </c>
      <c r="S1038" s="8">
        <v>100</v>
      </c>
      <c r="V1038" s="8"/>
      <c r="W1038" s="8"/>
      <c r="X1038" s="9"/>
    </row>
    <row r="1039" spans="2:24" ht="17" x14ac:dyDescent="0.2">
      <c r="B1039" s="10" t="s">
        <v>2006</v>
      </c>
      <c r="C1039" s="8">
        <v>50.098999999999997</v>
      </c>
      <c r="D1039" s="8">
        <v>4.5999999999999999E-2</v>
      </c>
      <c r="E1039" s="8">
        <v>1.1739999999999999</v>
      </c>
      <c r="F1039" s="8">
        <v>1.2E-2</v>
      </c>
      <c r="G1039" s="8">
        <v>30.422999999999998</v>
      </c>
      <c r="H1039" s="8">
        <v>0.83899999999999997</v>
      </c>
      <c r="I1039" s="8">
        <v>15.545</v>
      </c>
      <c r="J1039" s="8">
        <v>0.76200000000000001</v>
      </c>
      <c r="K1039" s="8">
        <v>3.5000000000000003E-2</v>
      </c>
      <c r="L1039" s="8">
        <v>0</v>
      </c>
      <c r="M1039" s="8">
        <v>98.935000000000002</v>
      </c>
      <c r="N1039" s="8"/>
      <c r="O1039" s="8">
        <v>1.6281678980736731</v>
      </c>
      <c r="P1039" s="8">
        <v>46.21530683998553</v>
      </c>
      <c r="Q1039" s="8">
        <v>50.739315063430325</v>
      </c>
      <c r="R1039" s="8">
        <v>1.4172101985104701</v>
      </c>
      <c r="S1039" s="8">
        <v>100</v>
      </c>
      <c r="V1039" s="8"/>
      <c r="W1039" s="8"/>
      <c r="X1039" s="9"/>
    </row>
    <row r="1040" spans="2:24" ht="17" x14ac:dyDescent="0.2">
      <c r="B1040" s="10" t="s">
        <v>2007</v>
      </c>
      <c r="C1040" s="8">
        <v>50.238999999999997</v>
      </c>
      <c r="D1040" s="8">
        <v>3.5999999999999997E-2</v>
      </c>
      <c r="E1040" s="8">
        <v>0.77800000000000002</v>
      </c>
      <c r="F1040" s="8">
        <v>0</v>
      </c>
      <c r="G1040" s="8">
        <v>30.684000000000001</v>
      </c>
      <c r="H1040" s="8">
        <v>1.0589999999999999</v>
      </c>
      <c r="I1040" s="8">
        <v>15.244</v>
      </c>
      <c r="J1040" s="8">
        <v>0.65700000000000003</v>
      </c>
      <c r="K1040" s="8">
        <v>0</v>
      </c>
      <c r="L1040" s="8">
        <v>0</v>
      </c>
      <c r="M1040" s="8">
        <v>98.71</v>
      </c>
      <c r="N1040" s="8"/>
      <c r="O1040" s="8">
        <v>1.4082121309553801</v>
      </c>
      <c r="P1040" s="8">
        <v>45.462420000025141</v>
      </c>
      <c r="Q1040" s="8">
        <v>51.33493686841917</v>
      </c>
      <c r="R1040" s="8">
        <v>1.7944310006003235</v>
      </c>
      <c r="S1040" s="8">
        <v>100.00000000000001</v>
      </c>
      <c r="T1040" s="8">
        <v>0</v>
      </c>
      <c r="U1040" s="8">
        <v>0</v>
      </c>
      <c r="V1040" s="8">
        <v>100</v>
      </c>
      <c r="W1040" s="8">
        <v>100</v>
      </c>
      <c r="X1040" s="9"/>
    </row>
    <row r="1041" spans="2:24" ht="17" x14ac:dyDescent="0.2">
      <c r="B1041" s="10" t="s">
        <v>2656</v>
      </c>
      <c r="C1041" s="8">
        <f>AVERAGE(C1024:C1040)</f>
        <v>50.118176470588246</v>
      </c>
      <c r="D1041" s="8">
        <f t="shared" ref="D1041:L1041" si="515">AVERAGE(D1024:D1040)</f>
        <v>5.3235294117647075E-2</v>
      </c>
      <c r="E1041" s="8">
        <f t="shared" si="515"/>
        <v>0.94594117647058817</v>
      </c>
      <c r="F1041" s="8">
        <f t="shared" si="515"/>
        <v>6.6470588235294122E-3</v>
      </c>
      <c r="G1041" s="8">
        <f t="shared" si="515"/>
        <v>30.367411764705889</v>
      </c>
      <c r="H1041" s="8">
        <f t="shared" si="515"/>
        <v>0.95123529411764707</v>
      </c>
      <c r="I1041" s="8">
        <f t="shared" si="515"/>
        <v>15.46623529411765</v>
      </c>
      <c r="J1041" s="8">
        <f t="shared" si="515"/>
        <v>0.70705882352941174</v>
      </c>
      <c r="K1041" s="8">
        <f t="shared" si="515"/>
        <v>1.7294117647058824E-2</v>
      </c>
      <c r="L1041" s="8">
        <f t="shared" si="515"/>
        <v>7.0588235294117652E-4</v>
      </c>
      <c r="M1041" s="8">
        <f>SUM(C1041:L1041)</f>
        <v>98.633941176470614</v>
      </c>
      <c r="N1041" s="8"/>
      <c r="O1041" s="8">
        <v>1.5146324675690639</v>
      </c>
      <c r="P1041" s="8">
        <v>46.098545939261044</v>
      </c>
      <c r="Q1041" s="8">
        <v>50.775924628073966</v>
      </c>
      <c r="R1041" s="8">
        <v>1.6108969650959295</v>
      </c>
      <c r="S1041" s="8">
        <v>100.00000000000001</v>
      </c>
      <c r="T1041" s="8">
        <v>0</v>
      </c>
      <c r="U1041" s="8">
        <v>6.699590799339622E-2</v>
      </c>
      <c r="V1041" s="8">
        <v>99.933004092006598</v>
      </c>
      <c r="W1041" s="8">
        <v>100</v>
      </c>
      <c r="X1041" s="9"/>
    </row>
    <row r="1042" spans="2:24" ht="17" x14ac:dyDescent="0.2">
      <c r="B1042" s="10" t="s">
        <v>1532</v>
      </c>
      <c r="C1042" s="8">
        <f>(STDEV(C1024:C1040)/C1041)*100</f>
        <v>0.52499069381030883</v>
      </c>
      <c r="D1042" s="8">
        <f t="shared" ref="D1042:L1042" si="516">(STDEV(D1024:D1040)/D1041)*100</f>
        <v>31.805886555545911</v>
      </c>
      <c r="E1042" s="8">
        <f t="shared" si="516"/>
        <v>13.812505338008041</v>
      </c>
      <c r="F1042" s="8">
        <f t="shared" si="516"/>
        <v>121.86550836950943</v>
      </c>
      <c r="G1042" s="8">
        <f t="shared" si="516"/>
        <v>0.97821477378735344</v>
      </c>
      <c r="H1042" s="8">
        <f t="shared" si="516"/>
        <v>12.744688231515594</v>
      </c>
      <c r="I1042" s="8">
        <f t="shared" si="516"/>
        <v>2.1202393341563082</v>
      </c>
      <c r="J1042" s="8">
        <f t="shared" si="516"/>
        <v>8.0204365123276418</v>
      </c>
      <c r="K1042" s="8">
        <f t="shared" si="516"/>
        <v>91.603697782130467</v>
      </c>
      <c r="L1042" s="8">
        <f t="shared" si="516"/>
        <v>198.86832606302875</v>
      </c>
      <c r="N1042" s="8"/>
      <c r="O1042" s="8">
        <v>36.77521078754836</v>
      </c>
      <c r="P1042" s="8">
        <v>13.526734022937765</v>
      </c>
      <c r="Q1042" s="8">
        <v>3.5009808032687522</v>
      </c>
      <c r="R1042" s="8">
        <v>46.197074386245106</v>
      </c>
      <c r="S1042" s="8">
        <v>99.999999999999986</v>
      </c>
      <c r="T1042" s="8">
        <v>0.4087165559039766</v>
      </c>
      <c r="U1042" s="8">
        <v>88.325655612782256</v>
      </c>
      <c r="V1042" s="8">
        <v>11.265627831313775</v>
      </c>
      <c r="W1042" s="8">
        <v>100.00000000000001</v>
      </c>
      <c r="X1042" s="9"/>
    </row>
    <row r="1043" spans="2:24" x14ac:dyDescent="0.2">
      <c r="B1043" s="10"/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N1043" s="8"/>
      <c r="O1043" s="8"/>
      <c r="P1043" s="8"/>
      <c r="Q1043" s="8"/>
      <c r="R1043" s="8"/>
      <c r="S1043" s="8"/>
      <c r="V1043" s="8"/>
      <c r="W1043" s="8"/>
      <c r="X1043" s="9"/>
    </row>
    <row r="1044" spans="2:24" ht="17" x14ac:dyDescent="0.2">
      <c r="B1044" s="10" t="s">
        <v>2558</v>
      </c>
      <c r="C1044" s="8">
        <v>50.609000000000002</v>
      </c>
      <c r="D1044" s="8">
        <v>0.22800000000000001</v>
      </c>
      <c r="E1044" s="8">
        <v>2.3460000000000001</v>
      </c>
      <c r="F1044" s="8">
        <v>3.2000000000000001E-2</v>
      </c>
      <c r="G1044" s="8">
        <v>13.302</v>
      </c>
      <c r="H1044" s="8">
        <v>0.48099999999999998</v>
      </c>
      <c r="I1044" s="8">
        <v>10.843</v>
      </c>
      <c r="J1044" s="8">
        <v>20.835999999999999</v>
      </c>
      <c r="K1044" s="8">
        <v>0.35</v>
      </c>
      <c r="L1044" s="8">
        <v>0</v>
      </c>
      <c r="M1044" s="8">
        <v>99.040999999999997</v>
      </c>
      <c r="N1044" s="8"/>
      <c r="O1044" s="8">
        <v>44.630096570225533</v>
      </c>
      <c r="P1044" s="8">
        <v>32.315719787825614</v>
      </c>
      <c r="Q1044" s="8">
        <v>22.239691973996585</v>
      </c>
      <c r="R1044" s="8">
        <v>0.8144916679522558</v>
      </c>
      <c r="S1044" s="8">
        <v>99.999999999999986</v>
      </c>
      <c r="T1044" s="8">
        <v>1.1911767733863328</v>
      </c>
      <c r="U1044" s="8">
        <v>0.1632673439577452</v>
      </c>
      <c r="V1044" s="8">
        <v>98.645555882655927</v>
      </c>
      <c r="W1044" s="8">
        <v>100</v>
      </c>
      <c r="X1044" s="9"/>
    </row>
    <row r="1045" spans="2:24" ht="17" x14ac:dyDescent="0.2">
      <c r="B1045" s="10" t="s">
        <v>2559</v>
      </c>
      <c r="C1045" s="8">
        <v>51.533999999999999</v>
      </c>
      <c r="D1045" s="8">
        <v>0.23100000000000001</v>
      </c>
      <c r="E1045" s="8">
        <v>2.101</v>
      </c>
      <c r="F1045" s="8">
        <v>0</v>
      </c>
      <c r="G1045" s="8">
        <v>12.656000000000001</v>
      </c>
      <c r="H1045" s="8">
        <v>0.42699999999999999</v>
      </c>
      <c r="I1045" s="8">
        <v>11.084</v>
      </c>
      <c r="J1045" s="8">
        <v>21.512</v>
      </c>
      <c r="K1045" s="8">
        <v>0.35599999999999998</v>
      </c>
      <c r="L1045" s="8">
        <v>0</v>
      </c>
      <c r="M1045" s="8">
        <v>99.91</v>
      </c>
      <c r="N1045" s="8"/>
      <c r="O1045" s="8">
        <v>45.624225909720963</v>
      </c>
      <c r="P1045" s="8">
        <v>32.708613498729711</v>
      </c>
      <c r="Q1045" s="8">
        <v>20.95123038498566</v>
      </c>
      <c r="R1045" s="8">
        <v>0.71593020656366757</v>
      </c>
      <c r="S1045" s="8">
        <v>100</v>
      </c>
      <c r="T1045" s="8">
        <v>0.3731697329961024</v>
      </c>
      <c r="U1045" s="8">
        <v>0.97976817726925203</v>
      </c>
      <c r="V1045" s="8">
        <v>98.647062089734646</v>
      </c>
      <c r="W1045" s="8">
        <v>100</v>
      </c>
      <c r="X1045" s="9"/>
    </row>
    <row r="1046" spans="2:24" ht="17" x14ac:dyDescent="0.2">
      <c r="B1046" s="10" t="s">
        <v>2560</v>
      </c>
      <c r="C1046" s="8">
        <v>50.551000000000002</v>
      </c>
      <c r="D1046" s="8">
        <v>0.255</v>
      </c>
      <c r="E1046" s="8">
        <v>2.3839999999999999</v>
      </c>
      <c r="F1046" s="8">
        <v>4.1000000000000002E-2</v>
      </c>
      <c r="G1046" s="8">
        <v>13.201000000000001</v>
      </c>
      <c r="H1046" s="8">
        <v>0.45700000000000002</v>
      </c>
      <c r="I1046" s="8">
        <v>10.916</v>
      </c>
      <c r="J1046" s="8">
        <v>21.103000000000002</v>
      </c>
      <c r="K1046" s="8">
        <v>0.38</v>
      </c>
      <c r="L1046" s="8">
        <v>0</v>
      </c>
      <c r="M1046" s="8">
        <v>99.299000000000007</v>
      </c>
      <c r="N1046" s="8"/>
      <c r="O1046" s="8">
        <v>44.941357280998268</v>
      </c>
      <c r="P1046" s="8">
        <v>32.345689304649653</v>
      </c>
      <c r="Q1046" s="8">
        <v>21.943563874919565</v>
      </c>
      <c r="R1046" s="8">
        <v>0.76938953943251165</v>
      </c>
      <c r="S1046" s="8">
        <v>99.999999999999986</v>
      </c>
      <c r="V1046" s="8"/>
      <c r="W1046" s="8"/>
      <c r="X1046" s="9"/>
    </row>
    <row r="1047" spans="2:24" ht="17" x14ac:dyDescent="0.2">
      <c r="B1047" s="10" t="s">
        <v>2561</v>
      </c>
      <c r="C1047" s="8">
        <v>51.177</v>
      </c>
      <c r="D1047" s="8">
        <v>0.24199999999999999</v>
      </c>
      <c r="E1047" s="8">
        <v>2.359</v>
      </c>
      <c r="F1047" s="8">
        <v>4.7E-2</v>
      </c>
      <c r="G1047" s="8">
        <v>13.662000000000001</v>
      </c>
      <c r="H1047" s="8">
        <v>0.42</v>
      </c>
      <c r="I1047" s="8">
        <v>11.38</v>
      </c>
      <c r="J1047" s="8">
        <v>20.849</v>
      </c>
      <c r="K1047" s="8">
        <v>0.371</v>
      </c>
      <c r="L1047" s="8">
        <v>0</v>
      </c>
      <c r="M1047" s="8">
        <v>100.50700000000001</v>
      </c>
      <c r="N1047" s="8"/>
      <c r="O1047" s="8">
        <v>43.727903936419636</v>
      </c>
      <c r="P1047" s="8">
        <v>33.209825306516016</v>
      </c>
      <c r="Q1047" s="8">
        <v>22.365883503892519</v>
      </c>
      <c r="R1047" s="8">
        <v>0.69638725317182248</v>
      </c>
      <c r="S1047" s="8">
        <v>100</v>
      </c>
      <c r="V1047" s="8"/>
      <c r="W1047" s="8"/>
      <c r="X1047" s="9"/>
    </row>
    <row r="1048" spans="2:24" ht="17" x14ac:dyDescent="0.2">
      <c r="B1048" s="10" t="s">
        <v>2562</v>
      </c>
      <c r="C1048" s="8">
        <v>50.99</v>
      </c>
      <c r="D1048" s="8">
        <v>0.27700000000000002</v>
      </c>
      <c r="E1048" s="8">
        <v>2.637</v>
      </c>
      <c r="F1048" s="8">
        <v>1.7999999999999999E-2</v>
      </c>
      <c r="G1048" s="8">
        <v>13.500999999999999</v>
      </c>
      <c r="H1048" s="8">
        <v>0.46300000000000002</v>
      </c>
      <c r="I1048" s="8">
        <v>11.289</v>
      </c>
      <c r="J1048" s="8">
        <v>20.771000000000001</v>
      </c>
      <c r="K1048" s="8">
        <v>0.41699999999999998</v>
      </c>
      <c r="L1048" s="8">
        <v>0</v>
      </c>
      <c r="M1048" s="8">
        <v>100.38800000000001</v>
      </c>
      <c r="N1048" s="8"/>
      <c r="O1048" s="8">
        <v>43.836724396336557</v>
      </c>
      <c r="P1048" s="8">
        <v>33.150269268546559</v>
      </c>
      <c r="Q1048" s="8">
        <v>22.24052183863742</v>
      </c>
      <c r="R1048" s="8">
        <v>0.77248449647947559</v>
      </c>
      <c r="S1048" s="8">
        <v>100.00000000000001</v>
      </c>
      <c r="V1048" s="8"/>
      <c r="W1048" s="8"/>
      <c r="X1048" s="9"/>
    </row>
    <row r="1049" spans="2:24" ht="17" x14ac:dyDescent="0.2">
      <c r="B1049" s="10" t="s">
        <v>2563</v>
      </c>
      <c r="C1049" s="8">
        <v>51.670999999999999</v>
      </c>
      <c r="D1049" s="8">
        <v>0.189</v>
      </c>
      <c r="E1049" s="8">
        <v>2.274</v>
      </c>
      <c r="F1049" s="8">
        <v>2.1999999999999999E-2</v>
      </c>
      <c r="G1049" s="8">
        <v>12.84</v>
      </c>
      <c r="H1049" s="8">
        <v>0.41399999999999998</v>
      </c>
      <c r="I1049" s="8">
        <v>11.457000000000001</v>
      </c>
      <c r="J1049" s="8">
        <v>21.658999999999999</v>
      </c>
      <c r="K1049" s="8">
        <v>0.46600000000000003</v>
      </c>
      <c r="L1049" s="8">
        <v>0</v>
      </c>
      <c r="M1049" s="8">
        <v>101.01</v>
      </c>
      <c r="N1049" s="8"/>
      <c r="O1049" s="8">
        <v>45.170229481906098</v>
      </c>
      <c r="P1049" s="8">
        <v>33.245717241816934</v>
      </c>
      <c r="Q1049" s="8">
        <v>20.901490927017154</v>
      </c>
      <c r="R1049" s="8">
        <v>0.68256234925981674</v>
      </c>
      <c r="S1049" s="8">
        <v>100</v>
      </c>
      <c r="V1049" s="8"/>
      <c r="W1049" s="8"/>
      <c r="X1049" s="9"/>
    </row>
    <row r="1050" spans="2:24" ht="17" x14ac:dyDescent="0.2">
      <c r="B1050" s="10" t="s">
        <v>2564</v>
      </c>
      <c r="C1050" s="8">
        <v>50.704999999999998</v>
      </c>
      <c r="D1050" s="8">
        <v>0.27</v>
      </c>
      <c r="E1050" s="8">
        <v>2.637</v>
      </c>
      <c r="F1050" s="8">
        <v>3.5000000000000003E-2</v>
      </c>
      <c r="G1050" s="8">
        <v>13.32</v>
      </c>
      <c r="H1050" s="8">
        <v>0.46300000000000002</v>
      </c>
      <c r="I1050" s="8">
        <v>11.381</v>
      </c>
      <c r="J1050" s="8">
        <v>20.260999999999999</v>
      </c>
      <c r="K1050" s="8">
        <v>0.41299999999999998</v>
      </c>
      <c r="L1050" s="8">
        <v>0.01</v>
      </c>
      <c r="M1050" s="8">
        <v>99.501000000000005</v>
      </c>
      <c r="N1050" s="8"/>
      <c r="O1050" s="8">
        <v>43.237878517983795</v>
      </c>
      <c r="P1050" s="8">
        <v>33.793628219609481</v>
      </c>
      <c r="Q1050" s="8">
        <v>22.187382569209994</v>
      </c>
      <c r="R1050" s="8">
        <v>0.78111069319673476</v>
      </c>
      <c r="S1050" s="8">
        <v>100.00000000000001</v>
      </c>
      <c r="V1050" s="8"/>
      <c r="W1050" s="8"/>
      <c r="X1050" s="9"/>
    </row>
    <row r="1051" spans="2:24" ht="17" x14ac:dyDescent="0.2">
      <c r="B1051" s="10" t="s">
        <v>2565</v>
      </c>
      <c r="C1051" s="8">
        <v>50.744999999999997</v>
      </c>
      <c r="D1051" s="8">
        <v>0.252</v>
      </c>
      <c r="E1051" s="8">
        <v>2.2810000000000001</v>
      </c>
      <c r="F1051" s="8">
        <v>0</v>
      </c>
      <c r="G1051" s="8">
        <v>13.464</v>
      </c>
      <c r="H1051" s="8">
        <v>0.496</v>
      </c>
      <c r="I1051" s="8">
        <v>11.243</v>
      </c>
      <c r="J1051" s="8">
        <v>20.7</v>
      </c>
      <c r="K1051" s="8">
        <v>0.46</v>
      </c>
      <c r="L1051" s="8">
        <v>0</v>
      </c>
      <c r="M1051" s="8">
        <v>99.644000000000005</v>
      </c>
      <c r="N1051" s="8"/>
      <c r="O1051" s="8">
        <v>43.814299535471221</v>
      </c>
      <c r="P1051" s="8">
        <v>33.111483294497646</v>
      </c>
      <c r="Q1051" s="8">
        <v>22.244260736532496</v>
      </c>
      <c r="R1051" s="8">
        <v>0.82995643349862602</v>
      </c>
      <c r="S1051" s="8">
        <v>99.999999999999986</v>
      </c>
      <c r="V1051" s="8"/>
      <c r="W1051" s="8"/>
      <c r="X1051" s="9"/>
    </row>
    <row r="1052" spans="2:24" ht="17" x14ac:dyDescent="0.2">
      <c r="B1052" s="10" t="s">
        <v>2566</v>
      </c>
      <c r="C1052" s="8">
        <v>50.896999999999998</v>
      </c>
      <c r="D1052" s="8">
        <v>0.216</v>
      </c>
      <c r="E1052" s="8">
        <v>2.274</v>
      </c>
      <c r="F1052" s="8">
        <v>2.1999999999999999E-2</v>
      </c>
      <c r="G1052" s="8">
        <v>12.557</v>
      </c>
      <c r="H1052" s="8">
        <v>0.48499999999999999</v>
      </c>
      <c r="I1052" s="8">
        <v>11.007999999999999</v>
      </c>
      <c r="J1052" s="8">
        <v>21.707999999999998</v>
      </c>
      <c r="K1052" s="8">
        <v>0.42399999999999999</v>
      </c>
      <c r="L1052" s="8">
        <v>1E-3</v>
      </c>
      <c r="M1052" s="8">
        <v>99.599000000000004</v>
      </c>
      <c r="N1052" s="8"/>
      <c r="O1052" s="8">
        <v>45.982542635257722</v>
      </c>
      <c r="P1052" s="8">
        <v>32.44385772830131</v>
      </c>
      <c r="Q1052" s="8">
        <v>20.761437011646478</v>
      </c>
      <c r="R1052" s="8">
        <v>0.81216262479449197</v>
      </c>
      <c r="S1052" s="8">
        <v>100</v>
      </c>
      <c r="V1052" s="8"/>
      <c r="W1052" s="8"/>
      <c r="X1052" s="9"/>
    </row>
    <row r="1053" spans="2:24" ht="17" x14ac:dyDescent="0.2">
      <c r="B1053" s="10" t="s">
        <v>2567</v>
      </c>
      <c r="C1053" s="8">
        <v>50.960999999999999</v>
      </c>
      <c r="D1053" s="8">
        <v>0.33700000000000002</v>
      </c>
      <c r="E1053" s="8">
        <v>2.6890000000000001</v>
      </c>
      <c r="F1053" s="8">
        <v>5.6000000000000001E-2</v>
      </c>
      <c r="G1053" s="8">
        <v>15.228</v>
      </c>
      <c r="H1053" s="8">
        <v>0.46400000000000002</v>
      </c>
      <c r="I1053" s="8">
        <v>11.173</v>
      </c>
      <c r="J1053" s="8">
        <v>18.597000000000001</v>
      </c>
      <c r="K1053" s="8">
        <v>0.40699999999999997</v>
      </c>
      <c r="L1053" s="8">
        <v>0</v>
      </c>
      <c r="M1053" s="8">
        <v>99.921000000000006</v>
      </c>
      <c r="N1053" s="8"/>
      <c r="O1053" s="8">
        <v>40.083164728033871</v>
      </c>
      <c r="P1053" s="8">
        <v>33.507328954028317</v>
      </c>
      <c r="Q1053" s="8">
        <v>25.61889107217662</v>
      </c>
      <c r="R1053" s="8">
        <v>0.79061524576119568</v>
      </c>
      <c r="S1053" s="8">
        <v>100.00000000000001</v>
      </c>
      <c r="T1053" s="8">
        <v>0.14518384679615751</v>
      </c>
      <c r="U1053" s="8">
        <v>1.4197381629003789</v>
      </c>
      <c r="V1053" s="8">
        <v>98.435077990303469</v>
      </c>
      <c r="W1053" s="8">
        <v>100</v>
      </c>
      <c r="X1053" s="9"/>
    </row>
    <row r="1054" spans="2:24" ht="17" x14ac:dyDescent="0.2">
      <c r="B1054" s="10" t="s">
        <v>2568</v>
      </c>
      <c r="C1054" s="8">
        <v>51.021999999999998</v>
      </c>
      <c r="D1054" s="8">
        <v>0.21199999999999999</v>
      </c>
      <c r="E1054" s="8">
        <v>2.3769999999999998</v>
      </c>
      <c r="F1054" s="8">
        <v>5.0000000000000001E-3</v>
      </c>
      <c r="G1054" s="8">
        <v>13.327</v>
      </c>
      <c r="H1054" s="8">
        <v>0.39500000000000002</v>
      </c>
      <c r="I1054" s="8">
        <v>11.329000000000001</v>
      </c>
      <c r="J1054" s="8">
        <v>21.044</v>
      </c>
      <c r="K1054" s="8">
        <v>0.39200000000000002</v>
      </c>
      <c r="L1054" s="8">
        <v>7.0000000000000001E-3</v>
      </c>
      <c r="M1054" s="8">
        <v>100.127</v>
      </c>
      <c r="N1054" s="8"/>
      <c r="O1054" s="8">
        <v>44.282899821385953</v>
      </c>
      <c r="P1054" s="8">
        <v>33.170363763495494</v>
      </c>
      <c r="Q1054" s="8">
        <v>21.889634176508203</v>
      </c>
      <c r="R1054" s="8">
        <v>0.65710223861034212</v>
      </c>
      <c r="S1054" s="8">
        <v>99.999999999999986</v>
      </c>
      <c r="V1054" s="8"/>
      <c r="W1054" s="8"/>
      <c r="X1054" s="9"/>
    </row>
    <row r="1055" spans="2:24" ht="17" x14ac:dyDescent="0.2">
      <c r="B1055" s="10" t="s">
        <v>2569</v>
      </c>
      <c r="C1055" s="8">
        <v>49.792000000000002</v>
      </c>
      <c r="D1055" s="8">
        <v>0.26400000000000001</v>
      </c>
      <c r="E1055" s="8">
        <v>2.8079999999999998</v>
      </c>
      <c r="F1055" s="8">
        <v>1.7999999999999999E-2</v>
      </c>
      <c r="G1055" s="8">
        <v>12.936</v>
      </c>
      <c r="H1055" s="8">
        <v>0.40500000000000003</v>
      </c>
      <c r="I1055" s="8">
        <v>10.627000000000001</v>
      </c>
      <c r="J1055" s="8">
        <v>21.335999999999999</v>
      </c>
      <c r="K1055" s="8">
        <v>0.439</v>
      </c>
      <c r="L1055" s="8">
        <v>0</v>
      </c>
      <c r="M1055" s="8">
        <v>98.631</v>
      </c>
      <c r="N1055" s="8"/>
      <c r="O1055" s="8">
        <v>45.844748562603257</v>
      </c>
      <c r="P1055" s="8">
        <v>31.771533058272055</v>
      </c>
      <c r="Q1055" s="8">
        <v>21.695763892290788</v>
      </c>
      <c r="R1055" s="8">
        <v>0.68795448683390092</v>
      </c>
      <c r="S1055" s="8">
        <v>100</v>
      </c>
      <c r="V1055" s="8"/>
      <c r="W1055" s="8"/>
      <c r="X1055" s="9"/>
    </row>
    <row r="1056" spans="2:24" ht="17" x14ac:dyDescent="0.2">
      <c r="B1056" s="10" t="s">
        <v>2570</v>
      </c>
      <c r="C1056" s="8">
        <v>50.66</v>
      </c>
      <c r="D1056" s="8">
        <v>0.224</v>
      </c>
      <c r="E1056" s="8">
        <v>2.3450000000000002</v>
      </c>
      <c r="F1056" s="8">
        <v>0</v>
      </c>
      <c r="G1056" s="8">
        <v>13.542999999999999</v>
      </c>
      <c r="H1056" s="8">
        <v>0.51200000000000001</v>
      </c>
      <c r="I1056" s="8">
        <v>11.135999999999999</v>
      </c>
      <c r="J1056" s="8">
        <v>20.783999999999999</v>
      </c>
      <c r="K1056" s="8">
        <v>0.29499999999999998</v>
      </c>
      <c r="L1056" s="8">
        <v>3.0000000000000001E-3</v>
      </c>
      <c r="M1056" s="8">
        <v>99.509</v>
      </c>
      <c r="N1056" s="8"/>
      <c r="O1056" s="8">
        <v>43.983315406802234</v>
      </c>
      <c r="P1056" s="8">
        <v>32.789813722056685</v>
      </c>
      <c r="Q1056" s="8">
        <v>22.370312661648203</v>
      </c>
      <c r="R1056" s="8">
        <v>0.85655820949289085</v>
      </c>
      <c r="S1056" s="8">
        <v>100.00000000000001</v>
      </c>
      <c r="V1056" s="8"/>
      <c r="W1056" s="8"/>
      <c r="X1056" s="9"/>
    </row>
    <row r="1057" spans="2:24" ht="17" x14ac:dyDescent="0.2">
      <c r="B1057" s="10" t="s">
        <v>2571</v>
      </c>
      <c r="C1057" s="8">
        <v>50.389000000000003</v>
      </c>
      <c r="D1057" s="8">
        <v>0.25700000000000001</v>
      </c>
      <c r="E1057" s="8">
        <v>2.4220000000000002</v>
      </c>
      <c r="F1057" s="8">
        <v>3.9E-2</v>
      </c>
      <c r="G1057" s="8">
        <v>13.269</v>
      </c>
      <c r="H1057" s="8">
        <v>0.42899999999999999</v>
      </c>
      <c r="I1057" s="8">
        <v>11.071999999999999</v>
      </c>
      <c r="J1057" s="8">
        <v>20.863</v>
      </c>
      <c r="K1057" s="8">
        <v>0.312</v>
      </c>
      <c r="L1057" s="8">
        <v>1E-3</v>
      </c>
      <c r="M1057" s="8">
        <v>99.052999999999997</v>
      </c>
      <c r="N1057" s="8"/>
      <c r="O1057" s="8">
        <v>44.42268072051688</v>
      </c>
      <c r="P1057" s="8">
        <v>32.802351644875422</v>
      </c>
      <c r="Q1057" s="8">
        <v>22.052840958255711</v>
      </c>
      <c r="R1057" s="8">
        <v>0.72212667635198824</v>
      </c>
      <c r="S1057" s="8">
        <v>100.00000000000001</v>
      </c>
      <c r="V1057" s="8"/>
      <c r="W1057" s="8"/>
      <c r="X1057" s="9"/>
    </row>
    <row r="1058" spans="2:24" ht="17" x14ac:dyDescent="0.2">
      <c r="B1058" s="10" t="s">
        <v>2572</v>
      </c>
      <c r="C1058" s="8">
        <v>50.67</v>
      </c>
      <c r="D1058" s="8">
        <v>0.29599999999999999</v>
      </c>
      <c r="E1058" s="8">
        <v>2.6859999999999999</v>
      </c>
      <c r="F1058" s="8">
        <v>1.7999999999999999E-2</v>
      </c>
      <c r="G1058" s="8">
        <v>13.475</v>
      </c>
      <c r="H1058" s="8">
        <v>0.43099999999999999</v>
      </c>
      <c r="I1058" s="8">
        <v>10.872</v>
      </c>
      <c r="J1058" s="8">
        <v>20.873999999999999</v>
      </c>
      <c r="K1058" s="8">
        <v>0.38400000000000001</v>
      </c>
      <c r="L1058" s="8">
        <v>4.0000000000000001E-3</v>
      </c>
      <c r="M1058" s="8">
        <v>99.713999999999999</v>
      </c>
      <c r="N1058" s="8"/>
      <c r="O1058" s="8">
        <v>44.545604651778511</v>
      </c>
      <c r="P1058" s="8">
        <v>32.281932197145387</v>
      </c>
      <c r="Q1058" s="8">
        <v>22.445345744988916</v>
      </c>
      <c r="R1058" s="8">
        <v>0.72711740608719155</v>
      </c>
      <c r="S1058" s="8">
        <v>100</v>
      </c>
      <c r="V1058" s="8"/>
      <c r="W1058" s="8"/>
      <c r="X1058" s="9"/>
    </row>
    <row r="1059" spans="2:24" ht="17" x14ac:dyDescent="0.2">
      <c r="B1059" s="10" t="s">
        <v>2573</v>
      </c>
      <c r="C1059" s="8">
        <v>50.795000000000002</v>
      </c>
      <c r="D1059" s="8">
        <v>0.29399999999999998</v>
      </c>
      <c r="E1059" s="8">
        <v>2.4590000000000001</v>
      </c>
      <c r="F1059" s="8">
        <v>0.05</v>
      </c>
      <c r="G1059" s="8">
        <v>13.026</v>
      </c>
      <c r="H1059" s="8">
        <v>0.40300000000000002</v>
      </c>
      <c r="I1059" s="8">
        <v>11.131</v>
      </c>
      <c r="J1059" s="8">
        <v>21.17</v>
      </c>
      <c r="K1059" s="8">
        <v>0.36699999999999999</v>
      </c>
      <c r="L1059" s="8">
        <v>0</v>
      </c>
      <c r="M1059" s="8">
        <v>99.713999999999999</v>
      </c>
      <c r="N1059" s="8"/>
      <c r="O1059" s="8">
        <v>44.905340226683393</v>
      </c>
      <c r="P1059" s="8">
        <v>32.852030246915604</v>
      </c>
      <c r="Q1059" s="8">
        <v>21.566841844847854</v>
      </c>
      <c r="R1059" s="8">
        <v>0.67578768155316049</v>
      </c>
      <c r="S1059" s="8">
        <v>100.00000000000001</v>
      </c>
      <c r="V1059" s="8"/>
      <c r="W1059" s="8"/>
      <c r="X1059" s="9"/>
    </row>
    <row r="1060" spans="2:24" ht="17" x14ac:dyDescent="0.2">
      <c r="B1060" s="10" t="s">
        <v>2657</v>
      </c>
      <c r="C1060" s="8">
        <f>AVERAGE(C1044:C1059)</f>
        <v>50.823</v>
      </c>
      <c r="D1060" s="8">
        <f t="shared" ref="D1060:L1060" si="517">AVERAGE(D1044:D1059)</f>
        <v>0.25275000000000003</v>
      </c>
      <c r="E1060" s="8">
        <f t="shared" si="517"/>
        <v>2.4424375</v>
      </c>
      <c r="F1060" s="8">
        <f t="shared" si="517"/>
        <v>2.5187500000000002E-2</v>
      </c>
      <c r="G1060" s="8">
        <f t="shared" si="517"/>
        <v>13.331687500000001</v>
      </c>
      <c r="H1060" s="8">
        <f t="shared" si="517"/>
        <v>0.44656249999999997</v>
      </c>
      <c r="I1060" s="8">
        <f t="shared" si="517"/>
        <v>11.1213125</v>
      </c>
      <c r="J1060" s="8">
        <f t="shared" si="517"/>
        <v>20.8791875</v>
      </c>
      <c r="K1060" s="8">
        <f t="shared" si="517"/>
        <v>0.38956250000000003</v>
      </c>
      <c r="L1060" s="8">
        <f t="shared" si="517"/>
        <v>1.6249999999999999E-3</v>
      </c>
      <c r="M1060" s="8">
        <f>SUM(C1060:L1060)</f>
        <v>99.713312500000001</v>
      </c>
      <c r="N1060" s="8"/>
      <c r="O1060" s="8">
        <v>44.317852343095403</v>
      </c>
      <c r="P1060" s="8">
        <v>32.845210849223015</v>
      </c>
      <c r="Q1060" s="8">
        <v>22.087602780957198</v>
      </c>
      <c r="R1060" s="8">
        <v>0.74933402672436811</v>
      </c>
      <c r="S1060" s="8">
        <v>99.999999999999986</v>
      </c>
      <c r="V1060" s="8"/>
      <c r="W1060" s="8"/>
      <c r="X1060" s="9"/>
    </row>
    <row r="1061" spans="2:24" ht="17" x14ac:dyDescent="0.2">
      <c r="B1061" s="10" t="s">
        <v>1532</v>
      </c>
      <c r="C1061" s="8">
        <f>(STDEV(C1044:C1059)/C1060)*100</f>
        <v>0.86273615274217141</v>
      </c>
      <c r="D1061" s="8">
        <f t="shared" ref="D1061:L1061" si="518">(STDEV(D1044:D1059)/D1060)*100</f>
        <v>14.736312115172257</v>
      </c>
      <c r="E1061" s="8">
        <f t="shared" si="518"/>
        <v>7.9319730051210238</v>
      </c>
      <c r="F1061" s="8">
        <f t="shared" si="518"/>
        <v>73.282174495337202</v>
      </c>
      <c r="G1061" s="8">
        <f t="shared" si="518"/>
        <v>4.4951288618119465</v>
      </c>
      <c r="H1061" s="8">
        <f t="shared" si="518"/>
        <v>8.0378964195442588</v>
      </c>
      <c r="I1061" s="8">
        <f t="shared" si="518"/>
        <v>2.0489361605985619</v>
      </c>
      <c r="J1061" s="8">
        <f t="shared" si="518"/>
        <v>3.4342940383983787</v>
      </c>
      <c r="K1061" s="8">
        <f t="shared" si="518"/>
        <v>12.341452663599581</v>
      </c>
      <c r="L1061" s="8">
        <f t="shared" si="518"/>
        <v>183.75869607352737</v>
      </c>
      <c r="N1061" s="8"/>
      <c r="O1061" s="8">
        <v>21.267387265179014</v>
      </c>
      <c r="P1061" s="8">
        <v>17.654523024322614</v>
      </c>
      <c r="Q1061" s="8">
        <v>21.727870096187523</v>
      </c>
      <c r="R1061" s="8">
        <v>39.350219614310845</v>
      </c>
      <c r="S1061" s="8">
        <v>100</v>
      </c>
      <c r="T1061" s="8">
        <v>10.032478060410829</v>
      </c>
      <c r="U1061" s="8">
        <v>53.826684272329231</v>
      </c>
      <c r="V1061" s="8">
        <v>36.140837667259945</v>
      </c>
      <c r="W1061" s="8">
        <v>100</v>
      </c>
      <c r="X1061" s="9"/>
    </row>
    <row r="1062" spans="2:24" x14ac:dyDescent="0.2">
      <c r="B1062" s="10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N1062" s="8"/>
      <c r="O1062" s="8"/>
      <c r="P1062" s="8"/>
      <c r="Q1062" s="8"/>
      <c r="R1062" s="8"/>
      <c r="S1062" s="8"/>
      <c r="V1062" s="8"/>
      <c r="W1062" s="8"/>
      <c r="X1062" s="9"/>
    </row>
    <row r="1063" spans="2:24" ht="17" x14ac:dyDescent="0.2">
      <c r="B1063" s="10" t="s">
        <v>2008</v>
      </c>
      <c r="C1063" s="8">
        <v>50.398000000000003</v>
      </c>
      <c r="D1063" s="8">
        <v>0.06</v>
      </c>
      <c r="E1063" s="8">
        <v>1.3420000000000001</v>
      </c>
      <c r="F1063" s="8">
        <v>7.0999999999999994E-2</v>
      </c>
      <c r="G1063" s="8">
        <v>28.420999999999999</v>
      </c>
      <c r="H1063" s="8">
        <v>0.55800000000000005</v>
      </c>
      <c r="I1063" s="8">
        <v>16.773</v>
      </c>
      <c r="J1063" s="8">
        <v>0.69299999999999995</v>
      </c>
      <c r="K1063" s="8">
        <v>6.4000000000000001E-2</v>
      </c>
      <c r="L1063" s="8">
        <v>0</v>
      </c>
      <c r="M1063" s="8">
        <v>98.453999999999994</v>
      </c>
      <c r="N1063" s="8"/>
      <c r="O1063" s="8">
        <v>1.4853424169650691</v>
      </c>
      <c r="P1063" s="8">
        <v>50.021302241531075</v>
      </c>
      <c r="Q1063" s="8">
        <v>47.547868172562083</v>
      </c>
      <c r="R1063" s="8">
        <v>0.94548716894177609</v>
      </c>
      <c r="S1063" s="8">
        <v>100</v>
      </c>
      <c r="T1063" s="8">
        <v>0</v>
      </c>
      <c r="U1063" s="8">
        <v>0.24762004522701006</v>
      </c>
      <c r="V1063" s="8">
        <v>99.752379954772991</v>
      </c>
      <c r="W1063" s="8">
        <v>100</v>
      </c>
      <c r="X1063" s="9"/>
    </row>
    <row r="1064" spans="2:24" ht="17" x14ac:dyDescent="0.2">
      <c r="B1064" s="10" t="s">
        <v>2009</v>
      </c>
      <c r="C1064" s="8">
        <v>50.405999999999999</v>
      </c>
      <c r="D1064" s="8">
        <v>0.08</v>
      </c>
      <c r="E1064" s="8">
        <v>1.3129999999999999</v>
      </c>
      <c r="F1064" s="8">
        <v>3.1E-2</v>
      </c>
      <c r="G1064" s="8">
        <v>28.873999999999999</v>
      </c>
      <c r="H1064" s="8">
        <v>0.60299999999999998</v>
      </c>
      <c r="I1064" s="8">
        <v>16.279</v>
      </c>
      <c r="J1064" s="8">
        <v>0.48599999999999999</v>
      </c>
      <c r="K1064" s="8">
        <v>0</v>
      </c>
      <c r="L1064" s="8">
        <v>1E-3</v>
      </c>
      <c r="M1064" s="8">
        <v>98.08</v>
      </c>
      <c r="N1064" s="8"/>
      <c r="O1064" s="8">
        <v>1.0530713150191435</v>
      </c>
      <c r="P1064" s="8">
        <v>49.079500604781622</v>
      </c>
      <c r="Q1064" s="8">
        <v>48.834507530548862</v>
      </c>
      <c r="R1064" s="8">
        <v>1.0329205496503659</v>
      </c>
      <c r="S1064" s="8">
        <v>100</v>
      </c>
      <c r="T1064" s="8">
        <v>0</v>
      </c>
      <c r="U1064" s="8">
        <v>0</v>
      </c>
      <c r="V1064" s="8">
        <v>100</v>
      </c>
      <c r="W1064" s="8">
        <v>100</v>
      </c>
      <c r="X1064" s="9"/>
    </row>
    <row r="1065" spans="2:24" ht="17" x14ac:dyDescent="0.2">
      <c r="B1065" s="10" t="s">
        <v>2010</v>
      </c>
      <c r="C1065" s="8">
        <v>51.152999999999999</v>
      </c>
      <c r="D1065" s="8">
        <v>8.5999999999999993E-2</v>
      </c>
      <c r="E1065" s="8">
        <v>1.0169999999999999</v>
      </c>
      <c r="F1065" s="8">
        <v>4.4999999999999998E-2</v>
      </c>
      <c r="G1065" s="8">
        <v>28.561</v>
      </c>
      <c r="H1065" s="8">
        <v>0.59199999999999997</v>
      </c>
      <c r="I1065" s="8">
        <v>16.998000000000001</v>
      </c>
      <c r="J1065" s="8">
        <v>0.68200000000000005</v>
      </c>
      <c r="K1065" s="8">
        <v>0</v>
      </c>
      <c r="L1065" s="8">
        <v>0</v>
      </c>
      <c r="M1065" s="8">
        <v>99.138999999999996</v>
      </c>
      <c r="N1065" s="8"/>
      <c r="O1065" s="8">
        <v>1.4481635649158422</v>
      </c>
      <c r="P1065" s="8">
        <v>50.22060785647615</v>
      </c>
      <c r="Q1065" s="8">
        <v>47.337465080888236</v>
      </c>
      <c r="R1065" s="8">
        <v>0.99376349771977612</v>
      </c>
      <c r="S1065" s="8">
        <v>100.00000000000001</v>
      </c>
      <c r="T1065" s="8">
        <v>0</v>
      </c>
      <c r="U1065" s="8">
        <v>0</v>
      </c>
      <c r="V1065" s="8">
        <v>100</v>
      </c>
      <c r="W1065" s="8">
        <v>100</v>
      </c>
      <c r="X1065" s="9"/>
    </row>
    <row r="1066" spans="2:24" ht="17" x14ac:dyDescent="0.2">
      <c r="B1066" s="10" t="s">
        <v>2011</v>
      </c>
      <c r="C1066" s="8">
        <v>50.759</v>
      </c>
      <c r="D1066" s="8">
        <v>6.2E-2</v>
      </c>
      <c r="E1066" s="8">
        <v>1.1559999999999999</v>
      </c>
      <c r="F1066" s="8">
        <v>0</v>
      </c>
      <c r="G1066" s="8">
        <v>28.884</v>
      </c>
      <c r="H1066" s="8">
        <v>0.58299999999999996</v>
      </c>
      <c r="I1066" s="8">
        <v>17.128</v>
      </c>
      <c r="J1066" s="8">
        <v>0.61199999999999999</v>
      </c>
      <c r="K1066" s="8">
        <v>7.0000000000000001E-3</v>
      </c>
      <c r="L1066" s="8">
        <v>7.0000000000000001E-3</v>
      </c>
      <c r="M1066" s="8">
        <v>99.197999999999993</v>
      </c>
      <c r="N1066" s="8"/>
      <c r="O1066" s="8">
        <v>1.2897784241763439</v>
      </c>
      <c r="P1066" s="8">
        <v>50.225149470106402</v>
      </c>
      <c r="Q1066" s="8">
        <v>47.513756576922091</v>
      </c>
      <c r="R1066" s="8">
        <v>0.97131552879515004</v>
      </c>
      <c r="S1066" s="8">
        <v>99.999999999999986</v>
      </c>
      <c r="V1066" s="8"/>
      <c r="W1066" s="8"/>
      <c r="X1066" s="9"/>
    </row>
    <row r="1067" spans="2:24" ht="17" x14ac:dyDescent="0.2">
      <c r="B1067" s="10" t="s">
        <v>2012</v>
      </c>
      <c r="C1067" s="8">
        <v>50.847000000000001</v>
      </c>
      <c r="D1067" s="8">
        <v>7.6999999999999999E-2</v>
      </c>
      <c r="E1067" s="8">
        <v>1.032</v>
      </c>
      <c r="F1067" s="8">
        <v>3.5000000000000003E-2</v>
      </c>
      <c r="G1067" s="8">
        <v>28.849</v>
      </c>
      <c r="H1067" s="8">
        <v>0.57799999999999996</v>
      </c>
      <c r="I1067" s="8">
        <v>16.969000000000001</v>
      </c>
      <c r="J1067" s="8">
        <v>0.66500000000000004</v>
      </c>
      <c r="K1067" s="8">
        <v>1.4E-2</v>
      </c>
      <c r="L1067" s="8">
        <v>0</v>
      </c>
      <c r="M1067" s="8">
        <v>99.081000000000003</v>
      </c>
      <c r="N1067" s="8"/>
      <c r="O1067" s="8">
        <v>1.4073923118079206</v>
      </c>
      <c r="P1067" s="8">
        <v>49.969002125959932</v>
      </c>
      <c r="Q1067" s="8">
        <v>47.65655438233145</v>
      </c>
      <c r="R1067" s="8">
        <v>0.96705117990069089</v>
      </c>
      <c r="S1067" s="8">
        <v>100</v>
      </c>
      <c r="T1067" s="8">
        <v>0</v>
      </c>
      <c r="U1067" s="8">
        <v>5.3589286725854932E-2</v>
      </c>
      <c r="V1067" s="8">
        <v>99.946410713274133</v>
      </c>
      <c r="W1067" s="8">
        <v>99.999999999999986</v>
      </c>
      <c r="X1067" s="9"/>
    </row>
    <row r="1068" spans="2:24" ht="17" x14ac:dyDescent="0.2">
      <c r="B1068" s="10" t="s">
        <v>2013</v>
      </c>
      <c r="C1068" s="8">
        <v>50.195</v>
      </c>
      <c r="D1068" s="8">
        <v>4.5999999999999999E-2</v>
      </c>
      <c r="E1068" s="8">
        <v>1.3720000000000001</v>
      </c>
      <c r="F1068" s="8">
        <v>5.6000000000000001E-2</v>
      </c>
      <c r="G1068" s="8">
        <v>28.657</v>
      </c>
      <c r="H1068" s="8">
        <v>0.6</v>
      </c>
      <c r="I1068" s="8">
        <v>17.038</v>
      </c>
      <c r="J1068" s="8">
        <v>0.61099999999999999</v>
      </c>
      <c r="K1068" s="8">
        <v>0.03</v>
      </c>
      <c r="L1068" s="8">
        <v>0</v>
      </c>
      <c r="M1068" s="8">
        <v>98.638999999999996</v>
      </c>
      <c r="N1068" s="8"/>
      <c r="O1068" s="8">
        <v>1.2955883719451355</v>
      </c>
      <c r="P1068" s="8">
        <v>50.268432530446397</v>
      </c>
      <c r="Q1068" s="8">
        <v>47.430194053528496</v>
      </c>
      <c r="R1068" s="8">
        <v>1.0057850440799665</v>
      </c>
      <c r="S1068" s="8">
        <v>100</v>
      </c>
      <c r="V1068" s="8"/>
      <c r="W1068" s="8"/>
      <c r="X1068" s="9"/>
    </row>
    <row r="1069" spans="2:24" ht="17" x14ac:dyDescent="0.2">
      <c r="B1069" s="10" t="s">
        <v>2014</v>
      </c>
      <c r="C1069" s="8">
        <v>50.575000000000003</v>
      </c>
      <c r="D1069" s="8">
        <v>5.5E-2</v>
      </c>
      <c r="E1069" s="8">
        <v>1.05</v>
      </c>
      <c r="F1069" s="8">
        <v>4.8000000000000001E-2</v>
      </c>
      <c r="G1069" s="8">
        <v>28.593</v>
      </c>
      <c r="H1069" s="8">
        <v>0.66</v>
      </c>
      <c r="I1069" s="8">
        <v>17.158999999999999</v>
      </c>
      <c r="J1069" s="8">
        <v>0.53900000000000003</v>
      </c>
      <c r="K1069" s="8">
        <v>0</v>
      </c>
      <c r="L1069" s="8">
        <v>0</v>
      </c>
      <c r="M1069" s="8">
        <v>98.679000000000002</v>
      </c>
      <c r="N1069" s="8"/>
      <c r="O1069" s="8">
        <v>1.140647139133214</v>
      </c>
      <c r="P1069" s="8">
        <v>50.524895356353753</v>
      </c>
      <c r="Q1069" s="8">
        <v>47.230290976526163</v>
      </c>
      <c r="R1069" s="8">
        <v>1.104166527986886</v>
      </c>
      <c r="S1069" s="8">
        <v>100.00000000000001</v>
      </c>
      <c r="V1069" s="8"/>
      <c r="W1069" s="8"/>
      <c r="X1069" s="9"/>
    </row>
    <row r="1070" spans="2:24" ht="17" x14ac:dyDescent="0.2">
      <c r="B1070" s="10" t="s">
        <v>2015</v>
      </c>
      <c r="C1070" s="8">
        <v>50.451000000000001</v>
      </c>
      <c r="D1070" s="8">
        <v>0.11899999999999999</v>
      </c>
      <c r="E1070" s="8">
        <v>1.363</v>
      </c>
      <c r="F1070" s="8">
        <v>4.4999999999999998E-2</v>
      </c>
      <c r="G1070" s="8">
        <v>28.855</v>
      </c>
      <c r="H1070" s="8">
        <v>0.59799999999999998</v>
      </c>
      <c r="I1070" s="8">
        <v>16.968</v>
      </c>
      <c r="J1070" s="8">
        <v>0.622</v>
      </c>
      <c r="K1070" s="8">
        <v>7.0000000000000001E-3</v>
      </c>
      <c r="L1070" s="8">
        <v>0</v>
      </c>
      <c r="M1070" s="8">
        <v>99.028000000000006</v>
      </c>
      <c r="N1070" s="8"/>
      <c r="O1070" s="8">
        <v>1.3170541032625447</v>
      </c>
      <c r="P1070" s="8">
        <v>49.991340760574651</v>
      </c>
      <c r="Q1070" s="8">
        <v>47.690585707399485</v>
      </c>
      <c r="R1070" s="8">
        <v>1.0010194287633163</v>
      </c>
      <c r="S1070" s="8">
        <v>99.999999999999986</v>
      </c>
      <c r="V1070" s="8"/>
      <c r="W1070" s="8"/>
      <c r="X1070" s="9"/>
    </row>
    <row r="1071" spans="2:24" ht="17" x14ac:dyDescent="0.2">
      <c r="B1071" s="10" t="s">
        <v>2016</v>
      </c>
      <c r="C1071" s="8">
        <v>50.204000000000001</v>
      </c>
      <c r="D1071" s="8">
        <v>8.8999999999999996E-2</v>
      </c>
      <c r="E1071" s="8">
        <v>1.4259999999999999</v>
      </c>
      <c r="F1071" s="8">
        <v>0.06</v>
      </c>
      <c r="G1071" s="8">
        <v>27.78</v>
      </c>
      <c r="H1071" s="8">
        <v>0.55700000000000005</v>
      </c>
      <c r="I1071" s="8">
        <v>17.216000000000001</v>
      </c>
      <c r="J1071" s="8">
        <v>0.61699999999999999</v>
      </c>
      <c r="K1071" s="8">
        <v>0</v>
      </c>
      <c r="L1071" s="8">
        <v>0</v>
      </c>
      <c r="M1071" s="8">
        <v>97.953999999999994</v>
      </c>
      <c r="N1071" s="8"/>
      <c r="O1071" s="8">
        <v>1.3213356101997284</v>
      </c>
      <c r="P1071" s="8">
        <v>51.299263202330671</v>
      </c>
      <c r="Q1071" s="8">
        <v>46.436402121971284</v>
      </c>
      <c r="R1071" s="8">
        <v>0.94299906549832513</v>
      </c>
      <c r="S1071" s="8">
        <v>100.00000000000001</v>
      </c>
      <c r="T1071" s="8">
        <v>0</v>
      </c>
      <c r="U1071" s="8">
        <v>0</v>
      </c>
      <c r="V1071" s="8">
        <v>100</v>
      </c>
      <c r="W1071" s="8">
        <v>100</v>
      </c>
      <c r="X1071" s="9"/>
    </row>
    <row r="1072" spans="2:24" ht="17" x14ac:dyDescent="0.2">
      <c r="B1072" s="10" t="s">
        <v>2017</v>
      </c>
      <c r="C1072" s="8">
        <v>50.915999999999997</v>
      </c>
      <c r="D1072" s="8">
        <v>7.8E-2</v>
      </c>
      <c r="E1072" s="8">
        <v>1.1879999999999999</v>
      </c>
      <c r="F1072" s="8">
        <v>2.8000000000000001E-2</v>
      </c>
      <c r="G1072" s="8">
        <v>29.14</v>
      </c>
      <c r="H1072" s="8">
        <v>0.59899999999999998</v>
      </c>
      <c r="I1072" s="8">
        <v>17.02</v>
      </c>
      <c r="J1072" s="8">
        <v>0.51</v>
      </c>
      <c r="K1072" s="8">
        <v>0</v>
      </c>
      <c r="L1072" s="8">
        <v>0</v>
      </c>
      <c r="M1072" s="8">
        <v>99.509</v>
      </c>
      <c r="N1072" s="8"/>
      <c r="O1072" s="8">
        <v>1.0757176945527867</v>
      </c>
      <c r="P1072" s="8">
        <v>49.950356269960025</v>
      </c>
      <c r="Q1072" s="8">
        <v>47.975115647596937</v>
      </c>
      <c r="R1072" s="8">
        <v>0.99881038789025145</v>
      </c>
      <c r="S1072" s="8">
        <v>100</v>
      </c>
      <c r="T1072" s="8">
        <v>0</v>
      </c>
      <c r="U1072" s="8">
        <v>0</v>
      </c>
      <c r="V1072" s="8">
        <v>100</v>
      </c>
      <c r="W1072" s="8">
        <v>100</v>
      </c>
      <c r="X1072" s="9"/>
    </row>
    <row r="1073" spans="2:24" ht="17" x14ac:dyDescent="0.2">
      <c r="B1073" s="10" t="s">
        <v>2018</v>
      </c>
      <c r="C1073" s="8">
        <v>50.792999999999999</v>
      </c>
      <c r="D1073" s="8">
        <v>6.6000000000000003E-2</v>
      </c>
      <c r="E1073" s="8">
        <v>1.032</v>
      </c>
      <c r="F1073" s="8">
        <v>8.0000000000000002E-3</v>
      </c>
      <c r="G1073" s="8">
        <v>28.295000000000002</v>
      </c>
      <c r="H1073" s="8">
        <v>0.52600000000000002</v>
      </c>
      <c r="I1073" s="8">
        <v>16.87</v>
      </c>
      <c r="J1073" s="8">
        <v>0.64600000000000002</v>
      </c>
      <c r="K1073" s="8">
        <v>0.01</v>
      </c>
      <c r="L1073" s="8">
        <v>0</v>
      </c>
      <c r="M1073" s="8">
        <v>98.257000000000005</v>
      </c>
      <c r="N1073" s="8"/>
      <c r="O1073" s="8">
        <v>1.3856646166806024</v>
      </c>
      <c r="P1073" s="8">
        <v>50.349085869071999</v>
      </c>
      <c r="Q1073" s="8">
        <v>47.373301700767726</v>
      </c>
      <c r="R1073" s="8">
        <v>0.89194781347967356</v>
      </c>
      <c r="S1073" s="8">
        <v>100</v>
      </c>
      <c r="T1073" s="8">
        <v>0</v>
      </c>
      <c r="U1073" s="8">
        <v>3.8801299812230808E-2</v>
      </c>
      <c r="V1073" s="8">
        <v>99.961198700187765</v>
      </c>
      <c r="W1073" s="8">
        <v>100</v>
      </c>
      <c r="X1073" s="9"/>
    </row>
    <row r="1074" spans="2:24" ht="17" x14ac:dyDescent="0.2">
      <c r="B1074" s="10" t="s">
        <v>2019</v>
      </c>
      <c r="C1074" s="8">
        <v>50.018999999999998</v>
      </c>
      <c r="D1074" s="8">
        <v>0.104</v>
      </c>
      <c r="E1074" s="8">
        <v>1.464</v>
      </c>
      <c r="F1074" s="8">
        <v>4.7E-2</v>
      </c>
      <c r="G1074" s="8">
        <v>28.623000000000001</v>
      </c>
      <c r="H1074" s="8">
        <v>0.57799999999999996</v>
      </c>
      <c r="I1074" s="8">
        <v>16.957999999999998</v>
      </c>
      <c r="J1074" s="8">
        <v>0.55200000000000005</v>
      </c>
      <c r="K1074" s="8">
        <v>1.7000000000000001E-2</v>
      </c>
      <c r="L1074" s="8">
        <v>0</v>
      </c>
      <c r="M1074" s="8">
        <v>98.376999999999995</v>
      </c>
      <c r="N1074" s="8"/>
      <c r="O1074" s="8">
        <v>1.1758240827999316</v>
      </c>
      <c r="P1074" s="8">
        <v>50.26073117954617</v>
      </c>
      <c r="Q1074" s="8">
        <v>47.590116768055012</v>
      </c>
      <c r="R1074" s="8">
        <v>0.97332796959889811</v>
      </c>
      <c r="S1074" s="8">
        <v>100.00000000000001</v>
      </c>
      <c r="V1074" s="8"/>
      <c r="W1074" s="8"/>
      <c r="X1074" s="9"/>
    </row>
    <row r="1075" spans="2:24" ht="17" x14ac:dyDescent="0.2">
      <c r="B1075" s="10" t="s">
        <v>2020</v>
      </c>
      <c r="C1075" s="8">
        <v>50.576000000000001</v>
      </c>
      <c r="D1075" s="8">
        <v>8.8999999999999996E-2</v>
      </c>
      <c r="E1075" s="8">
        <v>1.165</v>
      </c>
      <c r="F1075" s="8">
        <v>0.04</v>
      </c>
      <c r="G1075" s="8">
        <v>28.859000000000002</v>
      </c>
      <c r="H1075" s="8">
        <v>0.60299999999999998</v>
      </c>
      <c r="I1075" s="8">
        <v>17.161999999999999</v>
      </c>
      <c r="J1075" s="8">
        <v>0.60599999999999998</v>
      </c>
      <c r="K1075" s="8">
        <v>0.01</v>
      </c>
      <c r="L1075" s="8">
        <v>0</v>
      </c>
      <c r="M1075" s="8">
        <v>99.131</v>
      </c>
      <c r="N1075" s="8"/>
      <c r="O1075" s="8">
        <v>1.2761221931286766</v>
      </c>
      <c r="P1075" s="8">
        <v>50.28499753163058</v>
      </c>
      <c r="Q1075" s="8">
        <v>47.435039017127345</v>
      </c>
      <c r="R1075" s="8">
        <v>1.0038412581134077</v>
      </c>
      <c r="S1075" s="8">
        <v>100.00000000000001</v>
      </c>
      <c r="V1075" s="8"/>
      <c r="W1075" s="8"/>
      <c r="X1075" s="9"/>
    </row>
    <row r="1076" spans="2:24" ht="17" x14ac:dyDescent="0.2">
      <c r="B1076" s="11" t="s">
        <v>2021</v>
      </c>
      <c r="C1076" s="12">
        <v>50.926000000000002</v>
      </c>
      <c r="D1076" s="12">
        <v>0.36699999999999999</v>
      </c>
      <c r="E1076" s="12">
        <v>2.6459999999999999</v>
      </c>
      <c r="F1076" s="12">
        <v>6.0999999999999999E-2</v>
      </c>
      <c r="G1076" s="12">
        <v>11.314</v>
      </c>
      <c r="H1076" s="12">
        <v>0.20200000000000001</v>
      </c>
      <c r="I1076" s="12">
        <v>11.682</v>
      </c>
      <c r="J1076" s="12">
        <v>21.966000000000001</v>
      </c>
      <c r="K1076" s="12">
        <v>0.44</v>
      </c>
      <c r="L1076" s="12">
        <v>0</v>
      </c>
      <c r="M1076" s="12">
        <v>99.614999999999995</v>
      </c>
      <c r="N1076" s="12"/>
      <c r="O1076" s="12">
        <v>46.527214996404993</v>
      </c>
      <c r="P1076" s="12">
        <v>34.428981732837947</v>
      </c>
      <c r="Q1076" s="12">
        <v>18.705555035470706</v>
      </c>
      <c r="R1076" s="12">
        <v>0.33824823528635806</v>
      </c>
      <c r="S1076" s="12">
        <v>100.00000000000001</v>
      </c>
      <c r="V1076" s="8"/>
      <c r="W1076" s="8"/>
      <c r="X1076" s="9" t="s">
        <v>13</v>
      </c>
    </row>
    <row r="1077" spans="2:24" ht="17" x14ac:dyDescent="0.2">
      <c r="B1077" s="10" t="s">
        <v>2022</v>
      </c>
      <c r="C1077" s="8">
        <v>50.290999999999997</v>
      </c>
      <c r="D1077" s="8">
        <v>6.6000000000000003E-2</v>
      </c>
      <c r="E1077" s="8">
        <v>1.286</v>
      </c>
      <c r="F1077" s="8">
        <v>5.3999999999999999E-2</v>
      </c>
      <c r="G1077" s="8">
        <v>28.617000000000001</v>
      </c>
      <c r="H1077" s="8">
        <v>0.6</v>
      </c>
      <c r="I1077" s="8">
        <v>17.056999999999999</v>
      </c>
      <c r="J1077" s="8">
        <v>0.47199999999999998</v>
      </c>
      <c r="K1077" s="8">
        <v>4.1000000000000002E-2</v>
      </c>
      <c r="L1077" s="8">
        <v>0</v>
      </c>
      <c r="M1077" s="8">
        <v>98.53</v>
      </c>
      <c r="N1077" s="8"/>
      <c r="O1077" s="8">
        <v>1.0039081136194021</v>
      </c>
      <c r="P1077" s="8">
        <v>50.47839214359697</v>
      </c>
      <c r="Q1077" s="8">
        <v>47.508838802938008</v>
      </c>
      <c r="R1077" s="8">
        <v>1.0088609398456239</v>
      </c>
      <c r="S1077" s="8">
        <v>100</v>
      </c>
      <c r="V1077" s="8"/>
      <c r="W1077" s="8"/>
      <c r="X1077" s="9"/>
    </row>
    <row r="1078" spans="2:24" ht="17" x14ac:dyDescent="0.2">
      <c r="B1078" s="10" t="s">
        <v>2023</v>
      </c>
      <c r="C1078" s="8">
        <v>50.792000000000002</v>
      </c>
      <c r="D1078" s="8">
        <v>5.1999999999999998E-2</v>
      </c>
      <c r="E1078" s="8">
        <v>1.0649999999999999</v>
      </c>
      <c r="F1078" s="8">
        <v>5.8999999999999997E-2</v>
      </c>
      <c r="G1078" s="8">
        <v>28.373999999999999</v>
      </c>
      <c r="H1078" s="8">
        <v>0.6</v>
      </c>
      <c r="I1078" s="8">
        <v>17.472999999999999</v>
      </c>
      <c r="J1078" s="8">
        <v>0.52700000000000002</v>
      </c>
      <c r="K1078" s="8">
        <v>0</v>
      </c>
      <c r="L1078" s="8">
        <v>0</v>
      </c>
      <c r="M1078" s="8">
        <v>98.941999999999993</v>
      </c>
      <c r="N1078" s="8"/>
      <c r="O1078" s="8">
        <v>1.1103993258106004</v>
      </c>
      <c r="P1078" s="8">
        <v>51.225587647212564</v>
      </c>
      <c r="Q1078" s="8">
        <v>46.664593302581245</v>
      </c>
      <c r="R1078" s="8">
        <v>0.99941972439558346</v>
      </c>
      <c r="S1078" s="8">
        <v>99.999999999999986</v>
      </c>
      <c r="V1078" s="8"/>
      <c r="W1078" s="8"/>
      <c r="X1078" s="9"/>
    </row>
    <row r="1079" spans="2:24" ht="17" x14ac:dyDescent="0.2">
      <c r="B1079" s="10" t="s">
        <v>2024</v>
      </c>
      <c r="C1079" s="8">
        <v>50.628999999999998</v>
      </c>
      <c r="D1079" s="8">
        <v>8.7999999999999995E-2</v>
      </c>
      <c r="E1079" s="8">
        <v>1.05</v>
      </c>
      <c r="F1079" s="8">
        <v>5.2999999999999999E-2</v>
      </c>
      <c r="G1079" s="8">
        <v>28.707000000000001</v>
      </c>
      <c r="H1079" s="8">
        <v>0.53900000000000003</v>
      </c>
      <c r="I1079" s="8">
        <v>16.963999999999999</v>
      </c>
      <c r="J1079" s="8">
        <v>0.59099999999999997</v>
      </c>
      <c r="K1079" s="8">
        <v>1.4E-2</v>
      </c>
      <c r="L1079" s="8">
        <v>2E-3</v>
      </c>
      <c r="M1079" s="8">
        <v>98.65</v>
      </c>
      <c r="N1079" s="8"/>
      <c r="O1079" s="8">
        <v>1.2567013181889786</v>
      </c>
      <c r="P1079" s="8">
        <v>50.190757655001875</v>
      </c>
      <c r="Q1079" s="8">
        <v>47.646471661977209</v>
      </c>
      <c r="R1079" s="8">
        <v>0.90606936483194123</v>
      </c>
      <c r="S1079" s="8">
        <v>100</v>
      </c>
      <c r="T1079" s="8">
        <v>0</v>
      </c>
      <c r="U1079" s="8">
        <v>5.384283708482035E-2</v>
      </c>
      <c r="V1079" s="8">
        <v>99.946157162915171</v>
      </c>
      <c r="W1079" s="8">
        <v>99.999999999999986</v>
      </c>
      <c r="X1079" s="9"/>
    </row>
    <row r="1080" spans="2:24" ht="17" x14ac:dyDescent="0.2">
      <c r="B1080" s="10" t="s">
        <v>2025</v>
      </c>
      <c r="C1080" s="8">
        <v>50.62</v>
      </c>
      <c r="D1080" s="8">
        <v>0.152</v>
      </c>
      <c r="E1080" s="8">
        <v>1.2549999999999999</v>
      </c>
      <c r="F1080" s="8">
        <v>2.9000000000000001E-2</v>
      </c>
      <c r="G1080" s="8">
        <v>28.398</v>
      </c>
      <c r="H1080" s="8">
        <v>0.60899999999999999</v>
      </c>
      <c r="I1080" s="8">
        <v>17.248000000000001</v>
      </c>
      <c r="J1080" s="8">
        <v>0.56999999999999995</v>
      </c>
      <c r="K1080" s="8">
        <v>0</v>
      </c>
      <c r="L1080" s="8">
        <v>0</v>
      </c>
      <c r="M1080" s="8">
        <v>98.897999999999996</v>
      </c>
      <c r="N1080" s="8"/>
      <c r="O1080" s="8">
        <v>1.2072131039849892</v>
      </c>
      <c r="P1080" s="8">
        <v>50.827497407199864</v>
      </c>
      <c r="Q1080" s="8">
        <v>46.945631632707318</v>
      </c>
      <c r="R1080" s="8">
        <v>1.0196578561078247</v>
      </c>
      <c r="S1080" s="8">
        <v>100</v>
      </c>
      <c r="T1080" s="8">
        <v>0</v>
      </c>
      <c r="U1080" s="8">
        <v>0</v>
      </c>
      <c r="V1080" s="8">
        <v>100</v>
      </c>
      <c r="W1080" s="8">
        <v>100</v>
      </c>
      <c r="X1080" s="9"/>
    </row>
    <row r="1081" spans="2:24" ht="17" x14ac:dyDescent="0.2">
      <c r="B1081" s="10" t="s">
        <v>2026</v>
      </c>
      <c r="C1081" s="8">
        <v>50.341999999999999</v>
      </c>
      <c r="D1081" s="8">
        <v>9.5000000000000001E-2</v>
      </c>
      <c r="E1081" s="8">
        <v>1.2549999999999999</v>
      </c>
      <c r="F1081" s="8">
        <v>0</v>
      </c>
      <c r="G1081" s="8">
        <v>28.364000000000001</v>
      </c>
      <c r="H1081" s="8">
        <v>0.54900000000000004</v>
      </c>
      <c r="I1081" s="8">
        <v>16.87</v>
      </c>
      <c r="J1081" s="8">
        <v>0.63</v>
      </c>
      <c r="K1081" s="8">
        <v>1.2999999999999999E-2</v>
      </c>
      <c r="L1081" s="8">
        <v>1E-3</v>
      </c>
      <c r="M1081" s="8">
        <v>98.122</v>
      </c>
      <c r="N1081" s="8"/>
      <c r="O1081" s="8">
        <v>1.3497223045190567</v>
      </c>
      <c r="P1081" s="8">
        <v>50.288635974608468</v>
      </c>
      <c r="Q1081" s="8">
        <v>47.431810099260268</v>
      </c>
      <c r="R1081" s="8">
        <v>0.92983162161221544</v>
      </c>
      <c r="S1081" s="8">
        <v>100</v>
      </c>
      <c r="T1081" s="8">
        <v>0</v>
      </c>
      <c r="U1081" s="8">
        <v>5.0375295306783724E-2</v>
      </c>
      <c r="V1081" s="8">
        <v>99.949624704693221</v>
      </c>
      <c r="W1081" s="8">
        <v>100</v>
      </c>
      <c r="X1081" s="9"/>
    </row>
    <row r="1082" spans="2:24" ht="17" x14ac:dyDescent="0.2">
      <c r="B1082" s="10" t="s">
        <v>3645</v>
      </c>
      <c r="C1082" s="8">
        <f>AVERAGE(C1063:C1075,C1077:C1081)</f>
        <v>50.553666666666672</v>
      </c>
      <c r="D1082" s="8">
        <f t="shared" ref="D1082:L1082" si="519">AVERAGE(D1063:D1075,D1077:D1081)</f>
        <v>8.1333333333333327E-2</v>
      </c>
      <c r="E1082" s="8">
        <f t="shared" si="519"/>
        <v>1.2128333333333334</v>
      </c>
      <c r="F1082" s="8">
        <f t="shared" si="519"/>
        <v>3.938888888888889E-2</v>
      </c>
      <c r="G1082" s="8">
        <f t="shared" si="519"/>
        <v>28.602833333333333</v>
      </c>
      <c r="H1082" s="8">
        <f t="shared" si="519"/>
        <v>0.58511111111111114</v>
      </c>
      <c r="I1082" s="8">
        <f t="shared" si="519"/>
        <v>17.008333333333333</v>
      </c>
      <c r="J1082" s="8">
        <f t="shared" si="519"/>
        <v>0.59061111111111098</v>
      </c>
      <c r="K1082" s="8">
        <f t="shared" si="519"/>
        <v>1.2611111111111115E-2</v>
      </c>
      <c r="L1082" s="8">
        <f t="shared" si="519"/>
        <v>6.111111111111111E-4</v>
      </c>
      <c r="M1082" s="8">
        <f>SUM(C1082:L1082)</f>
        <v>98.687333333333356</v>
      </c>
      <c r="N1082" s="8"/>
      <c r="O1082" s="8">
        <v>1.2554354427409817</v>
      </c>
      <c r="P1082" s="8">
        <v>50.304336941168891</v>
      </c>
      <c r="Q1082" s="8">
        <v>47.456988360579643</v>
      </c>
      <c r="R1082" s="8">
        <v>0.98323925551047375</v>
      </c>
      <c r="S1082" s="8">
        <v>99.999999999999986</v>
      </c>
      <c r="T1082" s="8">
        <v>0</v>
      </c>
      <c r="U1082" s="8">
        <v>4.8486932192271084E-2</v>
      </c>
      <c r="V1082" s="8">
        <v>99.951513067807724</v>
      </c>
      <c r="W1082" s="8">
        <v>100</v>
      </c>
      <c r="X1082" s="9"/>
    </row>
    <row r="1083" spans="2:24" ht="17" x14ac:dyDescent="0.2">
      <c r="B1083" s="10" t="s">
        <v>1532</v>
      </c>
      <c r="C1083" s="8">
        <f>(STDEV(C1063:C1075,C1077:C1081)/C1082)*100</f>
        <v>0.57789641477897846</v>
      </c>
      <c r="D1083" s="8">
        <f t="shared" ref="D1083:L1083" si="520">(STDEV(D1063:D1075,D1077:D1081)/D1082)*100</f>
        <v>31.880864017325028</v>
      </c>
      <c r="E1083" s="8">
        <f t="shared" si="520"/>
        <v>12.275342197320253</v>
      </c>
      <c r="F1083" s="8">
        <f t="shared" si="520"/>
        <v>51.862793299289478</v>
      </c>
      <c r="G1083" s="8">
        <f t="shared" si="520"/>
        <v>1.0737185854659521</v>
      </c>
      <c r="H1083" s="8">
        <f t="shared" si="520"/>
        <v>5.3157482242069465</v>
      </c>
      <c r="I1083" s="8">
        <f t="shared" si="520"/>
        <v>1.4358291801457681</v>
      </c>
      <c r="J1083" s="8">
        <f t="shared" si="520"/>
        <v>11.012540709875191</v>
      </c>
      <c r="K1083" s="8">
        <f t="shared" si="520"/>
        <v>135.47611154585994</v>
      </c>
      <c r="L1083" s="8">
        <f t="shared" si="520"/>
        <v>275.75855516858059</v>
      </c>
      <c r="N1083" s="8"/>
      <c r="O1083" s="8">
        <v>89.211072958766479</v>
      </c>
      <c r="P1083" s="8">
        <v>3.231235170554096</v>
      </c>
      <c r="Q1083" s="8">
        <v>3.4987625794547448</v>
      </c>
      <c r="R1083" s="8">
        <v>4.0589292912246799</v>
      </c>
      <c r="S1083" s="8">
        <v>100.00000000000001</v>
      </c>
      <c r="T1083" s="8">
        <v>1.3641270992412591</v>
      </c>
      <c r="U1083" s="8">
        <v>61.011155565352837</v>
      </c>
      <c r="V1083" s="8">
        <v>37.624717335405897</v>
      </c>
      <c r="W1083" s="8">
        <v>100</v>
      </c>
      <c r="X1083" s="9"/>
    </row>
    <row r="1084" spans="2:24" x14ac:dyDescent="0.2">
      <c r="B1084" s="10"/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N1084" s="8"/>
      <c r="O1084" s="8"/>
      <c r="P1084" s="8"/>
      <c r="Q1084" s="8"/>
      <c r="R1084" s="8"/>
      <c r="S1084" s="8"/>
      <c r="V1084" s="8"/>
      <c r="W1084" s="8"/>
      <c r="X1084" s="9"/>
    </row>
    <row r="1085" spans="2:24" ht="17" x14ac:dyDescent="0.2">
      <c r="B1085" s="10" t="s">
        <v>2574</v>
      </c>
      <c r="C1085" s="8">
        <v>51.177</v>
      </c>
      <c r="D1085" s="8">
        <v>0.441</v>
      </c>
      <c r="E1085" s="8">
        <v>2.7320000000000002</v>
      </c>
      <c r="F1085" s="8">
        <v>4.3999999999999997E-2</v>
      </c>
      <c r="G1085" s="8">
        <v>11.666</v>
      </c>
      <c r="H1085" s="8">
        <v>0.248</v>
      </c>
      <c r="I1085" s="8">
        <v>11.930999999999999</v>
      </c>
      <c r="J1085" s="8">
        <v>21.83</v>
      </c>
      <c r="K1085" s="8">
        <v>0.42299999999999999</v>
      </c>
      <c r="L1085" s="8">
        <v>1E-3</v>
      </c>
      <c r="M1085" s="8">
        <v>100.52</v>
      </c>
      <c r="N1085" s="8"/>
      <c r="O1085" s="8">
        <v>45.733891561607351</v>
      </c>
      <c r="P1085" s="8">
        <v>34.778605615875733</v>
      </c>
      <c r="Q1085" s="8">
        <v>19.076765474622622</v>
      </c>
      <c r="R1085" s="8">
        <v>0.41073734789428207</v>
      </c>
      <c r="S1085" s="8">
        <v>99.999999999999986</v>
      </c>
      <c r="V1085" s="8"/>
      <c r="W1085" s="8"/>
      <c r="X1085" s="9"/>
    </row>
    <row r="1086" spans="2:24" ht="17" x14ac:dyDescent="0.2">
      <c r="B1086" s="10" t="s">
        <v>2575</v>
      </c>
      <c r="C1086" s="8">
        <v>49.851999999999997</v>
      </c>
      <c r="D1086" s="8">
        <v>0.316</v>
      </c>
      <c r="E1086" s="8">
        <v>2.234</v>
      </c>
      <c r="F1086" s="8">
        <v>0.13200000000000001</v>
      </c>
      <c r="G1086" s="8">
        <v>11.082000000000001</v>
      </c>
      <c r="H1086" s="8">
        <v>0.254</v>
      </c>
      <c r="I1086" s="8">
        <v>11.766999999999999</v>
      </c>
      <c r="J1086" s="8">
        <v>21.611000000000001</v>
      </c>
      <c r="K1086" s="8">
        <v>0.40400000000000003</v>
      </c>
      <c r="L1086" s="8">
        <v>0</v>
      </c>
      <c r="M1086" s="8">
        <v>97.656999999999996</v>
      </c>
      <c r="N1086" s="8"/>
      <c r="O1086" s="8">
        <v>46.143463492268673</v>
      </c>
      <c r="P1086" s="8">
        <v>34.958434620195618</v>
      </c>
      <c r="Q1086" s="8">
        <v>18.469358796922446</v>
      </c>
      <c r="R1086" s="8">
        <v>0.428743090613252</v>
      </c>
      <c r="S1086" s="8">
        <v>99.999999999999986</v>
      </c>
      <c r="V1086" s="8"/>
      <c r="W1086" s="8"/>
      <c r="X1086" s="9"/>
    </row>
    <row r="1087" spans="2:24" ht="17" x14ac:dyDescent="0.2">
      <c r="B1087" s="10" t="s">
        <v>2576</v>
      </c>
      <c r="C1087" s="8">
        <v>50.929000000000002</v>
      </c>
      <c r="D1087" s="8">
        <v>0.34599999999999997</v>
      </c>
      <c r="E1087" s="8">
        <v>2.5449999999999999</v>
      </c>
      <c r="F1087" s="8">
        <v>5.5E-2</v>
      </c>
      <c r="G1087" s="8">
        <v>12.068</v>
      </c>
      <c r="H1087" s="8">
        <v>0.24299999999999999</v>
      </c>
      <c r="I1087" s="8">
        <v>11.816000000000001</v>
      </c>
      <c r="J1087" s="8">
        <v>20.885000000000002</v>
      </c>
      <c r="K1087" s="8">
        <v>0.442</v>
      </c>
      <c r="L1087" s="8">
        <v>0</v>
      </c>
      <c r="M1087" s="8">
        <v>99.341999999999999</v>
      </c>
      <c r="N1087" s="8"/>
      <c r="O1087" s="8">
        <v>44.495368398122906</v>
      </c>
      <c r="P1087" s="8">
        <v>35.026900417152632</v>
      </c>
      <c r="Q1087" s="8">
        <v>20.068456679067008</v>
      </c>
      <c r="R1087" s="8">
        <v>0.40927450565745654</v>
      </c>
      <c r="S1087" s="8">
        <v>100</v>
      </c>
      <c r="T1087" s="8">
        <v>1.6177717632329793</v>
      </c>
      <c r="U1087" s="8">
        <v>8.4869160694838186E-2</v>
      </c>
      <c r="V1087" s="8">
        <v>98.297359076072183</v>
      </c>
      <c r="W1087" s="8">
        <v>100</v>
      </c>
      <c r="X1087" s="9"/>
    </row>
    <row r="1088" spans="2:24" ht="17" x14ac:dyDescent="0.2">
      <c r="B1088" s="10" t="s">
        <v>2577</v>
      </c>
      <c r="C1088" s="8">
        <v>50.829000000000001</v>
      </c>
      <c r="D1088" s="8">
        <v>0.33</v>
      </c>
      <c r="E1088" s="8">
        <v>2.7250000000000001</v>
      </c>
      <c r="F1088" s="8">
        <v>3.5999999999999997E-2</v>
      </c>
      <c r="G1088" s="8">
        <v>11.378</v>
      </c>
      <c r="H1088" s="8">
        <v>0.216</v>
      </c>
      <c r="I1088" s="8">
        <v>11.88</v>
      </c>
      <c r="J1088" s="8">
        <v>21.771999999999998</v>
      </c>
      <c r="K1088" s="8">
        <v>0.36599999999999999</v>
      </c>
      <c r="L1088" s="8">
        <v>0</v>
      </c>
      <c r="M1088" s="8">
        <v>99.572000000000003</v>
      </c>
      <c r="N1088" s="8"/>
      <c r="O1088" s="8">
        <v>45.977499284651905</v>
      </c>
      <c r="P1088" s="8">
        <v>34.907147362519481</v>
      </c>
      <c r="Q1088" s="8">
        <v>18.754750744649904</v>
      </c>
      <c r="R1088" s="8">
        <v>0.36060260817871692</v>
      </c>
      <c r="S1088" s="8">
        <v>100.00000000000001</v>
      </c>
      <c r="V1088" s="8"/>
      <c r="W1088" s="8"/>
      <c r="X1088" s="9"/>
    </row>
    <row r="1089" spans="2:24" ht="17" x14ac:dyDescent="0.2">
      <c r="B1089" s="10" t="s">
        <v>2578</v>
      </c>
      <c r="C1089" s="8">
        <v>51.098999999999997</v>
      </c>
      <c r="D1089" s="8">
        <v>0.29799999999999999</v>
      </c>
      <c r="E1089" s="8">
        <v>2.4550000000000001</v>
      </c>
      <c r="F1089" s="8">
        <v>5.8000000000000003E-2</v>
      </c>
      <c r="G1089" s="8">
        <v>11.331</v>
      </c>
      <c r="H1089" s="8">
        <v>0.26200000000000001</v>
      </c>
      <c r="I1089" s="8">
        <v>12.131</v>
      </c>
      <c r="J1089" s="8">
        <v>21.998999999999999</v>
      </c>
      <c r="K1089" s="8">
        <v>0.47499999999999998</v>
      </c>
      <c r="L1089" s="8">
        <v>0</v>
      </c>
      <c r="M1089" s="8">
        <v>100.123</v>
      </c>
      <c r="N1089" s="8"/>
      <c r="O1089" s="8">
        <v>45.898646744911943</v>
      </c>
      <c r="P1089" s="8">
        <v>35.21635817349366</v>
      </c>
      <c r="Q1089" s="8">
        <v>18.452853233846849</v>
      </c>
      <c r="R1089" s="8">
        <v>0.43214184774755537</v>
      </c>
      <c r="S1089" s="8">
        <v>100.00000000000001</v>
      </c>
      <c r="V1089" s="8"/>
      <c r="W1089" s="8"/>
      <c r="X1089" s="9"/>
    </row>
    <row r="1090" spans="2:24" ht="17" x14ac:dyDescent="0.2">
      <c r="B1090" s="10" t="s">
        <v>2579</v>
      </c>
      <c r="C1090" s="8">
        <v>51.838999999999999</v>
      </c>
      <c r="D1090" s="8">
        <v>0.26</v>
      </c>
      <c r="E1090" s="8">
        <v>2.0950000000000002</v>
      </c>
      <c r="F1090" s="8">
        <v>0.05</v>
      </c>
      <c r="G1090" s="8">
        <v>10.962</v>
      </c>
      <c r="H1090" s="8">
        <v>0.26600000000000001</v>
      </c>
      <c r="I1090" s="8">
        <v>11.961</v>
      </c>
      <c r="J1090" s="8">
        <v>22.295000000000002</v>
      </c>
      <c r="K1090" s="8">
        <v>0.47</v>
      </c>
      <c r="L1090" s="8">
        <v>0</v>
      </c>
      <c r="M1090" s="8">
        <v>100.19799999999999</v>
      </c>
      <c r="N1090" s="8"/>
      <c r="O1090" s="8">
        <v>46.736004128249142</v>
      </c>
      <c r="P1090" s="8">
        <v>34.886908788717918</v>
      </c>
      <c r="Q1090" s="8">
        <v>17.936274655592861</v>
      </c>
      <c r="R1090" s="8">
        <v>0.44081242744009269</v>
      </c>
      <c r="S1090" s="8">
        <v>100.00000000000001</v>
      </c>
      <c r="T1090" s="8">
        <v>1.7583208679498104</v>
      </c>
      <c r="U1090" s="8">
        <v>2.4165458246613095E-2</v>
      </c>
      <c r="V1090" s="8">
        <v>98.21751367380358</v>
      </c>
      <c r="W1090" s="8">
        <v>100</v>
      </c>
      <c r="X1090" s="9"/>
    </row>
    <row r="1091" spans="2:24" ht="17" x14ac:dyDescent="0.2">
      <c r="B1091" s="10" t="s">
        <v>2580</v>
      </c>
      <c r="C1091" s="8">
        <v>50.972000000000001</v>
      </c>
      <c r="D1091" s="8">
        <v>0.38</v>
      </c>
      <c r="E1091" s="8">
        <v>2.6030000000000002</v>
      </c>
      <c r="F1091" s="8">
        <v>5.0999999999999997E-2</v>
      </c>
      <c r="G1091" s="8">
        <v>11.307</v>
      </c>
      <c r="H1091" s="8">
        <v>0.22700000000000001</v>
      </c>
      <c r="I1091" s="8">
        <v>11.816000000000001</v>
      </c>
      <c r="J1091" s="8">
        <v>21.905000000000001</v>
      </c>
      <c r="K1091" s="8">
        <v>0.45300000000000001</v>
      </c>
      <c r="L1091" s="8">
        <v>0</v>
      </c>
      <c r="M1091" s="8">
        <v>99.718000000000004</v>
      </c>
      <c r="N1091" s="8"/>
      <c r="O1091" s="8">
        <v>46.261073095048808</v>
      </c>
      <c r="P1091" s="8">
        <v>34.721127976623897</v>
      </c>
      <c r="Q1091" s="8">
        <v>18.638810112303918</v>
      </c>
      <c r="R1091" s="8">
        <v>0.37898881602338491</v>
      </c>
      <c r="S1091" s="8">
        <v>100</v>
      </c>
      <c r="V1091" s="8"/>
      <c r="W1091" s="8"/>
      <c r="X1091" s="9"/>
    </row>
    <row r="1092" spans="2:24" ht="17" x14ac:dyDescent="0.2">
      <c r="B1092" s="10" t="s">
        <v>2581</v>
      </c>
      <c r="C1092" s="8">
        <v>51.063000000000002</v>
      </c>
      <c r="D1092" s="8">
        <v>0.4</v>
      </c>
      <c r="E1092" s="8">
        <v>2.823</v>
      </c>
      <c r="F1092" s="8">
        <v>3.1E-2</v>
      </c>
      <c r="G1092" s="8">
        <v>10.994999999999999</v>
      </c>
      <c r="H1092" s="8">
        <v>0.26100000000000001</v>
      </c>
      <c r="I1092" s="8">
        <v>11.614000000000001</v>
      </c>
      <c r="J1092" s="8">
        <v>21.766999999999999</v>
      </c>
      <c r="K1092" s="8">
        <v>0.51900000000000002</v>
      </c>
      <c r="L1092" s="8">
        <v>0</v>
      </c>
      <c r="M1092" s="8">
        <v>99.472999999999999</v>
      </c>
      <c r="N1092" s="8"/>
      <c r="O1092" s="8">
        <v>46.595200505089615</v>
      </c>
      <c r="P1092" s="8">
        <v>34.591972532862258</v>
      </c>
      <c r="Q1092" s="8">
        <v>18.37114343037258</v>
      </c>
      <c r="R1092" s="8">
        <v>0.44168353167555247</v>
      </c>
      <c r="S1092" s="8">
        <v>100.00000000000001</v>
      </c>
      <c r="T1092" s="8">
        <v>1.3900589937563701</v>
      </c>
      <c r="U1092" s="8">
        <v>0.60819077450259551</v>
      </c>
      <c r="V1092" s="8">
        <v>98.001750231741042</v>
      </c>
      <c r="W1092" s="8">
        <v>100.00000000000001</v>
      </c>
      <c r="X1092" s="9"/>
    </row>
    <row r="1093" spans="2:24" ht="17" x14ac:dyDescent="0.2">
      <c r="B1093" s="10" t="s">
        <v>2582</v>
      </c>
      <c r="C1093" s="8">
        <v>51.319000000000003</v>
      </c>
      <c r="D1093" s="8">
        <v>0.34300000000000003</v>
      </c>
      <c r="E1093" s="8">
        <v>2.4700000000000002</v>
      </c>
      <c r="F1093" s="8">
        <v>8.4000000000000005E-2</v>
      </c>
      <c r="G1093" s="8">
        <v>11.289</v>
      </c>
      <c r="H1093" s="8">
        <v>0.23599999999999999</v>
      </c>
      <c r="I1093" s="8">
        <v>12.007</v>
      </c>
      <c r="J1093" s="8">
        <v>21.914000000000001</v>
      </c>
      <c r="K1093" s="8">
        <v>0.45400000000000001</v>
      </c>
      <c r="L1093" s="8">
        <v>0</v>
      </c>
      <c r="M1093" s="8">
        <v>100.133</v>
      </c>
      <c r="N1093" s="8"/>
      <c r="O1093" s="8">
        <v>46.019786833729079</v>
      </c>
      <c r="P1093" s="8">
        <v>35.083939552801226</v>
      </c>
      <c r="Q1093" s="8">
        <v>18.504474868882028</v>
      </c>
      <c r="R1093" s="8">
        <v>0.39179874458767333</v>
      </c>
      <c r="S1093" s="8">
        <v>100</v>
      </c>
      <c r="V1093" s="8"/>
      <c r="W1093" s="8"/>
      <c r="X1093" s="9"/>
    </row>
    <row r="1094" spans="2:24" ht="17" x14ac:dyDescent="0.2">
      <c r="B1094" s="10" t="s">
        <v>2583</v>
      </c>
      <c r="C1094" s="8">
        <v>51.284999999999997</v>
      </c>
      <c r="D1094" s="8">
        <v>0.34300000000000003</v>
      </c>
      <c r="E1094" s="8">
        <v>2.2719999999999998</v>
      </c>
      <c r="F1094" s="8">
        <v>5.2999999999999999E-2</v>
      </c>
      <c r="G1094" s="8">
        <v>11.314</v>
      </c>
      <c r="H1094" s="8">
        <v>0.24299999999999999</v>
      </c>
      <c r="I1094" s="8">
        <v>12.077</v>
      </c>
      <c r="J1094" s="8">
        <v>22.065000000000001</v>
      </c>
      <c r="K1094" s="8">
        <v>0.47399999999999998</v>
      </c>
      <c r="L1094" s="8">
        <v>2E-3</v>
      </c>
      <c r="M1094" s="8">
        <v>100.139</v>
      </c>
      <c r="N1094" s="8"/>
      <c r="O1094" s="8">
        <v>46.072323874035334</v>
      </c>
      <c r="P1094" s="8">
        <v>35.086993071168763</v>
      </c>
      <c r="Q1094" s="8">
        <v>18.439566531765159</v>
      </c>
      <c r="R1094" s="8">
        <v>0.40111652303074674</v>
      </c>
      <c r="S1094" s="8">
        <v>100.00000000000001</v>
      </c>
      <c r="V1094" s="8"/>
      <c r="W1094" s="8"/>
      <c r="X1094" s="9"/>
    </row>
    <row r="1095" spans="2:24" ht="17" x14ac:dyDescent="0.2">
      <c r="B1095" s="10" t="s">
        <v>2584</v>
      </c>
      <c r="C1095" s="8">
        <v>50.792999999999999</v>
      </c>
      <c r="D1095" s="8">
        <v>0.379</v>
      </c>
      <c r="E1095" s="8">
        <v>2.544</v>
      </c>
      <c r="F1095" s="8">
        <v>8.1000000000000003E-2</v>
      </c>
      <c r="G1095" s="8">
        <v>11.831</v>
      </c>
      <c r="H1095" s="8">
        <v>0.27200000000000002</v>
      </c>
      <c r="I1095" s="8">
        <v>11.903</v>
      </c>
      <c r="J1095" s="8">
        <v>21.477</v>
      </c>
      <c r="K1095" s="8">
        <v>0.441</v>
      </c>
      <c r="L1095" s="8">
        <v>3.0000000000000001E-3</v>
      </c>
      <c r="M1095" s="8">
        <v>99.736999999999995</v>
      </c>
      <c r="N1095" s="8"/>
      <c r="O1095" s="8">
        <v>45.225726591628984</v>
      </c>
      <c r="P1095" s="8">
        <v>34.875405626427742</v>
      </c>
      <c r="Q1095" s="8">
        <v>19.446065161440988</v>
      </c>
      <c r="R1095" s="8">
        <v>0.45280262050229164</v>
      </c>
      <c r="S1095" s="8">
        <v>100.00000000000001</v>
      </c>
      <c r="V1095" s="8"/>
      <c r="W1095" s="8"/>
      <c r="X1095" s="9"/>
    </row>
    <row r="1096" spans="2:24" ht="17" x14ac:dyDescent="0.2">
      <c r="B1096" s="10" t="s">
        <v>2585</v>
      </c>
      <c r="C1096" s="8">
        <v>50.817999999999998</v>
      </c>
      <c r="D1096" s="8">
        <v>0.41799999999999998</v>
      </c>
      <c r="E1096" s="8">
        <v>2.7090000000000001</v>
      </c>
      <c r="F1096" s="8">
        <v>7.8E-2</v>
      </c>
      <c r="G1096" s="8">
        <v>12.538</v>
      </c>
      <c r="H1096" s="8">
        <v>0.27500000000000002</v>
      </c>
      <c r="I1096" s="8">
        <v>11.708</v>
      </c>
      <c r="J1096" s="8">
        <v>20.597000000000001</v>
      </c>
      <c r="K1096" s="8">
        <v>0.41899999999999998</v>
      </c>
      <c r="L1096" s="8">
        <v>0</v>
      </c>
      <c r="M1096" s="8">
        <v>99.56</v>
      </c>
      <c r="N1096" s="8"/>
      <c r="O1096" s="8">
        <v>43.924943058352298</v>
      </c>
      <c r="P1096" s="8">
        <v>34.740882794986348</v>
      </c>
      <c r="Q1096" s="8">
        <v>20.870547889701164</v>
      </c>
      <c r="R1096" s="8">
        <v>0.46362625696017462</v>
      </c>
      <c r="S1096" s="8">
        <v>99.999999999999972</v>
      </c>
      <c r="T1096" s="8">
        <v>1.4557210131460725</v>
      </c>
      <c r="U1096" s="8">
        <v>0.15871425357996033</v>
      </c>
      <c r="V1096" s="8">
        <v>98.385564733273966</v>
      </c>
      <c r="W1096" s="8">
        <v>100</v>
      </c>
      <c r="X1096" s="9"/>
    </row>
    <row r="1097" spans="2:24" ht="17" x14ac:dyDescent="0.2">
      <c r="B1097" s="11" t="s">
        <v>2586</v>
      </c>
      <c r="C1097" s="12">
        <v>50.732999999999997</v>
      </c>
      <c r="D1097" s="12">
        <v>0.11700000000000001</v>
      </c>
      <c r="E1097" s="12">
        <v>1.0629999999999999</v>
      </c>
      <c r="F1097" s="12">
        <v>1E-3</v>
      </c>
      <c r="G1097" s="12">
        <v>28.2</v>
      </c>
      <c r="H1097" s="12">
        <v>0.58799999999999997</v>
      </c>
      <c r="I1097" s="12">
        <v>17.135999999999999</v>
      </c>
      <c r="J1097" s="12">
        <v>0.72</v>
      </c>
      <c r="K1097" s="12">
        <v>0</v>
      </c>
      <c r="L1097" s="12">
        <v>0</v>
      </c>
      <c r="M1097" s="8">
        <v>98.581999999999994</v>
      </c>
      <c r="N1097" s="8"/>
      <c r="O1097" s="8">
        <v>1.5306382333217989</v>
      </c>
      <c r="P1097" s="8">
        <v>50.687446409165403</v>
      </c>
      <c r="Q1097" s="8">
        <v>46.793713926075689</v>
      </c>
      <c r="R1097" s="8">
        <v>0.98820143143710215</v>
      </c>
      <c r="S1097" s="8">
        <v>99.999999999999986</v>
      </c>
      <c r="T1097" s="8">
        <v>0</v>
      </c>
      <c r="U1097" s="8">
        <v>0</v>
      </c>
      <c r="V1097" s="8">
        <v>100</v>
      </c>
      <c r="W1097" s="8">
        <v>100</v>
      </c>
      <c r="X1097" s="9" t="s">
        <v>13</v>
      </c>
    </row>
    <row r="1098" spans="2:24" ht="17" x14ac:dyDescent="0.2">
      <c r="B1098" s="10" t="s">
        <v>2587</v>
      </c>
      <c r="C1098" s="8">
        <v>50.817999999999998</v>
      </c>
      <c r="D1098" s="8">
        <v>0.36799999999999999</v>
      </c>
      <c r="E1098" s="8">
        <v>2.7130000000000001</v>
      </c>
      <c r="F1098" s="8">
        <v>3.4000000000000002E-2</v>
      </c>
      <c r="G1098" s="8">
        <v>11.247999999999999</v>
      </c>
      <c r="H1098" s="8">
        <v>0.23200000000000001</v>
      </c>
      <c r="I1098" s="8">
        <v>11.51</v>
      </c>
      <c r="J1098" s="8">
        <v>21.98</v>
      </c>
      <c r="K1098" s="8">
        <v>0.50700000000000001</v>
      </c>
      <c r="L1098" s="8">
        <v>0</v>
      </c>
      <c r="M1098" s="8">
        <v>99.412999999999997</v>
      </c>
      <c r="N1098" s="8"/>
      <c r="O1098" s="8">
        <v>46.807826819008433</v>
      </c>
      <c r="P1098" s="8">
        <v>34.10491817702114</v>
      </c>
      <c r="Q1098" s="8">
        <v>18.696677822704334</v>
      </c>
      <c r="R1098" s="8">
        <v>0.39057718126608948</v>
      </c>
      <c r="S1098" s="8">
        <v>100</v>
      </c>
      <c r="V1098" s="8"/>
      <c r="W1098" s="8"/>
      <c r="X1098" s="9"/>
    </row>
    <row r="1099" spans="2:24" ht="17" x14ac:dyDescent="0.2">
      <c r="B1099" s="10" t="s">
        <v>2588</v>
      </c>
      <c r="C1099" s="8">
        <v>51.146000000000001</v>
      </c>
      <c r="D1099" s="8">
        <v>0.32600000000000001</v>
      </c>
      <c r="E1099" s="8">
        <v>2.4910000000000001</v>
      </c>
      <c r="F1099" s="8">
        <v>8.6999999999999994E-2</v>
      </c>
      <c r="G1099" s="8">
        <v>11.246</v>
      </c>
      <c r="H1099" s="8">
        <v>0.24399999999999999</v>
      </c>
      <c r="I1099" s="8">
        <v>11.840999999999999</v>
      </c>
      <c r="J1099" s="8">
        <v>21.753</v>
      </c>
      <c r="K1099" s="8">
        <v>0.505</v>
      </c>
      <c r="L1099" s="8">
        <v>2E-3</v>
      </c>
      <c r="M1099" s="8">
        <v>99.641999999999996</v>
      </c>
      <c r="N1099" s="8"/>
      <c r="O1099" s="8">
        <v>46.087414679214838</v>
      </c>
      <c r="P1099" s="8">
        <v>34.906191421620598</v>
      </c>
      <c r="Q1099" s="8">
        <v>18.597716044533861</v>
      </c>
      <c r="R1099" s="8">
        <v>0.40867785463069972</v>
      </c>
      <c r="S1099" s="8">
        <v>100</v>
      </c>
      <c r="V1099" s="8"/>
      <c r="W1099" s="8"/>
      <c r="X1099" s="9"/>
    </row>
    <row r="1100" spans="2:24" ht="17" x14ac:dyDescent="0.2">
      <c r="B1100" s="10" t="s">
        <v>2589</v>
      </c>
      <c r="C1100" s="8">
        <v>51.052</v>
      </c>
      <c r="D1100" s="8">
        <v>0.38600000000000001</v>
      </c>
      <c r="E1100" s="8">
        <v>2.54</v>
      </c>
      <c r="F1100" s="8">
        <v>9.6000000000000002E-2</v>
      </c>
      <c r="G1100" s="8">
        <v>11.563000000000001</v>
      </c>
      <c r="H1100" s="8">
        <v>0.25</v>
      </c>
      <c r="I1100" s="8">
        <v>11.798999999999999</v>
      </c>
      <c r="J1100" s="8">
        <v>21.93</v>
      </c>
      <c r="K1100" s="8">
        <v>0.51600000000000001</v>
      </c>
      <c r="L1100" s="8">
        <v>0</v>
      </c>
      <c r="M1100" s="8">
        <v>100.172</v>
      </c>
      <c r="N1100" s="8"/>
      <c r="O1100" s="8">
        <v>46.10031480476286</v>
      </c>
      <c r="P1100" s="8">
        <v>34.511303150761094</v>
      </c>
      <c r="Q1100" s="8">
        <v>18.972918081082369</v>
      </c>
      <c r="R1100" s="8">
        <v>0.41546396339367431</v>
      </c>
      <c r="S1100" s="8">
        <v>100</v>
      </c>
      <c r="V1100" s="8"/>
      <c r="W1100" s="8"/>
      <c r="X1100" s="9"/>
    </row>
    <row r="1101" spans="2:24" ht="17" x14ac:dyDescent="0.2">
      <c r="B1101" s="10" t="s">
        <v>2590</v>
      </c>
      <c r="C1101" s="8">
        <v>51.768999999999998</v>
      </c>
      <c r="D1101" s="8">
        <v>0.255</v>
      </c>
      <c r="E1101" s="8">
        <v>2.0419999999999998</v>
      </c>
      <c r="F1101" s="8">
        <v>0.06</v>
      </c>
      <c r="G1101" s="8">
        <v>11.444000000000001</v>
      </c>
      <c r="H1101" s="8">
        <v>0.247</v>
      </c>
      <c r="I1101" s="8">
        <v>12.401999999999999</v>
      </c>
      <c r="J1101" s="8">
        <v>21.216000000000001</v>
      </c>
      <c r="K1101" s="8">
        <v>0.44</v>
      </c>
      <c r="L1101" s="8">
        <v>6.0000000000000001E-3</v>
      </c>
      <c r="M1101" s="8">
        <v>99.885000000000005</v>
      </c>
      <c r="N1101" s="8"/>
      <c r="O1101" s="8">
        <v>44.571494529269991</v>
      </c>
      <c r="P1101" s="8">
        <v>36.252362588573583</v>
      </c>
      <c r="Q1101" s="8">
        <v>18.7659210830376</v>
      </c>
      <c r="R1101" s="8">
        <v>0.41022179911883683</v>
      </c>
      <c r="S1101" s="8">
        <v>100</v>
      </c>
      <c r="T1101" s="8">
        <v>1.4875329830446493</v>
      </c>
      <c r="U1101" s="8">
        <v>0.1821869304322743</v>
      </c>
      <c r="V1101" s="8">
        <v>98.330280086523075</v>
      </c>
      <c r="W1101" s="8">
        <v>100</v>
      </c>
      <c r="X1101" s="9"/>
    </row>
    <row r="1102" spans="2:24" ht="17" x14ac:dyDescent="0.2">
      <c r="B1102" s="10" t="s">
        <v>2591</v>
      </c>
      <c r="C1102" s="8">
        <v>51.133000000000003</v>
      </c>
      <c r="D1102" s="8">
        <v>0.435</v>
      </c>
      <c r="E1102" s="8">
        <v>2.625</v>
      </c>
      <c r="F1102" s="8">
        <v>9.0999999999999998E-2</v>
      </c>
      <c r="G1102" s="8">
        <v>12.452999999999999</v>
      </c>
      <c r="H1102" s="8">
        <v>0.23400000000000001</v>
      </c>
      <c r="I1102" s="8">
        <v>12.127000000000001</v>
      </c>
      <c r="J1102" s="8">
        <v>20.706</v>
      </c>
      <c r="K1102" s="8">
        <v>0.51300000000000001</v>
      </c>
      <c r="L1102" s="8">
        <v>0</v>
      </c>
      <c r="M1102" s="8">
        <v>100.31699999999999</v>
      </c>
      <c r="N1102" s="8"/>
      <c r="O1102" s="8">
        <v>43.605726443119735</v>
      </c>
      <c r="P1102" s="8">
        <v>35.534613159368703</v>
      </c>
      <c r="Q1102" s="8">
        <v>20.470085230564685</v>
      </c>
      <c r="R1102" s="8">
        <v>0.38957516694686678</v>
      </c>
      <c r="S1102" s="8">
        <v>99.999999999999986</v>
      </c>
      <c r="V1102" s="8"/>
      <c r="W1102" s="8"/>
      <c r="X1102" s="9"/>
    </row>
    <row r="1103" spans="2:24" ht="17" x14ac:dyDescent="0.2">
      <c r="B1103" s="10" t="s">
        <v>2658</v>
      </c>
      <c r="C1103" s="8">
        <f>AVERAGE(C1085:C1096,C1098:C1102)</f>
        <v>51.052529411764709</v>
      </c>
      <c r="D1103" s="8">
        <f t="shared" ref="D1103:L1103" si="521">AVERAGE(D1085:D1102)</f>
        <v>0.34116666666666662</v>
      </c>
      <c r="E1103" s="8">
        <f t="shared" si="521"/>
        <v>2.4267222222222222</v>
      </c>
      <c r="F1103" s="8">
        <f t="shared" si="521"/>
        <v>6.2333333333333324E-2</v>
      </c>
      <c r="G1103" s="8">
        <f t="shared" si="521"/>
        <v>12.439722222222223</v>
      </c>
      <c r="H1103" s="8">
        <f t="shared" si="521"/>
        <v>0.26655555555555555</v>
      </c>
      <c r="I1103" s="8">
        <f t="shared" si="521"/>
        <v>12.190333333333335</v>
      </c>
      <c r="J1103" s="8">
        <f t="shared" si="521"/>
        <v>20.467888888888893</v>
      </c>
      <c r="K1103" s="8">
        <f t="shared" si="521"/>
        <v>0.4345</v>
      </c>
      <c r="L1103" s="8">
        <f t="shared" si="521"/>
        <v>7.7777777777777784E-4</v>
      </c>
      <c r="M1103" s="8">
        <f>SUM(C1103:L1103)</f>
        <v>99.682529411764719</v>
      </c>
      <c r="N1103" s="8"/>
      <c r="O1103" s="8">
        <v>43.226823167884071</v>
      </c>
      <c r="P1103" s="8">
        <v>35.82174582586422</v>
      </c>
      <c r="Q1103" s="8">
        <v>20.506394027060761</v>
      </c>
      <c r="R1103" s="8">
        <v>0.44503697919095425</v>
      </c>
      <c r="S1103" s="8">
        <v>100.00000000000001</v>
      </c>
      <c r="V1103" s="8"/>
      <c r="W1103" s="8"/>
      <c r="X1103" s="9"/>
    </row>
    <row r="1104" spans="2:24" ht="17" x14ac:dyDescent="0.2">
      <c r="B1104" s="10" t="s">
        <v>1532</v>
      </c>
      <c r="C1104" s="8">
        <f>(STDEV(C1085:C1102)/C1103)*100</f>
        <v>0.83329371486455739</v>
      </c>
      <c r="D1104" s="8">
        <f t="shared" ref="D1104:L1104" si="522">(STDEV(D1085:D1102)/D1103)*100</f>
        <v>22.587240921647052</v>
      </c>
      <c r="E1104" s="8">
        <f t="shared" si="522"/>
        <v>16.71623513542843</v>
      </c>
      <c r="F1104" s="8">
        <f t="shared" si="522"/>
        <v>48.445010432983949</v>
      </c>
      <c r="G1104" s="8">
        <f t="shared" si="522"/>
        <v>31.82556173131395</v>
      </c>
      <c r="H1104" s="8">
        <f t="shared" si="522"/>
        <v>30.662600956084297</v>
      </c>
      <c r="I1104" s="8">
        <f t="shared" si="522"/>
        <v>10.265007060801148</v>
      </c>
      <c r="J1104" s="8">
        <f t="shared" si="522"/>
        <v>24.192294467070475</v>
      </c>
      <c r="K1104" s="8">
        <f t="shared" si="522"/>
        <v>26.78570148398159</v>
      </c>
      <c r="L1104" s="8">
        <f t="shared" si="522"/>
        <v>204.74561853022135</v>
      </c>
      <c r="N1104" s="8"/>
      <c r="O1104" s="8">
        <v>27.630481110347155</v>
      </c>
      <c r="P1104" s="8">
        <v>16.312538043353282</v>
      </c>
      <c r="Q1104" s="8">
        <v>28.371729552121938</v>
      </c>
      <c r="R1104" s="8">
        <v>27.685251294177625</v>
      </c>
      <c r="S1104" s="8">
        <v>100</v>
      </c>
      <c r="T1104" s="8">
        <v>22.341838914811017</v>
      </c>
      <c r="U1104" s="8">
        <v>21.25316550136063</v>
      </c>
      <c r="V1104" s="8">
        <v>56.404995583828352</v>
      </c>
      <c r="W1104" s="8">
        <v>100</v>
      </c>
      <c r="X1104" s="9"/>
    </row>
    <row r="1105" spans="2:24" x14ac:dyDescent="0.2">
      <c r="B1105" s="10"/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N1105" s="8"/>
      <c r="O1105" s="8"/>
      <c r="P1105" s="8"/>
      <c r="Q1105" s="8"/>
      <c r="R1105" s="8"/>
      <c r="S1105" s="8"/>
      <c r="V1105" s="8"/>
      <c r="W1105" s="8"/>
      <c r="X1105" s="9"/>
    </row>
    <row r="1106" spans="2:24" ht="17" x14ac:dyDescent="0.2">
      <c r="B1106" s="10" t="s">
        <v>2081</v>
      </c>
      <c r="C1106" s="8">
        <v>55.026000000000003</v>
      </c>
      <c r="D1106" s="8">
        <v>1.4E-2</v>
      </c>
      <c r="E1106" s="8">
        <v>1.244</v>
      </c>
      <c r="F1106" s="8">
        <v>3.5999999999999997E-2</v>
      </c>
      <c r="G1106" s="8">
        <v>1.6739999999999999</v>
      </c>
      <c r="H1106" s="8">
        <v>1.7999999999999999E-2</v>
      </c>
      <c r="I1106" s="8">
        <v>17.228000000000002</v>
      </c>
      <c r="J1106" s="8">
        <v>25.024000000000001</v>
      </c>
      <c r="K1106" s="8">
        <v>0.61299999999999999</v>
      </c>
      <c r="L1106" s="8">
        <v>0</v>
      </c>
      <c r="M1106" s="8">
        <v>100.90600000000001</v>
      </c>
      <c r="N1106" s="8"/>
      <c r="O1106" s="8">
        <v>49.733839464607541</v>
      </c>
      <c r="P1106" s="8">
        <v>47.641016354376333</v>
      </c>
      <c r="Q1106" s="8">
        <v>2.5968631099151223</v>
      </c>
      <c r="R1106" s="8">
        <v>2.8281071101005858E-2</v>
      </c>
      <c r="S1106" s="8">
        <v>100</v>
      </c>
      <c r="V1106" s="8"/>
      <c r="W1106" s="8"/>
      <c r="X1106" s="9"/>
    </row>
    <row r="1107" spans="2:24" ht="17" x14ac:dyDescent="0.2">
      <c r="B1107" s="10" t="s">
        <v>2082</v>
      </c>
      <c r="C1107" s="8">
        <v>55.121000000000002</v>
      </c>
      <c r="D1107" s="8">
        <v>0.04</v>
      </c>
      <c r="E1107" s="8">
        <v>1.085</v>
      </c>
      <c r="F1107" s="8">
        <v>0</v>
      </c>
      <c r="G1107" s="8">
        <v>1.59</v>
      </c>
      <c r="H1107" s="8">
        <v>0</v>
      </c>
      <c r="I1107" s="8">
        <v>17.317</v>
      </c>
      <c r="J1107" s="8">
        <v>24.962</v>
      </c>
      <c r="K1107" s="8">
        <v>0.59699999999999998</v>
      </c>
      <c r="L1107" s="8">
        <v>8.0000000000000002E-3</v>
      </c>
      <c r="M1107" s="8">
        <v>100.749</v>
      </c>
      <c r="N1107" s="8"/>
      <c r="O1107" s="8">
        <v>49.628333826861017</v>
      </c>
      <c r="P1107" s="8">
        <v>47.90423079776248</v>
      </c>
      <c r="Q1107" s="8">
        <v>2.467435375376493</v>
      </c>
      <c r="R1107" s="8">
        <v>0</v>
      </c>
      <c r="S1107" s="8">
        <v>99.999999999999986</v>
      </c>
      <c r="T1107" s="8">
        <v>1.9902977216095594</v>
      </c>
      <c r="U1107" s="8">
        <v>0.15428734694842619</v>
      </c>
      <c r="V1107" s="8">
        <v>97.855414931442013</v>
      </c>
      <c r="W1107" s="8">
        <v>100</v>
      </c>
      <c r="X1107" s="9"/>
    </row>
    <row r="1108" spans="2:24" ht="17" x14ac:dyDescent="0.2">
      <c r="B1108" s="10" t="s">
        <v>2083</v>
      </c>
      <c r="C1108" s="8">
        <v>55.603999999999999</v>
      </c>
      <c r="D1108" s="8">
        <v>2.9000000000000001E-2</v>
      </c>
      <c r="E1108" s="8">
        <v>1.214</v>
      </c>
      <c r="F1108" s="8">
        <v>5.2999999999999999E-2</v>
      </c>
      <c r="G1108" s="8">
        <v>1.6379999999999999</v>
      </c>
      <c r="H1108" s="8">
        <v>3.0000000000000001E-3</v>
      </c>
      <c r="I1108" s="8">
        <v>17.082000000000001</v>
      </c>
      <c r="J1108" s="8">
        <v>25.116</v>
      </c>
      <c r="K1108" s="8">
        <v>0.69699999999999995</v>
      </c>
      <c r="L1108" s="8">
        <v>0</v>
      </c>
      <c r="M1108" s="8">
        <v>101.47499999999999</v>
      </c>
      <c r="N1108" s="8"/>
      <c r="O1108" s="8">
        <v>50.067039038455533</v>
      </c>
      <c r="P1108" s="8">
        <v>47.379562837570269</v>
      </c>
      <c r="Q1108" s="8">
        <v>2.5486704145048953</v>
      </c>
      <c r="R1108" s="8">
        <v>4.7277094693097491E-3</v>
      </c>
      <c r="S1108" s="8">
        <v>100</v>
      </c>
      <c r="T1108" s="8">
        <v>1.5185992488236302</v>
      </c>
      <c r="U1108" s="8">
        <v>0.97131524040122053</v>
      </c>
      <c r="V1108" s="8">
        <v>97.510085510775156</v>
      </c>
      <c r="W1108" s="8">
        <v>100</v>
      </c>
      <c r="X1108" s="9"/>
    </row>
    <row r="1109" spans="2:24" ht="17" x14ac:dyDescent="0.2">
      <c r="B1109" s="10" t="s">
        <v>2084</v>
      </c>
      <c r="C1109" s="8">
        <v>55.067999999999998</v>
      </c>
      <c r="D1109" s="8">
        <v>8.0000000000000002E-3</v>
      </c>
      <c r="E1109" s="8">
        <v>1.036</v>
      </c>
      <c r="F1109" s="8">
        <v>1.7000000000000001E-2</v>
      </c>
      <c r="G1109" s="8">
        <v>1.492</v>
      </c>
      <c r="H1109" s="8">
        <v>1.2E-2</v>
      </c>
      <c r="I1109" s="8">
        <v>17.231000000000002</v>
      </c>
      <c r="J1109" s="8">
        <v>24.632000000000001</v>
      </c>
      <c r="K1109" s="8">
        <v>0.69799999999999995</v>
      </c>
      <c r="L1109" s="8">
        <v>0</v>
      </c>
      <c r="M1109" s="8">
        <v>100.22</v>
      </c>
      <c r="N1109" s="8"/>
      <c r="O1109" s="8">
        <v>49.480513456129472</v>
      </c>
      <c r="P1109" s="8">
        <v>48.161045063396251</v>
      </c>
      <c r="Q1109" s="8">
        <v>2.3393849488663663</v>
      </c>
      <c r="R1109" s="8">
        <v>1.9056531607915875E-2</v>
      </c>
      <c r="S1109" s="8">
        <v>100</v>
      </c>
      <c r="T1109" s="8">
        <v>1.803708439968297</v>
      </c>
      <c r="U1109" s="8">
        <v>0.71548022511251663</v>
      </c>
      <c r="V1109" s="8">
        <v>97.480811334919181</v>
      </c>
      <c r="W1109" s="8">
        <v>100</v>
      </c>
      <c r="X1109" s="9"/>
    </row>
    <row r="1110" spans="2:24" ht="17" x14ac:dyDescent="0.2">
      <c r="B1110" s="10" t="s">
        <v>2085</v>
      </c>
      <c r="C1110" s="8">
        <v>54.930999999999997</v>
      </c>
      <c r="D1110" s="8">
        <v>5.0000000000000001E-3</v>
      </c>
      <c r="E1110" s="8">
        <v>1.1299999999999999</v>
      </c>
      <c r="F1110" s="8">
        <v>1.4E-2</v>
      </c>
      <c r="G1110" s="8">
        <v>1.63</v>
      </c>
      <c r="H1110" s="8">
        <v>0</v>
      </c>
      <c r="I1110" s="8">
        <v>17.372</v>
      </c>
      <c r="J1110" s="8">
        <v>24.838999999999999</v>
      </c>
      <c r="K1110" s="8">
        <v>0.60699999999999998</v>
      </c>
      <c r="L1110" s="8">
        <v>0</v>
      </c>
      <c r="M1110" s="8">
        <v>100.578</v>
      </c>
      <c r="N1110" s="8"/>
      <c r="O1110" s="8">
        <v>49.39876945493792</v>
      </c>
      <c r="P1110" s="8">
        <v>48.070954091229822</v>
      </c>
      <c r="Q1110" s="8">
        <v>2.5302764538322648</v>
      </c>
      <c r="R1110" s="8">
        <v>0</v>
      </c>
      <c r="S1110" s="8">
        <v>100</v>
      </c>
      <c r="V1110" s="8"/>
      <c r="W1110" s="8"/>
      <c r="X1110" s="9"/>
    </row>
    <row r="1111" spans="2:24" ht="17" x14ac:dyDescent="0.2">
      <c r="B1111" s="10" t="s">
        <v>2640</v>
      </c>
      <c r="C1111" s="8">
        <f>AVERAGE(C1106:C1110)</f>
        <v>55.15</v>
      </c>
      <c r="D1111" s="8">
        <f t="shared" ref="D1111:L1111" si="523">AVERAGE(D1106:D1110)</f>
        <v>1.9200000000000002E-2</v>
      </c>
      <c r="E1111" s="8">
        <f t="shared" si="523"/>
        <v>1.1417999999999999</v>
      </c>
      <c r="F1111" s="8">
        <f t="shared" si="523"/>
        <v>2.4E-2</v>
      </c>
      <c r="G1111" s="8">
        <f t="shared" si="523"/>
        <v>1.6048000000000002</v>
      </c>
      <c r="H1111" s="8">
        <f t="shared" si="523"/>
        <v>6.6E-3</v>
      </c>
      <c r="I1111" s="8">
        <f t="shared" si="523"/>
        <v>17.246000000000002</v>
      </c>
      <c r="J1111" s="8">
        <f t="shared" si="523"/>
        <v>24.9146</v>
      </c>
      <c r="K1111" s="8">
        <f t="shared" si="523"/>
        <v>0.64239999999999997</v>
      </c>
      <c r="L1111" s="8">
        <f t="shared" si="523"/>
        <v>1.6000000000000001E-3</v>
      </c>
      <c r="M1111" s="8">
        <f>SUM(C1111:L1111)</f>
        <v>100.75099999999999</v>
      </c>
      <c r="N1111" s="8"/>
      <c r="O1111" s="8">
        <v>49.661878249608534</v>
      </c>
      <c r="P1111" s="8">
        <v>47.830894376760639</v>
      </c>
      <c r="Q1111" s="8">
        <v>2.4968271842128749</v>
      </c>
      <c r="R1111" s="8">
        <v>1.040018941794957E-2</v>
      </c>
      <c r="S1111" s="8">
        <v>100</v>
      </c>
      <c r="T1111" s="8">
        <v>2.006731365257004</v>
      </c>
      <c r="U1111" s="8">
        <v>0.30343969176344432</v>
      </c>
      <c r="V1111" s="8">
        <v>97.689828942979545</v>
      </c>
      <c r="W1111" s="8">
        <v>100</v>
      </c>
      <c r="X1111" s="9"/>
    </row>
    <row r="1112" spans="2:24" ht="17" x14ac:dyDescent="0.2">
      <c r="B1112" s="10" t="s">
        <v>1532</v>
      </c>
      <c r="C1112" s="8">
        <f>(STDEV(C1106:C1110)/C1111)*100</f>
        <v>0.47717587910819881</v>
      </c>
      <c r="D1112" s="8">
        <f t="shared" ref="D1112:L1112" si="524">(STDEV(D1106:D1110)/D1111)*100</f>
        <v>77.374870983557827</v>
      </c>
      <c r="E1112" s="8">
        <f t="shared" si="524"/>
        <v>7.6120950174178956</v>
      </c>
      <c r="F1112" s="8">
        <f t="shared" si="524"/>
        <v>86.150304700563879</v>
      </c>
      <c r="G1112" s="8">
        <f t="shared" si="524"/>
        <v>4.3472906840723695</v>
      </c>
      <c r="H1112" s="8">
        <f t="shared" si="524"/>
        <v>121.96734422726125</v>
      </c>
      <c r="I1112" s="8">
        <f t="shared" si="524"/>
        <v>0.63757862520421416</v>
      </c>
      <c r="J1112" s="8">
        <f t="shared" si="524"/>
        <v>0.75184850239789669</v>
      </c>
      <c r="K1112" s="8">
        <f t="shared" si="524"/>
        <v>7.8804646529201436</v>
      </c>
      <c r="L1112" s="8">
        <f t="shared" si="524"/>
        <v>223.60679774997897</v>
      </c>
      <c r="N1112" s="8"/>
      <c r="O1112" s="8">
        <v>0.74107885932427309</v>
      </c>
      <c r="P1112" s="8">
        <v>0.87441728194254442</v>
      </c>
      <c r="Q1112" s="8">
        <v>3.3446533468842246</v>
      </c>
      <c r="R1112" s="8">
        <v>95.039850511848954</v>
      </c>
      <c r="S1112" s="8">
        <v>100</v>
      </c>
      <c r="T1112" s="8">
        <v>3.0210456047742413</v>
      </c>
      <c r="U1112" s="8">
        <v>9.675374651649495</v>
      </c>
      <c r="V1112" s="8">
        <v>87.303579743576265</v>
      </c>
      <c r="W1112" s="8">
        <v>100</v>
      </c>
      <c r="X1112" s="9"/>
    </row>
    <row r="1113" spans="2:24" x14ac:dyDescent="0.2">
      <c r="B1113" s="10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N1113" s="8"/>
      <c r="O1113" s="8"/>
      <c r="P1113" s="8"/>
      <c r="Q1113" s="8"/>
      <c r="R1113" s="8"/>
      <c r="S1113" s="8"/>
      <c r="V1113" s="8"/>
      <c r="W1113" s="8"/>
      <c r="X1113" s="9"/>
    </row>
    <row r="1114" spans="2:24" ht="17" x14ac:dyDescent="0.2">
      <c r="B1114" s="6" t="s">
        <v>1451</v>
      </c>
      <c r="C1114" s="8"/>
      <c r="D1114" s="8"/>
      <c r="E1114" s="8"/>
      <c r="F1114" s="8"/>
      <c r="G1114" s="8"/>
      <c r="H1114" s="8"/>
      <c r="I1114" s="8"/>
      <c r="J1114" s="8"/>
      <c r="K1114" s="8"/>
      <c r="L1114" s="8"/>
      <c r="N1114" s="8"/>
      <c r="O1114" s="8"/>
      <c r="P1114" s="8"/>
      <c r="Q1114" s="8"/>
      <c r="R1114" s="8"/>
      <c r="S1114" s="8"/>
      <c r="V1114" s="8"/>
      <c r="W1114" s="8"/>
      <c r="X1114" s="9"/>
    </row>
    <row r="1115" spans="2:24" ht="17" x14ac:dyDescent="0.2">
      <c r="B1115" s="10" t="s">
        <v>2086</v>
      </c>
      <c r="C1115" s="8">
        <v>55.607999999999997</v>
      </c>
      <c r="D1115" s="8">
        <v>4.9000000000000002E-2</v>
      </c>
      <c r="E1115" s="8">
        <v>1.1559999999999999</v>
      </c>
      <c r="F1115" s="8">
        <v>1.7000000000000001E-2</v>
      </c>
      <c r="G1115" s="8">
        <v>1.7609999999999999</v>
      </c>
      <c r="H1115" s="8">
        <v>6.0000000000000001E-3</v>
      </c>
      <c r="I1115" s="8">
        <v>17.209</v>
      </c>
      <c r="J1115" s="8">
        <v>24.501999999999999</v>
      </c>
      <c r="K1115" s="8">
        <v>0.56200000000000006</v>
      </c>
      <c r="L1115" s="8">
        <v>0</v>
      </c>
      <c r="M1115" s="8">
        <v>100.896</v>
      </c>
      <c r="N1115" s="8"/>
      <c r="O1115" s="8">
        <v>49.17530098079888</v>
      </c>
      <c r="P1115" s="8">
        <v>48.056487422885276</v>
      </c>
      <c r="Q1115" s="8">
        <v>2.7586918618811116</v>
      </c>
      <c r="R1115" s="8">
        <v>9.519734434733685E-3</v>
      </c>
      <c r="S1115" s="8">
        <v>100.00000000000001</v>
      </c>
      <c r="T1115" s="8">
        <v>0</v>
      </c>
      <c r="U1115" s="8">
        <v>2.0003028333032495</v>
      </c>
      <c r="V1115" s="8">
        <v>97.999697166696748</v>
      </c>
      <c r="W1115" s="8">
        <v>100</v>
      </c>
      <c r="X1115" s="9"/>
    </row>
    <row r="1116" spans="2:24" ht="17" x14ac:dyDescent="0.2">
      <c r="B1116" s="10" t="s">
        <v>2087</v>
      </c>
      <c r="C1116" s="8">
        <v>54.741999999999997</v>
      </c>
      <c r="D1116" s="8">
        <v>2.5999999999999999E-2</v>
      </c>
      <c r="E1116" s="8">
        <v>1.212</v>
      </c>
      <c r="F1116" s="8">
        <v>3.6999999999999998E-2</v>
      </c>
      <c r="G1116" s="8">
        <v>1.8149999999999999</v>
      </c>
      <c r="H1116" s="8">
        <v>0</v>
      </c>
      <c r="I1116" s="8">
        <v>16.356000000000002</v>
      </c>
      <c r="J1116" s="8">
        <v>24.561</v>
      </c>
      <c r="K1116" s="8">
        <v>0.52700000000000002</v>
      </c>
      <c r="L1116" s="8">
        <v>1E-3</v>
      </c>
      <c r="M1116" s="8">
        <v>99.313999999999993</v>
      </c>
      <c r="N1116" s="8"/>
      <c r="O1116" s="8">
        <v>50.396661397452803</v>
      </c>
      <c r="P1116" s="8">
        <v>46.696434547577674</v>
      </c>
      <c r="Q1116" s="8">
        <v>2.9069040549695129</v>
      </c>
      <c r="R1116" s="8">
        <v>0</v>
      </c>
      <c r="S1116" s="8">
        <v>100</v>
      </c>
      <c r="T1116" s="8">
        <v>0</v>
      </c>
      <c r="U1116" s="8">
        <v>1.9192837027338889</v>
      </c>
      <c r="V1116" s="8">
        <v>98.080716297266108</v>
      </c>
      <c r="W1116" s="8">
        <v>100</v>
      </c>
      <c r="X1116" s="9"/>
    </row>
    <row r="1117" spans="2:24" ht="17" x14ac:dyDescent="0.2">
      <c r="B1117" s="10" t="s">
        <v>2088</v>
      </c>
      <c r="C1117" s="8">
        <v>55.165999999999997</v>
      </c>
      <c r="D1117" s="8">
        <v>0</v>
      </c>
      <c r="E1117" s="8">
        <v>0.96799999999999997</v>
      </c>
      <c r="F1117" s="8">
        <v>2.1999999999999999E-2</v>
      </c>
      <c r="G1117" s="8">
        <v>1.5920000000000001</v>
      </c>
      <c r="H1117" s="8">
        <v>1.4999999999999999E-2</v>
      </c>
      <c r="I1117" s="8">
        <v>16.795000000000002</v>
      </c>
      <c r="J1117" s="8">
        <v>24.658999999999999</v>
      </c>
      <c r="K1117" s="8">
        <v>0.64800000000000002</v>
      </c>
      <c r="L1117" s="8">
        <v>0</v>
      </c>
      <c r="M1117" s="8">
        <v>99.89</v>
      </c>
      <c r="N1117" s="8"/>
      <c r="O1117" s="8">
        <v>50.036533870057674</v>
      </c>
      <c r="P1117" s="8">
        <v>47.417937870499905</v>
      </c>
      <c r="Q1117" s="8">
        <v>2.5214662934955054</v>
      </c>
      <c r="R1117" s="8">
        <v>2.4061965946914409E-2</v>
      </c>
      <c r="S1117" s="8">
        <v>100</v>
      </c>
      <c r="T1117" s="8">
        <v>0.27494156693110755</v>
      </c>
      <c r="U1117" s="8">
        <v>2.0555933399908266</v>
      </c>
      <c r="V1117" s="8">
        <v>97.669465093078074</v>
      </c>
      <c r="W1117" s="8">
        <v>100.00000000000001</v>
      </c>
      <c r="X1117" s="9"/>
    </row>
    <row r="1118" spans="2:24" ht="17" x14ac:dyDescent="0.2">
      <c r="B1118" s="10" t="s">
        <v>2089</v>
      </c>
      <c r="C1118" s="8">
        <v>55.387</v>
      </c>
      <c r="D1118" s="8">
        <v>4.9000000000000002E-2</v>
      </c>
      <c r="E1118" s="8">
        <v>1.198</v>
      </c>
      <c r="F1118" s="8">
        <v>1.9E-2</v>
      </c>
      <c r="G1118" s="8">
        <v>1.7789999999999999</v>
      </c>
      <c r="H1118" s="8">
        <v>0.01</v>
      </c>
      <c r="I1118" s="8">
        <v>17.369</v>
      </c>
      <c r="J1118" s="8">
        <v>24.558</v>
      </c>
      <c r="K1118" s="8">
        <v>0.54400000000000004</v>
      </c>
      <c r="L1118" s="8">
        <v>3.0000000000000001E-3</v>
      </c>
      <c r="M1118" s="8">
        <v>100.94</v>
      </c>
      <c r="N1118" s="8"/>
      <c r="O1118" s="8">
        <v>48.996779419951217</v>
      </c>
      <c r="P1118" s="8">
        <v>48.217007460381396</v>
      </c>
      <c r="Q1118" s="8">
        <v>2.7704405435727</v>
      </c>
      <c r="R1118" s="8">
        <v>1.5772576094682338E-2</v>
      </c>
      <c r="S1118" s="8">
        <v>99.999999999999986</v>
      </c>
      <c r="T1118" s="8">
        <v>0.72547480778418161</v>
      </c>
      <c r="U1118" s="8">
        <v>1.2147618257378006</v>
      </c>
      <c r="V1118" s="8">
        <v>98.059763366478009</v>
      </c>
      <c r="W1118" s="8">
        <v>99.999999999999986</v>
      </c>
      <c r="X1118" s="9"/>
    </row>
    <row r="1119" spans="2:24" ht="17" x14ac:dyDescent="0.2">
      <c r="B1119" s="10" t="s">
        <v>2090</v>
      </c>
      <c r="C1119" s="8">
        <v>54.68</v>
      </c>
      <c r="D1119" s="8">
        <v>0.03</v>
      </c>
      <c r="E1119" s="8">
        <v>1.099</v>
      </c>
      <c r="F1119" s="8">
        <v>3.4000000000000002E-2</v>
      </c>
      <c r="G1119" s="8">
        <v>1.7110000000000001</v>
      </c>
      <c r="H1119" s="8">
        <v>1.2999999999999999E-2</v>
      </c>
      <c r="I1119" s="8">
        <v>17.13</v>
      </c>
      <c r="J1119" s="8">
        <v>24.21</v>
      </c>
      <c r="K1119" s="8">
        <v>0.64600000000000002</v>
      </c>
      <c r="L1119" s="8">
        <v>0</v>
      </c>
      <c r="M1119" s="8">
        <v>99.555999999999997</v>
      </c>
      <c r="N1119" s="8"/>
      <c r="O1119" s="8">
        <v>49.017610525003548</v>
      </c>
      <c r="P1119" s="8">
        <v>48.257587674861512</v>
      </c>
      <c r="Q1119" s="8">
        <v>2.7039938742932446</v>
      </c>
      <c r="R1119" s="8">
        <v>2.080792584170444E-2</v>
      </c>
      <c r="S1119" s="8">
        <v>100.00000000000001</v>
      </c>
      <c r="T1119" s="8">
        <v>1.3471808773804308</v>
      </c>
      <c r="U1119" s="8">
        <v>0.99613705112731998</v>
      </c>
      <c r="V1119" s="8">
        <v>97.656682071492256</v>
      </c>
      <c r="W1119" s="8">
        <v>100</v>
      </c>
      <c r="X1119" s="9"/>
    </row>
    <row r="1120" spans="2:24" ht="17" x14ac:dyDescent="0.2">
      <c r="B1120" s="10" t="s">
        <v>2091</v>
      </c>
      <c r="C1120" s="8">
        <v>54.807000000000002</v>
      </c>
      <c r="D1120" s="8">
        <v>8.1000000000000003E-2</v>
      </c>
      <c r="E1120" s="8">
        <v>1.32</v>
      </c>
      <c r="F1120" s="8">
        <v>4.0000000000000001E-3</v>
      </c>
      <c r="G1120" s="8">
        <v>1.873</v>
      </c>
      <c r="H1120" s="8">
        <v>8.9999999999999993E-3</v>
      </c>
      <c r="I1120" s="8">
        <v>17.100000000000001</v>
      </c>
      <c r="J1120" s="8">
        <v>24.667000000000002</v>
      </c>
      <c r="K1120" s="8">
        <v>0.42299999999999999</v>
      </c>
      <c r="L1120" s="8">
        <v>0</v>
      </c>
      <c r="M1120" s="8">
        <v>100.321</v>
      </c>
      <c r="N1120" s="8"/>
      <c r="O1120" s="8">
        <v>49.404196695716564</v>
      </c>
      <c r="P1120" s="8">
        <v>47.65346851844722</v>
      </c>
      <c r="Q1120" s="8">
        <v>2.9280846793557047</v>
      </c>
      <c r="R1120" s="8">
        <v>1.4250106480501816E-2</v>
      </c>
      <c r="S1120" s="8">
        <v>100</v>
      </c>
      <c r="T1120" s="8">
        <v>0.49398642295690032</v>
      </c>
      <c r="U1120" s="8">
        <v>1.023446189850221</v>
      </c>
      <c r="V1120" s="8">
        <v>98.482567387192873</v>
      </c>
      <c r="W1120" s="8">
        <v>100</v>
      </c>
      <c r="X1120" s="9"/>
    </row>
    <row r="1121" spans="2:24" ht="17" x14ac:dyDescent="0.2">
      <c r="B1121" s="10" t="s">
        <v>2092</v>
      </c>
      <c r="C1121" s="8">
        <v>55.09</v>
      </c>
      <c r="D1121" s="8">
        <v>3.2000000000000001E-2</v>
      </c>
      <c r="E1121" s="8">
        <v>1.085</v>
      </c>
      <c r="F1121" s="8">
        <v>4.7E-2</v>
      </c>
      <c r="G1121" s="8">
        <v>1.77</v>
      </c>
      <c r="H1121" s="8">
        <v>1.2999999999999999E-2</v>
      </c>
      <c r="I1121" s="8">
        <v>17.254999999999999</v>
      </c>
      <c r="J1121" s="8">
        <v>24.678999999999998</v>
      </c>
      <c r="K1121" s="8">
        <v>0.41099999999999998</v>
      </c>
      <c r="L1121" s="8">
        <v>0</v>
      </c>
      <c r="M1121" s="8">
        <v>100.423</v>
      </c>
      <c r="N1121" s="8"/>
      <c r="O1121" s="8">
        <v>49.279754410936135</v>
      </c>
      <c r="P1121" s="8">
        <v>47.940972384934078</v>
      </c>
      <c r="Q1121" s="8">
        <v>2.7587515472999624</v>
      </c>
      <c r="R1121" s="8">
        <v>2.0521656829817568E-2</v>
      </c>
      <c r="S1121" s="8">
        <v>99.999999999999986</v>
      </c>
      <c r="T1121" s="8">
        <v>0.2494233644872452</v>
      </c>
      <c r="U1121" s="8">
        <v>1.2176484347107366</v>
      </c>
      <c r="V1121" s="8">
        <v>98.532928200802019</v>
      </c>
      <c r="W1121" s="8">
        <v>100</v>
      </c>
      <c r="X1121" s="9"/>
    </row>
    <row r="1122" spans="2:24" ht="17" x14ac:dyDescent="0.2">
      <c r="B1122" s="10" t="s">
        <v>2093</v>
      </c>
      <c r="C1122" s="8">
        <v>54.506</v>
      </c>
      <c r="D1122" s="8">
        <v>0.05</v>
      </c>
      <c r="E1122" s="8">
        <v>1.2869999999999999</v>
      </c>
      <c r="F1122" s="8">
        <v>2.1000000000000001E-2</v>
      </c>
      <c r="G1122" s="8">
        <v>1.9359999999999999</v>
      </c>
      <c r="H1122" s="8">
        <v>8.9999999999999993E-3</v>
      </c>
      <c r="I1122" s="8">
        <v>16.806999999999999</v>
      </c>
      <c r="J1122" s="8">
        <v>24.617000000000001</v>
      </c>
      <c r="K1122" s="8">
        <v>0.49299999999999999</v>
      </c>
      <c r="L1122" s="8">
        <v>3.0000000000000001E-3</v>
      </c>
      <c r="M1122" s="8">
        <v>99.75</v>
      </c>
      <c r="N1122" s="8"/>
      <c r="O1122" s="8">
        <v>49.710774083582713</v>
      </c>
      <c r="P1122" s="8">
        <v>47.223318028264096</v>
      </c>
      <c r="Q1122" s="8">
        <v>3.0515402295004024</v>
      </c>
      <c r="R1122" s="8">
        <v>1.4367658652795825E-2</v>
      </c>
      <c r="S1122" s="8">
        <v>100.00000000000001</v>
      </c>
      <c r="T1122" s="8">
        <v>0.8076093094963257</v>
      </c>
      <c r="U1122" s="8">
        <v>0.9763722543360942</v>
      </c>
      <c r="V1122" s="8">
        <v>98.216018436167587</v>
      </c>
      <c r="W1122" s="8">
        <v>100.00000000000001</v>
      </c>
      <c r="X1122" s="9"/>
    </row>
    <row r="1123" spans="2:24" ht="17" x14ac:dyDescent="0.2">
      <c r="B1123" s="10" t="s">
        <v>2599</v>
      </c>
      <c r="C1123" s="8">
        <f>AVERAGE(C1115:C1122)</f>
        <v>54.998249999999999</v>
      </c>
      <c r="D1123" s="8">
        <f t="shared" ref="D1123:L1123" si="525">AVERAGE(D1115:D1122)</f>
        <v>3.9625E-2</v>
      </c>
      <c r="E1123" s="8">
        <f t="shared" si="525"/>
        <v>1.1656249999999999</v>
      </c>
      <c r="F1123" s="8">
        <f t="shared" si="525"/>
        <v>2.5124999999999998E-2</v>
      </c>
      <c r="G1123" s="8">
        <f t="shared" si="525"/>
        <v>1.7796249999999998</v>
      </c>
      <c r="H1123" s="8">
        <f t="shared" si="525"/>
        <v>9.3749999999999997E-3</v>
      </c>
      <c r="I1123" s="8">
        <f t="shared" si="525"/>
        <v>17.002624999999998</v>
      </c>
      <c r="J1123" s="8">
        <f t="shared" si="525"/>
        <v>24.556625</v>
      </c>
      <c r="K1123" s="8">
        <f t="shared" si="525"/>
        <v>0.53175000000000006</v>
      </c>
      <c r="L1123" s="8">
        <f t="shared" si="525"/>
        <v>8.7500000000000002E-4</v>
      </c>
      <c r="M1123" s="8">
        <f>SUM(C1123:L1123)</f>
        <v>100.1095</v>
      </c>
      <c r="N1123" s="8"/>
      <c r="O1123" s="8">
        <v>49.49883851186614</v>
      </c>
      <c r="P1123" s="8">
        <v>47.686253656389901</v>
      </c>
      <c r="Q1123" s="8">
        <v>2.7999686882675694</v>
      </c>
      <c r="R1123" s="8">
        <v>1.4939143476400213E-2</v>
      </c>
      <c r="S1123" s="8">
        <v>100</v>
      </c>
      <c r="T1123" s="8">
        <v>0.35113849303482186</v>
      </c>
      <c r="U1123" s="8">
        <v>1.5582847748545525</v>
      </c>
      <c r="V1123" s="8">
        <v>98.09057673211062</v>
      </c>
      <c r="W1123" s="8">
        <v>100</v>
      </c>
      <c r="X1123" s="9"/>
    </row>
    <row r="1124" spans="2:24" ht="17" x14ac:dyDescent="0.2">
      <c r="B1124" s="10" t="s">
        <v>1532</v>
      </c>
      <c r="C1124" s="8">
        <f>(STDEV(C1115:C1122)/C1123)*100</f>
        <v>0.68905337853076076</v>
      </c>
      <c r="D1124" s="8">
        <f t="shared" ref="D1124:L1124" si="526">(STDEV(D1115:D1122)/D1123)*100</f>
        <v>59.582453250205205</v>
      </c>
      <c r="E1124" s="8">
        <f t="shared" si="526"/>
        <v>9.8272365791450547</v>
      </c>
      <c r="F1124" s="8">
        <f t="shared" si="526"/>
        <v>53.712913736381253</v>
      </c>
      <c r="G1124" s="8">
        <f t="shared" si="526"/>
        <v>5.8076874195567196</v>
      </c>
      <c r="H1124" s="8">
        <f t="shared" si="526"/>
        <v>50.656640612018855</v>
      </c>
      <c r="I1124" s="8">
        <f t="shared" si="526"/>
        <v>1.9452280824554518</v>
      </c>
      <c r="J1124" s="8">
        <f t="shared" si="526"/>
        <v>0.62414174332086458</v>
      </c>
      <c r="K1124" s="8">
        <f t="shared" si="526"/>
        <v>16.754762601981849</v>
      </c>
      <c r="L1124" s="8">
        <f t="shared" si="526"/>
        <v>154.99459221263285</v>
      </c>
      <c r="N1124" s="8"/>
      <c r="O1124" s="8">
        <v>1.3027275274831995</v>
      </c>
      <c r="P1124" s="8">
        <v>5.6492629426501244</v>
      </c>
      <c r="Q1124" s="8">
        <v>9.4617602827761971</v>
      </c>
      <c r="R1124" s="8">
        <v>83.586249247090478</v>
      </c>
      <c r="S1124" s="8">
        <v>100</v>
      </c>
      <c r="T1124" s="8">
        <v>6.1510774395454231</v>
      </c>
      <c r="U1124" s="8">
        <v>34.990136552681491</v>
      </c>
      <c r="V1124" s="8">
        <v>58.858786007773077</v>
      </c>
      <c r="W1124" s="8">
        <v>100</v>
      </c>
      <c r="X1124" s="9"/>
    </row>
    <row r="1125" spans="2:24" x14ac:dyDescent="0.2">
      <c r="B1125" s="10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N1125" s="8"/>
      <c r="O1125" s="8"/>
      <c r="P1125" s="8"/>
      <c r="Q1125" s="8"/>
      <c r="R1125" s="8"/>
      <c r="S1125" s="8"/>
      <c r="V1125" s="8"/>
      <c r="W1125" s="8"/>
      <c r="X1125" s="9"/>
    </row>
    <row r="1126" spans="2:24" ht="17" x14ac:dyDescent="0.2">
      <c r="B1126" s="10" t="s">
        <v>1452</v>
      </c>
      <c r="C1126" s="8">
        <v>66.036000000000001</v>
      </c>
      <c r="D1126" s="8">
        <v>0</v>
      </c>
      <c r="E1126" s="8">
        <v>28.483000000000001</v>
      </c>
      <c r="F1126" s="8">
        <v>0</v>
      </c>
      <c r="G1126" s="8">
        <v>5.0000000000000001E-3</v>
      </c>
      <c r="H1126" s="8">
        <v>3.6999999999999998E-2</v>
      </c>
      <c r="I1126" s="8">
        <v>3.0000000000000001E-3</v>
      </c>
      <c r="J1126" s="8">
        <v>1.0999999999999999E-2</v>
      </c>
      <c r="K1126" s="8">
        <v>0.128</v>
      </c>
      <c r="L1126" s="8">
        <v>4.0000000000000001E-3</v>
      </c>
      <c r="M1126" s="12">
        <v>94.710999999999999</v>
      </c>
      <c r="N1126" s="12"/>
      <c r="O1126" s="8">
        <v>22.761516702777325</v>
      </c>
      <c r="P1126" s="8">
        <v>8.6373529245739746</v>
      </c>
      <c r="Q1126" s="8">
        <v>8.0756383807028911</v>
      </c>
      <c r="R1126" s="8">
        <v>60.52549199194582</v>
      </c>
      <c r="S1126" s="8">
        <v>100</v>
      </c>
      <c r="T1126" s="8">
        <v>0</v>
      </c>
      <c r="U1126" s="8">
        <v>82.737795628852126</v>
      </c>
      <c r="V1126" s="8">
        <v>17.262204371147867</v>
      </c>
      <c r="W1126" s="8">
        <v>100</v>
      </c>
      <c r="X1126" s="9" t="s">
        <v>3511</v>
      </c>
    </row>
    <row r="1127" spans="2:24" ht="17" x14ac:dyDescent="0.2">
      <c r="B1127" s="10" t="s">
        <v>1453</v>
      </c>
      <c r="C1127" s="8">
        <v>65.573999999999998</v>
      </c>
      <c r="D1127" s="8">
        <v>0</v>
      </c>
      <c r="E1127" s="8">
        <v>28.366</v>
      </c>
      <c r="F1127" s="8">
        <v>0</v>
      </c>
      <c r="G1127" s="8">
        <v>0.158</v>
      </c>
      <c r="H1127" s="8">
        <v>3.4000000000000002E-2</v>
      </c>
      <c r="I1127" s="8">
        <v>4.0000000000000001E-3</v>
      </c>
      <c r="J1127" s="8">
        <v>2E-3</v>
      </c>
      <c r="K1127" s="8">
        <v>0.159</v>
      </c>
      <c r="L1127" s="8">
        <v>1E-3</v>
      </c>
      <c r="M1127" s="12">
        <v>94.302000000000007</v>
      </c>
      <c r="N1127" s="12"/>
      <c r="O1127" s="8">
        <v>1.2676646520202741</v>
      </c>
      <c r="P1127" s="8">
        <v>3.5276482511341571</v>
      </c>
      <c r="Q1127" s="8">
        <v>78.168147239582709</v>
      </c>
      <c r="R1127" s="8">
        <v>17.036539857262852</v>
      </c>
      <c r="S1127" s="8">
        <v>99.999999999999986</v>
      </c>
      <c r="T1127" s="8">
        <v>0</v>
      </c>
      <c r="U1127" s="8">
        <v>64.585858514039472</v>
      </c>
      <c r="V1127" s="8">
        <v>35.414141485960513</v>
      </c>
      <c r="W1127" s="8">
        <v>99.999999999999986</v>
      </c>
      <c r="X1127" s="9" t="s">
        <v>3511</v>
      </c>
    </row>
    <row r="1128" spans="2:24" ht="17" x14ac:dyDescent="0.2">
      <c r="B1128" s="10" t="s">
        <v>1454</v>
      </c>
      <c r="C1128" s="8">
        <v>65.688999999999993</v>
      </c>
      <c r="D1128" s="8">
        <v>0</v>
      </c>
      <c r="E1128" s="8">
        <v>28.428000000000001</v>
      </c>
      <c r="F1128" s="8">
        <v>0</v>
      </c>
      <c r="G1128" s="8">
        <v>3.2000000000000001E-2</v>
      </c>
      <c r="H1128" s="8">
        <v>3.4000000000000002E-2</v>
      </c>
      <c r="I1128" s="8">
        <v>3.0000000000000001E-3</v>
      </c>
      <c r="J1128" s="8">
        <v>8.0000000000000002E-3</v>
      </c>
      <c r="K1128" s="8">
        <v>6.0999999999999999E-2</v>
      </c>
      <c r="L1128" s="8">
        <v>2E-3</v>
      </c>
      <c r="M1128" s="12">
        <v>94.263000000000005</v>
      </c>
      <c r="N1128" s="12"/>
      <c r="O1128" s="8">
        <v>12.494089707771206</v>
      </c>
      <c r="P1128" s="8">
        <v>6.5190871315351231</v>
      </c>
      <c r="Q1128" s="8">
        <v>39.008832974678455</v>
      </c>
      <c r="R1128" s="8">
        <v>41.977990186015205</v>
      </c>
      <c r="S1128" s="8">
        <v>99.999999999999986</v>
      </c>
      <c r="T1128" s="8">
        <v>0</v>
      </c>
      <c r="U1128" s="8">
        <v>63.289088735762903</v>
      </c>
      <c r="V1128" s="8">
        <v>36.710911264237104</v>
      </c>
      <c r="W1128" s="8">
        <v>100</v>
      </c>
      <c r="X1128" s="9" t="s">
        <v>3511</v>
      </c>
    </row>
    <row r="1129" spans="2:24" ht="17" x14ac:dyDescent="0.2">
      <c r="B1129" s="10" t="s">
        <v>1455</v>
      </c>
      <c r="C1129" s="8">
        <v>66.486999999999995</v>
      </c>
      <c r="D1129" s="8">
        <v>0</v>
      </c>
      <c r="E1129" s="8">
        <v>28.501000000000001</v>
      </c>
      <c r="F1129" s="8">
        <v>1E-3</v>
      </c>
      <c r="G1129" s="8">
        <v>0.14699999999999999</v>
      </c>
      <c r="H1129" s="8">
        <v>3.6999999999999998E-2</v>
      </c>
      <c r="I1129" s="8">
        <v>0</v>
      </c>
      <c r="J1129" s="8">
        <v>0</v>
      </c>
      <c r="K1129" s="8">
        <v>8.8999999999999996E-2</v>
      </c>
      <c r="L1129" s="8">
        <v>0</v>
      </c>
      <c r="M1129" s="12">
        <v>95.262</v>
      </c>
      <c r="N1129" s="12"/>
      <c r="O1129" s="8">
        <v>0</v>
      </c>
      <c r="P1129" s="8">
        <v>0</v>
      </c>
      <c r="Q1129" s="8">
        <v>79.685973405734956</v>
      </c>
      <c r="R1129" s="8">
        <v>20.314026594265041</v>
      </c>
      <c r="S1129" s="8">
        <v>100</v>
      </c>
      <c r="T1129" s="8">
        <v>0</v>
      </c>
      <c r="U1129" s="8">
        <v>52.797331244415524</v>
      </c>
      <c r="V1129" s="8">
        <v>47.202668755584462</v>
      </c>
      <c r="W1129" s="8">
        <v>99.999999999999986</v>
      </c>
      <c r="X1129" s="9" t="s">
        <v>3511</v>
      </c>
    </row>
    <row r="1130" spans="2:24" ht="17" x14ac:dyDescent="0.2">
      <c r="B1130" s="10" t="s">
        <v>1456</v>
      </c>
      <c r="C1130" s="8">
        <v>67.929000000000002</v>
      </c>
      <c r="D1130" s="8">
        <v>8.9999999999999993E-3</v>
      </c>
      <c r="E1130" s="8">
        <v>29.481000000000002</v>
      </c>
      <c r="F1130" s="8">
        <v>0</v>
      </c>
      <c r="G1130" s="8">
        <v>5.7000000000000002E-2</v>
      </c>
      <c r="H1130" s="8">
        <v>5.0999999999999997E-2</v>
      </c>
      <c r="I1130" s="8">
        <v>5.0000000000000001E-3</v>
      </c>
      <c r="J1130" s="8">
        <v>0</v>
      </c>
      <c r="K1130" s="8">
        <v>0.17799999999999999</v>
      </c>
      <c r="L1130" s="8">
        <v>7.0000000000000001E-3</v>
      </c>
      <c r="M1130" s="12">
        <v>97.716999999999999</v>
      </c>
      <c r="N1130" s="12"/>
      <c r="O1130" s="8">
        <v>0</v>
      </c>
      <c r="P1130" s="8">
        <v>7.5812181841355004</v>
      </c>
      <c r="Q1130" s="8">
        <v>48.483202109773735</v>
      </c>
      <c r="R1130" s="8">
        <v>43.935579706090763</v>
      </c>
      <c r="S1130" s="8">
        <v>100</v>
      </c>
      <c r="T1130" s="8">
        <v>0</v>
      </c>
      <c r="U1130" s="8">
        <v>77.827853179188338</v>
      </c>
      <c r="V1130" s="8">
        <v>22.172146820811665</v>
      </c>
      <c r="W1130" s="8">
        <v>100</v>
      </c>
      <c r="X1130" s="9" t="s">
        <v>3511</v>
      </c>
    </row>
    <row r="1131" spans="2:24" ht="17" x14ac:dyDescent="0.2">
      <c r="B1131" s="10" t="s">
        <v>1457</v>
      </c>
      <c r="C1131" s="8">
        <v>65.436999999999998</v>
      </c>
      <c r="D1131" s="8">
        <v>5.0000000000000001E-3</v>
      </c>
      <c r="E1131" s="8">
        <v>28.175999999999998</v>
      </c>
      <c r="F1131" s="8">
        <v>0</v>
      </c>
      <c r="G1131" s="8">
        <v>2.5000000000000001E-2</v>
      </c>
      <c r="H1131" s="8">
        <v>0.06</v>
      </c>
      <c r="I1131" s="8">
        <v>0</v>
      </c>
      <c r="J1131" s="8">
        <v>0</v>
      </c>
      <c r="K1131" s="8">
        <v>0.114</v>
      </c>
      <c r="L1131" s="8">
        <v>0</v>
      </c>
      <c r="M1131" s="12">
        <v>93.825000000000003</v>
      </c>
      <c r="N1131" s="12"/>
      <c r="O1131" s="8">
        <v>0</v>
      </c>
      <c r="P1131" s="8">
        <v>0</v>
      </c>
      <c r="Q1131" s="8">
        <v>29.148112518632217</v>
      </c>
      <c r="R1131" s="8">
        <v>70.851887481367783</v>
      </c>
      <c r="S1131" s="8">
        <v>100</v>
      </c>
      <c r="T1131" s="8">
        <v>0</v>
      </c>
      <c r="U1131" s="8">
        <v>75.499372862922399</v>
      </c>
      <c r="V1131" s="8">
        <v>24.500627137077597</v>
      </c>
      <c r="W1131" s="8">
        <v>100</v>
      </c>
      <c r="X1131" s="9" t="s">
        <v>3511</v>
      </c>
    </row>
    <row r="1132" spans="2:24" ht="17" x14ac:dyDescent="0.2">
      <c r="B1132" s="10" t="s">
        <v>1458</v>
      </c>
      <c r="C1132" s="8">
        <v>65.501000000000005</v>
      </c>
      <c r="D1132" s="8">
        <v>0</v>
      </c>
      <c r="E1132" s="8">
        <v>28.3</v>
      </c>
      <c r="F1132" s="8">
        <v>0</v>
      </c>
      <c r="G1132" s="8">
        <v>4.5999999999999999E-2</v>
      </c>
      <c r="H1132" s="8">
        <v>3.9E-2</v>
      </c>
      <c r="I1132" s="8">
        <v>0</v>
      </c>
      <c r="J1132" s="8">
        <v>0</v>
      </c>
      <c r="K1132" s="8">
        <v>5.2999999999999999E-2</v>
      </c>
      <c r="L1132" s="8">
        <v>2.1999999999999999E-2</v>
      </c>
      <c r="M1132" s="12">
        <v>93.965000000000003</v>
      </c>
      <c r="N1132" s="12"/>
      <c r="O1132" s="8">
        <v>0</v>
      </c>
      <c r="P1132" s="8">
        <v>0</v>
      </c>
      <c r="Q1132" s="8">
        <v>53.801326599759612</v>
      </c>
      <c r="R1132" s="8">
        <v>46.198673400240388</v>
      </c>
      <c r="S1132" s="8">
        <v>100</v>
      </c>
      <c r="T1132" s="8">
        <v>0</v>
      </c>
      <c r="U1132" s="8">
        <v>58.968455354774193</v>
      </c>
      <c r="V1132" s="8">
        <v>41.0315446452258</v>
      </c>
      <c r="W1132" s="8">
        <v>100</v>
      </c>
      <c r="X1132" s="9" t="s">
        <v>3511</v>
      </c>
    </row>
    <row r="1133" spans="2:24" ht="17" x14ac:dyDescent="0.2">
      <c r="B1133" s="10" t="s">
        <v>1459</v>
      </c>
      <c r="C1133" s="8">
        <v>67.551000000000002</v>
      </c>
      <c r="D1133" s="8">
        <v>3.0000000000000001E-3</v>
      </c>
      <c r="E1133" s="8">
        <v>29.184999999999999</v>
      </c>
      <c r="F1133" s="8">
        <v>0</v>
      </c>
      <c r="G1133" s="8">
        <v>3.5000000000000003E-2</v>
      </c>
      <c r="H1133" s="8">
        <v>0.115</v>
      </c>
      <c r="I1133" s="8">
        <v>0</v>
      </c>
      <c r="J1133" s="8">
        <v>0.01</v>
      </c>
      <c r="K1133" s="8">
        <v>8.2000000000000003E-2</v>
      </c>
      <c r="L1133" s="8">
        <v>5.0000000000000001E-3</v>
      </c>
      <c r="M1133" s="12">
        <v>96.99</v>
      </c>
      <c r="N1133" s="12"/>
      <c r="O1133" s="8">
        <v>7.7983600949508904</v>
      </c>
      <c r="P1133" s="8">
        <v>0</v>
      </c>
      <c r="Q1133" s="8">
        <v>21.304418076351237</v>
      </c>
      <c r="R1133" s="8">
        <v>70.897221828697894</v>
      </c>
      <c r="S1133" s="8">
        <v>100.00000000000003</v>
      </c>
      <c r="T1133" s="8">
        <v>0</v>
      </c>
      <c r="U1133" s="8">
        <v>53.643493120409893</v>
      </c>
      <c r="V1133" s="8">
        <v>46.356506879590114</v>
      </c>
      <c r="W1133" s="8">
        <v>100</v>
      </c>
      <c r="X1133" s="9" t="s">
        <v>3511</v>
      </c>
    </row>
    <row r="1134" spans="2:24" ht="17" x14ac:dyDescent="0.2">
      <c r="B1134" s="10" t="s">
        <v>1460</v>
      </c>
      <c r="C1134" s="8">
        <v>65.972999999999999</v>
      </c>
      <c r="D1134" s="8">
        <v>0</v>
      </c>
      <c r="E1134" s="8">
        <v>28.414000000000001</v>
      </c>
      <c r="F1134" s="8">
        <v>4.0000000000000001E-3</v>
      </c>
      <c r="G1134" s="8">
        <v>2.1000000000000001E-2</v>
      </c>
      <c r="H1134" s="8">
        <v>1.0999999999999999E-2</v>
      </c>
      <c r="I1134" s="8">
        <v>0</v>
      </c>
      <c r="J1134" s="8">
        <v>0</v>
      </c>
      <c r="K1134" s="8">
        <v>0.125</v>
      </c>
      <c r="L1134" s="8">
        <v>1E-3</v>
      </c>
      <c r="M1134" s="12">
        <v>94.561999999999998</v>
      </c>
      <c r="N1134" s="12"/>
      <c r="O1134" s="8">
        <v>0</v>
      </c>
      <c r="P1134" s="8">
        <v>0</v>
      </c>
      <c r="Q1134" s="8">
        <v>65.33719930536715</v>
      </c>
      <c r="R1134" s="8">
        <v>34.662800694632864</v>
      </c>
      <c r="S1134" s="8">
        <v>100.00000000000001</v>
      </c>
      <c r="T1134" s="8">
        <v>0</v>
      </c>
      <c r="U1134" s="8">
        <v>90.016557842040541</v>
      </c>
      <c r="V1134" s="8">
        <v>9.9834421579594643</v>
      </c>
      <c r="W1134" s="8">
        <v>100</v>
      </c>
      <c r="X1134" s="9" t="s">
        <v>3511</v>
      </c>
    </row>
    <row r="1135" spans="2:24" ht="17" x14ac:dyDescent="0.2">
      <c r="B1135" s="10" t="s">
        <v>1461</v>
      </c>
      <c r="C1135" s="8">
        <v>67.111999999999995</v>
      </c>
      <c r="D1135" s="8">
        <v>0</v>
      </c>
      <c r="E1135" s="8">
        <v>29.097000000000001</v>
      </c>
      <c r="F1135" s="8">
        <v>0</v>
      </c>
      <c r="G1135" s="8">
        <v>0.10199999999999999</v>
      </c>
      <c r="H1135" s="8">
        <v>2.5999999999999999E-2</v>
      </c>
      <c r="I1135" s="8">
        <v>0</v>
      </c>
      <c r="J1135" s="8">
        <v>5.0000000000000001E-3</v>
      </c>
      <c r="K1135" s="8">
        <v>8.8999999999999996E-2</v>
      </c>
      <c r="L1135" s="8">
        <v>0</v>
      </c>
      <c r="M1135" s="12">
        <v>96.445999999999998</v>
      </c>
      <c r="N1135" s="12"/>
      <c r="O1135" s="8">
        <v>4.7542118044088744</v>
      </c>
      <c r="P1135" s="8">
        <v>0</v>
      </c>
      <c r="Q1135" s="8">
        <v>75.701945364959215</v>
      </c>
      <c r="R1135" s="8">
        <v>19.543842830631913</v>
      </c>
      <c r="S1135" s="8">
        <v>100</v>
      </c>
      <c r="T1135" s="8">
        <v>0</v>
      </c>
      <c r="U1135" s="8">
        <v>60.496118342096985</v>
      </c>
      <c r="V1135" s="8">
        <v>39.503881657903023</v>
      </c>
      <c r="W1135" s="8">
        <v>100</v>
      </c>
      <c r="X1135" s="9" t="s">
        <v>3511</v>
      </c>
    </row>
    <row r="1136" spans="2:24" ht="17" x14ac:dyDescent="0.2">
      <c r="B1136" s="10" t="s">
        <v>1462</v>
      </c>
      <c r="C1136" s="8">
        <v>65.653999999999996</v>
      </c>
      <c r="D1136" s="8">
        <v>0</v>
      </c>
      <c r="E1136" s="8">
        <v>28.588000000000001</v>
      </c>
      <c r="F1136" s="8">
        <v>0</v>
      </c>
      <c r="G1136" s="8">
        <v>1.2E-2</v>
      </c>
      <c r="H1136" s="8">
        <v>8.4000000000000005E-2</v>
      </c>
      <c r="I1136" s="8">
        <v>2E-3</v>
      </c>
      <c r="J1136" s="8">
        <v>4.0000000000000001E-3</v>
      </c>
      <c r="K1136" s="8">
        <v>9.8000000000000004E-2</v>
      </c>
      <c r="L1136" s="8">
        <v>1E-3</v>
      </c>
      <c r="M1136" s="12">
        <v>94.447000000000003</v>
      </c>
      <c r="N1136" s="12"/>
      <c r="O1136" s="8">
        <v>4.8452341215453867</v>
      </c>
      <c r="P1136" s="8">
        <v>3.3708208334051912</v>
      </c>
      <c r="Q1136" s="8">
        <v>11.345780264388711</v>
      </c>
      <c r="R1136" s="8">
        <v>80.438164780660699</v>
      </c>
      <c r="S1136" s="8">
        <v>99.999999999999986</v>
      </c>
      <c r="T1136" s="8">
        <v>0</v>
      </c>
      <c r="U1136" s="8">
        <v>68.235585161046288</v>
      </c>
      <c r="V1136" s="8">
        <v>31.764414838953712</v>
      </c>
      <c r="W1136" s="8">
        <v>100</v>
      </c>
      <c r="X1136" s="9" t="s">
        <v>3511</v>
      </c>
    </row>
    <row r="1137" spans="2:24" ht="17" x14ac:dyDescent="0.2">
      <c r="B1137" s="10" t="s">
        <v>1463</v>
      </c>
      <c r="C1137" s="8">
        <v>65.319999999999993</v>
      </c>
      <c r="D1137" s="8">
        <v>0</v>
      </c>
      <c r="E1137" s="8">
        <v>28.396000000000001</v>
      </c>
      <c r="F1137" s="8">
        <v>0</v>
      </c>
      <c r="G1137" s="8">
        <v>5.5E-2</v>
      </c>
      <c r="H1137" s="8">
        <v>1.7000000000000001E-2</v>
      </c>
      <c r="I1137" s="8">
        <v>0</v>
      </c>
      <c r="J1137" s="8">
        <v>6.0000000000000001E-3</v>
      </c>
      <c r="K1137" s="8">
        <v>6.3E-2</v>
      </c>
      <c r="L1137" s="8">
        <v>5.0000000000000001E-3</v>
      </c>
      <c r="M1137" s="12">
        <v>93.866</v>
      </c>
      <c r="N1137" s="12"/>
      <c r="O1137" s="8">
        <v>9.6201136001017922</v>
      </c>
      <c r="P1137" s="8">
        <v>0</v>
      </c>
      <c r="Q1137" s="8">
        <v>68.831936196304795</v>
      </c>
      <c r="R1137" s="8">
        <v>21.547950203593409</v>
      </c>
      <c r="S1137" s="8">
        <v>100</v>
      </c>
      <c r="T1137" s="8">
        <v>0</v>
      </c>
      <c r="U1137" s="8">
        <v>64.638400983184567</v>
      </c>
      <c r="V1137" s="8">
        <v>35.361599016815426</v>
      </c>
      <c r="W1137" s="8">
        <v>100</v>
      </c>
      <c r="X1137" s="9" t="s">
        <v>3511</v>
      </c>
    </row>
    <row r="1138" spans="2:24" ht="17" x14ac:dyDescent="0.2">
      <c r="B1138" s="10" t="s">
        <v>1464</v>
      </c>
      <c r="C1138" s="8">
        <v>65.994</v>
      </c>
      <c r="D1138" s="8">
        <v>0</v>
      </c>
      <c r="E1138" s="8">
        <v>28.312999999999999</v>
      </c>
      <c r="F1138" s="8">
        <v>0</v>
      </c>
      <c r="G1138" s="8">
        <v>1.0999999999999999E-2</v>
      </c>
      <c r="H1138" s="8">
        <v>4.0000000000000001E-3</v>
      </c>
      <c r="I1138" s="8">
        <v>0</v>
      </c>
      <c r="J1138" s="8">
        <v>4.0000000000000001E-3</v>
      </c>
      <c r="K1138" s="8">
        <v>8.7999999999999995E-2</v>
      </c>
      <c r="L1138" s="8">
        <v>0</v>
      </c>
      <c r="M1138" s="12">
        <v>94.415999999999997</v>
      </c>
      <c r="N1138" s="12"/>
      <c r="O1138" s="8">
        <v>25.399738211763932</v>
      </c>
      <c r="P1138" s="8">
        <v>0</v>
      </c>
      <c r="Q1138" s="8">
        <v>54.520556596436066</v>
      </c>
      <c r="R1138" s="8">
        <v>20.079705191800016</v>
      </c>
      <c r="S1138" s="8">
        <v>100.00000000000001</v>
      </c>
      <c r="T1138" s="8">
        <v>0</v>
      </c>
      <c r="U1138" s="8">
        <v>91.000796690136355</v>
      </c>
      <c r="V1138" s="8">
        <v>8.9992033098636437</v>
      </c>
      <c r="W1138" s="8">
        <v>100</v>
      </c>
      <c r="X1138" s="9" t="s">
        <v>3511</v>
      </c>
    </row>
    <row r="1139" spans="2:24" ht="17" x14ac:dyDescent="0.2">
      <c r="B1139" s="10" t="s">
        <v>1465</v>
      </c>
      <c r="C1139" s="8">
        <v>65.768000000000001</v>
      </c>
      <c r="D1139" s="8">
        <v>0</v>
      </c>
      <c r="E1139" s="8">
        <v>28.58</v>
      </c>
      <c r="F1139" s="8">
        <v>0</v>
      </c>
      <c r="G1139" s="8">
        <v>0.02</v>
      </c>
      <c r="H1139" s="8">
        <v>2.5999999999999999E-2</v>
      </c>
      <c r="I1139" s="8">
        <v>2.8000000000000001E-2</v>
      </c>
      <c r="J1139" s="8">
        <v>8.9999999999999993E-3</v>
      </c>
      <c r="K1139" s="8">
        <v>6.6000000000000003E-2</v>
      </c>
      <c r="L1139" s="8">
        <v>7.0000000000000001E-3</v>
      </c>
      <c r="M1139" s="12">
        <v>94.516999999999996</v>
      </c>
      <c r="N1139" s="12"/>
      <c r="O1139" s="8">
        <v>10.698460091571258</v>
      </c>
      <c r="P1139" s="8">
        <v>46.311376646110091</v>
      </c>
      <c r="Q1139" s="8">
        <v>18.556971627721278</v>
      </c>
      <c r="R1139" s="8">
        <v>24.433191634597378</v>
      </c>
      <c r="S1139" s="8">
        <v>100</v>
      </c>
      <c r="T1139" s="8">
        <v>0</v>
      </c>
      <c r="U1139" s="8">
        <v>58.673418316054317</v>
      </c>
      <c r="V1139" s="8">
        <v>41.326581683945697</v>
      </c>
      <c r="W1139" s="8">
        <v>100.00000000000001</v>
      </c>
      <c r="X1139" s="9" t="s">
        <v>3511</v>
      </c>
    </row>
    <row r="1140" spans="2:24" ht="17" x14ac:dyDescent="0.2">
      <c r="B1140" s="10" t="s">
        <v>1466</v>
      </c>
      <c r="C1140" s="8">
        <v>65.872</v>
      </c>
      <c r="D1140" s="8">
        <v>0</v>
      </c>
      <c r="E1140" s="8">
        <v>28.347000000000001</v>
      </c>
      <c r="F1140" s="8">
        <v>0</v>
      </c>
      <c r="G1140" s="8">
        <v>0.02</v>
      </c>
      <c r="H1140" s="8">
        <v>2.5000000000000001E-2</v>
      </c>
      <c r="I1140" s="8">
        <v>0</v>
      </c>
      <c r="J1140" s="8">
        <v>1E-3</v>
      </c>
      <c r="K1140" s="8">
        <v>0.108</v>
      </c>
      <c r="L1140" s="8">
        <v>4.0000000000000001E-3</v>
      </c>
      <c r="M1140" s="12">
        <v>94.397000000000006</v>
      </c>
      <c r="N1140" s="12"/>
      <c r="O1140" s="8">
        <v>2.7491705615290578</v>
      </c>
      <c r="P1140" s="8">
        <v>0</v>
      </c>
      <c r="Q1140" s="8">
        <v>42.917066293707869</v>
      </c>
      <c r="R1140" s="8">
        <v>54.333763144763083</v>
      </c>
      <c r="S1140" s="8">
        <v>100</v>
      </c>
      <c r="T1140" s="8">
        <v>0</v>
      </c>
      <c r="U1140" s="8">
        <v>84.308736032687705</v>
      </c>
      <c r="V1140" s="8">
        <v>15.691263967312299</v>
      </c>
      <c r="W1140" s="8">
        <v>100</v>
      </c>
      <c r="X1140" s="9" t="s">
        <v>3511</v>
      </c>
    </row>
    <row r="1141" spans="2:24" ht="17" x14ac:dyDescent="0.2">
      <c r="B1141" s="10" t="s">
        <v>1467</v>
      </c>
      <c r="C1141" s="8">
        <v>66.055999999999997</v>
      </c>
      <c r="D1141" s="8">
        <v>0</v>
      </c>
      <c r="E1141" s="8">
        <v>28.641999999999999</v>
      </c>
      <c r="F1141" s="8">
        <v>0</v>
      </c>
      <c r="G1141" s="8">
        <v>1.9E-2</v>
      </c>
      <c r="H1141" s="8">
        <v>1.7000000000000001E-2</v>
      </c>
      <c r="I1141" s="8">
        <v>1.2E-2</v>
      </c>
      <c r="J1141" s="8">
        <v>0</v>
      </c>
      <c r="K1141" s="8">
        <v>0.121</v>
      </c>
      <c r="L1141" s="8">
        <v>1E-3</v>
      </c>
      <c r="M1141" s="12">
        <v>94.87</v>
      </c>
      <c r="N1141" s="12"/>
      <c r="O1141" s="8">
        <v>0</v>
      </c>
      <c r="P1141" s="8">
        <v>37.131599820385816</v>
      </c>
      <c r="Q1141" s="8">
        <v>32.980973048306758</v>
      </c>
      <c r="R1141" s="8">
        <v>29.887427131307426</v>
      </c>
      <c r="S1141" s="8">
        <v>100</v>
      </c>
      <c r="T1141" s="8">
        <v>0</v>
      </c>
      <c r="U1141" s="8">
        <v>82.962829865533308</v>
      </c>
      <c r="V1141" s="8">
        <v>17.037170134466688</v>
      </c>
      <c r="W1141" s="8">
        <v>100</v>
      </c>
      <c r="X1141" s="9" t="s">
        <v>3511</v>
      </c>
    </row>
    <row r="1142" spans="2:24" ht="17" x14ac:dyDescent="0.2">
      <c r="B1142" s="10" t="s">
        <v>1468</v>
      </c>
      <c r="C1142" s="8">
        <v>65.733999999999995</v>
      </c>
      <c r="D1142" s="8">
        <v>0</v>
      </c>
      <c r="E1142" s="8">
        <v>28.533999999999999</v>
      </c>
      <c r="F1142" s="8">
        <v>1E-3</v>
      </c>
      <c r="G1142" s="8">
        <v>5.6000000000000001E-2</v>
      </c>
      <c r="H1142" s="8">
        <v>5.0999999999999997E-2</v>
      </c>
      <c r="I1142" s="8">
        <v>0</v>
      </c>
      <c r="J1142" s="8">
        <v>1.4E-2</v>
      </c>
      <c r="K1142" s="8">
        <v>8.4000000000000005E-2</v>
      </c>
      <c r="L1142" s="8">
        <v>1E-3</v>
      </c>
      <c r="M1142" s="12">
        <v>94.474999999999994</v>
      </c>
      <c r="N1142" s="12"/>
      <c r="O1142" s="8">
        <v>14.281561827370606</v>
      </c>
      <c r="P1142" s="8">
        <v>0</v>
      </c>
      <c r="Q1142" s="8">
        <v>44.589647823236625</v>
      </c>
      <c r="R1142" s="8">
        <v>41.128790349392766</v>
      </c>
      <c r="S1142" s="8">
        <v>100</v>
      </c>
      <c r="T1142" s="8">
        <v>0</v>
      </c>
      <c r="U1142" s="8">
        <v>60.79443800244794</v>
      </c>
      <c r="V1142" s="8">
        <v>39.205561997552067</v>
      </c>
      <c r="W1142" s="8">
        <v>100</v>
      </c>
      <c r="X1142" s="9" t="s">
        <v>3511</v>
      </c>
    </row>
    <row r="1143" spans="2:24" ht="17" x14ac:dyDescent="0.2">
      <c r="B1143" s="10" t="s">
        <v>1469</v>
      </c>
      <c r="C1143" s="8">
        <v>65.822999999999993</v>
      </c>
      <c r="D1143" s="8">
        <v>0</v>
      </c>
      <c r="E1143" s="8">
        <v>28.396000000000001</v>
      </c>
      <c r="F1143" s="8">
        <v>0</v>
      </c>
      <c r="G1143" s="8">
        <v>0.23</v>
      </c>
      <c r="H1143" s="8">
        <v>7.0999999999999994E-2</v>
      </c>
      <c r="I1143" s="8">
        <v>5.0000000000000001E-3</v>
      </c>
      <c r="J1143" s="8">
        <v>0.01</v>
      </c>
      <c r="K1143" s="8">
        <v>0.10100000000000001</v>
      </c>
      <c r="L1143" s="8">
        <v>4.0000000000000001E-3</v>
      </c>
      <c r="M1143" s="12">
        <v>94.64</v>
      </c>
      <c r="N1143" s="12"/>
      <c r="O1143" s="8">
        <v>3.9586497467873434</v>
      </c>
      <c r="P1143" s="8">
        <v>2.7540256474477491</v>
      </c>
      <c r="Q1143" s="8">
        <v>71.067863665120043</v>
      </c>
      <c r="R1143" s="8">
        <v>22.219460940644872</v>
      </c>
      <c r="S1143" s="8">
        <v>100</v>
      </c>
      <c r="T1143" s="8">
        <v>0</v>
      </c>
      <c r="U1143" s="8">
        <v>41.979604703199008</v>
      </c>
      <c r="V1143" s="8">
        <v>58.020395296800999</v>
      </c>
      <c r="W1143" s="8">
        <v>100</v>
      </c>
      <c r="X1143" s="9" t="s">
        <v>3511</v>
      </c>
    </row>
    <row r="1144" spans="2:24" ht="17" x14ac:dyDescent="0.2">
      <c r="B1144" s="10" t="s">
        <v>1470</v>
      </c>
      <c r="C1144" s="8">
        <v>65.668000000000006</v>
      </c>
      <c r="D1144" s="8">
        <v>0</v>
      </c>
      <c r="E1144" s="8">
        <v>28.238</v>
      </c>
      <c r="F1144" s="8">
        <v>7.0000000000000001E-3</v>
      </c>
      <c r="G1144" s="8">
        <v>1.7000000000000001E-2</v>
      </c>
      <c r="H1144" s="8">
        <v>2.1000000000000001E-2</v>
      </c>
      <c r="I1144" s="8">
        <v>0</v>
      </c>
      <c r="J1144" s="8">
        <v>0</v>
      </c>
      <c r="K1144" s="8">
        <v>0.1</v>
      </c>
      <c r="L1144" s="8">
        <v>6.0000000000000001E-3</v>
      </c>
      <c r="M1144" s="12">
        <v>94.057000000000002</v>
      </c>
      <c r="N1144" s="12"/>
      <c r="O1144" s="8">
        <v>0</v>
      </c>
      <c r="P1144" s="8">
        <v>0</v>
      </c>
      <c r="Q1144" s="8">
        <v>44.422266509331273</v>
      </c>
      <c r="R1144" s="8">
        <v>55.577733490668734</v>
      </c>
      <c r="S1144" s="8">
        <v>100</v>
      </c>
      <c r="T1144" s="8">
        <v>0</v>
      </c>
      <c r="U1144" s="8">
        <v>85.83205518872839</v>
      </c>
      <c r="V1144" s="8">
        <v>14.167944811271619</v>
      </c>
      <c r="W1144" s="8">
        <v>100.00000000000001</v>
      </c>
      <c r="X1144" s="9" t="s">
        <v>3511</v>
      </c>
    </row>
    <row r="1145" spans="2:24" ht="17" x14ac:dyDescent="0.2">
      <c r="B1145" s="10" t="s">
        <v>1471</v>
      </c>
      <c r="C1145" s="8">
        <v>65.873000000000005</v>
      </c>
      <c r="D1145" s="8">
        <v>0</v>
      </c>
      <c r="E1145" s="8">
        <v>28.571999999999999</v>
      </c>
      <c r="F1145" s="8">
        <v>0</v>
      </c>
      <c r="G1145" s="8">
        <v>3.7999999999999999E-2</v>
      </c>
      <c r="H1145" s="8">
        <v>3.3000000000000002E-2</v>
      </c>
      <c r="I1145" s="8">
        <v>0</v>
      </c>
      <c r="J1145" s="8">
        <v>8.9999999999999993E-3</v>
      </c>
      <c r="K1145" s="8">
        <v>0.123</v>
      </c>
      <c r="L1145" s="8">
        <v>0</v>
      </c>
      <c r="M1145" s="12">
        <v>94.65</v>
      </c>
      <c r="N1145" s="12"/>
      <c r="O1145" s="8">
        <v>13.89986888683579</v>
      </c>
      <c r="P1145" s="8">
        <v>0</v>
      </c>
      <c r="Q1145" s="8">
        <v>45.808928918099227</v>
      </c>
      <c r="R1145" s="8">
        <v>40.291202195064983</v>
      </c>
      <c r="S1145" s="8">
        <v>100</v>
      </c>
      <c r="T1145" s="8">
        <v>0</v>
      </c>
      <c r="U1145" s="8">
        <v>77.465584944380467</v>
      </c>
      <c r="V1145" s="8">
        <v>22.534415055619551</v>
      </c>
      <c r="W1145" s="8">
        <v>100.00000000000001</v>
      </c>
      <c r="X1145" s="9" t="s">
        <v>3511</v>
      </c>
    </row>
    <row r="1146" spans="2:24" ht="17" x14ac:dyDescent="0.2">
      <c r="B1146" s="10" t="s">
        <v>2659</v>
      </c>
      <c r="C1146" s="8">
        <f>AVERAGE(C1126:C1145)</f>
        <v>66.052549999999997</v>
      </c>
      <c r="D1146" s="8">
        <f t="shared" ref="D1146:L1146" si="527">AVERAGE(D1126:D1145)</f>
        <v>8.4999999999999984E-4</v>
      </c>
      <c r="E1146" s="8">
        <f t="shared" si="527"/>
        <v>28.551849999999995</v>
      </c>
      <c r="F1146" s="8">
        <f t="shared" si="527"/>
        <v>6.5000000000000008E-4</v>
      </c>
      <c r="G1146" s="8">
        <f t="shared" si="527"/>
        <v>5.5300000000000002E-2</v>
      </c>
      <c r="H1146" s="8">
        <f t="shared" si="527"/>
        <v>3.9650000000000005E-2</v>
      </c>
      <c r="I1146" s="8">
        <f t="shared" si="527"/>
        <v>3.0999999999999995E-3</v>
      </c>
      <c r="J1146" s="8">
        <f t="shared" si="527"/>
        <v>4.6499999999999996E-3</v>
      </c>
      <c r="K1146" s="8">
        <f t="shared" si="527"/>
        <v>0.10150000000000001</v>
      </c>
      <c r="L1146" s="8">
        <f t="shared" si="527"/>
        <v>3.5500000000000002E-3</v>
      </c>
      <c r="M1146" s="8">
        <f>SUM(C1146:L1146)</f>
        <v>94.813649999999981</v>
      </c>
      <c r="N1146" s="12"/>
      <c r="O1146" s="8">
        <v>5.5706819497221902</v>
      </c>
      <c r="P1146" s="8">
        <v>5.1673514774441589</v>
      </c>
      <c r="Q1146" s="8">
        <v>51.710518052664554</v>
      </c>
      <c r="R1146" s="8">
        <v>37.551448520169082</v>
      </c>
      <c r="S1146" s="8">
        <v>99.999999999999986</v>
      </c>
      <c r="T1146" s="8">
        <v>0</v>
      </c>
      <c r="U1146" s="8">
        <v>68.754352266231365</v>
      </c>
      <c r="V1146" s="8">
        <v>31.245647733768639</v>
      </c>
      <c r="W1146" s="8">
        <v>100</v>
      </c>
      <c r="X1146" s="9" t="s">
        <v>3511</v>
      </c>
    </row>
    <row r="1147" spans="2:24" ht="17" x14ac:dyDescent="0.2">
      <c r="B1147" s="10" t="s">
        <v>1532</v>
      </c>
      <c r="C1147" s="8">
        <f>(STDEV(C1126:C1145)/C1146)*100</f>
        <v>1.0577826646848718</v>
      </c>
      <c r="D1147" s="8">
        <f t="shared" ref="D1147:L1147" si="528">(STDEV(D1126:D1145)/D1146)*100</f>
        <v>270.64207298571574</v>
      </c>
      <c r="E1147" s="8">
        <f t="shared" si="528"/>
        <v>1.1642047290410038</v>
      </c>
      <c r="F1147" s="8">
        <f t="shared" si="528"/>
        <v>270.06810218789428</v>
      </c>
      <c r="G1147" s="8">
        <f t="shared" si="528"/>
        <v>107.17458736576862</v>
      </c>
      <c r="H1147" s="8">
        <f t="shared" si="528"/>
        <v>67.16409125232633</v>
      </c>
      <c r="I1147" s="8">
        <f t="shared" si="528"/>
        <v>212.40874820273086</v>
      </c>
      <c r="J1147" s="8">
        <f t="shared" si="528"/>
        <v>99.722430312276927</v>
      </c>
      <c r="K1147" s="8">
        <f t="shared" si="528"/>
        <v>31.46951574019463</v>
      </c>
      <c r="L1147" s="8">
        <f t="shared" si="528"/>
        <v>140.54081295360396</v>
      </c>
      <c r="N1147" s="8"/>
      <c r="O1147" s="8">
        <v>18.7441730212938</v>
      </c>
      <c r="P1147" s="8">
        <v>55.551619948314126</v>
      </c>
      <c r="Q1147" s="8">
        <v>15.724020343714335</v>
      </c>
      <c r="R1147" s="8">
        <v>9.9801866866777438</v>
      </c>
      <c r="S1147" s="8">
        <v>100</v>
      </c>
      <c r="V1147" s="8"/>
      <c r="W1147" s="8"/>
      <c r="X1147" s="9"/>
    </row>
    <row r="1148" spans="2:24" x14ac:dyDescent="0.2">
      <c r="B1148" s="10"/>
      <c r="C1148" s="8"/>
      <c r="D1148" s="8"/>
      <c r="E1148" s="8"/>
      <c r="F1148" s="8"/>
      <c r="G1148" s="8"/>
      <c r="H1148" s="8"/>
      <c r="I1148" s="8"/>
      <c r="J1148" s="8"/>
      <c r="K1148" s="8"/>
      <c r="L1148" s="8"/>
      <c r="N1148" s="8"/>
      <c r="O1148" s="8"/>
      <c r="P1148" s="8"/>
      <c r="Q1148" s="8"/>
      <c r="R1148" s="8"/>
      <c r="S1148" s="8"/>
      <c r="V1148" s="8"/>
      <c r="W1148" s="8"/>
      <c r="X1148" s="9"/>
    </row>
    <row r="1149" spans="2:24" ht="17" x14ac:dyDescent="0.2">
      <c r="B1149" s="10" t="s">
        <v>1472</v>
      </c>
      <c r="C1149" s="8">
        <v>52.877000000000002</v>
      </c>
      <c r="D1149" s="8">
        <v>0.29899999999999999</v>
      </c>
      <c r="E1149" s="8">
        <v>4.6619999999999999</v>
      </c>
      <c r="F1149" s="8">
        <v>1.204</v>
      </c>
      <c r="G1149" s="8">
        <v>2.9409999999999998</v>
      </c>
      <c r="H1149" s="8">
        <v>7.6999999999999999E-2</v>
      </c>
      <c r="I1149" s="8">
        <v>16.564</v>
      </c>
      <c r="J1149" s="8">
        <v>20.411999999999999</v>
      </c>
      <c r="K1149" s="8">
        <v>1.1359999999999999</v>
      </c>
      <c r="L1149" s="8">
        <v>7.0000000000000001E-3</v>
      </c>
      <c r="M1149" s="8">
        <v>100.226</v>
      </c>
      <c r="N1149" s="8"/>
      <c r="O1149" s="8">
        <v>44.552560761116027</v>
      </c>
      <c r="P1149" s="8">
        <v>50.304082402135109</v>
      </c>
      <c r="Q1149" s="8">
        <v>5.0104932634346921</v>
      </c>
      <c r="R1149" s="8">
        <v>0.1328635733141614</v>
      </c>
      <c r="S1149" s="8">
        <v>100</v>
      </c>
      <c r="T1149" s="8">
        <v>0.802968558449218</v>
      </c>
      <c r="U1149" s="8">
        <v>3.5258140418730655</v>
      </c>
      <c r="V1149" s="8">
        <v>95.671217399677715</v>
      </c>
      <c r="W1149" s="8">
        <v>100</v>
      </c>
      <c r="X1149" s="9"/>
    </row>
    <row r="1150" spans="2:24" ht="17" x14ac:dyDescent="0.2">
      <c r="B1150" s="10" t="s">
        <v>1473</v>
      </c>
      <c r="C1150" s="8">
        <v>52.454999999999998</v>
      </c>
      <c r="D1150" s="8">
        <v>0.34</v>
      </c>
      <c r="E1150" s="8">
        <v>4.6749999999999998</v>
      </c>
      <c r="F1150" s="8">
        <v>1.258</v>
      </c>
      <c r="G1150" s="8">
        <v>2.9420000000000002</v>
      </c>
      <c r="H1150" s="8">
        <v>8.4000000000000005E-2</v>
      </c>
      <c r="I1150" s="8">
        <v>16.414999999999999</v>
      </c>
      <c r="J1150" s="8">
        <v>20.434999999999999</v>
      </c>
      <c r="K1150" s="8">
        <v>0.96499999999999997</v>
      </c>
      <c r="L1150" s="8">
        <v>2E-3</v>
      </c>
      <c r="M1150" s="8">
        <v>99.626000000000005</v>
      </c>
      <c r="N1150" s="8"/>
      <c r="O1150" s="8">
        <v>44.776729710354239</v>
      </c>
      <c r="P1150" s="8">
        <v>50.046016482528252</v>
      </c>
      <c r="Q1150" s="8">
        <v>5.0317463981758985</v>
      </c>
      <c r="R1150" s="8">
        <v>0.14550740894159794</v>
      </c>
      <c r="S1150" s="8">
        <v>99.999999999999986</v>
      </c>
      <c r="T1150" s="8">
        <v>0</v>
      </c>
      <c r="U1150" s="8">
        <v>3.6854142727725732</v>
      </c>
      <c r="V1150" s="8">
        <v>96.314585727227424</v>
      </c>
      <c r="W1150" s="8">
        <v>100</v>
      </c>
      <c r="X1150" s="9"/>
    </row>
    <row r="1151" spans="2:24" ht="17" x14ac:dyDescent="0.2">
      <c r="B1151" s="10" t="s">
        <v>1474</v>
      </c>
      <c r="C1151" s="8">
        <v>52.414000000000001</v>
      </c>
      <c r="D1151" s="8">
        <v>0.33100000000000002</v>
      </c>
      <c r="E1151" s="8">
        <v>4.8630000000000004</v>
      </c>
      <c r="F1151" s="8">
        <v>1.0489999999999999</v>
      </c>
      <c r="G1151" s="8">
        <v>3.25</v>
      </c>
      <c r="H1151" s="8">
        <v>8.6999999999999994E-2</v>
      </c>
      <c r="I1151" s="8">
        <v>16.765999999999998</v>
      </c>
      <c r="J1151" s="8">
        <v>19.635000000000002</v>
      </c>
      <c r="K1151" s="8">
        <v>1.077</v>
      </c>
      <c r="L1151" s="8">
        <v>7.0000000000000001E-3</v>
      </c>
      <c r="M1151" s="8">
        <v>99.536000000000001</v>
      </c>
      <c r="N1151" s="8"/>
      <c r="O1151" s="8">
        <v>43.088782561210813</v>
      </c>
      <c r="P1151" s="8">
        <v>51.193365089513506</v>
      </c>
      <c r="Q1151" s="8">
        <v>5.5669205802190769</v>
      </c>
      <c r="R1151" s="8">
        <v>0.15093176905659489</v>
      </c>
      <c r="S1151" s="8">
        <v>99.999999999999986</v>
      </c>
      <c r="T1151" s="8">
        <v>0.70067591288242204</v>
      </c>
      <c r="U1151" s="8">
        <v>3.4296291545011091</v>
      </c>
      <c r="V1151" s="8">
        <v>95.869694932616468</v>
      </c>
      <c r="W1151" s="8">
        <v>100</v>
      </c>
      <c r="X1151" s="9"/>
    </row>
    <row r="1152" spans="2:24" ht="17" x14ac:dyDescent="0.2">
      <c r="B1152" s="10" t="s">
        <v>2660</v>
      </c>
      <c r="C1152" s="8">
        <f>AVERAGE(C1149:C1151)</f>
        <v>52.581999999999994</v>
      </c>
      <c r="D1152" s="8">
        <f t="shared" ref="D1152:L1152" si="529">AVERAGE(D1149:D1151)</f>
        <v>0.32333333333333331</v>
      </c>
      <c r="E1152" s="8">
        <f t="shared" si="529"/>
        <v>4.7333333333333334</v>
      </c>
      <c r="F1152" s="8">
        <f t="shared" si="529"/>
        <v>1.1703333333333332</v>
      </c>
      <c r="G1152" s="8">
        <f t="shared" si="529"/>
        <v>3.0443333333333329</v>
      </c>
      <c r="H1152" s="8">
        <f t="shared" si="529"/>
        <v>8.2666666666666666E-2</v>
      </c>
      <c r="I1152" s="8">
        <f t="shared" si="529"/>
        <v>16.581666666666667</v>
      </c>
      <c r="J1152" s="8">
        <f t="shared" si="529"/>
        <v>20.160666666666668</v>
      </c>
      <c r="K1152" s="8">
        <f t="shared" si="529"/>
        <v>1.0593333333333332</v>
      </c>
      <c r="L1152" s="8">
        <f t="shared" si="529"/>
        <v>5.3333333333333332E-3</v>
      </c>
      <c r="M1152" s="8">
        <f>SUM(C1152:L1152)</f>
        <v>99.742999999999995</v>
      </c>
      <c r="N1152" s="8"/>
      <c r="O1152" s="8">
        <v>44.140422277413592</v>
      </c>
      <c r="P1152" s="8">
        <v>50.513873585873512</v>
      </c>
      <c r="Q1152" s="8">
        <v>5.2026204530840197</v>
      </c>
      <c r="R1152" s="8">
        <v>0.14308368362888133</v>
      </c>
      <c r="S1152" s="8">
        <v>100.00000000000001</v>
      </c>
      <c r="T1152" s="8">
        <v>0.4570530025733136</v>
      </c>
      <c r="U1152" s="8">
        <v>3.5894333295893319</v>
      </c>
      <c r="V1152" s="8">
        <v>95.95351366783737</v>
      </c>
      <c r="W1152" s="8">
        <v>100.00000000000001</v>
      </c>
      <c r="X1152" s="9"/>
    </row>
    <row r="1153" spans="2:24" ht="17" x14ac:dyDescent="0.2">
      <c r="B1153" s="10" t="s">
        <v>1532</v>
      </c>
      <c r="C1153" s="8">
        <f>(STDEV(C1149:C1151)/C1152)*100</f>
        <v>0.48742659829913793</v>
      </c>
      <c r="D1153" s="8">
        <f t="shared" ref="D1153:L1153" si="530">(STDEV(D1149:D1151)/D1152)*100</f>
        <v>6.6644521067604128</v>
      </c>
      <c r="E1153" s="8">
        <f t="shared" si="530"/>
        <v>2.3763927727951808</v>
      </c>
      <c r="F1153" s="8">
        <f t="shared" si="530"/>
        <v>9.2701082661783634</v>
      </c>
      <c r="G1153" s="8">
        <f t="shared" si="530"/>
        <v>5.850649069758795</v>
      </c>
      <c r="H1153" s="8">
        <f t="shared" si="530"/>
        <v>6.2075823864276813</v>
      </c>
      <c r="I1153" s="8">
        <f t="shared" si="530"/>
        <v>1.0624121524800973</v>
      </c>
      <c r="J1153" s="8">
        <f t="shared" si="530"/>
        <v>2.258784019665423</v>
      </c>
      <c r="K1153" s="8">
        <f t="shared" si="530"/>
        <v>8.1993192443345357</v>
      </c>
      <c r="L1153" s="8">
        <f t="shared" si="530"/>
        <v>54.126587736527455</v>
      </c>
      <c r="N1153" s="8"/>
      <c r="O1153" s="8">
        <v>17.097609987662906</v>
      </c>
      <c r="P1153" s="8">
        <v>11.189344043920691</v>
      </c>
      <c r="Q1153" s="8">
        <v>34.567111896692758</v>
      </c>
      <c r="R1153" s="8">
        <v>37.145934071723644</v>
      </c>
      <c r="S1153" s="8">
        <v>100</v>
      </c>
      <c r="T1153" s="8">
        <v>19.447554632058157</v>
      </c>
      <c r="U1153" s="8">
        <v>43.739718000800579</v>
      </c>
      <c r="V1153" s="8">
        <v>36.812727367141257</v>
      </c>
      <c r="W1153" s="8">
        <v>100</v>
      </c>
      <c r="X1153" s="9"/>
    </row>
    <row r="1154" spans="2:24" x14ac:dyDescent="0.2">
      <c r="B1154" s="10"/>
      <c r="C1154" s="8"/>
      <c r="D1154" s="8"/>
      <c r="E1154" s="8"/>
      <c r="F1154" s="8"/>
      <c r="G1154" s="8"/>
      <c r="H1154" s="8"/>
      <c r="I1154" s="8"/>
      <c r="J1154" s="8"/>
      <c r="K1154" s="8"/>
      <c r="L1154" s="8"/>
      <c r="N1154" s="8"/>
      <c r="O1154" s="8"/>
      <c r="P1154" s="8"/>
      <c r="Q1154" s="8"/>
      <c r="R1154" s="8"/>
      <c r="S1154" s="8"/>
      <c r="V1154" s="8"/>
      <c r="W1154" s="8"/>
      <c r="X1154" s="9"/>
    </row>
    <row r="1155" spans="2:24" ht="17" x14ac:dyDescent="0.2">
      <c r="B1155" s="10" t="s">
        <v>1475</v>
      </c>
      <c r="C1155" s="8">
        <v>53.13</v>
      </c>
      <c r="D1155" s="8">
        <v>0.20399999999999999</v>
      </c>
      <c r="E1155" s="8">
        <v>4.4850000000000003</v>
      </c>
      <c r="F1155" s="8">
        <v>1.109</v>
      </c>
      <c r="G1155" s="8">
        <v>2.629</v>
      </c>
      <c r="H1155" s="8">
        <v>7.4999999999999997E-2</v>
      </c>
      <c r="I1155" s="8">
        <v>16.686</v>
      </c>
      <c r="J1155" s="8">
        <v>20.45</v>
      </c>
      <c r="K1155" s="8">
        <v>1.28</v>
      </c>
      <c r="L1155" s="8">
        <v>0</v>
      </c>
      <c r="M1155" s="8">
        <v>100.108</v>
      </c>
      <c r="N1155" s="8"/>
      <c r="O1155" s="8">
        <v>44.671930445917404</v>
      </c>
      <c r="P1155" s="8">
        <v>50.715947711955003</v>
      </c>
      <c r="Q1155" s="8">
        <v>4.4826036531275166</v>
      </c>
      <c r="R1155" s="8">
        <v>0.12951818900008319</v>
      </c>
      <c r="S1155" s="8">
        <v>100</v>
      </c>
      <c r="T1155" s="8">
        <v>1.4320501544821427</v>
      </c>
      <c r="U1155" s="8">
        <v>3.453110748920321</v>
      </c>
      <c r="V1155" s="8">
        <v>95.114839096597535</v>
      </c>
      <c r="W1155" s="8">
        <v>100</v>
      </c>
      <c r="X1155" s="9"/>
    </row>
    <row r="1156" spans="2:24" ht="17" x14ac:dyDescent="0.2">
      <c r="B1156" s="10" t="s">
        <v>1476</v>
      </c>
      <c r="C1156" s="8">
        <v>52.247999999999998</v>
      </c>
      <c r="D1156" s="8">
        <v>0.20699999999999999</v>
      </c>
      <c r="E1156" s="8">
        <v>5.0129999999999999</v>
      </c>
      <c r="F1156" s="8">
        <v>1.302</v>
      </c>
      <c r="G1156" s="8">
        <v>2.718</v>
      </c>
      <c r="H1156" s="8">
        <v>8.1000000000000003E-2</v>
      </c>
      <c r="I1156" s="8">
        <v>16.419</v>
      </c>
      <c r="J1156" s="8">
        <v>20.097999999999999</v>
      </c>
      <c r="K1156" s="8">
        <v>1.3939999999999999</v>
      </c>
      <c r="L1156" s="8">
        <v>1E-3</v>
      </c>
      <c r="M1156" s="8">
        <v>99.516000000000005</v>
      </c>
      <c r="N1156" s="8"/>
      <c r="O1156" s="8">
        <v>44.534658808751594</v>
      </c>
      <c r="P1156" s="8">
        <v>50.622418341231977</v>
      </c>
      <c r="Q1156" s="8">
        <v>4.7010306905942389</v>
      </c>
      <c r="R1156" s="8">
        <v>0.14189215942219466</v>
      </c>
      <c r="S1156" s="8">
        <v>100</v>
      </c>
      <c r="T1156" s="8">
        <v>2.7288663287714803</v>
      </c>
      <c r="U1156" s="8">
        <v>2.7094910813742654</v>
      </c>
      <c r="V1156" s="8">
        <v>94.561642589854259</v>
      </c>
      <c r="W1156" s="8">
        <v>100</v>
      </c>
      <c r="X1156" s="9"/>
    </row>
    <row r="1157" spans="2:24" ht="17" x14ac:dyDescent="0.2">
      <c r="B1157" s="10" t="s">
        <v>1477</v>
      </c>
      <c r="C1157" s="8">
        <v>53.287999999999997</v>
      </c>
      <c r="D1157" s="8">
        <v>0.19</v>
      </c>
      <c r="E1157" s="8">
        <v>4.774</v>
      </c>
      <c r="F1157" s="8">
        <v>1.127</v>
      </c>
      <c r="G1157" s="8">
        <v>2.5619999999999998</v>
      </c>
      <c r="H1157" s="8">
        <v>7.0999999999999994E-2</v>
      </c>
      <c r="I1157" s="8">
        <v>16.675000000000001</v>
      </c>
      <c r="J1157" s="8">
        <v>20.327000000000002</v>
      </c>
      <c r="K1157" s="8">
        <v>1.335</v>
      </c>
      <c r="L1157" s="8">
        <v>2E-3</v>
      </c>
      <c r="M1157" s="8">
        <v>100.414</v>
      </c>
      <c r="N1157" s="8"/>
      <c r="O1157" s="8">
        <v>44.591986845420053</v>
      </c>
      <c r="P1157" s="8">
        <v>50.89794836123275</v>
      </c>
      <c r="Q1157" s="8">
        <v>4.3869330647025011</v>
      </c>
      <c r="R1157" s="8">
        <v>0.12313172864469263</v>
      </c>
      <c r="S1157" s="8">
        <v>100</v>
      </c>
      <c r="T1157" s="8">
        <v>1.1621550421233668</v>
      </c>
      <c r="U1157" s="8">
        <v>3.9293339939037573</v>
      </c>
      <c r="V1157" s="8">
        <v>94.908510963972887</v>
      </c>
      <c r="W1157" s="8">
        <v>100.00000000000001</v>
      </c>
      <c r="X1157" s="9"/>
    </row>
    <row r="1158" spans="2:24" ht="17" x14ac:dyDescent="0.2">
      <c r="B1158" s="10" t="s">
        <v>2661</v>
      </c>
      <c r="C1158" s="8">
        <f>AVERAGE(C1155:C1157)</f>
        <v>52.888666666666666</v>
      </c>
      <c r="D1158" s="8">
        <f t="shared" ref="D1158" si="531">AVERAGE(D1155:D1157)</f>
        <v>0.20033333333333334</v>
      </c>
      <c r="E1158" s="8">
        <f t="shared" ref="E1158" si="532">AVERAGE(E1155:E1157)</f>
        <v>4.7573333333333343</v>
      </c>
      <c r="F1158" s="8">
        <f t="shared" ref="F1158" si="533">AVERAGE(F1155:F1157)</f>
        <v>1.1793333333333333</v>
      </c>
      <c r="G1158" s="8">
        <f t="shared" ref="G1158" si="534">AVERAGE(G1155:G1157)</f>
        <v>2.636333333333333</v>
      </c>
      <c r="H1158" s="8">
        <f t="shared" ref="H1158" si="535">AVERAGE(H1155:H1157)</f>
        <v>7.566666666666666E-2</v>
      </c>
      <c r="I1158" s="8">
        <f t="shared" ref="I1158" si="536">AVERAGE(I1155:I1157)</f>
        <v>16.593333333333334</v>
      </c>
      <c r="J1158" s="8">
        <f t="shared" ref="J1158" si="537">AVERAGE(J1155:J1157)</f>
        <v>20.291666666666668</v>
      </c>
      <c r="K1158" s="8">
        <f t="shared" ref="K1158" si="538">AVERAGE(K1155:K1157)</f>
        <v>1.3363333333333334</v>
      </c>
      <c r="L1158" s="8">
        <f t="shared" ref="L1158" si="539">AVERAGE(L1155:L1157)</f>
        <v>1E-3</v>
      </c>
      <c r="M1158" s="8">
        <f>SUM(C1158:L1158)</f>
        <v>99.96</v>
      </c>
      <c r="N1158" s="8"/>
      <c r="O1158" s="8">
        <v>44.599844639069936</v>
      </c>
      <c r="P1158" s="8">
        <v>50.745806839753747</v>
      </c>
      <c r="Q1158" s="8">
        <v>4.5228719647819764</v>
      </c>
      <c r="R1158" s="8">
        <v>0.13147655639433295</v>
      </c>
      <c r="S1158" s="8">
        <v>99.999999999999986</v>
      </c>
      <c r="T1158" s="8">
        <v>1.7672537795716579</v>
      </c>
      <c r="U1158" s="8">
        <v>3.3688836344762962</v>
      </c>
      <c r="V1158" s="8">
        <v>94.863862585952049</v>
      </c>
      <c r="W1158" s="8">
        <v>100</v>
      </c>
      <c r="X1158" s="9"/>
    </row>
    <row r="1159" spans="2:24" ht="17" x14ac:dyDescent="0.2">
      <c r="B1159" s="10" t="s">
        <v>1532</v>
      </c>
      <c r="C1159" s="8">
        <f>(STDEV(C1155:C1157)/C1158)*100</f>
        <v>1.0596402451527411</v>
      </c>
      <c r="D1159" s="8">
        <f t="shared" ref="D1159" si="540">(STDEV(D1155:D1157)/D1158)*100</f>
        <v>4.5293369679920756</v>
      </c>
      <c r="E1159" s="8">
        <f t="shared" ref="E1159" si="541">(STDEV(E1155:E1157)/E1158)*100</f>
        <v>5.5576151125353004</v>
      </c>
      <c r="F1159" s="8">
        <f t="shared" ref="F1159" si="542">(STDEV(F1155:F1157)/F1158)*100</f>
        <v>9.0401080274027805</v>
      </c>
      <c r="G1159" s="8">
        <f t="shared" ref="G1159" si="543">(STDEV(G1155:G1157)/G1158)*100</f>
        <v>2.9684455652860193</v>
      </c>
      <c r="H1159" s="8">
        <f t="shared" ref="H1159" si="544">(STDEV(H1155:H1157)/H1158)*100</f>
        <v>6.6518365068464815</v>
      </c>
      <c r="I1159" s="8">
        <f t="shared" ref="I1159" si="545">(STDEV(I1155:I1157)/I1158)*100</f>
        <v>0.91046952352327803</v>
      </c>
      <c r="J1159" s="8">
        <f t="shared" ref="J1159" si="546">(STDEV(J1155:J1157)/J1158)*100</f>
        <v>0.88036255127647378</v>
      </c>
      <c r="K1159" s="8">
        <f t="shared" ref="K1159" si="547">(STDEV(K1155:K1157)/K1158)*100</f>
        <v>4.2662779775552124</v>
      </c>
      <c r="L1159" s="8">
        <f t="shared" ref="L1159" si="548">(STDEV(L1155:L1157)/L1158)*100</f>
        <v>100</v>
      </c>
      <c r="N1159" s="8"/>
      <c r="O1159" s="8">
        <v>9.0546304489275791</v>
      </c>
      <c r="P1159" s="8">
        <v>13.029431913831473</v>
      </c>
      <c r="Q1159" s="8">
        <v>23.830689357763756</v>
      </c>
      <c r="R1159" s="8">
        <v>54.085248279477206</v>
      </c>
      <c r="S1159" s="8">
        <v>100.00000000000001</v>
      </c>
      <c r="T1159" s="8">
        <v>15.317887807272749</v>
      </c>
      <c r="U1159" s="8">
        <v>35.722011321999958</v>
      </c>
      <c r="V1159" s="8">
        <v>48.960100870727295</v>
      </c>
      <c r="W1159" s="8">
        <v>100</v>
      </c>
      <c r="X1159" s="9"/>
    </row>
    <row r="1160" spans="2:24" x14ac:dyDescent="0.2">
      <c r="B1160" s="10"/>
      <c r="C1160" s="8"/>
      <c r="D1160" s="8"/>
      <c r="E1160" s="8"/>
      <c r="F1160" s="8"/>
      <c r="G1160" s="8"/>
      <c r="H1160" s="8"/>
      <c r="I1160" s="8"/>
      <c r="J1160" s="8"/>
      <c r="K1160" s="8"/>
      <c r="L1160" s="8"/>
      <c r="N1160" s="8"/>
      <c r="O1160" s="8"/>
      <c r="P1160" s="8"/>
      <c r="Q1160" s="8"/>
      <c r="R1160" s="8"/>
      <c r="S1160" s="8"/>
      <c r="V1160" s="8"/>
      <c r="W1160" s="8"/>
      <c r="X1160" s="9"/>
    </row>
    <row r="1161" spans="2:24" ht="17" x14ac:dyDescent="0.2">
      <c r="B1161" s="10" t="s">
        <v>1478</v>
      </c>
      <c r="C1161" s="8">
        <v>56.155999999999999</v>
      </c>
      <c r="D1161" s="8">
        <v>6.3E-2</v>
      </c>
      <c r="E1161" s="8">
        <v>2.8959999999999999</v>
      </c>
      <c r="F1161" s="8">
        <v>0.55500000000000005</v>
      </c>
      <c r="G1161" s="8">
        <v>5.5259999999999998</v>
      </c>
      <c r="H1161" s="8">
        <v>0.121</v>
      </c>
      <c r="I1161" s="8">
        <v>34.853000000000002</v>
      </c>
      <c r="J1161" s="8">
        <v>0.71699999999999997</v>
      </c>
      <c r="K1161" s="8">
        <v>0.217</v>
      </c>
      <c r="L1161" s="8">
        <v>4.0000000000000001E-3</v>
      </c>
      <c r="M1161" s="8">
        <v>101.205</v>
      </c>
      <c r="N1161" s="8"/>
      <c r="O1161" s="8">
        <v>1.3371803049693709</v>
      </c>
      <c r="P1161" s="8">
        <v>90.440276214738262</v>
      </c>
      <c r="Q1161" s="8">
        <v>8.0441478231354147</v>
      </c>
      <c r="R1161" s="8">
        <v>0.17839565715696043</v>
      </c>
      <c r="S1161" s="8">
        <v>100</v>
      </c>
      <c r="V1161" s="8"/>
      <c r="W1161" s="8"/>
      <c r="X1161" s="9"/>
    </row>
    <row r="1162" spans="2:24" ht="17" x14ac:dyDescent="0.2">
      <c r="B1162" s="10" t="s">
        <v>1479</v>
      </c>
      <c r="C1162" s="8">
        <v>55.887999999999998</v>
      </c>
      <c r="D1162" s="8">
        <v>7.0999999999999994E-2</v>
      </c>
      <c r="E1162" s="8">
        <v>2.9409999999999998</v>
      </c>
      <c r="F1162" s="8">
        <v>0.54300000000000004</v>
      </c>
      <c r="G1162" s="8">
        <v>5.4939999999999998</v>
      </c>
      <c r="H1162" s="8">
        <v>0.11700000000000001</v>
      </c>
      <c r="I1162" s="8">
        <v>34.241999999999997</v>
      </c>
      <c r="J1162" s="8">
        <v>0.70799999999999996</v>
      </c>
      <c r="K1162" s="8">
        <v>0.113</v>
      </c>
      <c r="L1162" s="8">
        <v>0</v>
      </c>
      <c r="M1162" s="8">
        <v>100.20099999999999</v>
      </c>
      <c r="N1162" s="8"/>
      <c r="O1162" s="8">
        <v>1.3426125231505175</v>
      </c>
      <c r="P1162" s="8">
        <v>90.349854408478592</v>
      </c>
      <c r="Q1162" s="8">
        <v>8.1321323411876172</v>
      </c>
      <c r="R1162" s="8">
        <v>0.17540072718327965</v>
      </c>
      <c r="S1162" s="8">
        <v>100</v>
      </c>
      <c r="V1162" s="8"/>
      <c r="W1162" s="8"/>
      <c r="X1162" s="9"/>
    </row>
    <row r="1163" spans="2:24" ht="17" x14ac:dyDescent="0.2">
      <c r="B1163" s="10" t="s">
        <v>1480</v>
      </c>
      <c r="C1163" s="8">
        <v>56.131</v>
      </c>
      <c r="D1163" s="8">
        <v>0.08</v>
      </c>
      <c r="E1163" s="8">
        <v>2.9460000000000002</v>
      </c>
      <c r="F1163" s="8">
        <v>0.54500000000000004</v>
      </c>
      <c r="G1163" s="8">
        <v>5.5640000000000001</v>
      </c>
      <c r="H1163" s="8">
        <v>0.11899999999999999</v>
      </c>
      <c r="I1163" s="8">
        <v>34.508000000000003</v>
      </c>
      <c r="J1163" s="8">
        <v>0.66900000000000004</v>
      </c>
      <c r="K1163" s="8">
        <v>0.123</v>
      </c>
      <c r="L1163" s="8">
        <v>0</v>
      </c>
      <c r="M1163" s="8">
        <v>100.779</v>
      </c>
      <c r="N1163" s="8"/>
      <c r="O1163" s="8">
        <v>1.2594045647956686</v>
      </c>
      <c r="P1163" s="8">
        <v>90.3878034987966</v>
      </c>
      <c r="Q1163" s="8">
        <v>8.1756937154556262</v>
      </c>
      <c r="R1163" s="8">
        <v>0.17709822095210015</v>
      </c>
      <c r="S1163" s="8">
        <v>100</v>
      </c>
      <c r="V1163" s="8"/>
      <c r="W1163" s="8"/>
      <c r="X1163" s="9"/>
    </row>
    <row r="1164" spans="2:24" ht="17" x14ac:dyDescent="0.2">
      <c r="B1164" s="11" t="s">
        <v>1481</v>
      </c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N1164" s="8"/>
      <c r="O1164" s="8"/>
      <c r="P1164" s="8"/>
      <c r="Q1164" s="8"/>
      <c r="R1164" s="8"/>
      <c r="S1164" s="8"/>
      <c r="V1164" s="8"/>
      <c r="W1164" s="8"/>
      <c r="X1164" s="14"/>
    </row>
    <row r="1165" spans="2:24" ht="17" x14ac:dyDescent="0.2">
      <c r="B1165" s="10" t="s">
        <v>2662</v>
      </c>
      <c r="C1165" s="8">
        <f>AVERAGE(C1161:C1164)</f>
        <v>56.058333333333337</v>
      </c>
      <c r="D1165" s="8">
        <f t="shared" ref="D1165:L1165" si="549">AVERAGE(D1161:D1164)</f>
        <v>7.1333333333333346E-2</v>
      </c>
      <c r="E1165" s="8">
        <f t="shared" si="549"/>
        <v>2.9276666666666666</v>
      </c>
      <c r="F1165" s="8">
        <f t="shared" si="549"/>
        <v>0.54766666666666675</v>
      </c>
      <c r="G1165" s="8">
        <f t="shared" si="549"/>
        <v>5.5279999999999996</v>
      </c>
      <c r="H1165" s="8">
        <f t="shared" si="549"/>
        <v>0.11899999999999999</v>
      </c>
      <c r="I1165" s="8">
        <f t="shared" si="549"/>
        <v>34.534333333333336</v>
      </c>
      <c r="J1165" s="8">
        <f t="shared" si="549"/>
        <v>0.69799999999999995</v>
      </c>
      <c r="K1165" s="8">
        <f t="shared" si="549"/>
        <v>0.151</v>
      </c>
      <c r="L1165" s="8">
        <f t="shared" si="549"/>
        <v>1.3333333333333333E-3</v>
      </c>
      <c r="M1165" s="8">
        <f>SUM(C1165:L1165)</f>
        <v>100.63666666666667</v>
      </c>
      <c r="N1165" s="8"/>
      <c r="O1165" s="8">
        <v>1.3130696336579386</v>
      </c>
      <c r="P1165" s="8">
        <v>90.392897962181962</v>
      </c>
      <c r="Q1165" s="8">
        <v>8.1170592511886053</v>
      </c>
      <c r="R1165" s="8">
        <v>0.17697315297149893</v>
      </c>
      <c r="S1165" s="8">
        <v>100</v>
      </c>
      <c r="V1165" s="8"/>
      <c r="W1165" s="8"/>
      <c r="X1165" s="9"/>
    </row>
    <row r="1166" spans="2:24" ht="17" x14ac:dyDescent="0.2">
      <c r="B1166" s="10" t="s">
        <v>1532</v>
      </c>
      <c r="C1166" s="8">
        <f>(STDEV(C1161:C1164)/C1165)*100</f>
        <v>0.2640850200144097</v>
      </c>
      <c r="D1166" s="8">
        <f t="shared" ref="D1166:L1166" si="550">(STDEV(D1161:D1164)/D1165)*100</f>
        <v>11.922757777731844</v>
      </c>
      <c r="E1166" s="8">
        <f t="shared" si="550"/>
        <v>0.94060751689959854</v>
      </c>
      <c r="F1166" s="8">
        <f t="shared" si="550"/>
        <v>1.173907578940105</v>
      </c>
      <c r="G1166" s="8">
        <f t="shared" si="550"/>
        <v>0.63391517611922232</v>
      </c>
      <c r="H1166" s="8">
        <f t="shared" si="550"/>
        <v>1.6806722689075588</v>
      </c>
      <c r="I1166" s="8">
        <f t="shared" si="550"/>
        <v>0.88708826293052179</v>
      </c>
      <c r="J1166" s="8">
        <f t="shared" si="550"/>
        <v>3.655401381711477</v>
      </c>
      <c r="K1166" s="8">
        <f t="shared" si="550"/>
        <v>37.997319967631903</v>
      </c>
      <c r="L1166" s="8">
        <f t="shared" si="550"/>
        <v>173.20508075688775</v>
      </c>
      <c r="N1166" s="8"/>
      <c r="O1166" s="8">
        <v>54.451405076362988</v>
      </c>
      <c r="P1166" s="8">
        <v>18.386190283700536</v>
      </c>
      <c r="Q1166" s="8">
        <v>7.3706114043197086</v>
      </c>
      <c r="R1166" s="8">
        <v>19.791793235616773</v>
      </c>
      <c r="S1166" s="8">
        <v>100</v>
      </c>
      <c r="T1166" s="8">
        <v>0.65991479323370106</v>
      </c>
      <c r="U1166" s="8">
        <v>91.046675003827445</v>
      </c>
      <c r="V1166" s="8">
        <v>8.2934102029388495</v>
      </c>
      <c r="W1166" s="8">
        <v>99.999999999999986</v>
      </c>
      <c r="X1166" s="9"/>
    </row>
    <row r="1167" spans="2:24" x14ac:dyDescent="0.2">
      <c r="B1167" s="10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N1167" s="8"/>
      <c r="O1167" s="8"/>
      <c r="P1167" s="8"/>
      <c r="Q1167" s="8"/>
      <c r="R1167" s="8"/>
      <c r="S1167" s="8"/>
      <c r="V1167" s="8"/>
      <c r="W1167" s="8"/>
      <c r="X1167" s="9"/>
    </row>
    <row r="1168" spans="2:24" ht="17" x14ac:dyDescent="0.2">
      <c r="B1168" s="10" t="s">
        <v>1481</v>
      </c>
      <c r="C1168" s="8">
        <v>55.225000000000001</v>
      </c>
      <c r="D1168" s="8">
        <v>0.111</v>
      </c>
      <c r="E1168" s="8">
        <v>3.323</v>
      </c>
      <c r="F1168" s="8">
        <v>0.48599999999999999</v>
      </c>
      <c r="G1168" s="8">
        <v>6.3440000000000003</v>
      </c>
      <c r="H1168" s="8">
        <v>0.12</v>
      </c>
      <c r="I1168" s="8">
        <v>33.851999999999997</v>
      </c>
      <c r="J1168" s="8">
        <v>0.85199999999999998</v>
      </c>
      <c r="K1168" s="8">
        <v>4.2000000000000003E-2</v>
      </c>
      <c r="L1168" s="8">
        <v>0</v>
      </c>
      <c r="M1168" s="8">
        <v>100.47499999999999</v>
      </c>
      <c r="N1168" s="8"/>
      <c r="O1168" s="8">
        <v>1.607541068087033</v>
      </c>
      <c r="P1168" s="8">
        <v>88.870518144368944</v>
      </c>
      <c r="Q1168" s="8">
        <v>9.3429495298013201</v>
      </c>
      <c r="R1168" s="8">
        <v>0.17899125774270241</v>
      </c>
      <c r="S1168" s="8">
        <v>100</v>
      </c>
      <c r="V1168" s="8"/>
      <c r="W1168" s="8"/>
      <c r="X1168" s="9"/>
    </row>
    <row r="1169" spans="2:24" ht="17" x14ac:dyDescent="0.2">
      <c r="B1169" s="10" t="s">
        <v>1482</v>
      </c>
      <c r="C1169" s="8">
        <v>55.018000000000001</v>
      </c>
      <c r="D1169" s="8">
        <v>7.6999999999999999E-2</v>
      </c>
      <c r="E1169" s="8">
        <v>3.5659999999999998</v>
      </c>
      <c r="F1169" s="8">
        <v>0.52500000000000002</v>
      </c>
      <c r="G1169" s="8">
        <v>6.2480000000000002</v>
      </c>
      <c r="H1169" s="8">
        <v>0.127</v>
      </c>
      <c r="I1169" s="8">
        <v>33.622</v>
      </c>
      <c r="J1169" s="8">
        <v>0.85399999999999998</v>
      </c>
      <c r="K1169" s="8">
        <v>8.5000000000000006E-2</v>
      </c>
      <c r="L1169" s="8">
        <v>0</v>
      </c>
      <c r="M1169" s="8">
        <v>100.227</v>
      </c>
      <c r="N1169" s="8"/>
      <c r="O1169" s="8">
        <v>1.6231797233036842</v>
      </c>
      <c r="P1169" s="8">
        <v>88.916668042341826</v>
      </c>
      <c r="Q1169" s="8">
        <v>9.2693249144236809</v>
      </c>
      <c r="R1169" s="8">
        <v>0.19082731993079921</v>
      </c>
      <c r="S1169" s="8">
        <v>99.999999999999986</v>
      </c>
      <c r="V1169" s="8"/>
      <c r="W1169" s="8"/>
      <c r="X1169" s="9"/>
    </row>
    <row r="1170" spans="2:24" ht="17" x14ac:dyDescent="0.2">
      <c r="B1170" s="10" t="s">
        <v>1483</v>
      </c>
      <c r="C1170" s="8">
        <v>55.295000000000002</v>
      </c>
      <c r="D1170" s="8">
        <v>4.3999999999999997E-2</v>
      </c>
      <c r="E1170" s="8">
        <v>3.3279999999999998</v>
      </c>
      <c r="F1170" s="8">
        <v>0.52900000000000003</v>
      </c>
      <c r="G1170" s="8">
        <v>6.2619999999999996</v>
      </c>
      <c r="H1170" s="8">
        <v>0.13100000000000001</v>
      </c>
      <c r="I1170" s="8">
        <v>33.414000000000001</v>
      </c>
      <c r="J1170" s="8">
        <v>0.91100000000000003</v>
      </c>
      <c r="K1170" s="8">
        <v>4.9000000000000002E-2</v>
      </c>
      <c r="L1170" s="8">
        <v>3.0000000000000001E-3</v>
      </c>
      <c r="M1170" s="8">
        <v>100.08</v>
      </c>
      <c r="N1170" s="8"/>
      <c r="O1170" s="8">
        <v>1.7387334199537592</v>
      </c>
      <c r="P1170" s="8">
        <v>88.734803337033412</v>
      </c>
      <c r="Q1170" s="8">
        <v>9.3288054180006377</v>
      </c>
      <c r="R1170" s="8">
        <v>0.19765782501220724</v>
      </c>
      <c r="S1170" s="8">
        <v>100.00000000000001</v>
      </c>
      <c r="V1170" s="8"/>
      <c r="W1170" s="8"/>
      <c r="X1170" s="9"/>
    </row>
    <row r="1171" spans="2:24" ht="17" x14ac:dyDescent="0.2">
      <c r="B1171" s="10" t="s">
        <v>1484</v>
      </c>
      <c r="C1171" s="8">
        <v>55.235999999999997</v>
      </c>
      <c r="D1171" s="8">
        <v>9.4E-2</v>
      </c>
      <c r="E1171" s="8">
        <v>3.339</v>
      </c>
      <c r="F1171" s="8">
        <v>0.56399999999999995</v>
      </c>
      <c r="G1171" s="8">
        <v>6.29</v>
      </c>
      <c r="H1171" s="8">
        <v>0.115</v>
      </c>
      <c r="I1171" s="8">
        <v>33.677</v>
      </c>
      <c r="J1171" s="8">
        <v>0.80800000000000005</v>
      </c>
      <c r="K1171" s="8">
        <v>0.112</v>
      </c>
      <c r="L1171" s="8">
        <v>2E-3</v>
      </c>
      <c r="M1171" s="8">
        <v>100.333</v>
      </c>
      <c r="N1171" s="8"/>
      <c r="O1171" s="8">
        <v>1.5341790237373116</v>
      </c>
      <c r="P1171" s="8">
        <v>88.971103013888666</v>
      </c>
      <c r="Q1171" s="8">
        <v>9.3220981612798788</v>
      </c>
      <c r="R1171" s="8">
        <v>0.17261980109415032</v>
      </c>
      <c r="S1171" s="8">
        <v>100.00000000000001</v>
      </c>
      <c r="V1171" s="8"/>
      <c r="W1171" s="8"/>
      <c r="X1171" s="9"/>
    </row>
    <row r="1172" spans="2:24" ht="17" x14ac:dyDescent="0.2">
      <c r="B1172" s="10" t="s">
        <v>2663</v>
      </c>
      <c r="C1172" s="8">
        <f>AVERAGE(C1168:C1171)</f>
        <v>55.1935</v>
      </c>
      <c r="D1172" s="8">
        <f>AVERAGE(D1168:D1171)</f>
        <v>8.1499999999999989E-2</v>
      </c>
      <c r="E1172" s="8">
        <f>AVERAGE(E1168:E1171)</f>
        <v>3.3889999999999998</v>
      </c>
      <c r="F1172" s="8">
        <f>AVERAGE(F1168:F1171)</f>
        <v>0.52600000000000002</v>
      </c>
      <c r="G1172" s="8">
        <f t="shared" ref="G1172:L1172" si="551">AVERAGE(G1168:G1171)</f>
        <v>6.2859999999999996</v>
      </c>
      <c r="H1172" s="8">
        <f t="shared" si="551"/>
        <v>0.12325</v>
      </c>
      <c r="I1172" s="8">
        <f t="shared" si="551"/>
        <v>33.641249999999999</v>
      </c>
      <c r="J1172" s="8">
        <f t="shared" si="551"/>
        <v>0.85624999999999996</v>
      </c>
      <c r="K1172" s="8">
        <f t="shared" si="551"/>
        <v>7.1999999999999995E-2</v>
      </c>
      <c r="L1172" s="8">
        <f t="shared" si="551"/>
        <v>1.25E-3</v>
      </c>
      <c r="M1172" s="8">
        <f>SUM(C1172:L1172)</f>
        <v>100.17</v>
      </c>
      <c r="N1172" s="8"/>
      <c r="O1172" s="8">
        <v>1.6257341770186304</v>
      </c>
      <c r="P1172" s="8">
        <v>88.87343655742859</v>
      </c>
      <c r="Q1172" s="8">
        <v>9.3158325700067248</v>
      </c>
      <c r="R1172" s="8">
        <v>0.18499669554605103</v>
      </c>
      <c r="S1172" s="8">
        <v>99.999999999999986</v>
      </c>
      <c r="V1172" s="8"/>
      <c r="W1172" s="8"/>
      <c r="X1172" s="9"/>
    </row>
    <row r="1173" spans="2:24" ht="17" x14ac:dyDescent="0.2">
      <c r="B1173" s="10" t="s">
        <v>1532</v>
      </c>
      <c r="C1173" s="8">
        <f>(STDEV(C1168:C1171)/C1172)*100</f>
        <v>0.21917380339030343</v>
      </c>
      <c r="D1173" s="8">
        <f>(STDEV(D1168:D1171)/D1172)*100</f>
        <v>35.085731699417948</v>
      </c>
      <c r="E1173" s="8">
        <f>(STDEV(E1168:E1171)/E1172)*100</f>
        <v>3.4874332839750695</v>
      </c>
      <c r="F1173" s="8">
        <f>(STDEV(F1168:F1171)/F1172)*100</f>
        <v>6.0658008112333874</v>
      </c>
      <c r="G1173" s="8">
        <f t="shared" ref="G1173:L1173" si="552">(STDEV(G1168:G1171)/G1172)*100</f>
        <v>0.67493488500147958</v>
      </c>
      <c r="H1173" s="8">
        <f t="shared" si="552"/>
        <v>5.7895266067904396</v>
      </c>
      <c r="I1173" s="8">
        <f t="shared" si="552"/>
        <v>0.53645034888467646</v>
      </c>
      <c r="J1173" s="8">
        <f t="shared" si="552"/>
        <v>4.9313398991395188</v>
      </c>
      <c r="K1173" s="8">
        <f t="shared" si="552"/>
        <v>45.346743659207014</v>
      </c>
      <c r="L1173" s="8">
        <f t="shared" si="552"/>
        <v>120</v>
      </c>
      <c r="N1173" s="8"/>
      <c r="O1173" s="8">
        <v>45.739032507771412</v>
      </c>
      <c r="P1173" s="8">
        <v>6.9231296740547013</v>
      </c>
      <c r="Q1173" s="8">
        <v>4.8863239767384838</v>
      </c>
      <c r="R1173" s="8">
        <v>42.4515138414354</v>
      </c>
      <c r="S1173" s="8">
        <v>100</v>
      </c>
      <c r="T1173" s="8">
        <v>0.57067152717636482</v>
      </c>
      <c r="U1173" s="8">
        <v>88.321046048254942</v>
      </c>
      <c r="V1173" s="8">
        <v>11.108282424568682</v>
      </c>
      <c r="W1173" s="8">
        <v>99.999999999999986</v>
      </c>
      <c r="X1173" s="9"/>
    </row>
    <row r="1174" spans="2:24" x14ac:dyDescent="0.2">
      <c r="B1174" s="10"/>
      <c r="C1174" s="8"/>
      <c r="D1174" s="8"/>
      <c r="E1174" s="8"/>
      <c r="F1174" s="8"/>
      <c r="G1174" s="8"/>
      <c r="H1174" s="8"/>
      <c r="I1174" s="8"/>
      <c r="J1174" s="8"/>
      <c r="K1174" s="8"/>
      <c r="L1174" s="8"/>
      <c r="N1174" s="8"/>
      <c r="O1174" s="8"/>
      <c r="P1174" s="8"/>
      <c r="Q1174" s="8"/>
      <c r="R1174" s="8"/>
      <c r="S1174" s="8"/>
      <c r="V1174" s="8"/>
      <c r="W1174" s="8"/>
      <c r="X1174" s="9"/>
    </row>
    <row r="1175" spans="2:24" ht="19" x14ac:dyDescent="0.2">
      <c r="B1175" s="15" t="s">
        <v>2733</v>
      </c>
      <c r="C1175" s="8">
        <v>56.173999999999999</v>
      </c>
      <c r="D1175" s="8">
        <v>2.5000000000000001E-2</v>
      </c>
      <c r="E1175" s="8">
        <v>7.4009999999999998</v>
      </c>
      <c r="F1175" s="8">
        <v>0</v>
      </c>
      <c r="G1175" s="8">
        <v>2.25</v>
      </c>
      <c r="H1175" s="8">
        <v>0.02</v>
      </c>
      <c r="I1175" s="8">
        <v>11.807</v>
      </c>
      <c r="J1175" s="8">
        <v>17.670000000000002</v>
      </c>
      <c r="K1175" s="8">
        <v>4.4349999999999996</v>
      </c>
      <c r="L1175" s="8">
        <v>0.01</v>
      </c>
      <c r="M1175" s="8">
        <v>99.93</v>
      </c>
      <c r="N1175" s="8"/>
      <c r="O1175" s="8">
        <v>49.260868162921341</v>
      </c>
      <c r="P1175" s="8">
        <v>45.798997661424202</v>
      </c>
      <c r="Q1175" s="8">
        <v>4.896056001203335</v>
      </c>
      <c r="R1175" s="8">
        <v>4.4078174451133337E-2</v>
      </c>
      <c r="S1175" s="8">
        <v>100</v>
      </c>
      <c r="T1175" s="8">
        <v>0</v>
      </c>
      <c r="U1175" s="8">
        <v>18.28345757545711</v>
      </c>
      <c r="V1175" s="8">
        <v>81.716542424542894</v>
      </c>
      <c r="W1175" s="8">
        <v>100</v>
      </c>
      <c r="X1175" s="9" t="s">
        <v>3646</v>
      </c>
    </row>
    <row r="1176" spans="2:24" ht="19" x14ac:dyDescent="0.2">
      <c r="B1176" s="15" t="s">
        <v>2734</v>
      </c>
      <c r="C1176" s="8">
        <v>56.253</v>
      </c>
      <c r="D1176" s="8">
        <v>5.3999999999999999E-2</v>
      </c>
      <c r="E1176" s="8">
        <v>6.67</v>
      </c>
      <c r="F1176" s="8">
        <v>1.0999999999999999E-2</v>
      </c>
      <c r="G1176" s="8">
        <v>2.4500000000000002</v>
      </c>
      <c r="H1176" s="8">
        <v>1.2999999999999999E-2</v>
      </c>
      <c r="I1176" s="8">
        <v>12.206</v>
      </c>
      <c r="J1176" s="8">
        <v>18.390999999999998</v>
      </c>
      <c r="K1176" s="8">
        <v>3.8130000000000002</v>
      </c>
      <c r="L1176" s="8">
        <v>4.0000000000000001E-3</v>
      </c>
      <c r="M1176" s="8">
        <v>100</v>
      </c>
      <c r="N1176" s="8"/>
      <c r="O1176" s="8">
        <v>49.309596631813925</v>
      </c>
      <c r="P1176" s="8">
        <v>45.535527210491779</v>
      </c>
      <c r="Q1176" s="8">
        <v>5.1273213395223891</v>
      </c>
      <c r="R1176" s="8">
        <v>2.7554818171918509E-2</v>
      </c>
      <c r="S1176" s="8">
        <v>100</v>
      </c>
      <c r="T1176" s="8">
        <v>0</v>
      </c>
      <c r="U1176" s="8">
        <v>15.612129595660537</v>
      </c>
      <c r="V1176" s="8">
        <v>84.387870404339466</v>
      </c>
      <c r="W1176" s="8">
        <v>100</v>
      </c>
      <c r="X1176" s="9" t="s">
        <v>3646</v>
      </c>
    </row>
    <row r="1177" spans="2:24" ht="19" x14ac:dyDescent="0.2">
      <c r="B1177" s="15" t="s">
        <v>2735</v>
      </c>
      <c r="C1177" s="8">
        <v>53.975000000000001</v>
      </c>
      <c r="D1177" s="8">
        <v>0.02</v>
      </c>
      <c r="E1177" s="8">
        <v>0.33400000000000002</v>
      </c>
      <c r="F1177" s="8">
        <v>1.9E-2</v>
      </c>
      <c r="G1177" s="8">
        <v>6.8949999999999996</v>
      </c>
      <c r="H1177" s="8">
        <v>0.28699999999999998</v>
      </c>
      <c r="I1177" s="8">
        <v>13.148</v>
      </c>
      <c r="J1177" s="8">
        <v>24.692</v>
      </c>
      <c r="K1177" s="8">
        <v>0.13200000000000001</v>
      </c>
      <c r="L1177" s="8">
        <v>4.0000000000000001E-3</v>
      </c>
      <c r="M1177" s="8">
        <v>99.54</v>
      </c>
      <c r="N1177" s="8"/>
      <c r="O1177" s="8">
        <v>50.811988876909396</v>
      </c>
      <c r="P1177" s="8">
        <v>37.646145771473968</v>
      </c>
      <c r="Q1177" s="8">
        <v>11.074969608235795</v>
      </c>
      <c r="R1177" s="8">
        <v>0.46689574338085149</v>
      </c>
      <c r="S1177" s="8">
        <v>100</v>
      </c>
      <c r="T1177" s="8">
        <v>0</v>
      </c>
      <c r="U1177" s="8">
        <v>0.48915161952635744</v>
      </c>
      <c r="V1177" s="8">
        <v>99.510848380473647</v>
      </c>
      <c r="W1177" s="8">
        <v>100</v>
      </c>
      <c r="X1177" s="9" t="s">
        <v>3646</v>
      </c>
    </row>
    <row r="1178" spans="2:24" ht="19" x14ac:dyDescent="0.2">
      <c r="B1178" s="15" t="s">
        <v>2736</v>
      </c>
      <c r="C1178" s="8">
        <v>55.704000000000001</v>
      </c>
      <c r="D1178" s="8">
        <v>2.5000000000000001E-2</v>
      </c>
      <c r="E1178" s="8">
        <v>6.9880000000000004</v>
      </c>
      <c r="F1178" s="8">
        <v>0.08</v>
      </c>
      <c r="G1178" s="8">
        <v>2.6840000000000002</v>
      </c>
      <c r="H1178" s="8">
        <v>6.0000000000000001E-3</v>
      </c>
      <c r="I1178" s="8">
        <v>12.167</v>
      </c>
      <c r="J1178" s="8">
        <v>18.445</v>
      </c>
      <c r="K1178" s="8">
        <v>4.0090000000000003</v>
      </c>
      <c r="L1178" s="8">
        <v>8.0000000000000002E-3</v>
      </c>
      <c r="M1178" s="8">
        <v>100.32</v>
      </c>
      <c r="N1178" s="8"/>
      <c r="O1178" s="8">
        <v>49.220991570617947</v>
      </c>
      <c r="P1178" s="8">
        <v>45.175826315084826</v>
      </c>
      <c r="Q1178" s="8">
        <v>5.5905245238027774</v>
      </c>
      <c r="R1178" s="8">
        <v>1.2657590494450133E-2</v>
      </c>
      <c r="S1178" s="8">
        <v>100</v>
      </c>
      <c r="T1178" s="8">
        <v>0</v>
      </c>
      <c r="U1178" s="8">
        <v>16.219576679107227</v>
      </c>
      <c r="V1178" s="8">
        <v>83.780423320892766</v>
      </c>
      <c r="W1178" s="8">
        <v>100</v>
      </c>
      <c r="X1178" s="9" t="s">
        <v>3646</v>
      </c>
    </row>
    <row r="1179" spans="2:24" ht="19" x14ac:dyDescent="0.2">
      <c r="B1179" s="15" t="s">
        <v>2737</v>
      </c>
      <c r="C1179" s="8">
        <v>56.118000000000002</v>
      </c>
      <c r="D1179" s="8">
        <v>1.4999999999999999E-2</v>
      </c>
      <c r="E1179" s="8">
        <v>6.9249999999999998</v>
      </c>
      <c r="F1179" s="8">
        <v>0</v>
      </c>
      <c r="G1179" s="8">
        <v>2.2349999999999999</v>
      </c>
      <c r="H1179" s="8">
        <v>0.02</v>
      </c>
      <c r="I1179" s="8">
        <v>12.141999999999999</v>
      </c>
      <c r="J1179" s="8">
        <v>18.22</v>
      </c>
      <c r="K1179" s="8">
        <v>4.1639999999999997</v>
      </c>
      <c r="L1179" s="8">
        <v>0</v>
      </c>
      <c r="M1179" s="8">
        <v>99.99</v>
      </c>
      <c r="N1179" s="8"/>
      <c r="O1179" s="8">
        <v>49.410616215286048</v>
      </c>
      <c r="P1179" s="8">
        <v>45.815562622724549</v>
      </c>
      <c r="Q1179" s="8">
        <v>4.7309436097289206</v>
      </c>
      <c r="R1179" s="8">
        <v>4.2877552260483835E-2</v>
      </c>
      <c r="S1179" s="8">
        <v>100</v>
      </c>
      <c r="T1179" s="8">
        <v>0</v>
      </c>
      <c r="U1179" s="8">
        <v>16.967567615388184</v>
      </c>
      <c r="V1179" s="8">
        <v>83.032432384611823</v>
      </c>
      <c r="W1179" s="8">
        <v>100</v>
      </c>
      <c r="X1179" s="9" t="s">
        <v>3646</v>
      </c>
    </row>
    <row r="1180" spans="2:24" ht="19" x14ac:dyDescent="0.2">
      <c r="B1180" s="15" t="s">
        <v>2738</v>
      </c>
      <c r="C1180" s="8">
        <v>56.347999999999999</v>
      </c>
      <c r="D1180" s="8">
        <v>4.4999999999999998E-2</v>
      </c>
      <c r="E1180" s="8">
        <v>7.1589999999999998</v>
      </c>
      <c r="F1180" s="8">
        <v>5.0000000000000001E-3</v>
      </c>
      <c r="G1180" s="8">
        <v>2.3010000000000002</v>
      </c>
      <c r="H1180" s="8">
        <v>0</v>
      </c>
      <c r="I1180" s="8">
        <v>11.987</v>
      </c>
      <c r="J1180" s="8">
        <v>18.032</v>
      </c>
      <c r="K1180" s="8">
        <v>4.2160000000000002</v>
      </c>
      <c r="L1180" s="8">
        <v>5.0000000000000001E-3</v>
      </c>
      <c r="M1180" s="8">
        <v>100.15</v>
      </c>
      <c r="N1180" s="8"/>
      <c r="O1180" s="8">
        <v>49.39366587804318</v>
      </c>
      <c r="P1180" s="8">
        <v>45.686592145012696</v>
      </c>
      <c r="Q1180" s="8">
        <v>4.9197419769441293</v>
      </c>
      <c r="R1180" s="8">
        <v>0</v>
      </c>
      <c r="S1180" s="8">
        <v>100</v>
      </c>
      <c r="T1180" s="8">
        <v>0</v>
      </c>
      <c r="U1180" s="8">
        <v>17.286055563150441</v>
      </c>
      <c r="V1180" s="8">
        <v>82.713944436849559</v>
      </c>
      <c r="W1180" s="8">
        <v>100</v>
      </c>
      <c r="X1180" s="9" t="s">
        <v>3646</v>
      </c>
    </row>
    <row r="1181" spans="2:24" ht="19" x14ac:dyDescent="0.2">
      <c r="B1181" s="15" t="s">
        <v>2739</v>
      </c>
      <c r="C1181" s="8">
        <v>54.078000000000003</v>
      </c>
      <c r="D1181" s="8">
        <v>4.0000000000000001E-3</v>
      </c>
      <c r="E1181" s="8">
        <v>0.214</v>
      </c>
      <c r="F1181" s="8">
        <v>0</v>
      </c>
      <c r="G1181" s="8">
        <v>7.5430000000000001</v>
      </c>
      <c r="H1181" s="8">
        <v>0.33700000000000002</v>
      </c>
      <c r="I1181" s="8">
        <v>13.170999999999999</v>
      </c>
      <c r="J1181" s="8">
        <v>24.783999999999999</v>
      </c>
      <c r="K1181" s="8">
        <v>8.6999999999999994E-2</v>
      </c>
      <c r="L1181" s="8">
        <v>0</v>
      </c>
      <c r="M1181" s="8">
        <v>100.28</v>
      </c>
      <c r="N1181" s="8"/>
      <c r="O1181" s="8">
        <v>50.308384581527044</v>
      </c>
      <c r="P1181" s="8">
        <v>37.199629947124677</v>
      </c>
      <c r="Q1181" s="8">
        <v>11.951197573057074</v>
      </c>
      <c r="R1181" s="8">
        <v>0.54078789829121598</v>
      </c>
      <c r="S1181" s="8">
        <v>100.00000000000001</v>
      </c>
      <c r="T1181" s="8">
        <v>0</v>
      </c>
      <c r="U1181" s="8">
        <v>0.31856036163337703</v>
      </c>
      <c r="V1181" s="8">
        <v>99.681439638366626</v>
      </c>
      <c r="W1181" s="8">
        <v>100</v>
      </c>
      <c r="X1181" s="9" t="s">
        <v>3646</v>
      </c>
    </row>
    <row r="1182" spans="2:24" ht="19" x14ac:dyDescent="0.2">
      <c r="B1182" s="15" t="s">
        <v>2740</v>
      </c>
      <c r="C1182" s="8">
        <v>56.209000000000003</v>
      </c>
      <c r="D1182" s="8">
        <v>3.5999999999999997E-2</v>
      </c>
      <c r="E1182" s="8">
        <v>6.4489999999999998</v>
      </c>
      <c r="F1182" s="8">
        <v>0</v>
      </c>
      <c r="G1182" s="8">
        <v>2.468</v>
      </c>
      <c r="H1182" s="8">
        <v>2.5000000000000001E-2</v>
      </c>
      <c r="I1182" s="8">
        <v>12.372999999999999</v>
      </c>
      <c r="J1182" s="8">
        <v>18.571000000000002</v>
      </c>
      <c r="K1182" s="8">
        <v>3.94</v>
      </c>
      <c r="L1182" s="8">
        <v>0</v>
      </c>
      <c r="M1182" s="8">
        <v>100.29</v>
      </c>
      <c r="N1182" s="8"/>
      <c r="O1182" s="8">
        <v>49.216997497973026</v>
      </c>
      <c r="P1182" s="8">
        <v>45.625300399975913</v>
      </c>
      <c r="Q1182" s="8">
        <v>5.1053242208474252</v>
      </c>
      <c r="R1182" s="8">
        <v>5.237788120365499E-2</v>
      </c>
      <c r="S1182" s="8">
        <v>100.00000000000001</v>
      </c>
      <c r="T1182" s="8">
        <v>0</v>
      </c>
      <c r="U1182" s="8">
        <v>15.892738886936392</v>
      </c>
      <c r="V1182" s="8">
        <v>84.107261113063615</v>
      </c>
      <c r="W1182" s="8">
        <v>100</v>
      </c>
      <c r="X1182" s="9" t="s">
        <v>3646</v>
      </c>
    </row>
    <row r="1183" spans="2:24" ht="19" x14ac:dyDescent="0.2">
      <c r="B1183" s="15" t="s">
        <v>2741</v>
      </c>
      <c r="C1183" s="8">
        <v>56.244</v>
      </c>
      <c r="D1183" s="8">
        <v>4.2999999999999997E-2</v>
      </c>
      <c r="E1183" s="8">
        <v>6.38</v>
      </c>
      <c r="F1183" s="8">
        <v>0</v>
      </c>
      <c r="G1183" s="8">
        <v>2.4159999999999999</v>
      </c>
      <c r="H1183" s="8">
        <v>0</v>
      </c>
      <c r="I1183" s="8">
        <v>12.29</v>
      </c>
      <c r="J1183" s="8">
        <v>18.789000000000001</v>
      </c>
      <c r="K1183" s="8">
        <v>3.762</v>
      </c>
      <c r="L1183" s="8">
        <v>3.0000000000000001E-3</v>
      </c>
      <c r="M1183" s="8">
        <v>100.15</v>
      </c>
      <c r="N1183" s="8"/>
      <c r="O1183" s="8">
        <v>49.739165067682976</v>
      </c>
      <c r="P1183" s="8">
        <v>45.268656485708327</v>
      </c>
      <c r="Q1183" s="8">
        <v>4.9921784466087091</v>
      </c>
      <c r="R1183" s="8">
        <v>0</v>
      </c>
      <c r="S1183" s="8">
        <v>100</v>
      </c>
      <c r="T1183" s="8">
        <v>0</v>
      </c>
      <c r="U1183" s="8">
        <v>15.270029632101823</v>
      </c>
      <c r="V1183" s="8">
        <v>84.729970367898176</v>
      </c>
      <c r="W1183" s="8">
        <v>100</v>
      </c>
      <c r="X1183" s="9" t="s">
        <v>3646</v>
      </c>
    </row>
    <row r="1184" spans="2:24" ht="19" x14ac:dyDescent="0.2">
      <c r="B1184" s="15" t="s">
        <v>2742</v>
      </c>
      <c r="C1184" s="8">
        <v>55.927</v>
      </c>
      <c r="D1184" s="8">
        <v>4.7E-2</v>
      </c>
      <c r="E1184" s="8">
        <v>6.5270000000000001</v>
      </c>
      <c r="F1184" s="8">
        <v>1.4999999999999999E-2</v>
      </c>
      <c r="G1184" s="8">
        <v>2.6549999999999998</v>
      </c>
      <c r="H1184" s="8">
        <v>2.3E-2</v>
      </c>
      <c r="I1184" s="8">
        <v>12.185</v>
      </c>
      <c r="J1184" s="8">
        <v>18.724</v>
      </c>
      <c r="K1184" s="8">
        <v>3.8340000000000001</v>
      </c>
      <c r="L1184" s="8">
        <v>0</v>
      </c>
      <c r="M1184" s="8">
        <v>100.13</v>
      </c>
      <c r="N1184" s="8"/>
      <c r="O1184" s="8">
        <v>49.575445373641692</v>
      </c>
      <c r="P1184" s="8">
        <v>44.889464401745542</v>
      </c>
      <c r="Q1184" s="8">
        <v>5.486948247750159</v>
      </c>
      <c r="R1184" s="8">
        <v>4.8141976862603679E-2</v>
      </c>
      <c r="S1184" s="8">
        <v>100.00000000000001</v>
      </c>
      <c r="T1184" s="8">
        <v>0</v>
      </c>
      <c r="U1184" s="8">
        <v>15.51913956322433</v>
      </c>
      <c r="V1184" s="8">
        <v>84.480860436775671</v>
      </c>
      <c r="W1184" s="8">
        <v>100</v>
      </c>
      <c r="X1184" s="9" t="s">
        <v>3646</v>
      </c>
    </row>
    <row r="1185" spans="2:24" ht="19" x14ac:dyDescent="0.2">
      <c r="B1185" s="15" t="s">
        <v>2743</v>
      </c>
      <c r="C1185" s="8">
        <v>53.628999999999998</v>
      </c>
      <c r="D1185" s="8">
        <v>3.3000000000000002E-2</v>
      </c>
      <c r="E1185" s="8">
        <v>0.55600000000000005</v>
      </c>
      <c r="F1185" s="8">
        <v>0</v>
      </c>
      <c r="G1185" s="8">
        <v>9.2859999999999996</v>
      </c>
      <c r="H1185" s="8">
        <v>0.36699999999999999</v>
      </c>
      <c r="I1185" s="8">
        <v>11.957000000000001</v>
      </c>
      <c r="J1185" s="8">
        <v>24.157</v>
      </c>
      <c r="K1185" s="8">
        <v>0.16800000000000001</v>
      </c>
      <c r="L1185" s="8">
        <v>0</v>
      </c>
      <c r="M1185" s="8">
        <v>100.24</v>
      </c>
      <c r="N1185" s="8"/>
      <c r="O1185" s="8">
        <v>49.981165567457808</v>
      </c>
      <c r="P1185" s="8">
        <v>34.422032296945751</v>
      </c>
      <c r="Q1185" s="8">
        <v>14.996517073202265</v>
      </c>
      <c r="R1185" s="8">
        <v>0.60028506239417778</v>
      </c>
      <c r="S1185" s="8">
        <v>100</v>
      </c>
      <c r="T1185" s="8">
        <v>0</v>
      </c>
      <c r="U1185" s="8">
        <v>0.62508437727004984</v>
      </c>
      <c r="V1185" s="8">
        <v>99.374915622729944</v>
      </c>
      <c r="W1185" s="8">
        <v>100</v>
      </c>
      <c r="X1185" s="9" t="s">
        <v>3646</v>
      </c>
    </row>
    <row r="1186" spans="2:24" ht="19" x14ac:dyDescent="0.2">
      <c r="B1186" s="15" t="s">
        <v>2744</v>
      </c>
      <c r="C1186" s="8">
        <v>56.468000000000004</v>
      </c>
      <c r="D1186" s="8">
        <v>2.9000000000000001E-2</v>
      </c>
      <c r="E1186" s="8">
        <v>7.976</v>
      </c>
      <c r="F1186" s="8">
        <v>4.1000000000000002E-2</v>
      </c>
      <c r="G1186" s="8">
        <v>1.9510000000000001</v>
      </c>
      <c r="H1186" s="8">
        <v>3.5000000000000003E-2</v>
      </c>
      <c r="I1186" s="8">
        <v>11.602</v>
      </c>
      <c r="J1186" s="8">
        <v>17.175999999999998</v>
      </c>
      <c r="K1186" s="8">
        <v>4.9420000000000002</v>
      </c>
      <c r="L1186" s="8">
        <v>0</v>
      </c>
      <c r="M1186" s="8">
        <v>100.45</v>
      </c>
      <c r="N1186" s="8"/>
      <c r="O1186" s="8">
        <v>49.257953497252778</v>
      </c>
      <c r="P1186" s="8">
        <v>46.29542679605504</v>
      </c>
      <c r="Q1186" s="8">
        <v>4.3672690602620268</v>
      </c>
      <c r="R1186" s="8">
        <v>7.9350646430162486E-2</v>
      </c>
      <c r="S1186" s="8">
        <v>100</v>
      </c>
      <c r="T1186" s="8">
        <v>7.16219006591063E-2</v>
      </c>
      <c r="U1186" s="8">
        <v>20.355308834530351</v>
      </c>
      <c r="V1186" s="8">
        <v>79.573069264810542</v>
      </c>
      <c r="W1186" s="8">
        <v>100</v>
      </c>
      <c r="X1186" s="9" t="s">
        <v>3646</v>
      </c>
    </row>
    <row r="1187" spans="2:24" ht="19" x14ac:dyDescent="0.2">
      <c r="B1187" s="15" t="s">
        <v>2745</v>
      </c>
      <c r="C1187" s="8">
        <v>56.093000000000004</v>
      </c>
      <c r="D1187" s="8">
        <v>1.4999999999999999E-2</v>
      </c>
      <c r="E1187" s="8">
        <v>7.3140000000000001</v>
      </c>
      <c r="F1187" s="8">
        <v>1.0999999999999999E-2</v>
      </c>
      <c r="G1187" s="8">
        <v>2.2250000000000001</v>
      </c>
      <c r="H1187" s="8">
        <v>0.02</v>
      </c>
      <c r="I1187" s="8">
        <v>11.896000000000001</v>
      </c>
      <c r="J1187" s="8">
        <v>18.042000000000002</v>
      </c>
      <c r="K1187" s="8">
        <v>4.34</v>
      </c>
      <c r="L1187" s="8">
        <v>6.0000000000000001E-3</v>
      </c>
      <c r="M1187" s="8">
        <v>100.11</v>
      </c>
      <c r="N1187" s="8"/>
      <c r="O1187" s="8">
        <v>49.638786319079884</v>
      </c>
      <c r="P1187" s="8">
        <v>45.539507496799644</v>
      </c>
      <c r="Q1187" s="8">
        <v>4.7782056526215744</v>
      </c>
      <c r="R1187" s="8">
        <v>4.3500531498908306E-2</v>
      </c>
      <c r="S1187" s="8">
        <v>100.00000000000001</v>
      </c>
      <c r="T1187" s="8">
        <v>0</v>
      </c>
      <c r="U1187" s="8">
        <v>17.768596248332351</v>
      </c>
      <c r="V1187" s="8">
        <v>82.231403751667642</v>
      </c>
      <c r="W1187" s="8">
        <v>100</v>
      </c>
      <c r="X1187" s="9" t="s">
        <v>3646</v>
      </c>
    </row>
    <row r="1188" spans="2:24" ht="19" x14ac:dyDescent="0.2">
      <c r="B1188" s="15" t="s">
        <v>2746</v>
      </c>
      <c r="C1188" s="8">
        <v>56.173999999999999</v>
      </c>
      <c r="D1188" s="8">
        <v>2.5000000000000001E-2</v>
      </c>
      <c r="E1188" s="8">
        <v>7.4009999999999998</v>
      </c>
      <c r="F1188" s="8">
        <v>0</v>
      </c>
      <c r="G1188" s="8">
        <v>2.25</v>
      </c>
      <c r="H1188" s="8">
        <v>1.4999999999999999E-2</v>
      </c>
      <c r="I1188" s="8">
        <v>11.807</v>
      </c>
      <c r="J1188" s="8">
        <v>17.670000000000002</v>
      </c>
      <c r="K1188" s="8">
        <v>4.4349999999999996</v>
      </c>
      <c r="L1188" s="8">
        <v>0.01</v>
      </c>
      <c r="M1188" s="8">
        <v>99.94</v>
      </c>
      <c r="N1188" s="8"/>
      <c r="O1188" s="8">
        <v>49.266297084014909</v>
      </c>
      <c r="P1188" s="8">
        <v>45.804045058145789</v>
      </c>
      <c r="Q1188" s="8">
        <v>4.896595583689221</v>
      </c>
      <c r="R1188" s="8">
        <v>3.3062274150069335E-2</v>
      </c>
      <c r="S1188" s="8">
        <v>99.999999999999986</v>
      </c>
      <c r="T1188" s="8">
        <v>0</v>
      </c>
      <c r="U1188" s="8">
        <v>18.285104110689289</v>
      </c>
      <c r="V1188" s="8">
        <v>81.714895889310711</v>
      </c>
      <c r="W1188" s="8">
        <v>100</v>
      </c>
      <c r="X1188" s="9" t="s">
        <v>3646</v>
      </c>
    </row>
    <row r="1189" spans="2:24" ht="17" x14ac:dyDescent="0.2">
      <c r="B1189" s="10" t="s">
        <v>2732</v>
      </c>
      <c r="C1189" s="8">
        <f>AVERAGE(C1175:C1188)</f>
        <v>55.670999999999992</v>
      </c>
      <c r="D1189" s="8">
        <f t="shared" ref="D1189:L1189" si="553">AVERAGE(D1175:D1188)</f>
        <v>2.9714285714285717E-2</v>
      </c>
      <c r="E1189" s="8">
        <f t="shared" si="553"/>
        <v>5.5924285714285711</v>
      </c>
      <c r="F1189" s="8">
        <f t="shared" si="553"/>
        <v>1.3000000000000001E-2</v>
      </c>
      <c r="G1189" s="8">
        <f t="shared" si="553"/>
        <v>3.5435000000000003</v>
      </c>
      <c r="H1189" s="8">
        <f t="shared" si="553"/>
        <v>8.3428571428571421E-2</v>
      </c>
      <c r="I1189" s="8">
        <f t="shared" si="553"/>
        <v>12.195571428571427</v>
      </c>
      <c r="J1189" s="8">
        <f t="shared" si="553"/>
        <v>19.525928571428572</v>
      </c>
      <c r="K1189" s="8">
        <f t="shared" si="553"/>
        <v>3.3054999999999999</v>
      </c>
      <c r="L1189" s="8">
        <f t="shared" si="553"/>
        <v>3.5714285714285718E-3</v>
      </c>
      <c r="M1189" s="8">
        <f>SUM(C1189:L1189)</f>
        <v>99.963642857142844</v>
      </c>
      <c r="N1189" s="8"/>
      <c r="O1189" s="8">
        <v>49.650663453896122</v>
      </c>
      <c r="P1189" s="8">
        <v>43.148570487179938</v>
      </c>
      <c r="Q1189" s="8">
        <v>7.0330571016640819</v>
      </c>
      <c r="R1189" s="8">
        <v>0.16770895725985374</v>
      </c>
      <c r="S1189" s="8">
        <v>100</v>
      </c>
      <c r="T1189" s="8">
        <v>0</v>
      </c>
      <c r="U1189" s="8">
        <v>13.20225649184783</v>
      </c>
      <c r="V1189" s="8">
        <v>86.797743508152166</v>
      </c>
      <c r="W1189" s="8">
        <v>100</v>
      </c>
      <c r="X1189" s="9"/>
    </row>
    <row r="1190" spans="2:24" ht="17" x14ac:dyDescent="0.2">
      <c r="B1190" s="10" t="s">
        <v>1532</v>
      </c>
      <c r="C1190" s="8">
        <f>(STDEV(C1175:C1188)/C1189)*100</f>
        <v>1.7673214902097205</v>
      </c>
      <c r="D1190" s="8">
        <f t="shared" ref="D1190:L1190" si="554">(STDEV(D1175:D1188)/D1189)*100</f>
        <v>47.63816059170172</v>
      </c>
      <c r="E1190" s="8">
        <f t="shared" si="554"/>
        <v>51.227678241351015</v>
      </c>
      <c r="F1190" s="8">
        <f t="shared" si="554"/>
        <v>172.9026078137716</v>
      </c>
      <c r="G1190" s="8">
        <f t="shared" si="554"/>
        <v>68.339027177898089</v>
      </c>
      <c r="H1190" s="8">
        <f t="shared" si="554"/>
        <v>161.90602564023811</v>
      </c>
      <c r="I1190" s="8">
        <f t="shared" si="554"/>
        <v>3.7694945484371516</v>
      </c>
      <c r="J1190" s="8">
        <f t="shared" si="554"/>
        <v>14.124953596237422</v>
      </c>
      <c r="K1190" s="8">
        <f t="shared" si="554"/>
        <v>52.922055523318768</v>
      </c>
      <c r="L1190" s="8">
        <f t="shared" si="554"/>
        <v>106.31737682704842</v>
      </c>
      <c r="N1190" s="8"/>
      <c r="O1190" s="8">
        <v>7.0376343017116039</v>
      </c>
      <c r="P1190" s="8">
        <v>2.6132062225360975</v>
      </c>
      <c r="Q1190" s="8">
        <v>26.5770519166506</v>
      </c>
      <c r="R1190" s="8">
        <v>63.772107559101698</v>
      </c>
      <c r="S1190" s="8">
        <v>100</v>
      </c>
      <c r="T1190" s="8">
        <v>21.939281278477818</v>
      </c>
      <c r="U1190" s="8">
        <v>17.450282494527563</v>
      </c>
      <c r="V1190" s="8">
        <v>60.610436226994622</v>
      </c>
      <c r="W1190" s="8">
        <v>100</v>
      </c>
      <c r="X1190" s="9"/>
    </row>
    <row r="1191" spans="2:24" x14ac:dyDescent="0.2">
      <c r="B1191" s="10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N1191" s="8"/>
      <c r="O1191" s="8"/>
      <c r="P1191" s="8"/>
      <c r="Q1191" s="8"/>
      <c r="R1191" s="8"/>
      <c r="S1191" s="8"/>
      <c r="V1191" s="8"/>
      <c r="W1191" s="8"/>
      <c r="X1191" s="9"/>
    </row>
    <row r="1192" spans="2:24" x14ac:dyDescent="0.2">
      <c r="B1192" s="21" t="s">
        <v>3214</v>
      </c>
      <c r="C1192" s="8"/>
      <c r="D1192" s="8"/>
      <c r="E1192" s="8"/>
      <c r="F1192" s="8"/>
      <c r="G1192" s="8"/>
      <c r="H1192" s="8"/>
      <c r="I1192" s="8"/>
      <c r="J1192" s="8"/>
      <c r="K1192" s="8"/>
      <c r="L1192" s="8"/>
      <c r="N1192" s="8"/>
      <c r="O1192" s="8"/>
      <c r="P1192" s="8"/>
      <c r="Q1192" s="8"/>
      <c r="R1192" s="8"/>
      <c r="S1192" s="8"/>
      <c r="V1192" s="8"/>
      <c r="W1192" s="8"/>
      <c r="X1192" s="9"/>
    </row>
    <row r="1193" spans="2:24" x14ac:dyDescent="0.2">
      <c r="B1193" s="20" t="s">
        <v>3270</v>
      </c>
      <c r="C1193" s="8">
        <v>48.771999999999998</v>
      </c>
      <c r="D1193" s="8">
        <v>0.33100000000000002</v>
      </c>
      <c r="E1193" s="8">
        <v>6.3209999999999997</v>
      </c>
      <c r="F1193" s="8">
        <v>0.188</v>
      </c>
      <c r="G1193" s="8">
        <v>19.617999999999999</v>
      </c>
      <c r="H1193" s="8">
        <v>0.12</v>
      </c>
      <c r="I1193" s="8">
        <v>22.155999999999999</v>
      </c>
      <c r="J1193" s="8">
        <v>4.2999999999999997E-2</v>
      </c>
      <c r="K1193" s="8">
        <v>1.6E-2</v>
      </c>
      <c r="L1193" s="8">
        <v>2E-3</v>
      </c>
      <c r="M1193" s="8">
        <v>97.61</v>
      </c>
      <c r="N1193" s="8"/>
      <c r="O1193" s="8">
        <v>9.291593382154624E-2</v>
      </c>
      <c r="P1193" s="8">
        <v>66.613767204326336</v>
      </c>
      <c r="Q1193" s="8">
        <v>33.088327615749627</v>
      </c>
      <c r="R1193" s="8">
        <v>0.20498924610248972</v>
      </c>
      <c r="S1193" s="8">
        <v>100</v>
      </c>
      <c r="V1193" s="8"/>
      <c r="W1193" s="8"/>
      <c r="X1193" s="9"/>
    </row>
    <row r="1194" spans="2:24" x14ac:dyDescent="0.2">
      <c r="B1194" s="20" t="s">
        <v>3271</v>
      </c>
      <c r="C1194" s="8">
        <v>48.540999999999997</v>
      </c>
      <c r="D1194" s="8">
        <v>0.10199999999999999</v>
      </c>
      <c r="E1194" s="8">
        <v>5.91</v>
      </c>
      <c r="F1194" s="8">
        <v>0.188</v>
      </c>
      <c r="G1194" s="8">
        <v>19.370999999999999</v>
      </c>
      <c r="H1194" s="8">
        <v>0.114</v>
      </c>
      <c r="I1194" s="8">
        <v>22.093</v>
      </c>
      <c r="J1194" s="8">
        <v>0.05</v>
      </c>
      <c r="K1194" s="8">
        <v>1.4999999999999999E-2</v>
      </c>
      <c r="L1194" s="8">
        <v>0</v>
      </c>
      <c r="M1194" s="8">
        <v>96.406999999999996</v>
      </c>
      <c r="N1194" s="8"/>
      <c r="O1194" s="8">
        <v>0.10869518938697406</v>
      </c>
      <c r="P1194" s="8">
        <v>66.826068248091048</v>
      </c>
      <c r="Q1194" s="8">
        <v>32.869319048087362</v>
      </c>
      <c r="R1194" s="8">
        <v>0.1959175144346135</v>
      </c>
      <c r="S1194" s="8">
        <v>100</v>
      </c>
      <c r="V1194" s="8"/>
      <c r="W1194" s="8"/>
      <c r="X1194" s="9"/>
    </row>
    <row r="1195" spans="2:24" x14ac:dyDescent="0.2">
      <c r="B1195" s="20" t="s">
        <v>3272</v>
      </c>
      <c r="C1195" s="8">
        <v>49.29</v>
      </c>
      <c r="D1195" s="8">
        <v>6.6000000000000003E-2</v>
      </c>
      <c r="E1195" s="8">
        <v>5.2910000000000004</v>
      </c>
      <c r="F1195" s="8">
        <v>0.16900000000000001</v>
      </c>
      <c r="G1195" s="8">
        <v>18.891999999999999</v>
      </c>
      <c r="H1195" s="8">
        <v>0.112</v>
      </c>
      <c r="I1195" s="8">
        <v>22.477</v>
      </c>
      <c r="J1195" s="8">
        <v>4.3999999999999997E-2</v>
      </c>
      <c r="K1195" s="8">
        <v>3.0000000000000001E-3</v>
      </c>
      <c r="L1195" s="8">
        <v>0</v>
      </c>
      <c r="M1195" s="8">
        <v>96.388000000000005</v>
      </c>
      <c r="N1195" s="8"/>
      <c r="O1195" s="8">
        <v>9.5335019995076653E-2</v>
      </c>
      <c r="P1195" s="8">
        <v>67.762438976012206</v>
      </c>
      <c r="Q1195" s="8">
        <v>31.950383029292173</v>
      </c>
      <c r="R1195" s="8">
        <v>0.19184297470052758</v>
      </c>
      <c r="S1195" s="8">
        <v>99.999999999999972</v>
      </c>
      <c r="V1195" s="8"/>
      <c r="W1195" s="8"/>
      <c r="X1195" s="9"/>
    </row>
    <row r="1196" spans="2:24" x14ac:dyDescent="0.2">
      <c r="B1196" s="20" t="s">
        <v>3273</v>
      </c>
      <c r="C1196" s="8">
        <v>48.555999999999997</v>
      </c>
      <c r="D1196" s="8">
        <v>9.2999999999999999E-2</v>
      </c>
      <c r="E1196" s="8">
        <v>6.28</v>
      </c>
      <c r="F1196" s="8">
        <v>0.2</v>
      </c>
      <c r="G1196" s="8">
        <v>19.364000000000001</v>
      </c>
      <c r="H1196" s="8">
        <v>0.10199999999999999</v>
      </c>
      <c r="I1196" s="8">
        <v>21.52</v>
      </c>
      <c r="J1196" s="8">
        <v>3.7999999999999999E-2</v>
      </c>
      <c r="K1196" s="8">
        <v>0</v>
      </c>
      <c r="L1196" s="8">
        <v>0</v>
      </c>
      <c r="M1196" s="8">
        <v>96.2</v>
      </c>
      <c r="N1196" s="8"/>
      <c r="O1196" s="8">
        <v>8.4115505562312148E-2</v>
      </c>
      <c r="P1196" s="8">
        <v>66.280477420920136</v>
      </c>
      <c r="Q1196" s="8">
        <v>33.456914263612212</v>
      </c>
      <c r="R1196" s="8">
        <v>0.17849280990532909</v>
      </c>
      <c r="S1196" s="8">
        <v>99.999999999999986</v>
      </c>
      <c r="T1196" s="8">
        <v>0</v>
      </c>
      <c r="U1196" s="8">
        <v>0</v>
      </c>
      <c r="V1196" s="8">
        <v>100</v>
      </c>
      <c r="W1196" s="8">
        <v>100</v>
      </c>
      <c r="X1196" s="9"/>
    </row>
    <row r="1197" spans="2:24" x14ac:dyDescent="0.2">
      <c r="B1197" s="20" t="s">
        <v>3274</v>
      </c>
      <c r="C1197" s="8">
        <v>48.737000000000002</v>
      </c>
      <c r="D1197" s="8">
        <v>0.10299999999999999</v>
      </c>
      <c r="E1197" s="8">
        <v>6.3879999999999999</v>
      </c>
      <c r="F1197" s="8">
        <v>0.191</v>
      </c>
      <c r="G1197" s="8">
        <v>19.396000000000001</v>
      </c>
      <c r="H1197" s="8">
        <v>0.115</v>
      </c>
      <c r="I1197" s="8">
        <v>22.161000000000001</v>
      </c>
      <c r="J1197" s="8">
        <v>4.9000000000000002E-2</v>
      </c>
      <c r="K1197" s="8">
        <v>0</v>
      </c>
      <c r="L1197" s="8">
        <v>0</v>
      </c>
      <c r="M1197" s="8">
        <v>97.155000000000001</v>
      </c>
      <c r="N1197" s="8"/>
      <c r="O1197" s="8">
        <v>0.10625813809213897</v>
      </c>
      <c r="P1197" s="8">
        <v>66.866158512523654</v>
      </c>
      <c r="Q1197" s="8">
        <v>32.83043549548961</v>
      </c>
      <c r="R1197" s="8">
        <v>0.19714785389460493</v>
      </c>
      <c r="S1197" s="8">
        <v>100.00000000000001</v>
      </c>
      <c r="V1197" s="8"/>
      <c r="W1197" s="8"/>
      <c r="X1197" s="9"/>
    </row>
    <row r="1198" spans="2:24" x14ac:dyDescent="0.2">
      <c r="B1198" s="20" t="s">
        <v>3275</v>
      </c>
      <c r="C1198" s="8">
        <v>49.56</v>
      </c>
      <c r="D1198" s="8">
        <v>4.9000000000000002E-2</v>
      </c>
      <c r="E1198" s="8">
        <v>5.4489999999999998</v>
      </c>
      <c r="F1198" s="8">
        <v>0.249</v>
      </c>
      <c r="G1198" s="8">
        <v>20.998000000000001</v>
      </c>
      <c r="H1198" s="8">
        <v>0.188</v>
      </c>
      <c r="I1198" s="8">
        <v>21.425000000000001</v>
      </c>
      <c r="J1198" s="8">
        <v>3.6999999999999998E-2</v>
      </c>
      <c r="K1198" s="8">
        <v>0</v>
      </c>
      <c r="L1198" s="8">
        <v>8.9999999999999993E-3</v>
      </c>
      <c r="M1198" s="8">
        <v>97.997</v>
      </c>
      <c r="N1198" s="8"/>
      <c r="O1198" s="8">
        <v>7.97651172959504E-2</v>
      </c>
      <c r="P1198" s="8">
        <v>64.266257940682038</v>
      </c>
      <c r="Q1198" s="8">
        <v>35.333573461514881</v>
      </c>
      <c r="R1198" s="8">
        <v>0.32040348050712475</v>
      </c>
      <c r="S1198" s="8">
        <v>99.999999999999986</v>
      </c>
      <c r="V1198" s="8"/>
      <c r="W1198" s="8"/>
      <c r="X1198" s="9"/>
    </row>
    <row r="1199" spans="2:24" x14ac:dyDescent="0.2">
      <c r="B1199" s="20" t="s">
        <v>3276</v>
      </c>
      <c r="C1199" s="8">
        <v>49.497999999999998</v>
      </c>
      <c r="D1199" s="8">
        <v>0.16200000000000001</v>
      </c>
      <c r="E1199" s="8">
        <v>6.0369999999999999</v>
      </c>
      <c r="F1199" s="8">
        <v>0.17</v>
      </c>
      <c r="G1199" s="8">
        <v>19.841999999999999</v>
      </c>
      <c r="H1199" s="8">
        <v>0.12</v>
      </c>
      <c r="I1199" s="8">
        <v>22.125</v>
      </c>
      <c r="J1199" s="8">
        <v>3.4000000000000002E-2</v>
      </c>
      <c r="K1199" s="8">
        <v>1.4999999999999999E-2</v>
      </c>
      <c r="L1199" s="8">
        <v>0</v>
      </c>
      <c r="M1199" s="8">
        <v>98.025000000000006</v>
      </c>
      <c r="N1199" s="8"/>
      <c r="O1199" s="8">
        <v>7.3274123609213912E-2</v>
      </c>
      <c r="P1199" s="8">
        <v>66.344647845056059</v>
      </c>
      <c r="Q1199" s="8">
        <v>33.377630884768706</v>
      </c>
      <c r="R1199" s="8">
        <v>0.2044471465660386</v>
      </c>
      <c r="S1199" s="8">
        <v>100.00000000000001</v>
      </c>
      <c r="V1199" s="8"/>
      <c r="W1199" s="8"/>
      <c r="X1199" s="9"/>
    </row>
    <row r="1200" spans="2:24" x14ac:dyDescent="0.2">
      <c r="B1200" s="20" t="s">
        <v>3277</v>
      </c>
      <c r="C1200" s="8">
        <v>49.427999999999997</v>
      </c>
      <c r="D1200" s="8">
        <v>6.3E-2</v>
      </c>
      <c r="E1200" s="8">
        <v>6.0090000000000003</v>
      </c>
      <c r="F1200" s="8">
        <v>0.21199999999999999</v>
      </c>
      <c r="G1200" s="8">
        <v>19.073</v>
      </c>
      <c r="H1200" s="8">
        <v>0.11799999999999999</v>
      </c>
      <c r="I1200" s="8">
        <v>22.344999999999999</v>
      </c>
      <c r="J1200" s="8">
        <v>4.8000000000000001E-2</v>
      </c>
      <c r="K1200" s="8">
        <v>0</v>
      </c>
      <c r="L1200" s="8">
        <v>1E-3</v>
      </c>
      <c r="M1200" s="8">
        <v>97.322000000000003</v>
      </c>
      <c r="N1200" s="8"/>
      <c r="O1200" s="8">
        <v>0.10407770523213278</v>
      </c>
      <c r="P1200" s="8">
        <v>67.413632282885189</v>
      </c>
      <c r="Q1200" s="8">
        <v>32.280022296201366</v>
      </c>
      <c r="R1200" s="8">
        <v>0.20226771568130089</v>
      </c>
      <c r="S1200" s="8">
        <v>99.999999999999986</v>
      </c>
      <c r="T1200" s="8">
        <v>0</v>
      </c>
      <c r="U1200" s="8">
        <v>0</v>
      </c>
      <c r="V1200" s="8">
        <v>100</v>
      </c>
      <c r="W1200" s="8">
        <v>100</v>
      </c>
      <c r="X1200" s="9"/>
    </row>
    <row r="1201" spans="2:24" x14ac:dyDescent="0.2">
      <c r="B1201" s="20" t="s">
        <v>3278</v>
      </c>
      <c r="C1201" s="8">
        <v>49.997</v>
      </c>
      <c r="D1201" s="8">
        <v>0.1</v>
      </c>
      <c r="E1201" s="8">
        <v>5.3259999999999996</v>
      </c>
      <c r="F1201" s="8">
        <v>0.17299999999999999</v>
      </c>
      <c r="G1201" s="8">
        <v>19.173999999999999</v>
      </c>
      <c r="H1201" s="8">
        <v>0.13100000000000001</v>
      </c>
      <c r="I1201" s="8">
        <v>22.716000000000001</v>
      </c>
      <c r="J1201" s="8">
        <v>4.9000000000000002E-2</v>
      </c>
      <c r="K1201" s="8">
        <v>4.2000000000000003E-2</v>
      </c>
      <c r="L1201" s="8">
        <v>0</v>
      </c>
      <c r="M1201" s="8">
        <v>97.731999999999999</v>
      </c>
      <c r="N1201" s="8"/>
      <c r="O1201" s="8">
        <v>0.10486732562136171</v>
      </c>
      <c r="P1201" s="8">
        <v>67.643624592076577</v>
      </c>
      <c r="Q1201" s="8">
        <v>32.029870451077848</v>
      </c>
      <c r="R1201" s="8">
        <v>0.22163763122421526</v>
      </c>
      <c r="S1201" s="8">
        <v>100</v>
      </c>
      <c r="V1201" s="8"/>
      <c r="W1201" s="8"/>
      <c r="X1201" s="9"/>
    </row>
    <row r="1202" spans="2:24" x14ac:dyDescent="0.2">
      <c r="B1202" s="20" t="s">
        <v>3279</v>
      </c>
      <c r="C1202" s="8">
        <v>50.091999999999999</v>
      </c>
      <c r="D1202" s="8">
        <v>0.25700000000000001</v>
      </c>
      <c r="E1202" s="8">
        <v>5.2460000000000004</v>
      </c>
      <c r="F1202" s="8">
        <v>0.14499999999999999</v>
      </c>
      <c r="G1202" s="8">
        <v>19.309000000000001</v>
      </c>
      <c r="H1202" s="8">
        <v>0.124</v>
      </c>
      <c r="I1202" s="8">
        <v>22.74</v>
      </c>
      <c r="J1202" s="8">
        <v>3.7999999999999999E-2</v>
      </c>
      <c r="K1202" s="8">
        <v>0.03</v>
      </c>
      <c r="L1202" s="8">
        <v>0</v>
      </c>
      <c r="M1202" s="8">
        <v>98.004000000000005</v>
      </c>
      <c r="N1202" s="8"/>
      <c r="O1202" s="8">
        <v>8.1113490109677708E-2</v>
      </c>
      <c r="P1202" s="8">
        <v>67.538412806187324</v>
      </c>
      <c r="Q1202" s="8">
        <v>32.171226689953507</v>
      </c>
      <c r="R1202" s="8">
        <v>0.20924701374949342</v>
      </c>
      <c r="S1202" s="8">
        <v>100</v>
      </c>
      <c r="T1202" s="8">
        <v>4.9066117440822198E-2</v>
      </c>
      <c r="U1202" s="8">
        <v>6.6739603076758927E-2</v>
      </c>
      <c r="V1202" s="8">
        <v>99.884194279482415</v>
      </c>
      <c r="W1202" s="8">
        <v>100</v>
      </c>
      <c r="X1202" s="9"/>
    </row>
    <row r="1203" spans="2:24" x14ac:dyDescent="0.2">
      <c r="B1203" s="20" t="s">
        <v>3280</v>
      </c>
      <c r="C1203" s="8">
        <v>49.673999999999999</v>
      </c>
      <c r="D1203" s="8">
        <v>4.2000000000000003E-2</v>
      </c>
      <c r="E1203" s="8">
        <v>5.2370000000000001</v>
      </c>
      <c r="F1203" s="8">
        <v>0.24399999999999999</v>
      </c>
      <c r="G1203" s="8">
        <v>21.135000000000002</v>
      </c>
      <c r="H1203" s="8">
        <v>0.17</v>
      </c>
      <c r="I1203" s="8">
        <v>21.533000000000001</v>
      </c>
      <c r="J1203" s="8">
        <v>4.9000000000000002E-2</v>
      </c>
      <c r="K1203" s="8">
        <v>0</v>
      </c>
      <c r="L1203" s="8">
        <v>3.0000000000000001E-3</v>
      </c>
      <c r="M1203" s="8">
        <v>98.105000000000004</v>
      </c>
      <c r="N1203" s="8"/>
      <c r="O1203" s="8">
        <v>0.10505740528073708</v>
      </c>
      <c r="P1203" s="8">
        <v>64.237115151115475</v>
      </c>
      <c r="Q1203" s="8">
        <v>35.369684755471958</v>
      </c>
      <c r="R1203" s="8">
        <v>0.28814268813184019</v>
      </c>
      <c r="S1203" s="8">
        <v>100</v>
      </c>
      <c r="V1203" s="8"/>
      <c r="W1203" s="8"/>
      <c r="X1203" s="9"/>
    </row>
    <row r="1204" spans="2:24" x14ac:dyDescent="0.2">
      <c r="B1204" s="20" t="s">
        <v>3281</v>
      </c>
      <c r="C1204" s="8">
        <v>49.625</v>
      </c>
      <c r="D1204" s="8">
        <v>9.0999999999999998E-2</v>
      </c>
      <c r="E1204" s="8">
        <v>5.343</v>
      </c>
      <c r="F1204" s="8">
        <v>0.22600000000000001</v>
      </c>
      <c r="G1204" s="8">
        <v>20.212</v>
      </c>
      <c r="H1204" s="8">
        <v>0.14299999999999999</v>
      </c>
      <c r="I1204" s="8">
        <v>22.228000000000002</v>
      </c>
      <c r="J1204" s="8">
        <v>5.0999999999999997E-2</v>
      </c>
      <c r="K1204" s="8">
        <v>4.5999999999999999E-2</v>
      </c>
      <c r="L1204" s="8">
        <v>0.03</v>
      </c>
      <c r="M1204" s="8">
        <v>98.007999999999996</v>
      </c>
      <c r="N1204" s="8"/>
      <c r="O1204" s="8">
        <v>0.10881532303053702</v>
      </c>
      <c r="P1204" s="8">
        <v>65.98894205775477</v>
      </c>
      <c r="Q1204" s="8">
        <v>33.661038895166449</v>
      </c>
      <c r="R1204" s="8">
        <v>0.24120372404824367</v>
      </c>
      <c r="S1204" s="8">
        <v>100.00000000000001</v>
      </c>
      <c r="V1204" s="8"/>
      <c r="W1204" s="8"/>
      <c r="X1204" s="9"/>
    </row>
    <row r="1205" spans="2:24" x14ac:dyDescent="0.2">
      <c r="B1205" s="20" t="s">
        <v>3478</v>
      </c>
      <c r="C1205" s="8">
        <v>50.023000000000003</v>
      </c>
      <c r="D1205" s="8">
        <v>6.0000000000000001E-3</v>
      </c>
      <c r="E1205" s="8">
        <v>4.5869999999999997</v>
      </c>
      <c r="F1205" s="8">
        <v>0.20200000000000001</v>
      </c>
      <c r="G1205" s="8">
        <v>20.774999999999999</v>
      </c>
      <c r="H1205" s="8">
        <v>0.159</v>
      </c>
      <c r="I1205" s="8">
        <v>21.302</v>
      </c>
      <c r="J1205" s="8">
        <v>4.3999999999999997E-2</v>
      </c>
      <c r="K1205" s="8">
        <v>1.2999999999999999E-2</v>
      </c>
      <c r="L1205" s="8">
        <v>0</v>
      </c>
      <c r="M1205" s="8">
        <v>97.125</v>
      </c>
      <c r="N1205" s="8"/>
      <c r="O1205" s="8">
        <v>9.5600088324135829E-2</v>
      </c>
      <c r="P1205" s="8">
        <v>64.398669604757288</v>
      </c>
      <c r="Q1205" s="8">
        <v>35.232624563713628</v>
      </c>
      <c r="R1205" s="8">
        <v>0.27310574320494435</v>
      </c>
      <c r="S1205" s="8">
        <v>100</v>
      </c>
      <c r="T1205" s="8">
        <v>0</v>
      </c>
      <c r="U1205" s="8">
        <v>5.1087688282453844E-2</v>
      </c>
      <c r="V1205" s="8">
        <v>99.94891231171755</v>
      </c>
      <c r="W1205" s="8">
        <v>100</v>
      </c>
      <c r="X1205" s="9"/>
    </row>
    <row r="1206" spans="2:24" x14ac:dyDescent="0.2">
      <c r="B1206" s="20" t="s">
        <v>3477</v>
      </c>
      <c r="C1206" s="8">
        <v>49.933999999999997</v>
      </c>
      <c r="D1206" s="8">
        <v>3.6999999999999998E-2</v>
      </c>
      <c r="E1206" s="8">
        <v>5.1559999999999997</v>
      </c>
      <c r="F1206" s="8">
        <v>0.17799999999999999</v>
      </c>
      <c r="G1206" s="8">
        <v>19.489999999999998</v>
      </c>
      <c r="H1206" s="8">
        <v>0.123</v>
      </c>
      <c r="I1206" s="8">
        <v>22.52</v>
      </c>
      <c r="J1206" s="8">
        <v>3.9E-2</v>
      </c>
      <c r="K1206" s="8">
        <v>1.2E-2</v>
      </c>
      <c r="L1206" s="8">
        <v>3.0000000000000001E-3</v>
      </c>
      <c r="M1206" s="8">
        <v>97.531999999999996</v>
      </c>
      <c r="N1206" s="8"/>
      <c r="O1206" s="8">
        <v>8.354161254069313E-2</v>
      </c>
      <c r="P1206" s="8">
        <v>67.120862901399562</v>
      </c>
      <c r="Q1206" s="8">
        <v>32.587304032816476</v>
      </c>
      <c r="R1206" s="8">
        <v>0.20829145324327822</v>
      </c>
      <c r="S1206" s="8">
        <v>100.00000000000001</v>
      </c>
      <c r="V1206" s="8"/>
      <c r="W1206" s="8"/>
      <c r="X1206" s="9"/>
    </row>
    <row r="1207" spans="2:24" x14ac:dyDescent="0.2">
      <c r="B1207" s="20" t="s">
        <v>3479</v>
      </c>
      <c r="C1207" s="8">
        <v>49.588999999999999</v>
      </c>
      <c r="D1207" s="8">
        <v>4.3999999999999997E-2</v>
      </c>
      <c r="E1207" s="8">
        <v>5.5119999999999996</v>
      </c>
      <c r="F1207" s="8">
        <v>0.189</v>
      </c>
      <c r="G1207" s="8">
        <v>20.277000000000001</v>
      </c>
      <c r="H1207" s="8">
        <v>0.14899999999999999</v>
      </c>
      <c r="I1207" s="8">
        <v>21.725999999999999</v>
      </c>
      <c r="J1207" s="8">
        <v>3.2000000000000001E-2</v>
      </c>
      <c r="K1207" s="8">
        <v>2.8000000000000001E-2</v>
      </c>
      <c r="L1207" s="8">
        <v>0</v>
      </c>
      <c r="M1207" s="8">
        <v>97.564999999999998</v>
      </c>
      <c r="N1207" s="8"/>
      <c r="O1207" s="8">
        <v>6.925448015815755E-2</v>
      </c>
      <c r="P1207" s="8">
        <v>65.422715839085711</v>
      </c>
      <c r="Q1207" s="8">
        <v>34.25310478196657</v>
      </c>
      <c r="R1207" s="8">
        <v>0.25492489878956032</v>
      </c>
      <c r="S1207" s="8">
        <v>99.999999999999986</v>
      </c>
      <c r="T1207" s="8">
        <v>0</v>
      </c>
      <c r="U1207" s="8">
        <v>0.10953909623116494</v>
      </c>
      <c r="V1207" s="8">
        <v>99.890460903768826</v>
      </c>
      <c r="W1207" s="8">
        <v>99.999999999999986</v>
      </c>
      <c r="X1207" s="9"/>
    </row>
    <row r="1208" spans="2:24" x14ac:dyDescent="0.2">
      <c r="B1208" s="20" t="s">
        <v>3480</v>
      </c>
      <c r="C1208" s="8">
        <v>49.942999999999998</v>
      </c>
      <c r="D1208" s="8">
        <v>2.5000000000000001E-2</v>
      </c>
      <c r="E1208" s="8">
        <v>5.3609999999999998</v>
      </c>
      <c r="F1208" s="8">
        <v>0.129</v>
      </c>
      <c r="G1208" s="8">
        <v>20.173999999999999</v>
      </c>
      <c r="H1208" s="8">
        <v>0.13900000000000001</v>
      </c>
      <c r="I1208" s="8">
        <v>22.292999999999999</v>
      </c>
      <c r="J1208" s="8">
        <v>4.3999999999999997E-2</v>
      </c>
      <c r="K1208" s="8">
        <v>2.8000000000000001E-2</v>
      </c>
      <c r="L1208" s="8">
        <v>0</v>
      </c>
      <c r="M1208" s="8">
        <v>98.162000000000006</v>
      </c>
      <c r="N1208" s="8"/>
      <c r="O1208" s="8">
        <v>9.3778605699325307E-2</v>
      </c>
      <c r="P1208" s="8">
        <v>66.110510231094551</v>
      </c>
      <c r="Q1208" s="8">
        <v>33.56150733646362</v>
      </c>
      <c r="R1208" s="8">
        <v>0.23420382674250612</v>
      </c>
      <c r="S1208" s="8">
        <v>100</v>
      </c>
      <c r="V1208" s="8"/>
      <c r="W1208" s="8"/>
      <c r="X1208" s="9"/>
    </row>
    <row r="1209" spans="2:24" x14ac:dyDescent="0.2">
      <c r="B1209" s="20" t="s">
        <v>3481</v>
      </c>
      <c r="C1209" s="8">
        <v>49.776000000000003</v>
      </c>
      <c r="D1209" s="8">
        <v>0.115</v>
      </c>
      <c r="E1209" s="8">
        <v>6.2350000000000003</v>
      </c>
      <c r="F1209" s="8">
        <v>0.22500000000000001</v>
      </c>
      <c r="G1209" s="8">
        <v>19.475999999999999</v>
      </c>
      <c r="H1209" s="8">
        <v>0.127</v>
      </c>
      <c r="I1209" s="8">
        <v>22.503</v>
      </c>
      <c r="J1209" s="8">
        <v>2.9000000000000001E-2</v>
      </c>
      <c r="K1209" s="8">
        <v>0</v>
      </c>
      <c r="L1209" s="8">
        <v>0</v>
      </c>
      <c r="M1209" s="8">
        <v>98.522000000000006</v>
      </c>
      <c r="N1209" s="8"/>
      <c r="O1209" s="8">
        <v>6.217585098855008E-2</v>
      </c>
      <c r="P1209" s="8">
        <v>67.129754427956641</v>
      </c>
      <c r="Q1209" s="8">
        <v>32.592813578715052</v>
      </c>
      <c r="R1209" s="8">
        <v>0.21525614233976212</v>
      </c>
      <c r="S1209" s="8">
        <v>100.00000000000001</v>
      </c>
      <c r="V1209" s="8"/>
      <c r="W1209" s="8"/>
      <c r="X1209" s="9"/>
    </row>
    <row r="1210" spans="2:24" x14ac:dyDescent="0.2">
      <c r="B1210" s="22" t="s">
        <v>3282</v>
      </c>
      <c r="C1210" s="12">
        <v>38.593000000000004</v>
      </c>
      <c r="D1210" s="12">
        <v>5.0000000000000001E-3</v>
      </c>
      <c r="E1210" s="12">
        <v>22.873000000000001</v>
      </c>
      <c r="F1210" s="12">
        <v>0.104</v>
      </c>
      <c r="G1210" s="12">
        <v>22.26</v>
      </c>
      <c r="H1210" s="12">
        <v>0.34399999999999997</v>
      </c>
      <c r="I1210" s="12">
        <v>11.486000000000001</v>
      </c>
      <c r="J1210" s="12">
        <v>2.6150000000000002</v>
      </c>
      <c r="K1210" s="12">
        <v>0</v>
      </c>
      <c r="L1210" s="12">
        <v>0</v>
      </c>
      <c r="M1210" s="12">
        <v>98.28</v>
      </c>
      <c r="N1210" s="8"/>
      <c r="O1210" s="8">
        <v>7.2150916158551057</v>
      </c>
      <c r="P1210" s="8">
        <v>44.095052792061729</v>
      </c>
      <c r="Q1210" s="8">
        <v>47.939518024293307</v>
      </c>
      <c r="R1210" s="8">
        <v>0.75033756778984295</v>
      </c>
      <c r="S1210" s="8">
        <v>99.999999999999986</v>
      </c>
      <c r="V1210" s="8"/>
      <c r="W1210" s="8"/>
      <c r="X1210" s="9" t="s">
        <v>3488</v>
      </c>
    </row>
    <row r="1211" spans="2:24" x14ac:dyDescent="0.2">
      <c r="B1211" s="20" t="s">
        <v>3283</v>
      </c>
      <c r="C1211" s="8">
        <v>49.466999999999999</v>
      </c>
      <c r="D1211" s="8">
        <v>0.123</v>
      </c>
      <c r="E1211" s="8">
        <v>5.7990000000000004</v>
      </c>
      <c r="F1211" s="8">
        <v>0.13900000000000001</v>
      </c>
      <c r="G1211" s="8">
        <v>18.895</v>
      </c>
      <c r="H1211" s="8">
        <v>0.11600000000000001</v>
      </c>
      <c r="I1211" s="8">
        <v>22.855</v>
      </c>
      <c r="J1211" s="8">
        <v>4.2000000000000003E-2</v>
      </c>
      <c r="K1211" s="8">
        <v>0</v>
      </c>
      <c r="L1211" s="8">
        <v>9.0999999999999998E-2</v>
      </c>
      <c r="M1211" s="8">
        <v>97.555000000000007</v>
      </c>
      <c r="N1211" s="8"/>
      <c r="O1211" s="8">
        <v>8.9969510687360463E-2</v>
      </c>
      <c r="P1211" s="8">
        <v>68.120557226163427</v>
      </c>
      <c r="Q1211" s="8">
        <v>31.593032257348145</v>
      </c>
      <c r="R1211" s="8">
        <v>0.19644100580106663</v>
      </c>
      <c r="S1211" s="8">
        <v>99.999999999999986</v>
      </c>
      <c r="V1211" s="8"/>
      <c r="W1211" s="8"/>
      <c r="X1211" s="9"/>
    </row>
    <row r="1212" spans="2:24" x14ac:dyDescent="0.2">
      <c r="B1212" s="20" t="s">
        <v>3284</v>
      </c>
      <c r="C1212" s="8">
        <v>49.966000000000001</v>
      </c>
      <c r="D1212" s="8">
        <v>0.113</v>
      </c>
      <c r="E1212" s="8">
        <v>5.87</v>
      </c>
      <c r="F1212" s="8">
        <v>0.20300000000000001</v>
      </c>
      <c r="G1212" s="8">
        <v>19.523</v>
      </c>
      <c r="H1212" s="8">
        <v>0.12</v>
      </c>
      <c r="I1212" s="8">
        <v>22.327999999999999</v>
      </c>
      <c r="J1212" s="8">
        <v>3.6999999999999998E-2</v>
      </c>
      <c r="K1212" s="8">
        <v>0</v>
      </c>
      <c r="L1212" s="8">
        <v>0.01</v>
      </c>
      <c r="M1212" s="8">
        <v>98.17</v>
      </c>
      <c r="N1212" s="8"/>
      <c r="O1212" s="8">
        <v>7.9676881803307537E-2</v>
      </c>
      <c r="P1212" s="8">
        <v>66.900802437196347</v>
      </c>
      <c r="Q1212" s="8">
        <v>32.815234051484047</v>
      </c>
      <c r="R1212" s="8">
        <v>0.20428662951630541</v>
      </c>
      <c r="S1212" s="8">
        <v>100</v>
      </c>
      <c r="T1212" s="8">
        <v>0</v>
      </c>
      <c r="U1212" s="8">
        <v>0</v>
      </c>
      <c r="V1212" s="8">
        <v>100</v>
      </c>
      <c r="W1212" s="8">
        <v>100</v>
      </c>
      <c r="X1212" s="9"/>
    </row>
    <row r="1213" spans="2:24" x14ac:dyDescent="0.2">
      <c r="B1213" s="20" t="s">
        <v>3197</v>
      </c>
      <c r="C1213" s="8">
        <v>49.7</v>
      </c>
      <c r="D1213" s="8">
        <v>9.5000000000000001E-2</v>
      </c>
      <c r="E1213" s="8">
        <v>6.024</v>
      </c>
      <c r="F1213" s="8">
        <v>0.19600000000000001</v>
      </c>
      <c r="G1213" s="8">
        <v>20.283999999999999</v>
      </c>
      <c r="H1213" s="8">
        <v>0.16800000000000001</v>
      </c>
      <c r="I1213" s="8">
        <v>22.029</v>
      </c>
      <c r="J1213" s="8">
        <v>2.9000000000000001E-2</v>
      </c>
      <c r="K1213" s="8">
        <v>0</v>
      </c>
      <c r="L1213" s="8">
        <v>7.0000000000000001E-3</v>
      </c>
      <c r="M1213" s="8">
        <v>98.555999999999997</v>
      </c>
      <c r="N1213" s="8"/>
      <c r="O1213" s="8">
        <v>6.2171090415456334E-2</v>
      </c>
      <c r="P1213" s="8">
        <v>65.71071119347917</v>
      </c>
      <c r="Q1213" s="8">
        <v>33.942391235439565</v>
      </c>
      <c r="R1213" s="8">
        <v>0.28472648066580075</v>
      </c>
      <c r="S1213" s="8">
        <v>100</v>
      </c>
      <c r="V1213" s="8"/>
      <c r="W1213" s="8"/>
      <c r="X1213" s="9"/>
    </row>
    <row r="1214" spans="2:24" x14ac:dyDescent="0.2">
      <c r="B1214" s="20" t="s">
        <v>3196</v>
      </c>
      <c r="C1214" s="8">
        <v>49.613999999999997</v>
      </c>
      <c r="D1214" s="8">
        <v>4.2999999999999997E-2</v>
      </c>
      <c r="E1214" s="8">
        <v>4.9130000000000003</v>
      </c>
      <c r="F1214" s="8">
        <v>0.186</v>
      </c>
      <c r="G1214" s="8">
        <v>19.864000000000001</v>
      </c>
      <c r="H1214" s="8">
        <v>0.122</v>
      </c>
      <c r="I1214" s="8">
        <v>21.844000000000001</v>
      </c>
      <c r="J1214" s="8">
        <v>3.1E-2</v>
      </c>
      <c r="K1214" s="8">
        <v>0</v>
      </c>
      <c r="L1214" s="8">
        <v>0</v>
      </c>
      <c r="M1214" s="8">
        <v>96.629000000000005</v>
      </c>
      <c r="N1214" s="8"/>
      <c r="O1214" s="8">
        <v>6.7353423095695961E-2</v>
      </c>
      <c r="P1214" s="8">
        <v>66.036043485492456</v>
      </c>
      <c r="Q1214" s="8">
        <v>33.687053942476339</v>
      </c>
      <c r="R1214" s="8">
        <v>0.20954914893551224</v>
      </c>
      <c r="S1214" s="8">
        <v>100</v>
      </c>
      <c r="T1214" s="8">
        <v>0</v>
      </c>
      <c r="U1214" s="8">
        <v>0</v>
      </c>
      <c r="V1214" s="8">
        <v>100</v>
      </c>
      <c r="W1214" s="8">
        <v>100</v>
      </c>
      <c r="X1214" s="9"/>
    </row>
    <row r="1215" spans="2:24" x14ac:dyDescent="0.2">
      <c r="B1215" s="20" t="s">
        <v>3195</v>
      </c>
      <c r="C1215" s="8">
        <v>48.978000000000002</v>
      </c>
      <c r="D1215" s="8">
        <v>7.3999999999999996E-2</v>
      </c>
      <c r="E1215" s="8">
        <v>5.5830000000000002</v>
      </c>
      <c r="F1215" s="8">
        <v>0.22500000000000001</v>
      </c>
      <c r="G1215" s="8">
        <v>20.212</v>
      </c>
      <c r="H1215" s="8">
        <v>0.14299999999999999</v>
      </c>
      <c r="I1215" s="8">
        <v>21.710999999999999</v>
      </c>
      <c r="J1215" s="8">
        <v>3.9E-2</v>
      </c>
      <c r="K1215" s="8">
        <v>4.2999999999999997E-2</v>
      </c>
      <c r="L1215" s="8">
        <v>0</v>
      </c>
      <c r="M1215" s="8">
        <v>97.025999999999996</v>
      </c>
      <c r="N1215" s="8"/>
      <c r="O1215" s="8">
        <v>8.4530767221139794E-2</v>
      </c>
      <c r="P1215" s="8">
        <v>65.475817446040779</v>
      </c>
      <c r="Q1215" s="8">
        <v>34.194624566586626</v>
      </c>
      <c r="R1215" s="8">
        <v>0.24502722015144357</v>
      </c>
      <c r="S1215" s="8">
        <v>99.999999999999986</v>
      </c>
      <c r="V1215" s="8"/>
      <c r="W1215" s="8"/>
      <c r="X1215" s="9"/>
    </row>
    <row r="1216" spans="2:24" ht="17" x14ac:dyDescent="0.2">
      <c r="B1216" s="10" t="s">
        <v>3476</v>
      </c>
      <c r="C1216" s="8">
        <f>AVERAGE(C1193:C1209,C1211:C1215)</f>
        <v>49.489090909090912</v>
      </c>
      <c r="D1216" s="8">
        <f t="shared" ref="D1216:K1216" si="555">AVERAGE(D1193:D1209,D1211:D1215)</f>
        <v>9.6999999999999989E-2</v>
      </c>
      <c r="E1216" s="8">
        <f t="shared" si="555"/>
        <v>5.6307727272727286</v>
      </c>
      <c r="F1216" s="8">
        <f t="shared" si="555"/>
        <v>0.19213636363636361</v>
      </c>
      <c r="G1216" s="8">
        <f t="shared" si="555"/>
        <v>19.788818181818179</v>
      </c>
      <c r="H1216" s="8">
        <f t="shared" si="555"/>
        <v>0.13286363636363635</v>
      </c>
      <c r="I1216" s="8">
        <f t="shared" si="555"/>
        <v>22.119545454545456</v>
      </c>
      <c r="J1216" s="8">
        <f t="shared" si="555"/>
        <v>4.0727272727272744E-2</v>
      </c>
      <c r="K1216" s="8">
        <f t="shared" si="555"/>
        <v>1.3227272727272726E-2</v>
      </c>
      <c r="L1216" s="8">
        <f>AVERAGE(L1193:L1209,L1211:L1215)</f>
        <v>7.0909090909090922E-3</v>
      </c>
      <c r="M1216" s="8">
        <f>SUM(C1216:L1216)</f>
        <v>97.511272727272726</v>
      </c>
      <c r="N1216" s="8"/>
      <c r="O1216" s="8">
        <v>8.7833170958397058E-2</v>
      </c>
      <c r="P1216" s="8">
        <v>66.374357384728398</v>
      </c>
      <c r="Q1216" s="8">
        <v>33.311288971516561</v>
      </c>
      <c r="R1216" s="8">
        <v>0.22652047279663529</v>
      </c>
      <c r="S1216" s="8">
        <v>99.999999999999986</v>
      </c>
      <c r="V1216" s="8"/>
      <c r="W1216" s="8"/>
      <c r="X1216" s="9"/>
    </row>
    <row r="1217" spans="2:24" ht="17" x14ac:dyDescent="0.2">
      <c r="B1217" s="10" t="s">
        <v>1532</v>
      </c>
      <c r="C1217" s="8">
        <f>(STDEV(C1193:C1209,C1211:C1215)/C1216)*100</f>
        <v>0.97632131328185756</v>
      </c>
      <c r="D1217" s="8">
        <f t="shared" ref="D1217:L1217" si="556">(STDEV(D1193:D1209,D1211:D1215)/D1216)*100</f>
        <v>76.861019474590506</v>
      </c>
      <c r="E1217" s="8">
        <f t="shared" si="556"/>
        <v>8.6736768855275432</v>
      </c>
      <c r="F1217" s="8">
        <f t="shared" si="556"/>
        <v>16.309941337463588</v>
      </c>
      <c r="G1217" s="8">
        <f t="shared" si="556"/>
        <v>3.2648298876351731</v>
      </c>
      <c r="H1217" s="8">
        <f t="shared" si="556"/>
        <v>16.617354772070549</v>
      </c>
      <c r="I1217" s="8">
        <f t="shared" si="556"/>
        <v>2.0016964999439111</v>
      </c>
      <c r="J1217" s="8">
        <f t="shared" si="556"/>
        <v>17.182184552215336</v>
      </c>
      <c r="K1217" s="8">
        <f t="shared" si="556"/>
        <v>120.96066518418415</v>
      </c>
      <c r="L1217" s="8">
        <f t="shared" si="556"/>
        <v>280.83682372799552</v>
      </c>
      <c r="N1217" s="8"/>
      <c r="O1217" s="8">
        <v>48.193492888052468</v>
      </c>
      <c r="P1217" s="8">
        <v>7.8119445500881346</v>
      </c>
      <c r="Q1217" s="8">
        <v>7.1477429875675842</v>
      </c>
      <c r="R1217" s="8">
        <v>36.846819574291828</v>
      </c>
      <c r="S1217" s="8">
        <v>100.00000000000001</v>
      </c>
      <c r="T1217" s="8">
        <v>1.0112579987146004</v>
      </c>
      <c r="U1217" s="8">
        <v>85.852065463552179</v>
      </c>
      <c r="V1217" s="8">
        <v>13.136676537733209</v>
      </c>
      <c r="W1217" s="8">
        <v>99.999999999999986</v>
      </c>
      <c r="X1217" s="9"/>
    </row>
    <row r="1218" spans="2:24" x14ac:dyDescent="0.2">
      <c r="B1218" s="20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N1218" s="8"/>
      <c r="O1218" s="8"/>
      <c r="P1218" s="8"/>
      <c r="Q1218" s="8"/>
      <c r="R1218" s="8"/>
      <c r="S1218" s="8"/>
      <c r="V1218" s="8"/>
      <c r="W1218" s="8"/>
      <c r="X1218" s="9"/>
    </row>
    <row r="1219" spans="2:24" x14ac:dyDescent="0.2">
      <c r="B1219" s="20" t="s">
        <v>3285</v>
      </c>
      <c r="C1219" s="8">
        <v>53.695999999999998</v>
      </c>
      <c r="D1219" s="8">
        <v>3.1E-2</v>
      </c>
      <c r="E1219" s="8">
        <v>1.0820000000000001</v>
      </c>
      <c r="F1219" s="8">
        <v>3.2000000000000001E-2</v>
      </c>
      <c r="G1219" s="8">
        <v>1.5940000000000001</v>
      </c>
      <c r="H1219" s="8">
        <v>1.7999999999999999E-2</v>
      </c>
      <c r="I1219" s="8">
        <v>16.96</v>
      </c>
      <c r="J1219" s="8">
        <v>24.78</v>
      </c>
      <c r="K1219" s="8">
        <v>0.43</v>
      </c>
      <c r="L1219" s="8">
        <v>0</v>
      </c>
      <c r="M1219" s="8">
        <v>98.637</v>
      </c>
      <c r="N1219" s="8"/>
      <c r="O1219" s="8">
        <v>49.922935833856286</v>
      </c>
      <c r="P1219" s="8">
        <v>47.541793474167314</v>
      </c>
      <c r="Q1219" s="8">
        <v>2.5066025588890644</v>
      </c>
      <c r="R1219" s="8">
        <v>2.8668133087322613E-2</v>
      </c>
      <c r="S1219" s="8">
        <v>100</v>
      </c>
      <c r="V1219" s="8"/>
      <c r="W1219" s="8"/>
      <c r="X1219" s="9"/>
    </row>
    <row r="1220" spans="2:24" x14ac:dyDescent="0.2">
      <c r="B1220" s="20" t="s">
        <v>3286</v>
      </c>
      <c r="C1220" s="8">
        <v>53.396999999999998</v>
      </c>
      <c r="D1220" s="8">
        <v>2.1000000000000001E-2</v>
      </c>
      <c r="E1220" s="8">
        <v>1.204</v>
      </c>
      <c r="F1220" s="8">
        <v>2.4E-2</v>
      </c>
      <c r="G1220" s="8">
        <v>1.6339999999999999</v>
      </c>
      <c r="H1220" s="8">
        <v>1.0999999999999999E-2</v>
      </c>
      <c r="I1220" s="8">
        <v>16.73</v>
      </c>
      <c r="J1220" s="8">
        <v>24.792999999999999</v>
      </c>
      <c r="K1220" s="8">
        <v>0.40600000000000003</v>
      </c>
      <c r="L1220" s="8">
        <v>0</v>
      </c>
      <c r="M1220" s="8">
        <v>98.25</v>
      </c>
      <c r="N1220" s="8"/>
      <c r="O1220" s="8">
        <v>50.233845081430751</v>
      </c>
      <c r="P1220" s="8">
        <v>47.164385514768583</v>
      </c>
      <c r="Q1220" s="8">
        <v>2.584150125376981</v>
      </c>
      <c r="R1220" s="8">
        <v>1.7619278423688916E-2</v>
      </c>
      <c r="S1220" s="8">
        <v>100.00000000000001</v>
      </c>
      <c r="V1220" s="8"/>
      <c r="W1220" s="8"/>
      <c r="X1220" s="9"/>
    </row>
    <row r="1221" spans="2:24" x14ac:dyDescent="0.2">
      <c r="B1221" s="20" t="s">
        <v>3287</v>
      </c>
      <c r="C1221" s="8">
        <v>54.481000000000002</v>
      </c>
      <c r="D1221" s="8">
        <v>2.5999999999999999E-2</v>
      </c>
      <c r="E1221" s="8">
        <v>1.1180000000000001</v>
      </c>
      <c r="F1221" s="8">
        <v>1.6E-2</v>
      </c>
      <c r="G1221" s="8">
        <v>1.5449999999999999</v>
      </c>
      <c r="H1221" s="8">
        <v>8.0000000000000002E-3</v>
      </c>
      <c r="I1221" s="8">
        <v>17.032</v>
      </c>
      <c r="J1221" s="8">
        <v>24.417999999999999</v>
      </c>
      <c r="K1221" s="8">
        <v>0.59099999999999997</v>
      </c>
      <c r="L1221" s="8">
        <v>0</v>
      </c>
      <c r="M1221" s="8">
        <v>99.266000000000005</v>
      </c>
      <c r="N1221" s="8"/>
      <c r="O1221" s="8">
        <v>49.500763329217648</v>
      </c>
      <c r="P1221" s="8">
        <v>48.041698480101694</v>
      </c>
      <c r="Q1221" s="8">
        <v>2.4447172501597683</v>
      </c>
      <c r="R1221" s="8">
        <v>1.282094052089329E-2</v>
      </c>
      <c r="S1221" s="8">
        <v>100.00000000000001</v>
      </c>
      <c r="T1221" s="8">
        <v>1.204210660070437</v>
      </c>
      <c r="U1221" s="8">
        <v>0.94343080013397695</v>
      </c>
      <c r="V1221" s="8">
        <v>97.852358539795588</v>
      </c>
      <c r="W1221" s="8">
        <v>100</v>
      </c>
      <c r="X1221" s="9"/>
    </row>
    <row r="1222" spans="2:24" x14ac:dyDescent="0.2">
      <c r="B1222" s="20" t="s">
        <v>3288</v>
      </c>
      <c r="C1222" s="8">
        <v>54.024999999999999</v>
      </c>
      <c r="D1222" s="8">
        <v>6.3E-2</v>
      </c>
      <c r="E1222" s="8">
        <v>1.532</v>
      </c>
      <c r="F1222" s="8">
        <v>3.7999999999999999E-2</v>
      </c>
      <c r="G1222" s="8">
        <v>1.6830000000000001</v>
      </c>
      <c r="H1222" s="8">
        <v>1E-3</v>
      </c>
      <c r="I1222" s="8">
        <v>17.233000000000001</v>
      </c>
      <c r="J1222" s="8">
        <v>24.422000000000001</v>
      </c>
      <c r="K1222" s="8">
        <v>0.51200000000000001</v>
      </c>
      <c r="L1222" s="8">
        <v>0</v>
      </c>
      <c r="M1222" s="8">
        <v>99.53</v>
      </c>
      <c r="N1222" s="8"/>
      <c r="O1222" s="8">
        <v>49.124615118063929</v>
      </c>
      <c r="P1222" s="8">
        <v>48.231383533715608</v>
      </c>
      <c r="Q1222" s="8">
        <v>2.6424111691772394</v>
      </c>
      <c r="R1222" s="8">
        <v>1.5901790432110365E-3</v>
      </c>
      <c r="S1222" s="8">
        <v>99.999999999999986</v>
      </c>
      <c r="V1222" s="8"/>
      <c r="W1222" s="8"/>
      <c r="X1222" s="9"/>
    </row>
    <row r="1223" spans="2:24" x14ac:dyDescent="0.2">
      <c r="B1223" s="20" t="s">
        <v>3289</v>
      </c>
      <c r="C1223" s="8">
        <v>54.17</v>
      </c>
      <c r="D1223" s="8">
        <v>6.2E-2</v>
      </c>
      <c r="E1223" s="8">
        <v>1.165</v>
      </c>
      <c r="F1223" s="8">
        <v>2.1000000000000001E-2</v>
      </c>
      <c r="G1223" s="8">
        <v>1.631</v>
      </c>
      <c r="H1223" s="8">
        <v>0.01</v>
      </c>
      <c r="I1223" s="8">
        <v>17.657</v>
      </c>
      <c r="J1223" s="8">
        <v>24.997</v>
      </c>
      <c r="K1223" s="8">
        <v>0.35899999999999999</v>
      </c>
      <c r="L1223" s="8">
        <v>0</v>
      </c>
      <c r="M1223" s="8">
        <v>100.113</v>
      </c>
      <c r="N1223" s="8"/>
      <c r="O1223" s="8">
        <v>49.162308380930192</v>
      </c>
      <c r="P1223" s="8">
        <v>48.318360706233157</v>
      </c>
      <c r="Q1223" s="8">
        <v>2.5037829867189632</v>
      </c>
      <c r="R1223" s="8">
        <v>1.5547926117696963E-2</v>
      </c>
      <c r="S1223" s="8">
        <v>100</v>
      </c>
      <c r="V1223" s="8"/>
      <c r="W1223" s="8"/>
      <c r="X1223" s="9"/>
    </row>
    <row r="1224" spans="2:24" x14ac:dyDescent="0.2">
      <c r="B1224" s="20" t="s">
        <v>3290</v>
      </c>
      <c r="C1224" s="8">
        <v>54.439</v>
      </c>
      <c r="D1224" s="8">
        <v>7.0999999999999994E-2</v>
      </c>
      <c r="E1224" s="8">
        <v>1.3720000000000001</v>
      </c>
      <c r="F1224" s="8">
        <v>1.9E-2</v>
      </c>
      <c r="G1224" s="8">
        <v>1.63</v>
      </c>
      <c r="H1224" s="8">
        <v>7.0000000000000001E-3</v>
      </c>
      <c r="I1224" s="8">
        <v>17.111999999999998</v>
      </c>
      <c r="J1224" s="8">
        <v>24.751999999999999</v>
      </c>
      <c r="K1224" s="8">
        <v>0.44700000000000001</v>
      </c>
      <c r="L1224" s="8">
        <v>1E-3</v>
      </c>
      <c r="M1224" s="8">
        <v>99.882999999999996</v>
      </c>
      <c r="N1224" s="8"/>
      <c r="O1224" s="8">
        <v>49.66351942251444</v>
      </c>
      <c r="P1224" s="8">
        <v>47.77259866402796</v>
      </c>
      <c r="Q1224" s="8">
        <v>2.55277858139771</v>
      </c>
      <c r="R1224" s="8">
        <v>1.1103332059884676E-2</v>
      </c>
      <c r="S1224" s="8">
        <v>99.999999999999986</v>
      </c>
      <c r="T1224" s="8">
        <v>1.1975660973835136</v>
      </c>
      <c r="U1224" s="8">
        <v>0.41865919467382379</v>
      </c>
      <c r="V1224" s="8">
        <v>98.383774707942663</v>
      </c>
      <c r="W1224" s="8">
        <v>100</v>
      </c>
      <c r="X1224" s="9"/>
    </row>
    <row r="1225" spans="2:24" x14ac:dyDescent="0.2">
      <c r="B1225" s="20" t="s">
        <v>3291</v>
      </c>
      <c r="C1225" s="8">
        <v>54.658999999999999</v>
      </c>
      <c r="D1225" s="8">
        <v>2.3E-2</v>
      </c>
      <c r="E1225" s="8">
        <v>1.167</v>
      </c>
      <c r="F1225" s="8">
        <v>2.4E-2</v>
      </c>
      <c r="G1225" s="8">
        <v>1.6040000000000001</v>
      </c>
      <c r="H1225" s="8">
        <v>1.9E-2</v>
      </c>
      <c r="I1225" s="8">
        <v>17.393000000000001</v>
      </c>
      <c r="J1225" s="8">
        <v>24.852</v>
      </c>
      <c r="K1225" s="8">
        <v>0.48399999999999999</v>
      </c>
      <c r="L1225" s="8">
        <v>0</v>
      </c>
      <c r="M1225" s="8">
        <v>100.268</v>
      </c>
      <c r="N1225" s="8"/>
      <c r="O1225" s="8">
        <v>49.388334859419949</v>
      </c>
      <c r="P1225" s="8">
        <v>48.093727039045362</v>
      </c>
      <c r="Q1225" s="8">
        <v>2.4880880742914351</v>
      </c>
      <c r="R1225" s="8">
        <v>2.9850027243249068E-2</v>
      </c>
      <c r="S1225" s="8">
        <v>99.999999999999986</v>
      </c>
      <c r="V1225" s="8"/>
      <c r="W1225" s="8"/>
      <c r="X1225" s="9"/>
    </row>
    <row r="1226" spans="2:24" x14ac:dyDescent="0.2">
      <c r="B1226" s="20" t="s">
        <v>3292</v>
      </c>
      <c r="C1226" s="8">
        <v>54.576999999999998</v>
      </c>
      <c r="D1226" s="8">
        <v>2.8000000000000001E-2</v>
      </c>
      <c r="E1226" s="8">
        <v>1.2110000000000001</v>
      </c>
      <c r="F1226" s="8">
        <v>0.01</v>
      </c>
      <c r="G1226" s="8">
        <v>1.6639999999999999</v>
      </c>
      <c r="H1226" s="8">
        <v>0</v>
      </c>
      <c r="I1226" s="8">
        <v>17.161000000000001</v>
      </c>
      <c r="J1226" s="8">
        <v>24.631</v>
      </c>
      <c r="K1226" s="8">
        <v>0.61199999999999999</v>
      </c>
      <c r="L1226" s="8">
        <v>0</v>
      </c>
      <c r="M1226" s="8">
        <v>99.936000000000007</v>
      </c>
      <c r="N1226" s="8"/>
      <c r="O1226" s="8">
        <v>49.452309351488537</v>
      </c>
      <c r="P1226" s="8">
        <v>47.939999207170331</v>
      </c>
      <c r="Q1226" s="8">
        <v>2.6076914413411303</v>
      </c>
      <c r="R1226" s="8">
        <v>0</v>
      </c>
      <c r="S1226" s="8">
        <v>100</v>
      </c>
      <c r="T1226" s="8">
        <v>2.1337981368051731</v>
      </c>
      <c r="U1226" s="8">
        <v>8.7790914307807749E-2</v>
      </c>
      <c r="V1226" s="8">
        <v>97.778410948887014</v>
      </c>
      <c r="W1226" s="8">
        <v>100</v>
      </c>
      <c r="X1226" s="9"/>
    </row>
    <row r="1227" spans="2:24" x14ac:dyDescent="0.2">
      <c r="B1227" s="20" t="s">
        <v>3482</v>
      </c>
      <c r="C1227" s="8">
        <v>54.796999999999997</v>
      </c>
      <c r="D1227" s="8">
        <v>2.7E-2</v>
      </c>
      <c r="E1227" s="8">
        <v>1.2270000000000001</v>
      </c>
      <c r="F1227" s="8">
        <v>3.6999999999999998E-2</v>
      </c>
      <c r="G1227" s="8">
        <v>1.5189999999999999</v>
      </c>
      <c r="H1227" s="8">
        <v>8.9999999999999993E-3</v>
      </c>
      <c r="I1227" s="8">
        <v>17.263999999999999</v>
      </c>
      <c r="J1227" s="8">
        <v>24.478000000000002</v>
      </c>
      <c r="K1227" s="8">
        <v>0.755</v>
      </c>
      <c r="L1227" s="8">
        <v>0</v>
      </c>
      <c r="M1227" s="8">
        <v>100.14</v>
      </c>
      <c r="N1227" s="8"/>
      <c r="O1227" s="8">
        <v>49.259604097218705</v>
      </c>
      <c r="P1227" s="8">
        <v>48.340074128022721</v>
      </c>
      <c r="Q1227" s="8">
        <v>2.386003668278887</v>
      </c>
      <c r="R1227" s="8">
        <v>1.4318106479689006E-2</v>
      </c>
      <c r="S1227" s="8">
        <v>100.00000000000001</v>
      </c>
      <c r="T1227" s="8">
        <v>2.3773624307789443</v>
      </c>
      <c r="U1227" s="8">
        <v>0.36216363012449015</v>
      </c>
      <c r="V1227" s="8">
        <v>97.26047393909657</v>
      </c>
      <c r="W1227" s="8">
        <v>100</v>
      </c>
      <c r="X1227" s="9"/>
    </row>
    <row r="1228" spans="2:24" x14ac:dyDescent="0.2">
      <c r="B1228" s="20" t="s">
        <v>3483</v>
      </c>
      <c r="C1228" s="8">
        <v>54.436</v>
      </c>
      <c r="D1228" s="8">
        <v>4.2000000000000003E-2</v>
      </c>
      <c r="E1228" s="8">
        <v>1.165</v>
      </c>
      <c r="F1228" s="8">
        <v>7.0000000000000001E-3</v>
      </c>
      <c r="G1228" s="8">
        <v>1.623</v>
      </c>
      <c r="H1228" s="8">
        <v>1.0999999999999999E-2</v>
      </c>
      <c r="I1228" s="8">
        <v>17.332999999999998</v>
      </c>
      <c r="J1228" s="8">
        <v>24.841999999999999</v>
      </c>
      <c r="K1228" s="8">
        <v>0.47099999999999997</v>
      </c>
      <c r="L1228" s="8">
        <v>0</v>
      </c>
      <c r="M1228" s="8">
        <v>99.942999999999998</v>
      </c>
      <c r="N1228" s="8"/>
      <c r="O1228" s="8">
        <v>49.451974508565712</v>
      </c>
      <c r="P1228" s="8">
        <v>48.008895470351021</v>
      </c>
      <c r="Q1228" s="8">
        <v>2.5218191924884561</v>
      </c>
      <c r="R1228" s="8">
        <v>1.7310828594814823E-2</v>
      </c>
      <c r="S1228" s="8">
        <v>100</v>
      </c>
      <c r="V1228" s="8"/>
      <c r="W1228" s="8"/>
      <c r="X1228" s="9"/>
    </row>
    <row r="1229" spans="2:24" x14ac:dyDescent="0.2">
      <c r="B1229" s="20" t="s">
        <v>3484</v>
      </c>
      <c r="C1229" s="8">
        <v>54.625</v>
      </c>
      <c r="D1229" s="8">
        <v>1.9E-2</v>
      </c>
      <c r="E1229" s="8">
        <v>1.056</v>
      </c>
      <c r="F1229" s="8">
        <v>4.2000000000000003E-2</v>
      </c>
      <c r="G1229" s="8">
        <v>1.6259999999999999</v>
      </c>
      <c r="H1229" s="8">
        <v>3.0000000000000001E-3</v>
      </c>
      <c r="I1229" s="8">
        <v>17.295000000000002</v>
      </c>
      <c r="J1229" s="8">
        <v>24.58</v>
      </c>
      <c r="K1229" s="8">
        <v>0.64700000000000002</v>
      </c>
      <c r="L1229" s="8">
        <v>1E-3</v>
      </c>
      <c r="M1229" s="8">
        <v>99.915000000000006</v>
      </c>
      <c r="N1229" s="8"/>
      <c r="O1229" s="8">
        <v>49.24298330903958</v>
      </c>
      <c r="P1229" s="8">
        <v>48.209645944786942</v>
      </c>
      <c r="Q1229" s="8">
        <v>2.5426194530534092</v>
      </c>
      <c r="R1229" s="8">
        <v>4.751293120066156E-3</v>
      </c>
      <c r="S1229" s="8">
        <v>100</v>
      </c>
      <c r="V1229" s="8"/>
      <c r="W1229" s="8"/>
      <c r="X1229" s="9"/>
    </row>
    <row r="1230" spans="2:24" x14ac:dyDescent="0.2">
      <c r="B1230" s="20" t="s">
        <v>3485</v>
      </c>
      <c r="C1230" s="8">
        <v>54.62</v>
      </c>
      <c r="D1230" s="8">
        <v>3.9E-2</v>
      </c>
      <c r="E1230" s="8">
        <v>1.1619999999999999</v>
      </c>
      <c r="F1230" s="8">
        <v>1.9E-2</v>
      </c>
      <c r="G1230" s="8">
        <v>1.631</v>
      </c>
      <c r="H1230" s="8">
        <v>0.01</v>
      </c>
      <c r="I1230" s="8">
        <v>17.443999999999999</v>
      </c>
      <c r="J1230" s="8">
        <v>24.657</v>
      </c>
      <c r="K1230" s="8">
        <v>0.53700000000000003</v>
      </c>
      <c r="L1230" s="8">
        <v>2E-3</v>
      </c>
      <c r="M1230" s="8">
        <v>100.13500000000001</v>
      </c>
      <c r="N1230" s="8"/>
      <c r="O1230" s="8">
        <v>49.10824077460915</v>
      </c>
      <c r="P1230" s="8">
        <v>48.340497695332779</v>
      </c>
      <c r="Q1230" s="8">
        <v>2.5355165457155446</v>
      </c>
      <c r="R1230" s="8">
        <v>1.5744984342530174E-2</v>
      </c>
      <c r="S1230" s="8">
        <v>100</v>
      </c>
      <c r="V1230" s="8"/>
      <c r="W1230" s="8"/>
      <c r="X1230" s="9"/>
    </row>
    <row r="1231" spans="2:24" x14ac:dyDescent="0.2">
      <c r="B1231" s="20" t="s">
        <v>3486</v>
      </c>
      <c r="C1231" s="8">
        <v>55.037999999999997</v>
      </c>
      <c r="D1231" s="8">
        <v>3.1E-2</v>
      </c>
      <c r="E1231" s="8">
        <v>1.165</v>
      </c>
      <c r="F1231" s="8">
        <v>3.4000000000000002E-2</v>
      </c>
      <c r="G1231" s="8">
        <v>1.476</v>
      </c>
      <c r="H1231" s="8">
        <v>7.0000000000000001E-3</v>
      </c>
      <c r="I1231" s="8">
        <v>17.459</v>
      </c>
      <c r="J1231" s="8">
        <v>24.463000000000001</v>
      </c>
      <c r="K1231" s="8">
        <v>0.60599999999999998</v>
      </c>
      <c r="L1231" s="8">
        <v>1.2999999999999999E-2</v>
      </c>
      <c r="M1231" s="8">
        <v>100.33</v>
      </c>
      <c r="N1231" s="8"/>
      <c r="O1231" s="8">
        <v>49.011269477514858</v>
      </c>
      <c r="P1231" s="8">
        <v>48.669456832856625</v>
      </c>
      <c r="Q1231" s="8">
        <v>2.3081867325019396</v>
      </c>
      <c r="R1231" s="8">
        <v>1.1086957126569616E-2</v>
      </c>
      <c r="S1231" s="8">
        <v>99.999999999999986</v>
      </c>
      <c r="T1231" s="8">
        <v>1.4842129812431251</v>
      </c>
      <c r="U1231" s="8">
        <v>0.69755228629966426</v>
      </c>
      <c r="V1231" s="8">
        <v>97.818234732457213</v>
      </c>
      <c r="W1231" s="8">
        <v>100</v>
      </c>
      <c r="X1231" s="9"/>
    </row>
    <row r="1232" spans="2:24" x14ac:dyDescent="0.2">
      <c r="B1232" s="20" t="s">
        <v>3293</v>
      </c>
      <c r="C1232" s="8">
        <v>53.945</v>
      </c>
      <c r="D1232" s="8">
        <v>4.2000000000000003E-2</v>
      </c>
      <c r="E1232" s="8">
        <v>1.234</v>
      </c>
      <c r="F1232" s="8">
        <v>1.2E-2</v>
      </c>
      <c r="G1232" s="8">
        <v>1.6579999999999999</v>
      </c>
      <c r="H1232" s="8">
        <v>6.0000000000000001E-3</v>
      </c>
      <c r="I1232" s="8">
        <v>16.994</v>
      </c>
      <c r="J1232" s="8">
        <v>24.52</v>
      </c>
      <c r="K1232" s="8">
        <v>0.51700000000000002</v>
      </c>
      <c r="L1232" s="8">
        <v>0</v>
      </c>
      <c r="M1232" s="8">
        <v>98.944000000000003</v>
      </c>
      <c r="N1232" s="8"/>
      <c r="O1232" s="8">
        <v>49.571125111580116</v>
      </c>
      <c r="P1232" s="8">
        <v>47.802963632298976</v>
      </c>
      <c r="Q1232" s="8">
        <v>2.6163219396319053</v>
      </c>
      <c r="R1232" s="8">
        <v>9.5893164889928832E-3</v>
      </c>
      <c r="S1232" s="8">
        <v>100</v>
      </c>
      <c r="V1232" s="8"/>
      <c r="W1232" s="8"/>
      <c r="X1232" s="9"/>
    </row>
    <row r="1233" spans="2:24" x14ac:dyDescent="0.2">
      <c r="B1233" s="20" t="s">
        <v>3294</v>
      </c>
      <c r="C1233" s="8">
        <v>53.99</v>
      </c>
      <c r="D1233" s="8">
        <v>0.03</v>
      </c>
      <c r="E1233" s="8">
        <v>1.2070000000000001</v>
      </c>
      <c r="F1233" s="8">
        <v>5.0000000000000001E-3</v>
      </c>
      <c r="G1233" s="8">
        <v>1.6910000000000001</v>
      </c>
      <c r="H1233" s="8">
        <v>2.1000000000000001E-2</v>
      </c>
      <c r="I1233" s="8">
        <v>16.780999999999999</v>
      </c>
      <c r="J1233" s="8">
        <v>24.501000000000001</v>
      </c>
      <c r="K1233" s="8">
        <v>0.56699999999999995</v>
      </c>
      <c r="L1233" s="8">
        <v>0</v>
      </c>
      <c r="M1233" s="8">
        <v>98.828000000000003</v>
      </c>
      <c r="N1233" s="8"/>
      <c r="O1233" s="8">
        <v>49.812419649679072</v>
      </c>
      <c r="P1233" s="8">
        <v>47.470364164593335</v>
      </c>
      <c r="Q1233" s="8">
        <v>2.6834640534520529</v>
      </c>
      <c r="R1233" s="8">
        <v>3.3752132275544341E-2</v>
      </c>
      <c r="S1233" s="8">
        <v>100</v>
      </c>
      <c r="T1233" s="8">
        <v>1.6730874328543917</v>
      </c>
      <c r="U1233" s="8">
        <v>0.40453047408696186</v>
      </c>
      <c r="V1233" s="8">
        <v>97.922382093058644</v>
      </c>
      <c r="W1233" s="8">
        <v>100</v>
      </c>
      <c r="X1233" s="9"/>
    </row>
    <row r="1234" spans="2:24" x14ac:dyDescent="0.2">
      <c r="B1234" s="20" t="s">
        <v>3295</v>
      </c>
      <c r="C1234" s="8">
        <v>54.201999999999998</v>
      </c>
      <c r="D1234" s="8">
        <v>1.2999999999999999E-2</v>
      </c>
      <c r="E1234" s="8">
        <v>1.099</v>
      </c>
      <c r="F1234" s="8">
        <v>3.5000000000000003E-2</v>
      </c>
      <c r="G1234" s="8">
        <v>1.5129999999999999</v>
      </c>
      <c r="H1234" s="8">
        <v>1.0999999999999999E-2</v>
      </c>
      <c r="I1234" s="8">
        <v>17.155000000000001</v>
      </c>
      <c r="J1234" s="8">
        <v>24.408000000000001</v>
      </c>
      <c r="K1234" s="8">
        <v>0.68700000000000006</v>
      </c>
      <c r="L1234" s="8">
        <v>6.0000000000000001E-3</v>
      </c>
      <c r="M1234" s="8">
        <v>99.146000000000001</v>
      </c>
      <c r="N1234" s="8"/>
      <c r="O1234" s="8">
        <v>49.341917548023588</v>
      </c>
      <c r="P1234" s="8">
        <v>48.253125492819301</v>
      </c>
      <c r="Q1234" s="8">
        <v>2.387377536595741</v>
      </c>
      <c r="R1234" s="8">
        <v>1.7579422561375017E-2</v>
      </c>
      <c r="S1234" s="8">
        <v>99.999999999999986</v>
      </c>
      <c r="T1234" s="8">
        <v>2.3843770787192566</v>
      </c>
      <c r="U1234" s="8">
        <v>0.12568007491444724</v>
      </c>
      <c r="V1234" s="8">
        <v>97.48994284636629</v>
      </c>
      <c r="W1234" s="8">
        <v>100</v>
      </c>
      <c r="X1234" s="9"/>
    </row>
    <row r="1235" spans="2:24" x14ac:dyDescent="0.2">
      <c r="B1235" s="20" t="s">
        <v>3296</v>
      </c>
      <c r="C1235" s="8">
        <v>53.96</v>
      </c>
      <c r="D1235" s="8">
        <v>4.1000000000000002E-2</v>
      </c>
      <c r="E1235" s="8">
        <v>1.22</v>
      </c>
      <c r="F1235" s="8">
        <v>3.9E-2</v>
      </c>
      <c r="G1235" s="8">
        <v>1.6819999999999999</v>
      </c>
      <c r="H1235" s="8">
        <v>1.2999999999999999E-2</v>
      </c>
      <c r="I1235" s="8">
        <v>17.084</v>
      </c>
      <c r="J1235" s="8">
        <v>24.664000000000001</v>
      </c>
      <c r="K1235" s="8">
        <v>0.53800000000000003</v>
      </c>
      <c r="L1235" s="8">
        <v>0</v>
      </c>
      <c r="M1235" s="8">
        <v>99.281000000000006</v>
      </c>
      <c r="N1235" s="8"/>
      <c r="O1235" s="8">
        <v>49.568135446343419</v>
      </c>
      <c r="P1235" s="8">
        <v>47.772671912617689</v>
      </c>
      <c r="Q1235" s="8">
        <v>2.6385383394040214</v>
      </c>
      <c r="R1235" s="8">
        <v>2.0654301634865792E-2</v>
      </c>
      <c r="S1235" s="8">
        <v>100</v>
      </c>
      <c r="V1235" s="8"/>
      <c r="W1235" s="8"/>
      <c r="X1235" s="9"/>
    </row>
    <row r="1236" spans="2:24" x14ac:dyDescent="0.2">
      <c r="B1236" s="20" t="s">
        <v>3297</v>
      </c>
      <c r="C1236" s="8">
        <v>54.341999999999999</v>
      </c>
      <c r="D1236" s="8">
        <v>4.8000000000000001E-2</v>
      </c>
      <c r="E1236" s="8">
        <v>1.133</v>
      </c>
      <c r="F1236" s="8">
        <v>8.0000000000000002E-3</v>
      </c>
      <c r="G1236" s="8">
        <v>1.673</v>
      </c>
      <c r="H1236" s="8">
        <v>1.4999999999999999E-2</v>
      </c>
      <c r="I1236" s="8">
        <v>16.856999999999999</v>
      </c>
      <c r="J1236" s="8">
        <v>24.459</v>
      </c>
      <c r="K1236" s="8">
        <v>0.61899999999999999</v>
      </c>
      <c r="L1236" s="8">
        <v>0</v>
      </c>
      <c r="M1236" s="8">
        <v>99.198999999999998</v>
      </c>
      <c r="N1236" s="8"/>
      <c r="O1236" s="8">
        <v>49.681624909684558</v>
      </c>
      <c r="P1236" s="8">
        <v>47.641812932189495</v>
      </c>
      <c r="Q1236" s="8">
        <v>2.6524755057186007</v>
      </c>
      <c r="R1236" s="8">
        <v>2.408665240733272E-2</v>
      </c>
      <c r="S1236" s="8">
        <v>99.999999999999986</v>
      </c>
      <c r="T1236" s="8">
        <v>1.4471289924514366</v>
      </c>
      <c r="U1236" s="8">
        <v>0.80973813120477178</v>
      </c>
      <c r="V1236" s="8">
        <v>97.743132876343779</v>
      </c>
      <c r="W1236" s="8">
        <v>99.999999999999986</v>
      </c>
      <c r="X1236" s="9"/>
    </row>
    <row r="1237" spans="2:24" x14ac:dyDescent="0.2">
      <c r="B1237" s="20" t="s">
        <v>3298</v>
      </c>
      <c r="C1237" s="8">
        <v>54.378999999999998</v>
      </c>
      <c r="D1237" s="8">
        <v>1.4E-2</v>
      </c>
      <c r="E1237" s="8">
        <v>0.86399999999999999</v>
      </c>
      <c r="F1237" s="8">
        <v>2.7E-2</v>
      </c>
      <c r="G1237" s="8">
        <v>1.4990000000000001</v>
      </c>
      <c r="H1237" s="8">
        <v>8.9999999999999993E-3</v>
      </c>
      <c r="I1237" s="8">
        <v>17.347000000000001</v>
      </c>
      <c r="J1237" s="8">
        <v>24.634</v>
      </c>
      <c r="K1237" s="8">
        <v>0.496</v>
      </c>
      <c r="L1237" s="8">
        <v>0</v>
      </c>
      <c r="M1237" s="8">
        <v>99.292000000000002</v>
      </c>
      <c r="N1237" s="8"/>
      <c r="O1237" s="8">
        <v>49.319580806843042</v>
      </c>
      <c r="P1237" s="8">
        <v>48.323648441297337</v>
      </c>
      <c r="Q1237" s="8">
        <v>2.3425259950003814</v>
      </c>
      <c r="R1237" s="8">
        <v>1.4244756859240072E-2</v>
      </c>
      <c r="S1237" s="8">
        <v>100.00000000000001</v>
      </c>
      <c r="V1237" s="8"/>
      <c r="W1237" s="8"/>
      <c r="X1237" s="9"/>
    </row>
    <row r="1238" spans="2:24" x14ac:dyDescent="0.2">
      <c r="B1238" s="20" t="s">
        <v>3299</v>
      </c>
      <c r="C1238" s="8">
        <v>54.48</v>
      </c>
      <c r="D1238" s="8">
        <v>8.0000000000000002E-3</v>
      </c>
      <c r="E1238" s="8">
        <v>1.208</v>
      </c>
      <c r="F1238" s="8">
        <v>1.4999999999999999E-2</v>
      </c>
      <c r="G1238" s="8">
        <v>1.506</v>
      </c>
      <c r="H1238" s="8">
        <v>2E-3</v>
      </c>
      <c r="I1238" s="8">
        <v>17.274000000000001</v>
      </c>
      <c r="J1238" s="8">
        <v>24.343</v>
      </c>
      <c r="K1238" s="8">
        <v>0.72199999999999998</v>
      </c>
      <c r="L1238" s="8">
        <v>1E-3</v>
      </c>
      <c r="M1238" s="8">
        <v>99.578999999999994</v>
      </c>
      <c r="N1238" s="8"/>
      <c r="O1238" s="8">
        <v>49.123131399008841</v>
      </c>
      <c r="P1238" s="8">
        <v>48.50156562309607</v>
      </c>
      <c r="Q1238" s="8">
        <v>2.3721123950053435</v>
      </c>
      <c r="R1238" s="8">
        <v>3.1905828897490292E-3</v>
      </c>
      <c r="S1238" s="8">
        <v>100</v>
      </c>
      <c r="T1238" s="8">
        <v>2.3658558463925456</v>
      </c>
      <c r="U1238" s="8">
        <v>0.26375430717243953</v>
      </c>
      <c r="V1238" s="8">
        <v>97.370389846435017</v>
      </c>
      <c r="W1238" s="8">
        <v>100</v>
      </c>
      <c r="X1238" s="9"/>
    </row>
    <row r="1239" spans="2:24" x14ac:dyDescent="0.2">
      <c r="B1239" s="20" t="s">
        <v>3300</v>
      </c>
      <c r="C1239" s="8">
        <v>54.429000000000002</v>
      </c>
      <c r="D1239" s="8">
        <v>2.8000000000000001E-2</v>
      </c>
      <c r="E1239" s="8">
        <v>1.161</v>
      </c>
      <c r="F1239" s="8">
        <v>2.7E-2</v>
      </c>
      <c r="G1239" s="8">
        <v>1.613</v>
      </c>
      <c r="H1239" s="8">
        <v>8.0000000000000002E-3</v>
      </c>
      <c r="I1239" s="8">
        <v>16.795000000000002</v>
      </c>
      <c r="J1239" s="8">
        <v>24.254999999999999</v>
      </c>
      <c r="K1239" s="8">
        <v>0.55700000000000005</v>
      </c>
      <c r="L1239" s="8">
        <v>2E-3</v>
      </c>
      <c r="M1239" s="8">
        <v>98.887</v>
      </c>
      <c r="N1239" s="8"/>
      <c r="O1239" s="8">
        <v>49.612541099241511</v>
      </c>
      <c r="P1239" s="8">
        <v>47.799251836282963</v>
      </c>
      <c r="Q1239" s="8">
        <v>2.5752708183023305</v>
      </c>
      <c r="R1239" s="8">
        <v>1.2936246173209372E-2</v>
      </c>
      <c r="S1239" s="8">
        <v>100.00000000000001</v>
      </c>
      <c r="T1239" s="8">
        <v>0.17834778718387392</v>
      </c>
      <c r="U1239" s="8">
        <v>1.8453491761389134</v>
      </c>
      <c r="V1239" s="8">
        <v>97.976303036677209</v>
      </c>
      <c r="W1239" s="8">
        <v>100</v>
      </c>
      <c r="X1239" s="9"/>
    </row>
    <row r="1240" spans="2:24" x14ac:dyDescent="0.2">
      <c r="B1240" s="20" t="s">
        <v>3301</v>
      </c>
      <c r="C1240" s="8">
        <v>55.156999999999996</v>
      </c>
      <c r="D1240" s="8">
        <v>0.08</v>
      </c>
      <c r="E1240" s="8">
        <v>1.1259999999999999</v>
      </c>
      <c r="F1240" s="8">
        <v>2.7E-2</v>
      </c>
      <c r="G1240" s="8">
        <v>1.5680000000000001</v>
      </c>
      <c r="H1240" s="8">
        <v>1.4E-2</v>
      </c>
      <c r="I1240" s="8">
        <v>17.594000000000001</v>
      </c>
      <c r="J1240" s="8">
        <v>25.145</v>
      </c>
      <c r="K1240" s="8">
        <v>0.44500000000000001</v>
      </c>
      <c r="L1240" s="8">
        <v>1E-3</v>
      </c>
      <c r="M1240" s="8">
        <v>101.18899999999999</v>
      </c>
      <c r="N1240" s="8"/>
      <c r="O1240" s="8">
        <v>49.439450710507444</v>
      </c>
      <c r="P1240" s="8">
        <v>48.132396177442004</v>
      </c>
      <c r="Q1240" s="8">
        <v>2.4063921483538491</v>
      </c>
      <c r="R1240" s="8">
        <v>2.1760963696700233E-2</v>
      </c>
      <c r="S1240" s="8">
        <v>100</v>
      </c>
      <c r="V1240" s="8"/>
      <c r="W1240" s="8"/>
      <c r="X1240" s="9"/>
    </row>
    <row r="1241" spans="2:24" x14ac:dyDescent="0.2">
      <c r="B1241" s="20" t="s">
        <v>3302</v>
      </c>
      <c r="C1241" s="8">
        <v>54.738999999999997</v>
      </c>
      <c r="D1241" s="8">
        <v>0.01</v>
      </c>
      <c r="E1241" s="8">
        <v>0.95099999999999996</v>
      </c>
      <c r="F1241" s="8">
        <v>2.5999999999999999E-2</v>
      </c>
      <c r="G1241" s="8">
        <v>1.4630000000000001</v>
      </c>
      <c r="H1241" s="8">
        <v>0</v>
      </c>
      <c r="I1241" s="8">
        <v>17.420999999999999</v>
      </c>
      <c r="J1241" s="8">
        <v>24.617000000000001</v>
      </c>
      <c r="K1241" s="8">
        <v>0.68100000000000005</v>
      </c>
      <c r="L1241" s="8">
        <v>0</v>
      </c>
      <c r="M1241" s="8">
        <v>99.935000000000002</v>
      </c>
      <c r="N1241" s="8"/>
      <c r="O1241" s="8">
        <v>49.235520056698583</v>
      </c>
      <c r="P1241" s="8">
        <v>48.480532654591997</v>
      </c>
      <c r="Q1241" s="8">
        <v>2.2839472887094274</v>
      </c>
      <c r="R1241" s="8">
        <v>0</v>
      </c>
      <c r="S1241" s="8">
        <v>100.00000000000001</v>
      </c>
      <c r="T1241" s="8">
        <v>2.2798244180143006</v>
      </c>
      <c r="U1241" s="8">
        <v>0.18051514216233114</v>
      </c>
      <c r="V1241" s="8">
        <v>97.539660439823379</v>
      </c>
      <c r="W1241" s="8">
        <v>100.00000000000001</v>
      </c>
      <c r="X1241" s="9"/>
    </row>
    <row r="1242" spans="2:24" x14ac:dyDescent="0.2">
      <c r="B1242" s="20" t="s">
        <v>3461</v>
      </c>
      <c r="C1242" s="8">
        <v>55.052999999999997</v>
      </c>
      <c r="D1242" s="8">
        <v>1E-3</v>
      </c>
      <c r="E1242" s="8">
        <v>1.169</v>
      </c>
      <c r="F1242" s="8">
        <v>1.0999999999999999E-2</v>
      </c>
      <c r="G1242" s="8">
        <v>1.4370000000000001</v>
      </c>
      <c r="H1242" s="8">
        <v>1.7000000000000001E-2</v>
      </c>
      <c r="I1242" s="8">
        <v>17.366</v>
      </c>
      <c r="J1242" s="8">
        <v>24.753</v>
      </c>
      <c r="K1242" s="8">
        <v>0.71199999999999997</v>
      </c>
      <c r="L1242" s="8">
        <v>0</v>
      </c>
      <c r="M1242" s="8">
        <v>100.524</v>
      </c>
      <c r="N1242" s="8"/>
      <c r="O1242" s="8">
        <v>49.455481563916869</v>
      </c>
      <c r="P1242" s="8">
        <v>48.27666800863615</v>
      </c>
      <c r="Q1242" s="8">
        <v>2.2409992331980382</v>
      </c>
      <c r="R1242" s="8">
        <v>2.685119424894164E-2</v>
      </c>
      <c r="S1242" s="8">
        <v>100.00000000000001</v>
      </c>
      <c r="T1242" s="8">
        <v>2.2335552213813554</v>
      </c>
      <c r="U1242" s="8">
        <v>0.33217377794722669</v>
      </c>
      <c r="V1242" s="8">
        <v>97.434271000671416</v>
      </c>
      <c r="W1242" s="8">
        <v>100</v>
      </c>
      <c r="X1242" s="9"/>
    </row>
    <row r="1243" spans="2:24" x14ac:dyDescent="0.2">
      <c r="B1243" s="20" t="s">
        <v>3462</v>
      </c>
      <c r="C1243" s="8">
        <v>54.790999999999997</v>
      </c>
      <c r="D1243" s="8">
        <v>2.4E-2</v>
      </c>
      <c r="E1243" s="8">
        <v>1.048</v>
      </c>
      <c r="F1243" s="8">
        <v>2.1999999999999999E-2</v>
      </c>
      <c r="G1243" s="8">
        <v>1.538</v>
      </c>
      <c r="H1243" s="8">
        <v>2.5999999999999999E-2</v>
      </c>
      <c r="I1243" s="8">
        <v>17.363</v>
      </c>
      <c r="J1243" s="8">
        <v>24.806000000000001</v>
      </c>
      <c r="K1243" s="8">
        <v>0.66900000000000004</v>
      </c>
      <c r="L1243" s="8">
        <v>0</v>
      </c>
      <c r="M1243" s="8">
        <v>100.306</v>
      </c>
      <c r="N1243" s="8"/>
      <c r="O1243" s="8">
        <v>49.428274593514246</v>
      </c>
      <c r="P1243" s="8">
        <v>48.138701864548935</v>
      </c>
      <c r="Q1243" s="8">
        <v>2.3920672951658952</v>
      </c>
      <c r="R1243" s="8">
        <v>4.0956246770931612E-2</v>
      </c>
      <c r="S1243" s="8">
        <v>100.00000000000001</v>
      </c>
      <c r="T1243" s="8">
        <v>2.3915830516412462</v>
      </c>
      <c r="U1243" s="8">
        <v>2.0243724983296733E-2</v>
      </c>
      <c r="V1243" s="8">
        <v>97.588173223375449</v>
      </c>
      <c r="W1243" s="8">
        <v>99.999999999999986</v>
      </c>
      <c r="X1243" s="9"/>
    </row>
    <row r="1244" spans="2:24" x14ac:dyDescent="0.2">
      <c r="B1244" s="20" t="s">
        <v>3463</v>
      </c>
      <c r="C1244" s="8">
        <v>54.618000000000002</v>
      </c>
      <c r="D1244" s="8">
        <v>2.7E-2</v>
      </c>
      <c r="E1244" s="8">
        <v>1.2410000000000001</v>
      </c>
      <c r="F1244" s="8">
        <v>2.7E-2</v>
      </c>
      <c r="G1244" s="8">
        <v>1.6739999999999999</v>
      </c>
      <c r="H1244" s="8">
        <v>0</v>
      </c>
      <c r="I1244" s="8">
        <v>17.265000000000001</v>
      </c>
      <c r="J1244" s="8">
        <v>24.684000000000001</v>
      </c>
      <c r="K1244" s="8">
        <v>0.61599999999999999</v>
      </c>
      <c r="L1244" s="8">
        <v>0</v>
      </c>
      <c r="M1244" s="8">
        <v>100.16200000000001</v>
      </c>
      <c r="N1244" s="8"/>
      <c r="O1244" s="8">
        <v>49.355075249744694</v>
      </c>
      <c r="P1244" s="8">
        <v>48.032341844828068</v>
      </c>
      <c r="Q1244" s="8">
        <v>2.6125829054272338</v>
      </c>
      <c r="R1244" s="8">
        <v>0</v>
      </c>
      <c r="S1244" s="8">
        <v>99.999999999999986</v>
      </c>
      <c r="V1244" s="8"/>
      <c r="W1244" s="8"/>
      <c r="X1244" s="9"/>
    </row>
    <row r="1245" spans="2:24" x14ac:dyDescent="0.2">
      <c r="B1245" s="20" t="s">
        <v>3303</v>
      </c>
      <c r="C1245" s="8">
        <v>54.396999999999998</v>
      </c>
      <c r="D1245" s="8">
        <v>2.4E-2</v>
      </c>
      <c r="E1245" s="8">
        <v>0.96199999999999997</v>
      </c>
      <c r="F1245" s="8">
        <v>1.4999999999999999E-2</v>
      </c>
      <c r="G1245" s="8">
        <v>1.4350000000000001</v>
      </c>
      <c r="H1245" s="8">
        <v>0</v>
      </c>
      <c r="I1245" s="8">
        <v>17.544</v>
      </c>
      <c r="J1245" s="8">
        <v>24.887</v>
      </c>
      <c r="K1245" s="8">
        <v>0.45800000000000002</v>
      </c>
      <c r="L1245" s="8">
        <v>4.0000000000000001E-3</v>
      </c>
      <c r="M1245" s="8">
        <v>99.76</v>
      </c>
      <c r="N1245" s="8"/>
      <c r="O1245" s="8">
        <v>49.361590988324672</v>
      </c>
      <c r="P1245" s="8">
        <v>48.416803987255449</v>
      </c>
      <c r="Q1245" s="8">
        <v>2.2216050244198633</v>
      </c>
      <c r="R1245" s="8">
        <v>0</v>
      </c>
      <c r="S1245" s="8">
        <v>99.999999999999972</v>
      </c>
      <c r="V1245" s="8"/>
      <c r="W1245" s="8"/>
      <c r="X1245" s="9"/>
    </row>
    <row r="1246" spans="2:24" x14ac:dyDescent="0.2">
      <c r="B1246" s="20" t="s">
        <v>3304</v>
      </c>
      <c r="C1246" s="8">
        <v>54.418999999999997</v>
      </c>
      <c r="D1246" s="8">
        <v>1.7000000000000001E-2</v>
      </c>
      <c r="E1246" s="8">
        <v>1.024</v>
      </c>
      <c r="F1246" s="8">
        <v>2.1999999999999999E-2</v>
      </c>
      <c r="G1246" s="8">
        <v>1.5620000000000001</v>
      </c>
      <c r="H1246" s="8">
        <v>1.4999999999999999E-2</v>
      </c>
      <c r="I1246" s="8">
        <v>17.081</v>
      </c>
      <c r="J1246" s="8">
        <v>24.553000000000001</v>
      </c>
      <c r="K1246" s="8">
        <v>0.58899999999999997</v>
      </c>
      <c r="L1246" s="8">
        <v>3.0000000000000001E-3</v>
      </c>
      <c r="M1246" s="8">
        <v>99.307000000000002</v>
      </c>
      <c r="N1246" s="8"/>
      <c r="O1246" s="8">
        <v>49.551453911603339</v>
      </c>
      <c r="P1246" s="8">
        <v>47.964070073686635</v>
      </c>
      <c r="Q1246" s="8">
        <v>2.4605444448228373</v>
      </c>
      <c r="R1246" s="8">
        <v>2.3931569887190904E-2</v>
      </c>
      <c r="S1246" s="8">
        <v>100.00000000000001</v>
      </c>
      <c r="T1246" s="8">
        <v>1.781092282150154</v>
      </c>
      <c r="U1246" s="8">
        <v>0.36219551730088895</v>
      </c>
      <c r="V1246" s="8">
        <v>97.856712200548955</v>
      </c>
      <c r="W1246" s="8">
        <v>100</v>
      </c>
      <c r="X1246" s="9"/>
    </row>
    <row r="1247" spans="2:24" x14ac:dyDescent="0.2">
      <c r="B1247" s="20" t="s">
        <v>3305</v>
      </c>
      <c r="C1247" s="8">
        <v>55.631999999999998</v>
      </c>
      <c r="D1247" s="8">
        <v>7.0000000000000001E-3</v>
      </c>
      <c r="E1247" s="8">
        <v>1.0669999999999999</v>
      </c>
      <c r="F1247" s="8">
        <v>1.4E-2</v>
      </c>
      <c r="G1247" s="8">
        <v>1.575</v>
      </c>
      <c r="H1247" s="8">
        <v>1.2E-2</v>
      </c>
      <c r="I1247" s="8">
        <v>17.751999999999999</v>
      </c>
      <c r="J1247" s="8">
        <v>25.25</v>
      </c>
      <c r="K1247" s="8">
        <v>0.38800000000000001</v>
      </c>
      <c r="L1247" s="8">
        <v>0</v>
      </c>
      <c r="M1247" s="8">
        <v>101.73699999999999</v>
      </c>
      <c r="N1247" s="8"/>
      <c r="O1247" s="8">
        <v>49.327084535667439</v>
      </c>
      <c r="P1247" s="8">
        <v>48.252770300835188</v>
      </c>
      <c r="Q1247" s="8">
        <v>2.4016126893602259</v>
      </c>
      <c r="R1247" s="8">
        <v>1.8532474137140691E-2</v>
      </c>
      <c r="S1247" s="8">
        <v>99.999999999999986</v>
      </c>
      <c r="T1247" s="8">
        <v>1.2969958861152593</v>
      </c>
      <c r="U1247" s="8">
        <v>7.3649245082114637E-2</v>
      </c>
      <c r="V1247" s="8">
        <v>98.629354868802622</v>
      </c>
      <c r="W1247" s="8">
        <v>100</v>
      </c>
      <c r="X1247" s="9"/>
    </row>
    <row r="1248" spans="2:24" x14ac:dyDescent="0.2">
      <c r="B1248" s="20" t="s">
        <v>3306</v>
      </c>
      <c r="C1248" s="8">
        <v>54.545999999999999</v>
      </c>
      <c r="D1248" s="8">
        <v>2.4E-2</v>
      </c>
      <c r="E1248" s="8">
        <v>0.88100000000000001</v>
      </c>
      <c r="F1248" s="8">
        <v>0.03</v>
      </c>
      <c r="G1248" s="8">
        <v>1.4650000000000001</v>
      </c>
      <c r="H1248" s="8">
        <v>5.0000000000000001E-3</v>
      </c>
      <c r="I1248" s="8">
        <v>17.663</v>
      </c>
      <c r="J1248" s="8">
        <v>24.791</v>
      </c>
      <c r="K1248" s="8">
        <v>0.65800000000000003</v>
      </c>
      <c r="L1248" s="8">
        <v>3.0000000000000001E-3</v>
      </c>
      <c r="M1248" s="8">
        <v>100.09699999999999</v>
      </c>
      <c r="N1248" s="8"/>
      <c r="O1248" s="8">
        <v>49.076814929864341</v>
      </c>
      <c r="P1248" s="8">
        <v>48.65166314095017</v>
      </c>
      <c r="Q1248" s="8">
        <v>2.2636969999241807</v>
      </c>
      <c r="R1248" s="8">
        <v>7.8249292613025833E-3</v>
      </c>
      <c r="S1248" s="8">
        <v>99.999999999999986</v>
      </c>
      <c r="T1248" s="8">
        <v>2.2615822305643274</v>
      </c>
      <c r="U1248" s="8">
        <v>9.3421043537376194E-2</v>
      </c>
      <c r="V1248" s="8">
        <v>97.644996725898309</v>
      </c>
      <c r="W1248" s="8">
        <v>100.00000000000001</v>
      </c>
      <c r="X1248" s="9"/>
    </row>
    <row r="1249" spans="2:24" x14ac:dyDescent="0.2">
      <c r="B1249" s="20" t="s">
        <v>3194</v>
      </c>
      <c r="C1249" s="8">
        <v>53.798000000000002</v>
      </c>
      <c r="D1249" s="8">
        <v>0</v>
      </c>
      <c r="E1249" s="8">
        <v>1.1859999999999999</v>
      </c>
      <c r="F1249" s="8">
        <v>8.0000000000000002E-3</v>
      </c>
      <c r="G1249" s="8">
        <v>1.59</v>
      </c>
      <c r="H1249" s="8">
        <v>8.9999999999999993E-3</v>
      </c>
      <c r="I1249" s="8">
        <v>17.056000000000001</v>
      </c>
      <c r="J1249" s="8">
        <v>24.358000000000001</v>
      </c>
      <c r="K1249" s="8">
        <v>0.69</v>
      </c>
      <c r="L1249" s="8">
        <v>0</v>
      </c>
      <c r="M1249" s="8">
        <v>98.72</v>
      </c>
      <c r="N1249" s="8"/>
      <c r="O1249" s="8">
        <v>49.369813459805812</v>
      </c>
      <c r="P1249" s="8">
        <v>48.100317778124122</v>
      </c>
      <c r="Q1249" s="8">
        <v>2.5154479252913848</v>
      </c>
      <c r="R1249" s="8">
        <v>1.4420836778676794E-2</v>
      </c>
      <c r="S1249" s="8">
        <v>100</v>
      </c>
      <c r="T1249" s="8">
        <v>2.5150617620676701</v>
      </c>
      <c r="U1249" s="8">
        <v>1.5351668378115789E-2</v>
      </c>
      <c r="V1249" s="8">
        <v>97.46958656955421</v>
      </c>
      <c r="W1249" s="8">
        <v>100</v>
      </c>
      <c r="X1249" s="9"/>
    </row>
    <row r="1250" spans="2:24" x14ac:dyDescent="0.2">
      <c r="B1250" s="20" t="s">
        <v>3193</v>
      </c>
      <c r="C1250" s="8">
        <v>53.932000000000002</v>
      </c>
      <c r="D1250" s="8">
        <v>2.4E-2</v>
      </c>
      <c r="E1250" s="8">
        <v>1.079</v>
      </c>
      <c r="F1250" s="8">
        <v>0</v>
      </c>
      <c r="G1250" s="8">
        <v>1.5760000000000001</v>
      </c>
      <c r="H1250" s="8">
        <v>5.0000000000000001E-3</v>
      </c>
      <c r="I1250" s="8">
        <v>16.960999999999999</v>
      </c>
      <c r="J1250" s="8">
        <v>24.497</v>
      </c>
      <c r="K1250" s="8">
        <v>0.58299999999999996</v>
      </c>
      <c r="L1250" s="8">
        <v>6.0000000000000001E-3</v>
      </c>
      <c r="M1250" s="8">
        <v>98.695999999999998</v>
      </c>
      <c r="N1250" s="8"/>
      <c r="O1250" s="8">
        <v>49.658864290493028</v>
      </c>
      <c r="P1250" s="8">
        <v>47.839456053754184</v>
      </c>
      <c r="Q1250" s="8">
        <v>2.4936668986683097</v>
      </c>
      <c r="R1250" s="8">
        <v>8.0127570844869597E-3</v>
      </c>
      <c r="S1250" s="8">
        <v>100.00000000000001</v>
      </c>
      <c r="V1250" s="8"/>
      <c r="W1250" s="8"/>
      <c r="X1250" s="9"/>
    </row>
    <row r="1251" spans="2:24" x14ac:dyDescent="0.2">
      <c r="B1251" s="20" t="s">
        <v>3192</v>
      </c>
      <c r="C1251" s="8">
        <v>53.768000000000001</v>
      </c>
      <c r="D1251" s="8">
        <v>1.9E-2</v>
      </c>
      <c r="E1251" s="8">
        <v>1.056</v>
      </c>
      <c r="F1251" s="8">
        <v>5.0000000000000001E-3</v>
      </c>
      <c r="G1251" s="8">
        <v>1.5760000000000001</v>
      </c>
      <c r="H1251" s="8">
        <v>1E-3</v>
      </c>
      <c r="I1251" s="8">
        <v>17.260999999999999</v>
      </c>
      <c r="J1251" s="8">
        <v>24.67</v>
      </c>
      <c r="K1251" s="8">
        <v>0.503</v>
      </c>
      <c r="L1251" s="8">
        <v>5.0000000000000001E-3</v>
      </c>
      <c r="M1251" s="8">
        <v>98.902000000000001</v>
      </c>
      <c r="N1251" s="8"/>
      <c r="O1251" s="8">
        <v>49.421223662695525</v>
      </c>
      <c r="P1251" s="8">
        <v>48.112862409550594</v>
      </c>
      <c r="Q1251" s="8">
        <v>2.4643302295048972</v>
      </c>
      <c r="R1251" s="8">
        <v>1.5836982489943398E-3</v>
      </c>
      <c r="S1251" s="8">
        <v>100</v>
      </c>
      <c r="V1251" s="8"/>
      <c r="W1251" s="8"/>
      <c r="X1251" s="9"/>
    </row>
    <row r="1252" spans="2:24" ht="17" x14ac:dyDescent="0.2">
      <c r="B1252" s="10" t="s">
        <v>3487</v>
      </c>
      <c r="C1252" s="8">
        <f>AVERAGE(C1219:C1251)</f>
        <v>54.410212121212119</v>
      </c>
      <c r="D1252" s="8">
        <f t="shared" ref="D1252:K1252" si="557">AVERAGE(D1219:D1251)</f>
        <v>2.9212121212121224E-2</v>
      </c>
      <c r="E1252" s="8">
        <f t="shared" si="557"/>
        <v>1.1376363636363636</v>
      </c>
      <c r="F1252" s="8">
        <f t="shared" si="557"/>
        <v>2.1151515151515161E-2</v>
      </c>
      <c r="G1252" s="8">
        <f t="shared" si="557"/>
        <v>1.5804242424242423</v>
      </c>
      <c r="H1252" s="8">
        <f t="shared" si="557"/>
        <v>9.1818181818181851E-3</v>
      </c>
      <c r="I1252" s="8">
        <f t="shared" si="557"/>
        <v>17.232939393939393</v>
      </c>
      <c r="J1252" s="8">
        <f t="shared" si="557"/>
        <v>24.650303030303032</v>
      </c>
      <c r="K1252" s="8">
        <f t="shared" si="557"/>
        <v>0.56218181818181823</v>
      </c>
      <c r="L1252" s="8">
        <f>AVERAGE(L1219:L1251)</f>
        <v>1.4545454545454547E-3</v>
      </c>
      <c r="M1252" s="8">
        <f>SUM(C1252:L1252)</f>
        <v>99.634696969696961</v>
      </c>
      <c r="N1252" s="8"/>
      <c r="O1252" s="8">
        <v>49.430106847791365</v>
      </c>
      <c r="P1252" s="8">
        <v>48.081670228293795</v>
      </c>
      <c r="Q1252" s="8">
        <v>2.4736674594906805</v>
      </c>
      <c r="R1252" s="8">
        <v>1.4555464424168198E-2</v>
      </c>
      <c r="S1252" s="8">
        <v>100.00000000000001</v>
      </c>
      <c r="V1252" s="8"/>
      <c r="W1252" s="8"/>
      <c r="X1252" s="9"/>
    </row>
    <row r="1253" spans="2:24" ht="17" x14ac:dyDescent="0.2">
      <c r="B1253" s="10" t="s">
        <v>1532</v>
      </c>
      <c r="C1253" s="8">
        <f>(STDEV(C1219:C1251)/C1252)*100</f>
        <v>0.8545013567921308</v>
      </c>
      <c r="D1253" s="8">
        <f t="shared" ref="D1253:K1253" si="558">(STDEV(D1219:D1251)/D1252)*100</f>
        <v>64.938701804702106</v>
      </c>
      <c r="E1253" s="8">
        <f t="shared" si="558"/>
        <v>11.275789959353087</v>
      </c>
      <c r="F1253" s="8">
        <f t="shared" si="558"/>
        <v>52.912772524325582</v>
      </c>
      <c r="G1253" s="8">
        <f t="shared" si="558"/>
        <v>4.7909811440957801</v>
      </c>
      <c r="H1253" s="8">
        <f t="shared" si="558"/>
        <v>72.061168317046565</v>
      </c>
      <c r="I1253" s="8">
        <f t="shared" si="558"/>
        <v>1.5293161342199584</v>
      </c>
      <c r="J1253" s="8">
        <f t="shared" si="558"/>
        <v>0.91925709139343781</v>
      </c>
      <c r="K1253" s="8">
        <f t="shared" si="558"/>
        <v>18.628805691374694</v>
      </c>
      <c r="L1253" s="8">
        <f>(STDEV(L1219:L1251)/L1252)*100</f>
        <v>189.13350939217511</v>
      </c>
      <c r="N1253" s="8"/>
      <c r="O1253" s="8">
        <v>1.4418698016256863</v>
      </c>
      <c r="P1253" s="8">
        <v>3.337622586453183</v>
      </c>
      <c r="Q1253" s="8">
        <v>5.8655921956844743</v>
      </c>
      <c r="R1253" s="8">
        <v>89.354915416236651</v>
      </c>
      <c r="S1253" s="8">
        <v>100</v>
      </c>
      <c r="T1253" s="8">
        <v>3.9899007971150704</v>
      </c>
      <c r="U1253" s="8">
        <v>31.977869173199903</v>
      </c>
      <c r="V1253" s="8">
        <v>64.032230029685039</v>
      </c>
      <c r="W1253" s="8">
        <v>100.00000000000001</v>
      </c>
      <c r="X1253" s="9"/>
    </row>
    <row r="1254" spans="2:24" x14ac:dyDescent="0.2">
      <c r="B1254" s="20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N1254" s="8"/>
      <c r="O1254" s="8"/>
      <c r="P1254" s="8"/>
      <c r="Q1254" s="8"/>
      <c r="R1254" s="8"/>
      <c r="S1254" s="8"/>
      <c r="V1254" s="8"/>
      <c r="W1254" s="8"/>
      <c r="X1254" s="9"/>
    </row>
    <row r="1255" spans="2:24" x14ac:dyDescent="0.2">
      <c r="B1255" s="20" t="s">
        <v>3307</v>
      </c>
      <c r="C1255" s="8">
        <v>49.808</v>
      </c>
      <c r="D1255" s="8">
        <v>0.82299999999999995</v>
      </c>
      <c r="E1255" s="8">
        <v>3.097</v>
      </c>
      <c r="F1255" s="8">
        <v>4.1000000000000002E-2</v>
      </c>
      <c r="G1255" s="8">
        <v>7.9619999999999997</v>
      </c>
      <c r="H1255" s="8">
        <v>0.193</v>
      </c>
      <c r="I1255" s="8">
        <v>14.346</v>
      </c>
      <c r="J1255" s="8">
        <v>21.422999999999998</v>
      </c>
      <c r="K1255" s="8">
        <v>0.28299999999999997</v>
      </c>
      <c r="L1255" s="8">
        <v>0</v>
      </c>
      <c r="M1255" s="8">
        <v>97.998999999999995</v>
      </c>
      <c r="N1255" s="8"/>
      <c r="O1255" s="8">
        <v>44.863742765775704</v>
      </c>
      <c r="P1255" s="8">
        <v>41.801988231810306</v>
      </c>
      <c r="Q1255" s="8">
        <v>13.014747113585697</v>
      </c>
      <c r="R1255" s="8">
        <v>0.31952188882829025</v>
      </c>
      <c r="S1255" s="8">
        <v>100</v>
      </c>
      <c r="V1255" s="8"/>
      <c r="W1255" s="8"/>
      <c r="X1255" s="9"/>
    </row>
    <row r="1256" spans="2:24" x14ac:dyDescent="0.2">
      <c r="B1256" s="20" t="s">
        <v>3308</v>
      </c>
      <c r="C1256" s="8">
        <v>49.255000000000003</v>
      </c>
      <c r="D1256" s="8">
        <v>0.93700000000000006</v>
      </c>
      <c r="E1256" s="8">
        <v>3.6560000000000001</v>
      </c>
      <c r="F1256" s="8">
        <v>1.6E-2</v>
      </c>
      <c r="G1256" s="8">
        <v>8.1359999999999992</v>
      </c>
      <c r="H1256" s="8">
        <v>0.189</v>
      </c>
      <c r="I1256" s="8">
        <v>14.225</v>
      </c>
      <c r="J1256" s="8">
        <v>21.382000000000001</v>
      </c>
      <c r="K1256" s="8">
        <v>0.31</v>
      </c>
      <c r="L1256" s="8">
        <v>0</v>
      </c>
      <c r="M1256" s="8">
        <v>98.108000000000004</v>
      </c>
      <c r="N1256" s="8"/>
      <c r="O1256" s="8">
        <v>44.849926748632157</v>
      </c>
      <c r="P1256" s="8">
        <v>41.516103503776158</v>
      </c>
      <c r="Q1256" s="8">
        <v>13.32056663254251</v>
      </c>
      <c r="R1256" s="8">
        <v>0.31340311504917467</v>
      </c>
      <c r="S1256" s="8">
        <v>99.999999999999986</v>
      </c>
      <c r="V1256" s="8"/>
      <c r="W1256" s="8"/>
      <c r="X1256" s="9"/>
    </row>
    <row r="1257" spans="2:24" x14ac:dyDescent="0.2">
      <c r="B1257" s="20" t="s">
        <v>3309</v>
      </c>
      <c r="C1257" s="8">
        <v>49.308999999999997</v>
      </c>
      <c r="D1257" s="8">
        <v>0.86599999999999999</v>
      </c>
      <c r="E1257" s="8">
        <v>3.3439999999999999</v>
      </c>
      <c r="F1257" s="8">
        <v>1.2E-2</v>
      </c>
      <c r="G1257" s="8">
        <v>8.18</v>
      </c>
      <c r="H1257" s="8">
        <v>0.21199999999999999</v>
      </c>
      <c r="I1257" s="8">
        <v>13.959</v>
      </c>
      <c r="J1257" s="8">
        <v>21.31</v>
      </c>
      <c r="K1257" s="8">
        <v>0.33700000000000002</v>
      </c>
      <c r="L1257" s="8">
        <v>0</v>
      </c>
      <c r="M1257" s="8">
        <v>97.552000000000007</v>
      </c>
      <c r="N1257" s="8"/>
      <c r="O1257" s="8">
        <v>45.067180846826773</v>
      </c>
      <c r="P1257" s="8">
        <v>41.07543273680799</v>
      </c>
      <c r="Q1257" s="8">
        <v>13.50294791235914</v>
      </c>
      <c r="R1257" s="8">
        <v>0.35443850400609456</v>
      </c>
      <c r="S1257" s="8">
        <v>99.999999999999986</v>
      </c>
      <c r="V1257" s="8"/>
      <c r="W1257" s="8"/>
      <c r="X1257" s="9"/>
    </row>
    <row r="1258" spans="2:24" x14ac:dyDescent="0.2">
      <c r="B1258" s="20" t="s">
        <v>3310</v>
      </c>
      <c r="C1258" s="8">
        <v>47.93</v>
      </c>
      <c r="D1258" s="8">
        <v>1.024</v>
      </c>
      <c r="E1258" s="8">
        <v>4.1509999999999998</v>
      </c>
      <c r="F1258" s="8">
        <v>8.9999999999999993E-3</v>
      </c>
      <c r="G1258" s="8">
        <v>8.2940000000000005</v>
      </c>
      <c r="H1258" s="8">
        <v>0.191</v>
      </c>
      <c r="I1258" s="8">
        <v>13.334</v>
      </c>
      <c r="J1258" s="8">
        <v>21.516999999999999</v>
      </c>
      <c r="K1258" s="8">
        <v>0.33900000000000002</v>
      </c>
      <c r="L1258" s="8">
        <v>0</v>
      </c>
      <c r="M1258" s="8">
        <v>96.799000000000007</v>
      </c>
      <c r="N1258" s="8"/>
      <c r="O1258" s="8">
        <v>46.080155020686867</v>
      </c>
      <c r="P1258" s="8">
        <v>39.732286689308907</v>
      </c>
      <c r="Q1258" s="8">
        <v>13.86419279922373</v>
      </c>
      <c r="R1258" s="8">
        <v>0.32336549078050586</v>
      </c>
      <c r="S1258" s="8">
        <v>100</v>
      </c>
      <c r="V1258" s="8"/>
      <c r="W1258" s="8"/>
      <c r="X1258" s="9"/>
    </row>
    <row r="1259" spans="2:24" x14ac:dyDescent="0.2">
      <c r="B1259" s="20" t="s">
        <v>3311</v>
      </c>
      <c r="C1259" s="8">
        <v>49.005000000000003</v>
      </c>
      <c r="D1259" s="8">
        <v>0.93300000000000005</v>
      </c>
      <c r="E1259" s="8">
        <v>3.8210000000000002</v>
      </c>
      <c r="F1259" s="8">
        <v>4.9000000000000002E-2</v>
      </c>
      <c r="G1259" s="8">
        <v>8.1769999999999996</v>
      </c>
      <c r="H1259" s="8">
        <v>0.221</v>
      </c>
      <c r="I1259" s="8">
        <v>13.85</v>
      </c>
      <c r="J1259" s="8">
        <v>21.571000000000002</v>
      </c>
      <c r="K1259" s="8">
        <v>0.35599999999999998</v>
      </c>
      <c r="L1259" s="8">
        <v>3.0000000000000001E-3</v>
      </c>
      <c r="M1259" s="8">
        <v>97.992999999999995</v>
      </c>
      <c r="N1259" s="8"/>
      <c r="O1259" s="8">
        <v>45.509327358459807</v>
      </c>
      <c r="P1259" s="8">
        <v>40.656576807575902</v>
      </c>
      <c r="Q1259" s="8">
        <v>13.465499931376099</v>
      </c>
      <c r="R1259" s="8">
        <v>0.36859590258819747</v>
      </c>
      <c r="S1259" s="8">
        <v>100.00000000000001</v>
      </c>
      <c r="V1259" s="8"/>
      <c r="W1259" s="8"/>
      <c r="X1259" s="9"/>
    </row>
    <row r="1260" spans="2:24" ht="17" x14ac:dyDescent="0.2">
      <c r="B1260" s="10" t="s">
        <v>539</v>
      </c>
      <c r="C1260" s="8">
        <f>AVERAGE(C1255:C1259)</f>
        <v>49.061400000000006</v>
      </c>
      <c r="D1260" s="8">
        <f t="shared" ref="D1260:L1260" si="559">AVERAGE(D1255:D1259)</f>
        <v>0.91660000000000008</v>
      </c>
      <c r="E1260" s="8">
        <f t="shared" si="559"/>
        <v>3.6137999999999999</v>
      </c>
      <c r="F1260" s="8">
        <f t="shared" si="559"/>
        <v>2.5399999999999999E-2</v>
      </c>
      <c r="G1260" s="8">
        <f t="shared" si="559"/>
        <v>8.1498000000000008</v>
      </c>
      <c r="H1260" s="8">
        <f t="shared" si="559"/>
        <v>0.20119999999999999</v>
      </c>
      <c r="I1260" s="8">
        <f t="shared" si="559"/>
        <v>13.9428</v>
      </c>
      <c r="J1260" s="8">
        <f t="shared" si="559"/>
        <v>21.440599999999996</v>
      </c>
      <c r="K1260" s="8">
        <f t="shared" si="559"/>
        <v>0.32500000000000001</v>
      </c>
      <c r="L1260" s="8">
        <f t="shared" si="559"/>
        <v>6.0000000000000006E-4</v>
      </c>
      <c r="M1260" s="8">
        <f>SUM(C1260:L1260)</f>
        <v>97.677199999999999</v>
      </c>
      <c r="N1260" s="8"/>
      <c r="O1260" s="8">
        <v>45.270664965681142</v>
      </c>
      <c r="P1260" s="8">
        <v>40.96196998306084</v>
      </c>
      <c r="Q1260" s="8">
        <v>13.431522278157255</v>
      </c>
      <c r="R1260" s="8">
        <v>0.33584277310077032</v>
      </c>
      <c r="S1260" s="8">
        <v>100</v>
      </c>
      <c r="V1260" s="8"/>
      <c r="W1260" s="8"/>
      <c r="X1260" s="9"/>
    </row>
    <row r="1261" spans="2:24" ht="17" x14ac:dyDescent="0.2">
      <c r="B1261" s="10" t="s">
        <v>1532</v>
      </c>
      <c r="C1261" s="8">
        <f>(STDEV(C1255:C1259)/C1260)*100</f>
        <v>1.4192824215005557</v>
      </c>
      <c r="D1261" s="8">
        <f t="shared" ref="D1261:L1261" si="560">(STDEV(D1255:D1259)/D1260)*100</f>
        <v>8.3695951289491664</v>
      </c>
      <c r="E1261" s="8">
        <f t="shared" si="560"/>
        <v>11.351899183436149</v>
      </c>
      <c r="F1261" s="8">
        <f t="shared" si="560"/>
        <v>71.983750689448854</v>
      </c>
      <c r="G1261" s="8">
        <f t="shared" si="560"/>
        <v>1.476319432153127</v>
      </c>
      <c r="H1261" s="8">
        <f t="shared" si="560"/>
        <v>7.154295910714346</v>
      </c>
      <c r="I1261" s="8">
        <f t="shared" si="560"/>
        <v>2.8275937082279823</v>
      </c>
      <c r="J1261" s="8">
        <f t="shared" si="560"/>
        <v>0.48717098166614115</v>
      </c>
      <c r="K1261" s="8">
        <f t="shared" si="560"/>
        <v>8.824387938276919</v>
      </c>
      <c r="L1261" s="8">
        <f t="shared" si="560"/>
        <v>223.60679774997897</v>
      </c>
      <c r="N1261" s="8"/>
      <c r="O1261" s="8">
        <v>4.3382669489225334</v>
      </c>
      <c r="P1261" s="8">
        <v>35.035051905577326</v>
      </c>
      <c r="Q1261" s="8">
        <v>10.261563649666398</v>
      </c>
      <c r="R1261" s="8">
        <v>50.365117495833744</v>
      </c>
      <c r="S1261" s="8">
        <v>100</v>
      </c>
      <c r="T1261" s="8">
        <v>4.4242051800780109</v>
      </c>
      <c r="U1261" s="8">
        <v>56.885662544988072</v>
      </c>
      <c r="V1261" s="8">
        <v>38.69013227493393</v>
      </c>
      <c r="W1261" s="8">
        <v>100.00000000000001</v>
      </c>
      <c r="X1261" s="9"/>
    </row>
    <row r="1262" spans="2:24" x14ac:dyDescent="0.2">
      <c r="B1262" s="20"/>
      <c r="C1262" s="8"/>
      <c r="D1262" s="8"/>
      <c r="E1262" s="8"/>
      <c r="F1262" s="8"/>
      <c r="G1262" s="8"/>
      <c r="H1262" s="8"/>
      <c r="I1262" s="8"/>
      <c r="J1262" s="8"/>
      <c r="K1262" s="8"/>
      <c r="L1262" s="8"/>
      <c r="N1262" s="8"/>
      <c r="O1262" s="8"/>
      <c r="P1262" s="8"/>
      <c r="Q1262" s="8"/>
      <c r="R1262" s="8"/>
      <c r="S1262" s="8"/>
      <c r="V1262" s="8"/>
      <c r="W1262" s="8"/>
      <c r="X1262" s="9"/>
    </row>
    <row r="1263" spans="2:24" x14ac:dyDescent="0.2">
      <c r="B1263" s="20" t="s">
        <v>3312</v>
      </c>
      <c r="C1263" s="8">
        <v>54.99</v>
      </c>
      <c r="D1263" s="8">
        <v>1E-3</v>
      </c>
      <c r="E1263" s="8">
        <v>1.0669999999999999</v>
      </c>
      <c r="F1263" s="8">
        <v>0.437</v>
      </c>
      <c r="G1263" s="8">
        <v>7.5510000000000002</v>
      </c>
      <c r="H1263" s="8">
        <v>0.16500000000000001</v>
      </c>
      <c r="I1263" s="8">
        <v>33.113999999999997</v>
      </c>
      <c r="J1263" s="8">
        <v>0.39100000000000001</v>
      </c>
      <c r="K1263" s="8">
        <v>0</v>
      </c>
      <c r="L1263" s="8">
        <v>4.0000000000000001E-3</v>
      </c>
      <c r="M1263" s="8">
        <v>97.784000000000006</v>
      </c>
      <c r="N1263" s="8"/>
      <c r="O1263" s="8">
        <v>0.74490316811699808</v>
      </c>
      <c r="P1263" s="8">
        <v>87.777984877288944</v>
      </c>
      <c r="Q1263" s="8">
        <v>11.228606972538287</v>
      </c>
      <c r="R1263" s="8">
        <v>0.24850498205577429</v>
      </c>
      <c r="S1263" s="8">
        <v>100</v>
      </c>
      <c r="V1263" s="8"/>
      <c r="W1263" s="8"/>
      <c r="X1263" s="9"/>
    </row>
    <row r="1264" spans="2:24" x14ac:dyDescent="0.2">
      <c r="B1264" s="20" t="s">
        <v>3313</v>
      </c>
      <c r="C1264" s="8">
        <v>55.322000000000003</v>
      </c>
      <c r="D1264" s="8">
        <v>0</v>
      </c>
      <c r="E1264" s="8">
        <v>1.1559999999999999</v>
      </c>
      <c r="F1264" s="8">
        <v>0.41</v>
      </c>
      <c r="G1264" s="8">
        <v>7.5990000000000002</v>
      </c>
      <c r="H1264" s="8">
        <v>0.154</v>
      </c>
      <c r="I1264" s="8">
        <v>33.326999999999998</v>
      </c>
      <c r="J1264" s="8">
        <v>0.249</v>
      </c>
      <c r="K1264" s="8">
        <v>0</v>
      </c>
      <c r="L1264" s="8">
        <v>0</v>
      </c>
      <c r="M1264" s="8">
        <v>98.275000000000006</v>
      </c>
      <c r="N1264" s="8"/>
      <c r="O1264" s="8">
        <v>0.47272633396215946</v>
      </c>
      <c r="P1264" s="8">
        <v>88.035445949280088</v>
      </c>
      <c r="Q1264" s="8">
        <v>11.260696150901058</v>
      </c>
      <c r="R1264" s="8">
        <v>0.23113156585669176</v>
      </c>
      <c r="S1264" s="8">
        <v>99.999999999999986</v>
      </c>
      <c r="V1264" s="8"/>
      <c r="W1264" s="8"/>
      <c r="X1264" s="9"/>
    </row>
    <row r="1265" spans="2:24" x14ac:dyDescent="0.2">
      <c r="B1265" s="20" t="s">
        <v>3314</v>
      </c>
      <c r="C1265" s="8">
        <v>55.606000000000002</v>
      </c>
      <c r="D1265" s="8">
        <v>0</v>
      </c>
      <c r="E1265" s="8">
        <v>1.099</v>
      </c>
      <c r="F1265" s="8">
        <v>0.4</v>
      </c>
      <c r="G1265" s="8">
        <v>7.3970000000000002</v>
      </c>
      <c r="H1265" s="8">
        <v>0.14499999999999999</v>
      </c>
      <c r="I1265" s="8">
        <v>33.100999999999999</v>
      </c>
      <c r="J1265" s="8">
        <v>0.51200000000000001</v>
      </c>
      <c r="K1265" s="8">
        <v>0</v>
      </c>
      <c r="L1265" s="8">
        <v>0</v>
      </c>
      <c r="M1265" s="8">
        <v>98.31</v>
      </c>
      <c r="N1265" s="8"/>
      <c r="O1265" s="8">
        <v>0.97603861875665221</v>
      </c>
      <c r="P1265" s="8">
        <v>87.798895596064071</v>
      </c>
      <c r="Q1265" s="8">
        <v>11.00654480761332</v>
      </c>
      <c r="R1265" s="8">
        <v>0.21852097756596398</v>
      </c>
      <c r="S1265" s="8">
        <v>100</v>
      </c>
      <c r="V1265" s="8"/>
      <c r="W1265" s="8"/>
      <c r="X1265" s="9"/>
    </row>
    <row r="1266" spans="2:24" x14ac:dyDescent="0.2">
      <c r="B1266" s="20" t="s">
        <v>3315</v>
      </c>
      <c r="C1266" s="8">
        <v>55.390999999999998</v>
      </c>
      <c r="D1266" s="8">
        <v>1.4E-2</v>
      </c>
      <c r="E1266" s="8">
        <v>1.016</v>
      </c>
      <c r="F1266" s="8">
        <v>0.44</v>
      </c>
      <c r="G1266" s="8">
        <v>7.2960000000000003</v>
      </c>
      <c r="H1266" s="8">
        <v>0.16</v>
      </c>
      <c r="I1266" s="8">
        <v>33.655000000000001</v>
      </c>
      <c r="J1266" s="8">
        <v>0.24</v>
      </c>
      <c r="K1266" s="8">
        <v>0</v>
      </c>
      <c r="L1266" s="8">
        <v>0</v>
      </c>
      <c r="M1266" s="8">
        <v>98.27</v>
      </c>
      <c r="N1266" s="8"/>
      <c r="O1266" s="8">
        <v>0.45378229671058773</v>
      </c>
      <c r="P1266" s="8">
        <v>88.539445982144301</v>
      </c>
      <c r="Q1266" s="8">
        <v>10.767614013737822</v>
      </c>
      <c r="R1266" s="8">
        <v>0.2391577074072985</v>
      </c>
      <c r="S1266" s="8">
        <v>100.00000000000001</v>
      </c>
      <c r="V1266" s="8"/>
      <c r="W1266" s="8"/>
      <c r="X1266" s="9"/>
    </row>
    <row r="1267" spans="2:24" x14ac:dyDescent="0.2">
      <c r="B1267" s="20" t="s">
        <v>3316</v>
      </c>
      <c r="C1267" s="8">
        <v>55.066000000000003</v>
      </c>
      <c r="D1267" s="8">
        <v>1.7999999999999999E-2</v>
      </c>
      <c r="E1267" s="8">
        <v>1.103</v>
      </c>
      <c r="F1267" s="8">
        <v>0.46800000000000003</v>
      </c>
      <c r="G1267" s="8">
        <v>7.508</v>
      </c>
      <c r="H1267" s="8">
        <v>0.16700000000000001</v>
      </c>
      <c r="I1267" s="8">
        <v>33.252000000000002</v>
      </c>
      <c r="J1267" s="8">
        <v>0.35499999999999998</v>
      </c>
      <c r="K1267" s="8">
        <v>3.2000000000000001E-2</v>
      </c>
      <c r="L1267" s="8">
        <v>0</v>
      </c>
      <c r="M1267" s="8">
        <v>98.013999999999996</v>
      </c>
      <c r="N1267" s="8"/>
      <c r="O1267" s="8">
        <v>0.67472440610333506</v>
      </c>
      <c r="P1267" s="8">
        <v>87.936006051166288</v>
      </c>
      <c r="Q1267" s="8">
        <v>11.138345295711929</v>
      </c>
      <c r="R1267" s="8">
        <v>0.25092424701844596</v>
      </c>
      <c r="S1267" s="8">
        <v>100</v>
      </c>
      <c r="V1267" s="8"/>
      <c r="W1267" s="8"/>
      <c r="X1267" s="9"/>
    </row>
    <row r="1268" spans="2:24" x14ac:dyDescent="0.2">
      <c r="B1268" s="20" t="s">
        <v>3317</v>
      </c>
      <c r="C1268" s="8">
        <v>55.493000000000002</v>
      </c>
      <c r="D1268" s="8">
        <v>0</v>
      </c>
      <c r="E1268" s="8">
        <v>1.19</v>
      </c>
      <c r="F1268" s="8">
        <v>0.46500000000000002</v>
      </c>
      <c r="G1268" s="8">
        <v>7.5439999999999996</v>
      </c>
      <c r="H1268" s="8">
        <v>0.14099999999999999</v>
      </c>
      <c r="I1268" s="8">
        <v>33.289000000000001</v>
      </c>
      <c r="J1268" s="8">
        <v>0.29499999999999998</v>
      </c>
      <c r="K1268" s="8">
        <v>2.4E-2</v>
      </c>
      <c r="L1268" s="8">
        <v>0</v>
      </c>
      <c r="M1268" s="8">
        <v>98.498000000000005</v>
      </c>
      <c r="N1268" s="8"/>
      <c r="O1268" s="8">
        <v>0.56069684656719621</v>
      </c>
      <c r="P1268" s="8">
        <v>88.035481694866206</v>
      </c>
      <c r="Q1268" s="8">
        <v>11.191959344284658</v>
      </c>
      <c r="R1268" s="8">
        <v>0.21186211428193291</v>
      </c>
      <c r="S1268" s="8">
        <v>99.999999999999986</v>
      </c>
      <c r="V1268" s="8"/>
      <c r="W1268" s="8"/>
      <c r="X1268" s="9"/>
    </row>
    <row r="1269" spans="2:24" x14ac:dyDescent="0.2">
      <c r="B1269" s="20" t="s">
        <v>3318</v>
      </c>
      <c r="C1269" s="8">
        <v>55.887999999999998</v>
      </c>
      <c r="D1269" s="8">
        <v>0</v>
      </c>
      <c r="E1269" s="8">
        <v>1.046</v>
      </c>
      <c r="F1269" s="8">
        <v>0.433</v>
      </c>
      <c r="G1269" s="8">
        <v>7.5030000000000001</v>
      </c>
      <c r="H1269" s="8">
        <v>0.17199999999999999</v>
      </c>
      <c r="I1269" s="8">
        <v>33.973999999999997</v>
      </c>
      <c r="J1269" s="8">
        <v>0.32600000000000001</v>
      </c>
      <c r="K1269" s="8">
        <v>0</v>
      </c>
      <c r="L1269" s="8">
        <v>0</v>
      </c>
      <c r="M1269" s="8">
        <v>99.399000000000001</v>
      </c>
      <c r="N1269" s="8"/>
      <c r="O1269" s="8">
        <v>0.60832571163270222</v>
      </c>
      <c r="P1269" s="8">
        <v>88.209661057272271</v>
      </c>
      <c r="Q1269" s="8">
        <v>10.928281307798446</v>
      </c>
      <c r="R1269" s="8">
        <v>0.25373192329658173</v>
      </c>
      <c r="S1269" s="8">
        <v>100</v>
      </c>
      <c r="V1269" s="8"/>
      <c r="W1269" s="8"/>
      <c r="X1269" s="9"/>
    </row>
    <row r="1270" spans="2:24" x14ac:dyDescent="0.2">
      <c r="B1270" s="20" t="s">
        <v>3319</v>
      </c>
      <c r="C1270" s="8">
        <v>55.927999999999997</v>
      </c>
      <c r="D1270" s="8">
        <v>1.7999999999999999E-2</v>
      </c>
      <c r="E1270" s="8">
        <v>1.101</v>
      </c>
      <c r="F1270" s="8">
        <v>0.42199999999999999</v>
      </c>
      <c r="G1270" s="8">
        <v>7.6669999999999998</v>
      </c>
      <c r="H1270" s="8">
        <v>0.17899999999999999</v>
      </c>
      <c r="I1270" s="8">
        <v>33.557000000000002</v>
      </c>
      <c r="J1270" s="8">
        <v>0.33800000000000002</v>
      </c>
      <c r="K1270" s="8">
        <v>0</v>
      </c>
      <c r="L1270" s="8">
        <v>0</v>
      </c>
      <c r="M1270" s="8">
        <v>99.275999999999996</v>
      </c>
      <c r="N1270" s="8"/>
      <c r="O1270" s="8">
        <v>0.63587569052724746</v>
      </c>
      <c r="P1270" s="8">
        <v>87.839437900411653</v>
      </c>
      <c r="Q1270" s="8">
        <v>11.258468882096604</v>
      </c>
      <c r="R1270" s="8">
        <v>0.26621752696449086</v>
      </c>
      <c r="S1270" s="8">
        <v>100</v>
      </c>
      <c r="V1270" s="8"/>
      <c r="W1270" s="8"/>
      <c r="X1270" s="9"/>
    </row>
    <row r="1271" spans="2:24" x14ac:dyDescent="0.2">
      <c r="B1271" s="20" t="s">
        <v>3320</v>
      </c>
      <c r="C1271" s="8">
        <v>56.1</v>
      </c>
      <c r="D1271" s="8">
        <v>1.2E-2</v>
      </c>
      <c r="E1271" s="8">
        <v>1.089</v>
      </c>
      <c r="F1271" s="8">
        <v>0.442</v>
      </c>
      <c r="G1271" s="8">
        <v>7.5380000000000003</v>
      </c>
      <c r="H1271" s="8">
        <v>0.17499999999999999</v>
      </c>
      <c r="I1271" s="8">
        <v>33.533999999999999</v>
      </c>
      <c r="J1271" s="8">
        <v>0.32700000000000001</v>
      </c>
      <c r="K1271" s="8">
        <v>0</v>
      </c>
      <c r="L1271" s="8">
        <v>0</v>
      </c>
      <c r="M1271" s="8">
        <v>99.296000000000006</v>
      </c>
      <c r="N1271" s="8"/>
      <c r="O1271" s="8">
        <v>0.61688581964050671</v>
      </c>
      <c r="P1271" s="8">
        <v>88.02241761166988</v>
      </c>
      <c r="Q1271" s="8">
        <v>11.099706984767414</v>
      </c>
      <c r="R1271" s="8">
        <v>0.26098958392219812</v>
      </c>
      <c r="S1271" s="8">
        <v>99.999999999999986</v>
      </c>
      <c r="V1271" s="8"/>
      <c r="W1271" s="8"/>
      <c r="X1271" s="9"/>
    </row>
    <row r="1272" spans="2:24" x14ac:dyDescent="0.2">
      <c r="B1272" s="20" t="s">
        <v>3321</v>
      </c>
      <c r="C1272" s="8">
        <v>56.204999999999998</v>
      </c>
      <c r="D1272" s="8">
        <v>6.0000000000000001E-3</v>
      </c>
      <c r="E1272" s="8">
        <v>1.0329999999999999</v>
      </c>
      <c r="F1272" s="8">
        <v>0.36599999999999999</v>
      </c>
      <c r="G1272" s="8">
        <v>7.46</v>
      </c>
      <c r="H1272" s="8">
        <v>0.16900000000000001</v>
      </c>
      <c r="I1272" s="8">
        <v>34.042000000000002</v>
      </c>
      <c r="J1272" s="8">
        <v>0.33600000000000002</v>
      </c>
      <c r="K1272" s="8">
        <v>0</v>
      </c>
      <c r="L1272" s="8">
        <v>0</v>
      </c>
      <c r="M1272" s="8">
        <v>99.692999999999998</v>
      </c>
      <c r="N1272" s="8"/>
      <c r="O1272" s="8">
        <v>0.62618350122620903</v>
      </c>
      <c r="P1272" s="8">
        <v>88.273085798194501</v>
      </c>
      <c r="Q1272" s="8">
        <v>10.851743432800546</v>
      </c>
      <c r="R1272" s="8">
        <v>0.24898726777875363</v>
      </c>
      <c r="S1272" s="8">
        <v>100.00000000000001</v>
      </c>
      <c r="V1272" s="8"/>
      <c r="W1272" s="8"/>
      <c r="X1272" s="9"/>
    </row>
    <row r="1273" spans="2:24" x14ac:dyDescent="0.2">
      <c r="B1273" s="20" t="s">
        <v>3322</v>
      </c>
      <c r="C1273" s="8">
        <v>55.895000000000003</v>
      </c>
      <c r="D1273" s="8">
        <v>1.4E-2</v>
      </c>
      <c r="E1273" s="8">
        <v>1.04</v>
      </c>
      <c r="F1273" s="8">
        <v>0.41699999999999998</v>
      </c>
      <c r="G1273" s="8">
        <v>7.5750000000000002</v>
      </c>
      <c r="H1273" s="8">
        <v>0.157</v>
      </c>
      <c r="I1273" s="8">
        <v>33.787999999999997</v>
      </c>
      <c r="J1273" s="8">
        <v>0.27200000000000002</v>
      </c>
      <c r="K1273" s="8">
        <v>2.5999999999999999E-2</v>
      </c>
      <c r="L1273" s="8">
        <v>0</v>
      </c>
      <c r="M1273" s="8">
        <v>99.239000000000004</v>
      </c>
      <c r="N1273" s="8"/>
      <c r="O1273" s="8">
        <v>0.51011553628509698</v>
      </c>
      <c r="P1273" s="8">
        <v>88.168414347423081</v>
      </c>
      <c r="Q1273" s="8">
        <v>11.088699910299573</v>
      </c>
      <c r="R1273" s="8">
        <v>0.23277020599224654</v>
      </c>
      <c r="S1273" s="8">
        <v>100</v>
      </c>
      <c r="V1273" s="8"/>
      <c r="W1273" s="8"/>
      <c r="X1273" s="9"/>
    </row>
    <row r="1274" spans="2:24" x14ac:dyDescent="0.2">
      <c r="B1274" s="20" t="s">
        <v>3323</v>
      </c>
      <c r="C1274" s="8">
        <v>56.222999999999999</v>
      </c>
      <c r="D1274" s="8">
        <v>1.4E-2</v>
      </c>
      <c r="E1274" s="8">
        <v>1.032</v>
      </c>
      <c r="F1274" s="8">
        <v>0.439</v>
      </c>
      <c r="G1274" s="8">
        <v>7.6870000000000003</v>
      </c>
      <c r="H1274" s="8">
        <v>0.16700000000000001</v>
      </c>
      <c r="I1274" s="8">
        <v>33.844000000000001</v>
      </c>
      <c r="J1274" s="8">
        <v>0.27300000000000002</v>
      </c>
      <c r="K1274" s="8">
        <v>0</v>
      </c>
      <c r="L1274" s="8">
        <v>0</v>
      </c>
      <c r="M1274" s="8">
        <v>99.738</v>
      </c>
      <c r="N1274" s="8"/>
      <c r="O1274" s="8">
        <v>0.51032331115445628</v>
      </c>
      <c r="P1274" s="8">
        <v>88.026887159228409</v>
      </c>
      <c r="Q1274" s="8">
        <v>11.215999663217884</v>
      </c>
      <c r="R1274" s="8">
        <v>0.24678986639924219</v>
      </c>
      <c r="S1274" s="8">
        <v>99.999999999999986</v>
      </c>
      <c r="V1274" s="8"/>
      <c r="W1274" s="8"/>
      <c r="X1274" s="9"/>
    </row>
    <row r="1275" spans="2:24" x14ac:dyDescent="0.2">
      <c r="B1275" s="20" t="s">
        <v>3324</v>
      </c>
      <c r="C1275" s="8">
        <v>55.917000000000002</v>
      </c>
      <c r="D1275" s="8">
        <v>5.3999999999999999E-2</v>
      </c>
      <c r="E1275" s="8">
        <v>1.0329999999999999</v>
      </c>
      <c r="F1275" s="8">
        <v>0.36399999999999999</v>
      </c>
      <c r="G1275" s="8">
        <v>7.3639999999999999</v>
      </c>
      <c r="H1275" s="8">
        <v>0.16300000000000001</v>
      </c>
      <c r="I1275" s="8">
        <v>33.673999999999999</v>
      </c>
      <c r="J1275" s="8">
        <v>0.35099999999999998</v>
      </c>
      <c r="K1275" s="8">
        <v>0</v>
      </c>
      <c r="L1275" s="8">
        <v>0</v>
      </c>
      <c r="M1275" s="8">
        <v>98.983999999999995</v>
      </c>
      <c r="N1275" s="8"/>
      <c r="O1275" s="8">
        <v>0.66124505023380697</v>
      </c>
      <c r="P1275" s="8">
        <v>88.267519731420307</v>
      </c>
      <c r="Q1275" s="8">
        <v>10.828478636447294</v>
      </c>
      <c r="R1275" s="8">
        <v>0.24275658189858962</v>
      </c>
      <c r="S1275" s="8">
        <v>100</v>
      </c>
      <c r="V1275" s="8"/>
      <c r="W1275" s="8"/>
      <c r="X1275" s="9"/>
    </row>
    <row r="1276" spans="2:24" ht="17" x14ac:dyDescent="0.2">
      <c r="B1276" s="10" t="s">
        <v>3489</v>
      </c>
      <c r="C1276" s="8">
        <f>AVERAGE(C1263:C1275)</f>
        <v>55.694153846153846</v>
      </c>
      <c r="D1276" s="8">
        <f t="shared" ref="D1276:L1276" si="561">AVERAGE(D1263:D1275)</f>
        <v>1.1615384615384614E-2</v>
      </c>
      <c r="E1276" s="8">
        <f t="shared" si="561"/>
        <v>1.0773076923076923</v>
      </c>
      <c r="F1276" s="8">
        <f t="shared" si="561"/>
        <v>0.42330769230769227</v>
      </c>
      <c r="G1276" s="8">
        <f t="shared" si="561"/>
        <v>7.5145384615384607</v>
      </c>
      <c r="H1276" s="8">
        <f t="shared" si="561"/>
        <v>0.16261538461538463</v>
      </c>
      <c r="I1276" s="8">
        <f t="shared" si="561"/>
        <v>33.550076923076922</v>
      </c>
      <c r="J1276" s="8">
        <f t="shared" si="561"/>
        <v>0.3280769230769231</v>
      </c>
      <c r="K1276" s="8">
        <f t="shared" si="561"/>
        <v>6.3076923076923076E-3</v>
      </c>
      <c r="L1276" s="8">
        <f t="shared" si="561"/>
        <v>3.076923076923077E-4</v>
      </c>
      <c r="M1276" s="8">
        <f>SUM(C1276:L1276)</f>
        <v>98.768307692307658</v>
      </c>
      <c r="N1276" s="8"/>
      <c r="O1276" s="8">
        <v>0.61897181703015114</v>
      </c>
      <c r="P1276" s="8">
        <v>88.072355222852295</v>
      </c>
      <c r="Q1276" s="8">
        <v>11.066132099397301</v>
      </c>
      <c r="R1276" s="8">
        <v>0.24254086072025388</v>
      </c>
      <c r="S1276" s="8">
        <v>100</v>
      </c>
      <c r="V1276" s="8"/>
      <c r="W1276" s="8"/>
      <c r="X1276" s="9"/>
    </row>
    <row r="1277" spans="2:24" ht="17" x14ac:dyDescent="0.2">
      <c r="B1277" s="10" t="s">
        <v>1532</v>
      </c>
      <c r="C1277" s="8">
        <f>(STDEV(C1263:C1275)/C1276)*100</f>
        <v>0.74332848205190361</v>
      </c>
      <c r="D1277" s="8">
        <f t="shared" ref="D1277:L1277" si="562">(STDEV(D1263:D1275)/D1276)*100</f>
        <v>126.21411596981058</v>
      </c>
      <c r="E1277" s="8">
        <f t="shared" si="562"/>
        <v>4.8630654500378023</v>
      </c>
      <c r="F1277" s="8">
        <f t="shared" si="562"/>
        <v>7.6106378913364736</v>
      </c>
      <c r="G1277" s="8">
        <f t="shared" si="562"/>
        <v>1.5071005241566902</v>
      </c>
      <c r="H1277" s="8">
        <f t="shared" si="562"/>
        <v>6.8410414382522795</v>
      </c>
      <c r="I1277" s="8">
        <f t="shared" si="562"/>
        <v>0.9386098908248165</v>
      </c>
      <c r="J1277" s="8">
        <f t="shared" si="562"/>
        <v>21.640357955285427</v>
      </c>
      <c r="K1277" s="8">
        <f t="shared" si="562"/>
        <v>191.93019585077764</v>
      </c>
      <c r="L1277" s="8">
        <f t="shared" si="562"/>
        <v>360.55512754639892</v>
      </c>
      <c r="N1277" s="8"/>
      <c r="O1277" s="8">
        <v>73.280469305766943</v>
      </c>
      <c r="P1277" s="8">
        <v>4.4224183793889242</v>
      </c>
      <c r="Q1277" s="8">
        <v>3.9834958515559094</v>
      </c>
      <c r="R1277" s="8">
        <v>18.313616463288227</v>
      </c>
      <c r="S1277" s="8">
        <v>100.00000000000001</v>
      </c>
      <c r="T1277" s="8">
        <v>0.31313118752034191</v>
      </c>
      <c r="U1277" s="8">
        <v>92.139286717267794</v>
      </c>
      <c r="V1277" s="8">
        <v>7.5475820952118671</v>
      </c>
      <c r="W1277" s="8">
        <v>100</v>
      </c>
      <c r="X1277" s="9"/>
    </row>
    <row r="1278" spans="2:24" x14ac:dyDescent="0.2">
      <c r="B1278" s="20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N1278" s="8"/>
      <c r="O1278" s="8"/>
      <c r="P1278" s="8"/>
      <c r="Q1278" s="8"/>
      <c r="R1278" s="8"/>
      <c r="S1278" s="8"/>
      <c r="V1278" s="8"/>
      <c r="W1278" s="8"/>
      <c r="X1278" s="9"/>
    </row>
    <row r="1279" spans="2:24" x14ac:dyDescent="0.2">
      <c r="B1279" s="20" t="s">
        <v>3325</v>
      </c>
      <c r="C1279" s="8">
        <v>52.372</v>
      </c>
      <c r="D1279" s="8">
        <v>8.8999999999999996E-2</v>
      </c>
      <c r="E1279" s="8">
        <v>5.8680000000000003</v>
      </c>
      <c r="F1279" s="8">
        <v>0</v>
      </c>
      <c r="G1279" s="8">
        <v>10.621</v>
      </c>
      <c r="H1279" s="8">
        <v>1.2E-2</v>
      </c>
      <c r="I1279" s="8">
        <v>7.79</v>
      </c>
      <c r="J1279" s="8">
        <v>14.769</v>
      </c>
      <c r="K1279" s="8">
        <v>5.3170000000000002</v>
      </c>
      <c r="L1279" s="8">
        <v>0</v>
      </c>
      <c r="M1279" s="8">
        <v>96.841999999999999</v>
      </c>
      <c r="N1279" s="8"/>
      <c r="O1279" s="8">
        <v>43.556553872729133</v>
      </c>
      <c r="P1279" s="8">
        <v>31.966182678679829</v>
      </c>
      <c r="Q1279" s="8">
        <v>24.449285764692728</v>
      </c>
      <c r="R1279" s="8">
        <v>2.7977683898314464E-2</v>
      </c>
      <c r="S1279" s="8">
        <v>100.00000000000001</v>
      </c>
      <c r="T1279" s="8">
        <v>10.700396813828783</v>
      </c>
      <c r="U1279" s="8">
        <v>13.768931968824372</v>
      </c>
      <c r="V1279" s="8">
        <v>75.53067121734685</v>
      </c>
      <c r="W1279" s="8">
        <v>100</v>
      </c>
      <c r="X1279" s="9"/>
    </row>
    <row r="1280" spans="2:24" x14ac:dyDescent="0.2">
      <c r="B1280" s="20" t="s">
        <v>3326</v>
      </c>
      <c r="C1280" s="8">
        <v>52.856000000000002</v>
      </c>
      <c r="D1280" s="8">
        <v>7.0999999999999994E-2</v>
      </c>
      <c r="E1280" s="8">
        <v>5.8520000000000003</v>
      </c>
      <c r="F1280" s="8">
        <v>7.0000000000000001E-3</v>
      </c>
      <c r="G1280" s="8">
        <v>9.7119999999999997</v>
      </c>
      <c r="H1280" s="8">
        <v>7.0000000000000001E-3</v>
      </c>
      <c r="I1280" s="8">
        <v>8.7989999999999995</v>
      </c>
      <c r="J1280" s="8">
        <v>15.651</v>
      </c>
      <c r="K1280" s="8">
        <v>4.9859999999999998</v>
      </c>
      <c r="L1280" s="8">
        <v>0</v>
      </c>
      <c r="M1280" s="8">
        <v>97.960999999999999</v>
      </c>
      <c r="N1280" s="8"/>
      <c r="O1280" s="8">
        <v>44.112062200780173</v>
      </c>
      <c r="P1280" s="8">
        <v>34.506386741070813</v>
      </c>
      <c r="Q1280" s="8">
        <v>21.365954046321701</v>
      </c>
      <c r="R1280" s="8">
        <v>1.559701182732064E-2</v>
      </c>
      <c r="S1280" s="8">
        <v>100.00000000000001</v>
      </c>
      <c r="T1280" s="8">
        <v>10.265043052413155</v>
      </c>
      <c r="U1280" s="8">
        <v>12.090801205869186</v>
      </c>
      <c r="V1280" s="8">
        <v>77.644155741717654</v>
      </c>
      <c r="W1280" s="8">
        <v>100</v>
      </c>
      <c r="X1280" s="9"/>
    </row>
    <row r="1281" spans="2:24" x14ac:dyDescent="0.2">
      <c r="B1281" s="20" t="s">
        <v>3327</v>
      </c>
      <c r="C1281" s="8">
        <v>52.801000000000002</v>
      </c>
      <c r="D1281" s="8">
        <v>6.6000000000000003E-2</v>
      </c>
      <c r="E1281" s="8">
        <v>6.2009999999999996</v>
      </c>
      <c r="F1281" s="8">
        <v>0</v>
      </c>
      <c r="G1281" s="8">
        <v>9.3640000000000008</v>
      </c>
      <c r="H1281" s="8">
        <v>1.7000000000000001E-2</v>
      </c>
      <c r="I1281" s="8">
        <v>8.2870000000000008</v>
      </c>
      <c r="J1281" s="8">
        <v>15.292999999999999</v>
      </c>
      <c r="K1281" s="8">
        <v>5.4130000000000003</v>
      </c>
      <c r="L1281" s="8">
        <v>2E-3</v>
      </c>
      <c r="M1281" s="8">
        <v>97.444000000000003</v>
      </c>
      <c r="N1281" s="8"/>
      <c r="O1281" s="8">
        <v>44.787127451854843</v>
      </c>
      <c r="P1281" s="8">
        <v>33.768265755979179</v>
      </c>
      <c r="Q1281" s="8">
        <v>21.405248383275225</v>
      </c>
      <c r="R1281" s="8">
        <v>3.9358408890759138E-2</v>
      </c>
      <c r="S1281" s="8">
        <v>100</v>
      </c>
      <c r="T1281" s="8">
        <v>11.166555694039527</v>
      </c>
      <c r="U1281" s="8">
        <v>13.614890396060458</v>
      </c>
      <c r="V1281" s="8">
        <v>75.21855390990001</v>
      </c>
      <c r="W1281" s="8">
        <v>100</v>
      </c>
      <c r="X1281" s="9"/>
    </row>
    <row r="1282" spans="2:24" x14ac:dyDescent="0.2">
      <c r="B1282" s="20" t="s">
        <v>3328</v>
      </c>
      <c r="C1282" s="8">
        <v>52.372999999999998</v>
      </c>
      <c r="D1282" s="8">
        <v>0.105</v>
      </c>
      <c r="E1282" s="8">
        <v>6.4039999999999999</v>
      </c>
      <c r="F1282" s="8">
        <v>7.0000000000000001E-3</v>
      </c>
      <c r="G1282" s="8">
        <v>10.286</v>
      </c>
      <c r="H1282" s="8">
        <v>0.02</v>
      </c>
      <c r="I1282" s="8">
        <v>7.6369999999999996</v>
      </c>
      <c r="J1282" s="8">
        <v>14.271000000000001</v>
      </c>
      <c r="K1282" s="8">
        <v>5.7409999999999997</v>
      </c>
      <c r="L1282" s="8">
        <v>0</v>
      </c>
      <c r="M1282" s="8">
        <v>96.846999999999994</v>
      </c>
      <c r="N1282" s="8"/>
      <c r="O1282" s="8">
        <v>43.322122768209447</v>
      </c>
      <c r="P1282" s="8">
        <v>32.257374129739027</v>
      </c>
      <c r="Q1282" s="8">
        <v>24.372506177544292</v>
      </c>
      <c r="R1282" s="8">
        <v>4.79969245072141E-2</v>
      </c>
      <c r="S1282" s="8">
        <v>99.999999999999986</v>
      </c>
      <c r="T1282" s="8">
        <v>12.352493159314141</v>
      </c>
      <c r="U1282" s="8">
        <v>14.585426617318333</v>
      </c>
      <c r="V1282" s="8">
        <v>73.062080223367516</v>
      </c>
      <c r="W1282" s="8">
        <v>100</v>
      </c>
      <c r="X1282" s="9"/>
    </row>
    <row r="1283" spans="2:24" x14ac:dyDescent="0.2">
      <c r="B1283" s="20" t="s">
        <v>3329</v>
      </c>
      <c r="C1283" s="8">
        <v>52.27</v>
      </c>
      <c r="D1283" s="8">
        <v>0.107</v>
      </c>
      <c r="E1283" s="8">
        <v>5.8849999999999998</v>
      </c>
      <c r="F1283" s="8">
        <v>1.9E-2</v>
      </c>
      <c r="G1283" s="8">
        <v>9.6080000000000005</v>
      </c>
      <c r="H1283" s="8">
        <v>3.0000000000000001E-3</v>
      </c>
      <c r="I1283" s="8">
        <v>8.7430000000000003</v>
      </c>
      <c r="J1283" s="8">
        <v>15.717000000000001</v>
      </c>
      <c r="K1283" s="8">
        <v>4.8540000000000001</v>
      </c>
      <c r="L1283" s="8">
        <v>0</v>
      </c>
      <c r="M1283" s="8">
        <v>97.21</v>
      </c>
      <c r="N1283" s="8"/>
      <c r="O1283" s="8">
        <v>44.418589221669734</v>
      </c>
      <c r="P1283" s="8">
        <v>34.380048429929403</v>
      </c>
      <c r="Q1283" s="8">
        <v>21.194659730622746</v>
      </c>
      <c r="R1283" s="8">
        <v>6.7026177781155999E-3</v>
      </c>
      <c r="S1283" s="8">
        <v>100</v>
      </c>
      <c r="T1283" s="8">
        <v>10.206914031676702</v>
      </c>
      <c r="U1283" s="8">
        <v>11.710655045143742</v>
      </c>
      <c r="V1283" s="8">
        <v>78.082430923179558</v>
      </c>
      <c r="W1283" s="8">
        <v>100</v>
      </c>
      <c r="X1283" s="9"/>
    </row>
    <row r="1284" spans="2:24" x14ac:dyDescent="0.2">
      <c r="B1284" s="20" t="s">
        <v>3330</v>
      </c>
      <c r="C1284" s="8">
        <v>53.091000000000001</v>
      </c>
      <c r="D1284" s="8">
        <v>7.1999999999999995E-2</v>
      </c>
      <c r="E1284" s="8">
        <v>5.9539999999999997</v>
      </c>
      <c r="F1284" s="8">
        <v>5.0000000000000001E-3</v>
      </c>
      <c r="G1284" s="8">
        <v>9.7349999999999994</v>
      </c>
      <c r="H1284" s="8">
        <v>8.9999999999999993E-3</v>
      </c>
      <c r="I1284" s="8">
        <v>8.8580000000000005</v>
      </c>
      <c r="J1284" s="8">
        <v>15.528</v>
      </c>
      <c r="K1284" s="8">
        <v>5.0789999999999997</v>
      </c>
      <c r="L1284" s="8">
        <v>0</v>
      </c>
      <c r="M1284" s="8">
        <v>98.331000000000003</v>
      </c>
      <c r="N1284" s="8"/>
      <c r="O1284" s="8">
        <v>43.791770004406729</v>
      </c>
      <c r="P1284" s="8">
        <v>34.758702052980006</v>
      </c>
      <c r="Q1284" s="8">
        <v>21.429462553875815</v>
      </c>
      <c r="R1284" s="8">
        <v>2.0065388737447901E-2</v>
      </c>
      <c r="S1284" s="8">
        <v>100.00000000000001</v>
      </c>
      <c r="T1284" s="8">
        <v>10.487422696591231</v>
      </c>
      <c r="U1284" s="8">
        <v>12.256249743616667</v>
      </c>
      <c r="V1284" s="8">
        <v>77.256327559792098</v>
      </c>
      <c r="W1284" s="8">
        <v>100</v>
      </c>
      <c r="X1284" s="9"/>
    </row>
    <row r="1285" spans="2:24" x14ac:dyDescent="0.2">
      <c r="B1285" s="20" t="s">
        <v>3331</v>
      </c>
      <c r="C1285" s="8">
        <v>52.5</v>
      </c>
      <c r="D1285" s="8">
        <v>7.1999999999999995E-2</v>
      </c>
      <c r="E1285" s="8">
        <v>5.7510000000000003</v>
      </c>
      <c r="F1285" s="8">
        <v>0</v>
      </c>
      <c r="G1285" s="8">
        <v>10.449</v>
      </c>
      <c r="H1285" s="8">
        <v>1.7999999999999999E-2</v>
      </c>
      <c r="I1285" s="8">
        <v>8.1850000000000005</v>
      </c>
      <c r="J1285" s="8">
        <v>14.988</v>
      </c>
      <c r="K1285" s="8">
        <v>5.359</v>
      </c>
      <c r="L1285" s="8">
        <v>1E-3</v>
      </c>
      <c r="M1285" s="8">
        <v>97.343000000000004</v>
      </c>
      <c r="N1285" s="8"/>
      <c r="O1285" s="8">
        <v>43.384711198559394</v>
      </c>
      <c r="P1285" s="8">
        <v>32.965723239309732</v>
      </c>
      <c r="Q1285" s="8">
        <v>23.608375388444099</v>
      </c>
      <c r="R1285" s="8">
        <v>4.1190173686767487E-2</v>
      </c>
      <c r="S1285" s="8">
        <v>100</v>
      </c>
      <c r="T1285" s="8">
        <v>12.435615439226966</v>
      </c>
      <c r="U1285" s="8">
        <v>12.208731642473445</v>
      </c>
      <c r="V1285" s="8">
        <v>75.355652918299583</v>
      </c>
      <c r="W1285" s="8">
        <v>100</v>
      </c>
      <c r="X1285" s="9"/>
    </row>
    <row r="1286" spans="2:24" x14ac:dyDescent="0.2">
      <c r="B1286" s="20" t="s">
        <v>3332</v>
      </c>
      <c r="C1286" s="8">
        <v>52.790999999999997</v>
      </c>
      <c r="D1286" s="8">
        <v>8.7999999999999995E-2</v>
      </c>
      <c r="E1286" s="8">
        <v>4.9989999999999997</v>
      </c>
      <c r="F1286" s="8">
        <v>0</v>
      </c>
      <c r="G1286" s="8">
        <v>10.146000000000001</v>
      </c>
      <c r="H1286" s="8">
        <v>2.1000000000000001E-2</v>
      </c>
      <c r="I1286" s="8">
        <v>9.1189999999999998</v>
      </c>
      <c r="J1286" s="8">
        <v>15.997</v>
      </c>
      <c r="K1286" s="8">
        <v>4.66</v>
      </c>
      <c r="L1286" s="8">
        <v>0</v>
      </c>
      <c r="M1286" s="8">
        <v>97.84</v>
      </c>
      <c r="N1286" s="8"/>
      <c r="O1286" s="8">
        <v>43.682392289676706</v>
      </c>
      <c r="P1286" s="8">
        <v>34.647027734861716</v>
      </c>
      <c r="Q1286" s="8">
        <v>21.625246892360575</v>
      </c>
      <c r="R1286" s="8">
        <v>4.5333083101008011E-2</v>
      </c>
      <c r="S1286" s="8">
        <v>100.00000000000001</v>
      </c>
      <c r="T1286" s="8">
        <v>10.153493423868522</v>
      </c>
      <c r="U1286" s="8">
        <v>10.46418599567323</v>
      </c>
      <c r="V1286" s="8">
        <v>79.382320580458256</v>
      </c>
      <c r="W1286" s="8">
        <v>100</v>
      </c>
      <c r="X1286" s="9"/>
    </row>
    <row r="1287" spans="2:24" x14ac:dyDescent="0.2">
      <c r="B1287" s="20" t="s">
        <v>3333</v>
      </c>
      <c r="C1287" s="8">
        <v>53.356999999999999</v>
      </c>
      <c r="D1287" s="8">
        <v>6.2E-2</v>
      </c>
      <c r="E1287" s="8">
        <v>6.149</v>
      </c>
      <c r="F1287" s="8">
        <v>0</v>
      </c>
      <c r="G1287" s="8">
        <v>10.083</v>
      </c>
      <c r="H1287" s="8">
        <v>1.4E-2</v>
      </c>
      <c r="I1287" s="8">
        <v>8.1790000000000003</v>
      </c>
      <c r="J1287" s="8">
        <v>14.744</v>
      </c>
      <c r="K1287" s="8">
        <v>5.6059999999999999</v>
      </c>
      <c r="L1287" s="8">
        <v>0</v>
      </c>
      <c r="M1287" s="8">
        <v>98.197000000000003</v>
      </c>
      <c r="N1287" s="8"/>
      <c r="O1287" s="8">
        <v>43.357638699717135</v>
      </c>
      <c r="P1287" s="8">
        <v>33.465815015941317</v>
      </c>
      <c r="Q1287" s="8">
        <v>23.143999624324422</v>
      </c>
      <c r="R1287" s="8">
        <v>3.2546660017116674E-2</v>
      </c>
      <c r="S1287" s="8">
        <v>99.999999999999986</v>
      </c>
      <c r="T1287" s="8">
        <v>11.211959439614828</v>
      </c>
      <c r="U1287" s="8">
        <v>14.342105677609297</v>
      </c>
      <c r="V1287" s="8">
        <v>74.445934882775873</v>
      </c>
      <c r="W1287" s="8">
        <v>100</v>
      </c>
      <c r="X1287" s="9"/>
    </row>
    <row r="1288" spans="2:24" x14ac:dyDescent="0.2">
      <c r="B1288" s="20" t="s">
        <v>3334</v>
      </c>
      <c r="C1288" s="8">
        <v>53.304000000000002</v>
      </c>
      <c r="D1288" s="8">
        <v>6.9000000000000006E-2</v>
      </c>
      <c r="E1288" s="8">
        <v>6.7389999999999999</v>
      </c>
      <c r="F1288" s="8">
        <v>8.9999999999999993E-3</v>
      </c>
      <c r="G1288" s="8">
        <v>9.5020000000000007</v>
      </c>
      <c r="H1288" s="8">
        <v>6.0000000000000001E-3</v>
      </c>
      <c r="I1288" s="8">
        <v>8.2469999999999999</v>
      </c>
      <c r="J1288" s="8">
        <v>14.743</v>
      </c>
      <c r="K1288" s="8">
        <v>5.6769999999999996</v>
      </c>
      <c r="L1288" s="8">
        <v>0</v>
      </c>
      <c r="M1288" s="8">
        <v>98.31</v>
      </c>
      <c r="N1288" s="8"/>
      <c r="O1288" s="8">
        <v>43.826668431053619</v>
      </c>
      <c r="P1288" s="8">
        <v>34.111395382431326</v>
      </c>
      <c r="Q1288" s="8">
        <v>22.047835770219848</v>
      </c>
      <c r="R1288" s="8">
        <v>1.4100416295208452E-2</v>
      </c>
      <c r="S1288" s="8">
        <v>100</v>
      </c>
      <c r="T1288" s="8">
        <v>11.097391642909999</v>
      </c>
      <c r="U1288" s="8">
        <v>14.893603080225898</v>
      </c>
      <c r="V1288" s="8">
        <v>74.009005276864102</v>
      </c>
      <c r="W1288" s="8">
        <v>100</v>
      </c>
      <c r="X1288" s="9"/>
    </row>
    <row r="1289" spans="2:24" x14ac:dyDescent="0.2">
      <c r="B1289" s="20" t="s">
        <v>3335</v>
      </c>
      <c r="C1289" s="8">
        <v>53.173999999999999</v>
      </c>
      <c r="D1289" s="8">
        <v>9.1999999999999998E-2</v>
      </c>
      <c r="E1289" s="8">
        <v>5.9980000000000002</v>
      </c>
      <c r="F1289" s="8">
        <v>0</v>
      </c>
      <c r="G1289" s="8">
        <v>9.702</v>
      </c>
      <c r="H1289" s="8">
        <v>1.2999999999999999E-2</v>
      </c>
      <c r="I1289" s="8">
        <v>8.702</v>
      </c>
      <c r="J1289" s="8">
        <v>15.474</v>
      </c>
      <c r="K1289" s="8">
        <v>5.2640000000000002</v>
      </c>
      <c r="L1289" s="8">
        <v>6.0000000000000001E-3</v>
      </c>
      <c r="M1289" s="8">
        <v>98.427000000000007</v>
      </c>
      <c r="N1289" s="8"/>
      <c r="O1289" s="8">
        <v>44.003901394698453</v>
      </c>
      <c r="P1289" s="8">
        <v>34.431708059682911</v>
      </c>
      <c r="Q1289" s="8">
        <v>21.535165174525716</v>
      </c>
      <c r="R1289" s="8">
        <v>2.9225371092916924E-2</v>
      </c>
      <c r="S1289" s="8">
        <v>100</v>
      </c>
      <c r="T1289" s="8">
        <v>11.298556299658372</v>
      </c>
      <c r="U1289" s="8">
        <v>12.424743558769931</v>
      </c>
      <c r="V1289" s="8">
        <v>76.276700141571695</v>
      </c>
      <c r="W1289" s="8">
        <v>100</v>
      </c>
      <c r="X1289" s="9"/>
    </row>
    <row r="1290" spans="2:24" x14ac:dyDescent="0.2">
      <c r="B1290" s="20" t="s">
        <v>3336</v>
      </c>
      <c r="C1290" s="8">
        <v>52.82</v>
      </c>
      <c r="D1290" s="8">
        <v>8.5000000000000006E-2</v>
      </c>
      <c r="E1290" s="8">
        <v>5.7190000000000003</v>
      </c>
      <c r="F1290" s="8">
        <v>0</v>
      </c>
      <c r="G1290" s="8">
        <v>9.7270000000000003</v>
      </c>
      <c r="H1290" s="8">
        <v>1.7999999999999999E-2</v>
      </c>
      <c r="I1290" s="8">
        <v>8.5120000000000005</v>
      </c>
      <c r="J1290" s="8">
        <v>15.695</v>
      </c>
      <c r="K1290" s="8">
        <v>4.9470000000000001</v>
      </c>
      <c r="L1290" s="8">
        <v>0</v>
      </c>
      <c r="M1290" s="8">
        <v>97.528000000000006</v>
      </c>
      <c r="N1290" s="8"/>
      <c r="O1290" s="8">
        <v>44.657636594199282</v>
      </c>
      <c r="P1290" s="8">
        <v>33.69899337997655</v>
      </c>
      <c r="Q1290" s="8">
        <v>21.602881215877197</v>
      </c>
      <c r="R1290" s="8">
        <v>4.0488809946980404E-2</v>
      </c>
      <c r="S1290" s="8">
        <v>100.00000000000001</v>
      </c>
      <c r="T1290" s="8">
        <v>9.133777087250424</v>
      </c>
      <c r="U1290" s="8">
        <v>13.021510694398645</v>
      </c>
      <c r="V1290" s="8">
        <v>77.844712218350935</v>
      </c>
      <c r="W1290" s="8">
        <v>100</v>
      </c>
      <c r="X1290" s="9"/>
    </row>
    <row r="1291" spans="2:24" ht="17" x14ac:dyDescent="0.2">
      <c r="B1291" s="10" t="s">
        <v>2636</v>
      </c>
      <c r="C1291" s="8">
        <f>AVERAGE(C1279:C1290)</f>
        <v>52.809083333333326</v>
      </c>
      <c r="D1291" s="8">
        <f t="shared" ref="D1291:L1291" si="563">AVERAGE(D1279:D1290)</f>
        <v>8.1499999999999975E-2</v>
      </c>
      <c r="E1291" s="8">
        <f t="shared" si="563"/>
        <v>5.9599166666666656</v>
      </c>
      <c r="F1291" s="8">
        <f t="shared" si="563"/>
        <v>3.9166666666666664E-3</v>
      </c>
      <c r="G1291" s="8">
        <f t="shared" si="563"/>
        <v>9.911249999999999</v>
      </c>
      <c r="H1291" s="8">
        <f t="shared" si="563"/>
        <v>1.3166666666666667E-2</v>
      </c>
      <c r="I1291" s="8">
        <f t="shared" si="563"/>
        <v>8.4215</v>
      </c>
      <c r="J1291" s="8">
        <f t="shared" si="563"/>
        <v>15.239166666666668</v>
      </c>
      <c r="K1291" s="8">
        <f t="shared" si="563"/>
        <v>5.2419166666666674</v>
      </c>
      <c r="L1291" s="8">
        <f t="shared" si="563"/>
        <v>7.5000000000000012E-4</v>
      </c>
      <c r="M1291" s="8">
        <f>SUM(C1291:L1291)</f>
        <v>97.682166666666646</v>
      </c>
      <c r="N1291" s="8"/>
      <c r="O1291" s="8">
        <v>43.9125981896346</v>
      </c>
      <c r="P1291" s="8">
        <v>33.76511755923385</v>
      </c>
      <c r="Q1291" s="8">
        <v>22.29229042651242</v>
      </c>
      <c r="R1291" s="8">
        <v>2.9993824619122374E-2</v>
      </c>
      <c r="S1291" s="8">
        <v>100</v>
      </c>
      <c r="T1291" s="8">
        <v>10.865182948534169</v>
      </c>
      <c r="U1291" s="8">
        <v>12.933732410967288</v>
      </c>
      <c r="V1291" s="8">
        <v>76.201084640498536</v>
      </c>
      <c r="W1291" s="8">
        <v>100</v>
      </c>
      <c r="X1291" s="9"/>
    </row>
    <row r="1292" spans="2:24" ht="17" x14ac:dyDescent="0.2">
      <c r="B1292" s="10" t="s">
        <v>1532</v>
      </c>
      <c r="C1292" s="8">
        <f>(STDEV(C1279:C1290)/C1291)*100</f>
        <v>0.70572779670694352</v>
      </c>
      <c r="D1292" s="8">
        <f t="shared" ref="D1292:L1292" si="564">(STDEV(D1279:D1290)/D1291)*100</f>
        <v>18.464302750181481</v>
      </c>
      <c r="E1292" s="8">
        <f t="shared" si="564"/>
        <v>7.0650235604295935</v>
      </c>
      <c r="F1292" s="8">
        <f t="shared" si="564"/>
        <v>150.24569367485444</v>
      </c>
      <c r="G1292" s="8">
        <f t="shared" si="564"/>
        <v>3.9959394274468623</v>
      </c>
      <c r="H1292" s="8">
        <f t="shared" si="564"/>
        <v>44.73731675190281</v>
      </c>
      <c r="I1292" s="8">
        <f t="shared" si="564"/>
        <v>5.2950161476909097</v>
      </c>
      <c r="J1292" s="8">
        <f t="shared" si="564"/>
        <v>3.4464793509300291</v>
      </c>
      <c r="K1292" s="8">
        <f t="shared" si="564"/>
        <v>6.5282723909261442</v>
      </c>
      <c r="L1292" s="8">
        <f t="shared" si="564"/>
        <v>235.2733205306869</v>
      </c>
      <c r="N1292" s="8"/>
      <c r="O1292" s="8">
        <v>6.9908383493603869</v>
      </c>
      <c r="P1292" s="8">
        <v>14.944168857421525</v>
      </c>
      <c r="Q1292" s="8">
        <v>6.3266064827536868</v>
      </c>
      <c r="R1292" s="8">
        <v>71.738386310464392</v>
      </c>
      <c r="S1292" s="8">
        <v>99.999999999999986</v>
      </c>
      <c r="T1292" s="8">
        <v>5.3781033957292914</v>
      </c>
      <c r="U1292" s="8">
        <v>14.99228835569294</v>
      </c>
      <c r="V1292" s="8">
        <v>79.629608248577782</v>
      </c>
      <c r="W1292" s="8">
        <v>100.00000000000001</v>
      </c>
      <c r="X1292" s="9"/>
    </row>
    <row r="1293" spans="2:24" x14ac:dyDescent="0.2">
      <c r="B1293" s="20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N1293" s="8"/>
      <c r="O1293" s="8"/>
      <c r="P1293" s="8"/>
      <c r="Q1293" s="8"/>
      <c r="R1293" s="8"/>
      <c r="S1293" s="8"/>
      <c r="V1293" s="8"/>
      <c r="W1293" s="8"/>
      <c r="X1293" s="9"/>
    </row>
    <row r="1294" spans="2:24" x14ac:dyDescent="0.2">
      <c r="B1294" s="20" t="s">
        <v>3337</v>
      </c>
      <c r="C1294" s="8">
        <v>54.597999999999999</v>
      </c>
      <c r="D1294" s="8">
        <v>1.9E-2</v>
      </c>
      <c r="E1294" s="8">
        <v>9.4730000000000008</v>
      </c>
      <c r="F1294" s="8">
        <v>2.1000000000000001E-2</v>
      </c>
      <c r="G1294" s="8">
        <v>5.9580000000000002</v>
      </c>
      <c r="H1294" s="8">
        <v>5.0000000000000001E-3</v>
      </c>
      <c r="I1294" s="8">
        <v>7.9989999999999997</v>
      </c>
      <c r="J1294" s="8">
        <v>12.738</v>
      </c>
      <c r="K1294" s="8">
        <v>6.7389999999999999</v>
      </c>
      <c r="L1294" s="8">
        <v>0</v>
      </c>
      <c r="M1294" s="8">
        <v>97.55</v>
      </c>
      <c r="N1294" s="8"/>
      <c r="O1294" s="8">
        <v>44.659910694006086</v>
      </c>
      <c r="P1294" s="8">
        <v>39.021431786331995</v>
      </c>
      <c r="Q1294" s="8">
        <v>16.304799068303833</v>
      </c>
      <c r="R1294" s="8">
        <v>1.3858451358085734E-2</v>
      </c>
      <c r="S1294" s="8">
        <v>100.00000000000001</v>
      </c>
      <c r="T1294" s="8">
        <v>5.0036355375553487</v>
      </c>
      <c r="U1294" s="8">
        <v>26.445591671434805</v>
      </c>
      <c r="V1294" s="8">
        <v>68.550772791009834</v>
      </c>
      <c r="W1294" s="8">
        <v>99.999999999999986</v>
      </c>
      <c r="X1294" s="9"/>
    </row>
    <row r="1295" spans="2:24" x14ac:dyDescent="0.2">
      <c r="B1295" s="20" t="s">
        <v>3338</v>
      </c>
      <c r="C1295" s="8">
        <v>54.95</v>
      </c>
      <c r="D1295" s="8">
        <v>0.02</v>
      </c>
      <c r="E1295" s="8">
        <v>9.0519999999999996</v>
      </c>
      <c r="F1295" s="8">
        <v>1.9E-2</v>
      </c>
      <c r="G1295" s="8">
        <v>5.59</v>
      </c>
      <c r="H1295" s="8">
        <v>1.6E-2</v>
      </c>
      <c r="I1295" s="8">
        <v>8.3829999999999991</v>
      </c>
      <c r="J1295" s="8">
        <v>13.036</v>
      </c>
      <c r="K1295" s="8">
        <v>6.6719999999999997</v>
      </c>
      <c r="L1295" s="8">
        <v>3.0000000000000001E-3</v>
      </c>
      <c r="M1295" s="8">
        <v>97.751000000000005</v>
      </c>
      <c r="N1295" s="8"/>
      <c r="O1295" s="8">
        <v>44.834264596904909</v>
      </c>
      <c r="P1295" s="8">
        <v>40.115855936646248</v>
      </c>
      <c r="Q1295" s="8">
        <v>15.006377010774463</v>
      </c>
      <c r="R1295" s="8">
        <v>4.3502455674354241E-2</v>
      </c>
      <c r="S1295" s="8">
        <v>99.999999999999972</v>
      </c>
      <c r="T1295" s="8">
        <v>4.9194521668616664</v>
      </c>
      <c r="U1295" s="8">
        <v>25.865140669269465</v>
      </c>
      <c r="V1295" s="8">
        <v>69.215407163868861</v>
      </c>
      <c r="W1295" s="8">
        <v>100</v>
      </c>
      <c r="X1295" s="9"/>
    </row>
    <row r="1296" spans="2:24" x14ac:dyDescent="0.2">
      <c r="B1296" s="20" t="s">
        <v>3339</v>
      </c>
      <c r="C1296" s="8">
        <v>54.871000000000002</v>
      </c>
      <c r="D1296" s="8">
        <v>2.8000000000000001E-2</v>
      </c>
      <c r="E1296" s="8">
        <v>9.7620000000000005</v>
      </c>
      <c r="F1296" s="8">
        <v>6.0000000000000001E-3</v>
      </c>
      <c r="G1296" s="8">
        <v>5.37</v>
      </c>
      <c r="H1296" s="8">
        <v>1.7999999999999999E-2</v>
      </c>
      <c r="I1296" s="8">
        <v>8.2110000000000003</v>
      </c>
      <c r="J1296" s="8">
        <v>12.58</v>
      </c>
      <c r="K1296" s="8">
        <v>7.0369999999999999</v>
      </c>
      <c r="L1296" s="8">
        <v>0</v>
      </c>
      <c r="M1296" s="8">
        <v>97.885000000000005</v>
      </c>
      <c r="N1296" s="8"/>
      <c r="O1296" s="8">
        <v>44.593298604084133</v>
      </c>
      <c r="P1296" s="8">
        <v>40.49821743569926</v>
      </c>
      <c r="Q1296" s="8">
        <v>14.858042278850144</v>
      </c>
      <c r="R1296" s="8">
        <v>5.0441681366456145E-2</v>
      </c>
      <c r="S1296" s="8">
        <v>99.999999999999986</v>
      </c>
      <c r="T1296" s="8">
        <v>6.3533566273060398</v>
      </c>
      <c r="U1296" s="8">
        <v>26.723825600925927</v>
      </c>
      <c r="V1296" s="8">
        <v>66.922817771768038</v>
      </c>
      <c r="W1296" s="8">
        <v>100</v>
      </c>
      <c r="X1296" s="9"/>
    </row>
    <row r="1297" spans="2:24" x14ac:dyDescent="0.2">
      <c r="B1297" s="20" t="s">
        <v>3340</v>
      </c>
      <c r="C1297" s="8">
        <v>54.276000000000003</v>
      </c>
      <c r="D1297" s="8">
        <v>4.2999999999999997E-2</v>
      </c>
      <c r="E1297" s="8">
        <v>8.6920000000000002</v>
      </c>
      <c r="F1297" s="8">
        <v>1.2E-2</v>
      </c>
      <c r="G1297" s="8">
        <v>5.8380000000000001</v>
      </c>
      <c r="H1297" s="8">
        <v>4.0000000000000001E-3</v>
      </c>
      <c r="I1297" s="8">
        <v>8.9320000000000004</v>
      </c>
      <c r="J1297" s="8">
        <v>13.789</v>
      </c>
      <c r="K1297" s="8">
        <v>6.226</v>
      </c>
      <c r="L1297" s="8">
        <v>4.0000000000000001E-3</v>
      </c>
      <c r="M1297" s="8">
        <v>97.834000000000003</v>
      </c>
      <c r="N1297" s="8"/>
      <c r="O1297" s="8">
        <v>44.803022566696718</v>
      </c>
      <c r="P1297" s="8">
        <v>40.380728983438793</v>
      </c>
      <c r="Q1297" s="8">
        <v>14.805973904228143</v>
      </c>
      <c r="R1297" s="8">
        <v>1.0274545636335392E-2</v>
      </c>
      <c r="S1297" s="8">
        <v>99.999999999999986</v>
      </c>
      <c r="T1297" s="8">
        <v>6.6769195378571107</v>
      </c>
      <c r="U1297" s="8">
        <v>21.910044906052065</v>
      </c>
      <c r="V1297" s="8">
        <v>71.413035556090833</v>
      </c>
      <c r="W1297" s="8">
        <v>100</v>
      </c>
      <c r="X1297" s="9"/>
    </row>
    <row r="1298" spans="2:24" x14ac:dyDescent="0.2">
      <c r="B1298" s="20" t="s">
        <v>3341</v>
      </c>
      <c r="C1298" s="8">
        <v>54.802999999999997</v>
      </c>
      <c r="D1298" s="8">
        <v>6.0000000000000001E-3</v>
      </c>
      <c r="E1298" s="8">
        <v>10.404</v>
      </c>
      <c r="F1298" s="8">
        <v>1.6E-2</v>
      </c>
      <c r="G1298" s="8">
        <v>5.1470000000000002</v>
      </c>
      <c r="H1298" s="8">
        <v>5.0000000000000001E-3</v>
      </c>
      <c r="I1298" s="8">
        <v>7.8879999999999999</v>
      </c>
      <c r="J1298" s="8">
        <v>12.295999999999999</v>
      </c>
      <c r="K1298" s="8">
        <v>7.335</v>
      </c>
      <c r="L1298" s="8">
        <v>0</v>
      </c>
      <c r="M1298" s="8">
        <v>97.912999999999997</v>
      </c>
      <c r="N1298" s="8"/>
      <c r="O1298" s="8">
        <v>45.052246018394271</v>
      </c>
      <c r="P1298" s="8">
        <v>40.213362847585515</v>
      </c>
      <c r="Q1298" s="8">
        <v>14.719908395537395</v>
      </c>
      <c r="R1298" s="8">
        <v>1.4482738482821608E-2</v>
      </c>
      <c r="S1298" s="8">
        <v>100</v>
      </c>
      <c r="T1298" s="8">
        <v>7.0897789838019571</v>
      </c>
      <c r="U1298" s="8">
        <v>27.950789677743089</v>
      </c>
      <c r="V1298" s="8">
        <v>64.959431338454948</v>
      </c>
      <c r="W1298" s="8">
        <v>100</v>
      </c>
      <c r="X1298" s="9"/>
    </row>
    <row r="1299" spans="2:24" x14ac:dyDescent="0.2">
      <c r="B1299" s="20" t="s">
        <v>3342</v>
      </c>
      <c r="C1299" s="8">
        <v>54.749000000000002</v>
      </c>
      <c r="D1299" s="8">
        <v>2.9000000000000001E-2</v>
      </c>
      <c r="E1299" s="8">
        <v>8.8629999999999995</v>
      </c>
      <c r="F1299" s="8">
        <v>0</v>
      </c>
      <c r="G1299" s="8">
        <v>5.6459999999999999</v>
      </c>
      <c r="H1299" s="8">
        <v>1.6E-2</v>
      </c>
      <c r="I1299" s="8">
        <v>9.2739999999999991</v>
      </c>
      <c r="J1299" s="8">
        <v>13.942</v>
      </c>
      <c r="K1299" s="8">
        <v>6.327</v>
      </c>
      <c r="L1299" s="8">
        <v>5.0000000000000001E-3</v>
      </c>
      <c r="M1299" s="8">
        <v>98.872</v>
      </c>
      <c r="N1299" s="8"/>
      <c r="O1299" s="8">
        <v>44.592395206288742</v>
      </c>
      <c r="P1299" s="8">
        <v>41.271828635451278</v>
      </c>
      <c r="Q1299" s="8">
        <v>14.095320078541363</v>
      </c>
      <c r="R1299" s="8">
        <v>4.045607971862903E-2</v>
      </c>
      <c r="S1299" s="8">
        <v>100.00000000000001</v>
      </c>
      <c r="T1299" s="8">
        <v>7.7064588425671046</v>
      </c>
      <c r="U1299" s="8">
        <v>21.163691544647147</v>
      </c>
      <c r="V1299" s="8">
        <v>71.129849612785748</v>
      </c>
      <c r="W1299" s="8">
        <v>100</v>
      </c>
      <c r="X1299" s="9"/>
    </row>
    <row r="1300" spans="2:24" x14ac:dyDescent="0.2">
      <c r="B1300" s="20" t="s">
        <v>3343</v>
      </c>
      <c r="C1300" s="8">
        <v>55.481000000000002</v>
      </c>
      <c r="D1300" s="8">
        <v>2.5999999999999999E-2</v>
      </c>
      <c r="E1300" s="8">
        <v>9.4090000000000007</v>
      </c>
      <c r="F1300" s="8">
        <v>1.7000000000000001E-2</v>
      </c>
      <c r="G1300" s="8">
        <v>5.48</v>
      </c>
      <c r="H1300" s="8">
        <v>0</v>
      </c>
      <c r="I1300" s="8">
        <v>8.7309999999999999</v>
      </c>
      <c r="J1300" s="8">
        <v>13.535</v>
      </c>
      <c r="K1300" s="8">
        <v>6.6719999999999997</v>
      </c>
      <c r="L1300" s="8">
        <v>0</v>
      </c>
      <c r="M1300" s="8">
        <v>99.352000000000004</v>
      </c>
      <c r="N1300" s="8"/>
      <c r="O1300" s="8">
        <v>45.17588751375758</v>
      </c>
      <c r="P1300" s="8">
        <v>40.547428771395552</v>
      </c>
      <c r="Q1300" s="8">
        <v>14.276683714846868</v>
      </c>
      <c r="R1300" s="8">
        <v>0</v>
      </c>
      <c r="S1300" s="8">
        <v>100</v>
      </c>
      <c r="T1300" s="8">
        <v>5.8074944293547635</v>
      </c>
      <c r="U1300" s="8">
        <v>24.584255310539231</v>
      </c>
      <c r="V1300" s="8">
        <v>69.608250260106004</v>
      </c>
      <c r="W1300" s="8">
        <v>100</v>
      </c>
      <c r="X1300" s="9"/>
    </row>
    <row r="1301" spans="2:24" x14ac:dyDescent="0.2">
      <c r="B1301" s="20" t="s">
        <v>3344</v>
      </c>
      <c r="C1301" s="8">
        <v>55.069000000000003</v>
      </c>
      <c r="D1301" s="8">
        <v>5.8000000000000003E-2</v>
      </c>
      <c r="E1301" s="8">
        <v>9.7530000000000001</v>
      </c>
      <c r="F1301" s="8">
        <v>2.1000000000000001E-2</v>
      </c>
      <c r="G1301" s="8">
        <v>5.3369999999999997</v>
      </c>
      <c r="H1301" s="8">
        <v>0</v>
      </c>
      <c r="I1301" s="8">
        <v>8.7789999999999999</v>
      </c>
      <c r="J1301" s="8">
        <v>13.026999999999999</v>
      </c>
      <c r="K1301" s="8">
        <v>7.1310000000000002</v>
      </c>
      <c r="L1301" s="8">
        <v>0</v>
      </c>
      <c r="M1301" s="8">
        <v>99.186000000000007</v>
      </c>
      <c r="N1301" s="8"/>
      <c r="O1301" s="8">
        <v>44.297707860891109</v>
      </c>
      <c r="P1301" s="8">
        <v>41.53677640247836</v>
      </c>
      <c r="Q1301" s="8">
        <v>14.165515736630532</v>
      </c>
      <c r="R1301" s="8">
        <v>0</v>
      </c>
      <c r="S1301" s="8">
        <v>100</v>
      </c>
      <c r="T1301" s="8">
        <v>9.8032518198310026</v>
      </c>
      <c r="U1301" s="8">
        <v>23.684674130880289</v>
      </c>
      <c r="V1301" s="8">
        <v>66.512074049288699</v>
      </c>
      <c r="W1301" s="8">
        <v>100</v>
      </c>
      <c r="X1301" s="9"/>
    </row>
    <row r="1302" spans="2:24" x14ac:dyDescent="0.2">
      <c r="B1302" s="20" t="s">
        <v>3345</v>
      </c>
      <c r="C1302" s="8">
        <v>54.612000000000002</v>
      </c>
      <c r="D1302" s="8">
        <v>4.2999999999999997E-2</v>
      </c>
      <c r="E1302" s="8">
        <v>8.5879999999999992</v>
      </c>
      <c r="F1302" s="8">
        <v>0</v>
      </c>
      <c r="G1302" s="8">
        <v>5.9370000000000003</v>
      </c>
      <c r="H1302" s="8">
        <v>1.2E-2</v>
      </c>
      <c r="I1302" s="8">
        <v>9.1639999999999997</v>
      </c>
      <c r="J1302" s="8">
        <v>14.044</v>
      </c>
      <c r="K1302" s="8">
        <v>6.11</v>
      </c>
      <c r="L1302" s="8">
        <v>0</v>
      </c>
      <c r="M1302" s="8">
        <v>98.545000000000002</v>
      </c>
      <c r="N1302" s="8"/>
      <c r="O1302" s="8">
        <v>44.671564426891507</v>
      </c>
      <c r="P1302" s="8">
        <v>40.557980290271388</v>
      </c>
      <c r="Q1302" s="8">
        <v>14.740280116065374</v>
      </c>
      <c r="R1302" s="8">
        <v>3.0175166771730638E-2</v>
      </c>
      <c r="S1302" s="8">
        <v>100</v>
      </c>
      <c r="T1302" s="8">
        <v>6.3836381081288724</v>
      </c>
      <c r="U1302" s="8">
        <v>21.296337542986755</v>
      </c>
      <c r="V1302" s="8">
        <v>72.320024348884374</v>
      </c>
      <c r="W1302" s="8">
        <v>100</v>
      </c>
      <c r="X1302" s="9"/>
    </row>
    <row r="1303" spans="2:24" x14ac:dyDescent="0.2">
      <c r="B1303" s="20" t="s">
        <v>3346</v>
      </c>
      <c r="C1303" s="8">
        <v>55.042000000000002</v>
      </c>
      <c r="D1303" s="8">
        <v>0.107</v>
      </c>
      <c r="E1303" s="8">
        <v>9.6389999999999993</v>
      </c>
      <c r="F1303" s="8">
        <v>7.0000000000000001E-3</v>
      </c>
      <c r="G1303" s="8">
        <v>6.0449999999999999</v>
      </c>
      <c r="H1303" s="8">
        <v>1.7000000000000001E-2</v>
      </c>
      <c r="I1303" s="8">
        <v>8.1020000000000003</v>
      </c>
      <c r="J1303" s="8">
        <v>12.55</v>
      </c>
      <c r="K1303" s="8">
        <v>7.2629999999999999</v>
      </c>
      <c r="L1303" s="8">
        <v>0</v>
      </c>
      <c r="M1303" s="8">
        <v>98.792000000000002</v>
      </c>
      <c r="N1303" s="8"/>
      <c r="O1303" s="8">
        <v>43.950375436806979</v>
      </c>
      <c r="P1303" s="8">
        <v>39.478623381174074</v>
      </c>
      <c r="Q1303" s="8">
        <v>16.523936418961409</v>
      </c>
      <c r="R1303" s="8">
        <v>4.7064763057522843E-2</v>
      </c>
      <c r="S1303" s="8">
        <v>99.999999999999986</v>
      </c>
      <c r="T1303" s="8">
        <v>8.8586123678910837</v>
      </c>
      <c r="U1303" s="8">
        <v>25.453712071735428</v>
      </c>
      <c r="V1303" s="8">
        <v>65.687675560373478</v>
      </c>
      <c r="W1303" s="8">
        <v>99.999999999999986</v>
      </c>
      <c r="X1303" s="9"/>
    </row>
    <row r="1304" spans="2:24" x14ac:dyDescent="0.2">
      <c r="B1304" s="20" t="s">
        <v>3347</v>
      </c>
      <c r="C1304" s="8">
        <v>55.104999999999997</v>
      </c>
      <c r="D1304" s="8">
        <v>5.0999999999999997E-2</v>
      </c>
      <c r="E1304" s="8">
        <v>9.0730000000000004</v>
      </c>
      <c r="F1304" s="8">
        <v>1.4E-2</v>
      </c>
      <c r="G1304" s="8">
        <v>5.8010000000000002</v>
      </c>
      <c r="H1304" s="8">
        <v>1.6E-2</v>
      </c>
      <c r="I1304" s="8">
        <v>8.7780000000000005</v>
      </c>
      <c r="J1304" s="8">
        <v>13.714</v>
      </c>
      <c r="K1304" s="8">
        <v>6.3339999999999996</v>
      </c>
      <c r="L1304" s="8">
        <v>3.0000000000000001E-3</v>
      </c>
      <c r="M1304" s="8">
        <v>98.921999999999997</v>
      </c>
      <c r="N1304" s="8"/>
      <c r="O1304" s="8">
        <v>45.010756352732798</v>
      </c>
      <c r="P1304" s="8">
        <v>40.08654625699937</v>
      </c>
      <c r="Q1304" s="8">
        <v>14.861182849312588</v>
      </c>
      <c r="R1304" s="8">
        <v>4.1514540955245517E-2</v>
      </c>
      <c r="S1304" s="8">
        <v>100</v>
      </c>
      <c r="T1304" s="8">
        <v>4.8301596517710683</v>
      </c>
      <c r="U1304" s="8">
        <v>23.826393538186768</v>
      </c>
      <c r="V1304" s="8">
        <v>71.343446810042167</v>
      </c>
      <c r="W1304" s="8">
        <v>100</v>
      </c>
      <c r="X1304" s="9"/>
    </row>
    <row r="1305" spans="2:24" x14ac:dyDescent="0.2">
      <c r="B1305" s="20" t="s">
        <v>3265</v>
      </c>
      <c r="C1305" s="8">
        <v>55.273000000000003</v>
      </c>
      <c r="D1305" s="8">
        <v>3.2000000000000001E-2</v>
      </c>
      <c r="E1305" s="8">
        <v>9.01</v>
      </c>
      <c r="F1305" s="8">
        <v>3.0000000000000001E-3</v>
      </c>
      <c r="G1305" s="8">
        <v>5.8730000000000002</v>
      </c>
      <c r="H1305" s="8">
        <v>8.0000000000000002E-3</v>
      </c>
      <c r="I1305" s="8">
        <v>8.7289999999999992</v>
      </c>
      <c r="J1305" s="8">
        <v>13.41</v>
      </c>
      <c r="K1305" s="8">
        <v>6.6310000000000002</v>
      </c>
      <c r="L1305" s="8">
        <v>0</v>
      </c>
      <c r="M1305" s="8">
        <v>98.972999999999999</v>
      </c>
      <c r="N1305" s="8"/>
      <c r="O1305" s="8">
        <v>44.483559008014097</v>
      </c>
      <c r="P1305" s="8">
        <v>40.288967751214912</v>
      </c>
      <c r="Q1305" s="8">
        <v>15.206494045390743</v>
      </c>
      <c r="R1305" s="8">
        <v>2.097919538026204E-2</v>
      </c>
      <c r="S1305" s="8">
        <v>100.00000000000001</v>
      </c>
      <c r="T1305" s="8">
        <v>6.3970996206005895</v>
      </c>
      <c r="U1305" s="8">
        <v>23.896137558988649</v>
      </c>
      <c r="V1305" s="8">
        <v>69.706762820410759</v>
      </c>
      <c r="W1305" s="8">
        <v>100</v>
      </c>
      <c r="X1305" s="9"/>
    </row>
    <row r="1306" spans="2:24" x14ac:dyDescent="0.2">
      <c r="B1306" s="20" t="s">
        <v>3266</v>
      </c>
      <c r="C1306" s="8">
        <v>55.472999999999999</v>
      </c>
      <c r="D1306" s="8">
        <v>3.1E-2</v>
      </c>
      <c r="E1306" s="8">
        <v>8.625</v>
      </c>
      <c r="F1306" s="8">
        <v>0</v>
      </c>
      <c r="G1306" s="8">
        <v>5.9550000000000001</v>
      </c>
      <c r="H1306" s="8">
        <v>1.4E-2</v>
      </c>
      <c r="I1306" s="8">
        <v>9.2370000000000001</v>
      </c>
      <c r="J1306" s="8">
        <v>13.95</v>
      </c>
      <c r="K1306" s="8">
        <v>6.2770000000000001</v>
      </c>
      <c r="L1306" s="8">
        <v>5.0000000000000001E-3</v>
      </c>
      <c r="M1306" s="8">
        <v>99.578999999999994</v>
      </c>
      <c r="N1306" s="8"/>
      <c r="O1306" s="8">
        <v>44.339841761987508</v>
      </c>
      <c r="P1306" s="8">
        <v>40.850913539192959</v>
      </c>
      <c r="Q1306" s="8">
        <v>14.77406630076899</v>
      </c>
      <c r="R1306" s="8">
        <v>3.5178398050549183E-2</v>
      </c>
      <c r="S1306" s="8">
        <v>100.00000000000001</v>
      </c>
      <c r="T1306" s="8">
        <v>5.9226205286360942</v>
      </c>
      <c r="U1306" s="8">
        <v>22.175516050308712</v>
      </c>
      <c r="V1306" s="8">
        <v>71.901863421055197</v>
      </c>
      <c r="W1306" s="8">
        <v>100</v>
      </c>
      <c r="X1306" s="9"/>
    </row>
    <row r="1307" spans="2:24" x14ac:dyDescent="0.2">
      <c r="B1307" s="20" t="s">
        <v>3267</v>
      </c>
      <c r="C1307" s="8">
        <v>55.079000000000001</v>
      </c>
      <c r="D1307" s="8">
        <v>1.2E-2</v>
      </c>
      <c r="E1307" s="8">
        <v>9.5540000000000003</v>
      </c>
      <c r="F1307" s="8">
        <v>3.0000000000000001E-3</v>
      </c>
      <c r="G1307" s="8">
        <v>5.524</v>
      </c>
      <c r="H1307" s="8">
        <v>1.4E-2</v>
      </c>
      <c r="I1307" s="8">
        <v>8.7669999999999995</v>
      </c>
      <c r="J1307" s="8">
        <v>13.028</v>
      </c>
      <c r="K1307" s="8">
        <v>6.806</v>
      </c>
      <c r="L1307" s="8">
        <v>0</v>
      </c>
      <c r="M1307" s="8">
        <v>98.787000000000006</v>
      </c>
      <c r="N1307" s="8"/>
      <c r="O1307" s="8">
        <v>44.08921722947651</v>
      </c>
      <c r="P1307" s="8">
        <v>41.281602060022536</v>
      </c>
      <c r="Q1307" s="8">
        <v>14.591725627321772</v>
      </c>
      <c r="R1307" s="8">
        <v>3.7455083179179498E-2</v>
      </c>
      <c r="S1307" s="8">
        <v>100.00000000000001</v>
      </c>
      <c r="T1307" s="8">
        <v>7.0733736648085559</v>
      </c>
      <c r="U1307" s="8">
        <v>24.426321685962431</v>
      </c>
      <c r="V1307" s="8">
        <v>68.500304649229008</v>
      </c>
      <c r="W1307" s="8">
        <v>100</v>
      </c>
      <c r="X1307" s="9"/>
    </row>
    <row r="1308" spans="2:24" x14ac:dyDescent="0.2">
      <c r="B1308" s="20" t="s">
        <v>3268</v>
      </c>
      <c r="C1308" s="8">
        <v>54.954000000000001</v>
      </c>
      <c r="D1308" s="8">
        <v>0.03</v>
      </c>
      <c r="E1308" s="8">
        <v>8.641</v>
      </c>
      <c r="F1308" s="8">
        <v>1.2999999999999999E-2</v>
      </c>
      <c r="G1308" s="8">
        <v>5.9290000000000003</v>
      </c>
      <c r="H1308" s="8">
        <v>0</v>
      </c>
      <c r="I1308" s="8">
        <v>9.1080000000000005</v>
      </c>
      <c r="J1308" s="8">
        <v>13.808999999999999</v>
      </c>
      <c r="K1308" s="8">
        <v>6.3769999999999998</v>
      </c>
      <c r="L1308" s="8">
        <v>0</v>
      </c>
      <c r="M1308" s="8">
        <v>98.869</v>
      </c>
      <c r="N1308" s="8"/>
      <c r="O1308" s="8">
        <v>44.388092382943825</v>
      </c>
      <c r="P1308" s="8">
        <v>40.735980273690224</v>
      </c>
      <c r="Q1308" s="8">
        <v>14.87592734336596</v>
      </c>
      <c r="R1308" s="8">
        <v>0</v>
      </c>
      <c r="S1308" s="8">
        <v>100</v>
      </c>
      <c r="T1308" s="8">
        <v>7.235143735254181</v>
      </c>
      <c r="U1308" s="8">
        <v>21.780144424086085</v>
      </c>
      <c r="V1308" s="8">
        <v>70.984711840659727</v>
      </c>
      <c r="W1308" s="8">
        <v>100</v>
      </c>
      <c r="X1308" s="9"/>
    </row>
    <row r="1309" spans="2:24" x14ac:dyDescent="0.2">
      <c r="B1309" s="20" t="s">
        <v>3269</v>
      </c>
      <c r="C1309" s="8">
        <v>55.243000000000002</v>
      </c>
      <c r="D1309" s="8">
        <v>1.7000000000000001E-2</v>
      </c>
      <c r="E1309" s="8">
        <v>9.7539999999999996</v>
      </c>
      <c r="F1309" s="8">
        <v>8.9999999999999993E-3</v>
      </c>
      <c r="G1309" s="8">
        <v>5.4349999999999996</v>
      </c>
      <c r="H1309" s="8">
        <v>1.2999999999999999E-2</v>
      </c>
      <c r="I1309" s="8">
        <v>8.718</v>
      </c>
      <c r="J1309" s="8">
        <v>13.723000000000001</v>
      </c>
      <c r="K1309" s="8">
        <v>6.6879999999999997</v>
      </c>
      <c r="L1309" s="8">
        <v>6.0000000000000001E-3</v>
      </c>
      <c r="M1309" s="8">
        <v>99.614000000000004</v>
      </c>
      <c r="N1309" s="8"/>
      <c r="O1309" s="8">
        <v>45.582673315299253</v>
      </c>
      <c r="P1309" s="8">
        <v>40.291969021063892</v>
      </c>
      <c r="Q1309" s="8">
        <v>14.091220913553832</v>
      </c>
      <c r="R1309" s="8">
        <v>3.4136750083013583E-2</v>
      </c>
      <c r="S1309" s="8">
        <v>99.999999999999972</v>
      </c>
      <c r="T1309" s="8">
        <v>6.9771435377194519</v>
      </c>
      <c r="U1309" s="8">
        <v>23.697270560029889</v>
      </c>
      <c r="V1309" s="8">
        <v>69.325585902250651</v>
      </c>
      <c r="W1309" s="8">
        <v>100</v>
      </c>
      <c r="X1309" s="9"/>
    </row>
    <row r="1310" spans="2:24" ht="17" x14ac:dyDescent="0.2">
      <c r="B1310" s="10" t="s">
        <v>3647</v>
      </c>
      <c r="C1310" s="8">
        <f t="shared" ref="C1310:L1310" si="565">AVERAGE(C1294:C1301,C1302:C1309)</f>
        <v>54.973625000000006</v>
      </c>
      <c r="D1310" s="8">
        <f t="shared" si="565"/>
        <v>3.4500000000000003E-2</v>
      </c>
      <c r="E1310" s="8">
        <f t="shared" si="565"/>
        <v>9.2682499999999983</v>
      </c>
      <c r="F1310" s="8">
        <f t="shared" si="565"/>
        <v>1.0062500000000002E-2</v>
      </c>
      <c r="G1310" s="8">
        <f t="shared" si="565"/>
        <v>5.6790625000000006</v>
      </c>
      <c r="H1310" s="8">
        <f t="shared" si="565"/>
        <v>9.8750000000000018E-3</v>
      </c>
      <c r="I1310" s="8">
        <f t="shared" si="565"/>
        <v>8.6749999999999989</v>
      </c>
      <c r="J1310" s="8">
        <f t="shared" si="565"/>
        <v>13.3231875</v>
      </c>
      <c r="K1310" s="8">
        <f t="shared" si="565"/>
        <v>6.6640625</v>
      </c>
      <c r="L1310" s="8">
        <f t="shared" si="565"/>
        <v>1.6250000000000001E-3</v>
      </c>
      <c r="M1310" s="8">
        <f>SUM(C1310:L1310)</f>
        <v>98.639250000000004</v>
      </c>
      <c r="N1310" s="8"/>
      <c r="O1310" s="8">
        <v>44.657541777481981</v>
      </c>
      <c r="P1310" s="8">
        <v>40.458246387911963</v>
      </c>
      <c r="Q1310" s="8">
        <v>14.858044959026131</v>
      </c>
      <c r="R1310" s="8">
        <v>2.6166875579937552E-2</v>
      </c>
      <c r="S1310" s="8">
        <v>100.00000000000001</v>
      </c>
      <c r="T1310" s="8">
        <v>6.6802446357194247</v>
      </c>
      <c r="U1310" s="8">
        <v>24.028680415582183</v>
      </c>
      <c r="V1310" s="8">
        <v>69.291074948698395</v>
      </c>
      <c r="W1310" s="8">
        <v>100</v>
      </c>
      <c r="X1310" s="9"/>
    </row>
    <row r="1311" spans="2:24" ht="17" x14ac:dyDescent="0.2">
      <c r="B1311" s="10" t="s">
        <v>1532</v>
      </c>
      <c r="C1311" s="8">
        <f t="shared" ref="C1311:L1311" si="566">(STDEV(C1294:C1301,C1302:C1309)/C1310)*100</f>
        <v>0.5867626454559739</v>
      </c>
      <c r="D1311" s="8">
        <f t="shared" si="566"/>
        <v>68.934337373656803</v>
      </c>
      <c r="E1311" s="8">
        <f t="shared" si="566"/>
        <v>5.7115345213137578</v>
      </c>
      <c r="F1311" s="8">
        <f t="shared" si="566"/>
        <v>75.289478597544985</v>
      </c>
      <c r="G1311" s="8">
        <f t="shared" si="566"/>
        <v>4.8168910395587377</v>
      </c>
      <c r="H1311" s="8">
        <f t="shared" si="566"/>
        <v>66.955524398686208</v>
      </c>
      <c r="I1311" s="8">
        <f t="shared" si="566"/>
        <v>5.0775692572461573</v>
      </c>
      <c r="J1311" s="8">
        <f t="shared" si="566"/>
        <v>4.2979263348346715</v>
      </c>
      <c r="K1311" s="8">
        <f t="shared" si="566"/>
        <v>5.6774388080042577</v>
      </c>
      <c r="L1311" s="8">
        <f t="shared" si="566"/>
        <v>140.10421593049583</v>
      </c>
      <c r="N1311" s="8"/>
      <c r="O1311" s="8">
        <v>6.3154480443668959</v>
      </c>
      <c r="P1311" s="8">
        <v>10.381305056136988</v>
      </c>
      <c r="Q1311" s="8">
        <v>5.5247212190451256</v>
      </c>
      <c r="R1311" s="8">
        <v>77.778525680450983</v>
      </c>
      <c r="S1311" s="8">
        <v>100</v>
      </c>
      <c r="T1311" s="8">
        <v>5.0420853825558281</v>
      </c>
      <c r="U1311" s="8">
        <v>8.7359310516072508</v>
      </c>
      <c r="V1311" s="8">
        <v>86.221983565836922</v>
      </c>
      <c r="W1311" s="8">
        <v>100</v>
      </c>
      <c r="X1311" s="9"/>
    </row>
    <row r="1312" spans="2:24" x14ac:dyDescent="0.2">
      <c r="B1312" s="20"/>
      <c r="C1312" s="8"/>
      <c r="D1312" s="8"/>
      <c r="E1312" s="8"/>
      <c r="F1312" s="8"/>
      <c r="G1312" s="8"/>
      <c r="H1312" s="8"/>
      <c r="I1312" s="8"/>
      <c r="J1312" s="8"/>
      <c r="K1312" s="8"/>
      <c r="L1312" s="8"/>
      <c r="N1312" s="8"/>
      <c r="O1312" s="8"/>
      <c r="P1312" s="8"/>
      <c r="Q1312" s="8"/>
      <c r="R1312" s="8"/>
      <c r="S1312" s="8"/>
      <c r="V1312" s="8"/>
      <c r="W1312" s="8"/>
      <c r="X1312" s="9"/>
    </row>
    <row r="1313" spans="2:24" x14ac:dyDescent="0.2">
      <c r="B1313" s="20" t="s">
        <v>3348</v>
      </c>
      <c r="C1313" s="8">
        <v>52.91</v>
      </c>
      <c r="D1313" s="8">
        <v>0.111</v>
      </c>
      <c r="E1313" s="8">
        <v>1.3939999999999999</v>
      </c>
      <c r="F1313" s="8">
        <v>0</v>
      </c>
      <c r="G1313" s="8">
        <v>4.3769999999999998</v>
      </c>
      <c r="H1313" s="8">
        <v>0.21199999999999999</v>
      </c>
      <c r="I1313" s="8">
        <v>15.246</v>
      </c>
      <c r="J1313" s="8">
        <v>24.638999999999999</v>
      </c>
      <c r="K1313" s="8">
        <v>0.13500000000000001</v>
      </c>
      <c r="L1313" s="8">
        <v>0</v>
      </c>
      <c r="M1313" s="8">
        <v>99.040999999999997</v>
      </c>
      <c r="N1313" s="8"/>
      <c r="O1313" s="8">
        <v>49.839919819687964</v>
      </c>
      <c r="P1313" s="8">
        <v>42.910252585890944</v>
      </c>
      <c r="Q1313" s="8">
        <v>6.9108131441453402</v>
      </c>
      <c r="R1313" s="8">
        <v>0.33901445027572907</v>
      </c>
      <c r="S1313" s="8">
        <v>99.999999999999972</v>
      </c>
      <c r="V1313" s="8"/>
      <c r="W1313" s="8"/>
      <c r="X1313" s="9"/>
    </row>
    <row r="1314" spans="2:24" x14ac:dyDescent="0.2">
      <c r="B1314" s="20" t="s">
        <v>3349</v>
      </c>
      <c r="C1314" s="8">
        <v>52.868000000000002</v>
      </c>
      <c r="D1314" s="8">
        <v>8.7999999999999995E-2</v>
      </c>
      <c r="E1314" s="8">
        <v>1.3620000000000001</v>
      </c>
      <c r="F1314" s="8">
        <v>0</v>
      </c>
      <c r="G1314" s="8">
        <v>4.2629999999999999</v>
      </c>
      <c r="H1314" s="8">
        <v>0.192</v>
      </c>
      <c r="I1314" s="8">
        <v>15.307</v>
      </c>
      <c r="J1314" s="8">
        <v>24.673999999999999</v>
      </c>
      <c r="K1314" s="8">
        <v>9.8000000000000004E-2</v>
      </c>
      <c r="L1314" s="8">
        <v>1E-3</v>
      </c>
      <c r="M1314" s="8">
        <v>98.861999999999995</v>
      </c>
      <c r="N1314" s="8"/>
      <c r="O1314" s="8">
        <v>49.895495916298231</v>
      </c>
      <c r="P1314" s="8">
        <v>43.068799199851696</v>
      </c>
      <c r="Q1314" s="8">
        <v>6.7287665696209267</v>
      </c>
      <c r="R1314" s="8">
        <v>0.30693831422915985</v>
      </c>
      <c r="S1314" s="8">
        <v>100.00000000000001</v>
      </c>
      <c r="V1314" s="8"/>
      <c r="W1314" s="8"/>
      <c r="X1314" s="9"/>
    </row>
    <row r="1315" spans="2:24" x14ac:dyDescent="0.2">
      <c r="B1315" s="20" t="s">
        <v>3350</v>
      </c>
      <c r="C1315" s="8">
        <v>52.758000000000003</v>
      </c>
      <c r="D1315" s="8">
        <v>8.6999999999999994E-2</v>
      </c>
      <c r="E1315" s="8">
        <v>1.131</v>
      </c>
      <c r="F1315" s="8">
        <v>0</v>
      </c>
      <c r="G1315" s="8">
        <v>4.2140000000000004</v>
      </c>
      <c r="H1315" s="8">
        <v>0.21199999999999999</v>
      </c>
      <c r="I1315" s="8">
        <v>15.414</v>
      </c>
      <c r="J1315" s="8">
        <v>24.664000000000001</v>
      </c>
      <c r="K1315" s="8">
        <v>0.155</v>
      </c>
      <c r="L1315" s="8">
        <v>0</v>
      </c>
      <c r="M1315" s="8">
        <v>98.635000000000005</v>
      </c>
      <c r="N1315" s="8"/>
      <c r="O1315" s="8">
        <v>49.758108078549242</v>
      </c>
      <c r="P1315" s="8">
        <v>43.267977990264825</v>
      </c>
      <c r="Q1315" s="8">
        <v>6.6357990386221841</v>
      </c>
      <c r="R1315" s="8">
        <v>0.3381148925637521</v>
      </c>
      <c r="S1315" s="8">
        <v>100</v>
      </c>
      <c r="V1315" s="8"/>
      <c r="W1315" s="8"/>
      <c r="X1315" s="9"/>
    </row>
    <row r="1316" spans="2:24" x14ac:dyDescent="0.2">
      <c r="B1316" s="20" t="s">
        <v>3351</v>
      </c>
      <c r="C1316" s="8">
        <v>52.741</v>
      </c>
      <c r="D1316" s="8">
        <v>8.8999999999999996E-2</v>
      </c>
      <c r="E1316" s="8">
        <v>1.421</v>
      </c>
      <c r="F1316" s="8">
        <v>1.7999999999999999E-2</v>
      </c>
      <c r="G1316" s="8">
        <v>4.3810000000000002</v>
      </c>
      <c r="H1316" s="8">
        <v>0.18</v>
      </c>
      <c r="I1316" s="8">
        <v>15.381</v>
      </c>
      <c r="J1316" s="8">
        <v>24.553999999999998</v>
      </c>
      <c r="K1316" s="8">
        <v>0.13500000000000001</v>
      </c>
      <c r="L1316" s="8">
        <v>0</v>
      </c>
      <c r="M1316" s="8">
        <v>98.9</v>
      </c>
      <c r="N1316" s="8"/>
      <c r="O1316" s="8">
        <v>49.587072071555184</v>
      </c>
      <c r="P1316" s="8">
        <v>43.219693666562719</v>
      </c>
      <c r="Q1316" s="8">
        <v>6.9058606999686454</v>
      </c>
      <c r="R1316" s="8">
        <v>0.28737356191344765</v>
      </c>
      <c r="S1316" s="8">
        <v>99.999999999999986</v>
      </c>
      <c r="V1316" s="8"/>
      <c r="W1316" s="8"/>
      <c r="X1316" s="9"/>
    </row>
    <row r="1317" spans="2:24" x14ac:dyDescent="0.2">
      <c r="B1317" s="20" t="s">
        <v>3352</v>
      </c>
      <c r="C1317" s="8">
        <v>52.5</v>
      </c>
      <c r="D1317" s="8">
        <v>8.3000000000000004E-2</v>
      </c>
      <c r="E1317" s="8">
        <v>1.472</v>
      </c>
      <c r="F1317" s="8">
        <v>0</v>
      </c>
      <c r="G1317" s="8">
        <v>4.3070000000000004</v>
      </c>
      <c r="H1317" s="8">
        <v>0.21</v>
      </c>
      <c r="I1317" s="8">
        <v>15.208</v>
      </c>
      <c r="J1317" s="8">
        <v>24.675999999999998</v>
      </c>
      <c r="K1317" s="8">
        <v>0.152</v>
      </c>
      <c r="L1317" s="8">
        <v>0</v>
      </c>
      <c r="M1317" s="8">
        <v>98.608000000000004</v>
      </c>
      <c r="N1317" s="8"/>
      <c r="O1317" s="8">
        <v>49.987660085786402</v>
      </c>
      <c r="P1317" s="8">
        <v>42.865811353209708</v>
      </c>
      <c r="Q1317" s="8">
        <v>6.8102219280960608</v>
      </c>
      <c r="R1317" s="8">
        <v>0.33630663290781942</v>
      </c>
      <c r="S1317" s="8">
        <v>99.999999999999986</v>
      </c>
      <c r="V1317" s="8"/>
      <c r="W1317" s="8"/>
      <c r="X1317" s="9"/>
    </row>
    <row r="1318" spans="2:24" x14ac:dyDescent="0.2">
      <c r="B1318" s="20" t="s">
        <v>3353</v>
      </c>
      <c r="C1318" s="8">
        <v>53.921999999999997</v>
      </c>
      <c r="D1318" s="8">
        <v>0.04</v>
      </c>
      <c r="E1318" s="8">
        <v>0.873</v>
      </c>
      <c r="F1318" s="8">
        <v>0</v>
      </c>
      <c r="G1318" s="8">
        <v>3.9180000000000001</v>
      </c>
      <c r="H1318" s="8">
        <v>0.22500000000000001</v>
      </c>
      <c r="I1318" s="8">
        <v>16.073</v>
      </c>
      <c r="J1318" s="8">
        <v>24.798999999999999</v>
      </c>
      <c r="K1318" s="8">
        <v>0.1</v>
      </c>
      <c r="L1318" s="8">
        <v>0</v>
      </c>
      <c r="M1318" s="8">
        <v>99.953999999999994</v>
      </c>
      <c r="N1318" s="8"/>
      <c r="O1318" s="8">
        <v>49.205373715790941</v>
      </c>
      <c r="P1318" s="8">
        <v>44.373757825667852</v>
      </c>
      <c r="Q1318" s="8">
        <v>6.0679381336600127</v>
      </c>
      <c r="R1318" s="8">
        <v>0.35293032488118936</v>
      </c>
      <c r="S1318" s="8">
        <v>99.999999999999986</v>
      </c>
      <c r="V1318" s="8"/>
      <c r="W1318" s="8"/>
      <c r="X1318" s="9"/>
    </row>
    <row r="1319" spans="2:24" x14ac:dyDescent="0.2">
      <c r="B1319" s="20" t="s">
        <v>3354</v>
      </c>
      <c r="C1319" s="8">
        <v>53.665999999999997</v>
      </c>
      <c r="D1319" s="8">
        <v>3.1E-2</v>
      </c>
      <c r="E1319" s="8">
        <v>0.85499999999999998</v>
      </c>
      <c r="F1319" s="8">
        <v>0</v>
      </c>
      <c r="G1319" s="8">
        <v>3.9380000000000002</v>
      </c>
      <c r="H1319" s="8">
        <v>0.21199999999999999</v>
      </c>
      <c r="I1319" s="8">
        <v>16.152999999999999</v>
      </c>
      <c r="J1319" s="8">
        <v>24.652999999999999</v>
      </c>
      <c r="K1319" s="8">
        <v>0.106</v>
      </c>
      <c r="L1319" s="8">
        <v>0</v>
      </c>
      <c r="M1319" s="8">
        <v>99.625</v>
      </c>
      <c r="N1319" s="8"/>
      <c r="O1319" s="8">
        <v>48.944192403965893</v>
      </c>
      <c r="P1319" s="8">
        <v>44.620607863666656</v>
      </c>
      <c r="Q1319" s="8">
        <v>6.1024671398451327</v>
      </c>
      <c r="R1319" s="8">
        <v>0.33273259252232629</v>
      </c>
      <c r="S1319" s="8">
        <v>100</v>
      </c>
      <c r="V1319" s="8"/>
      <c r="W1319" s="8"/>
      <c r="X1319" s="9"/>
    </row>
    <row r="1320" spans="2:24" x14ac:dyDescent="0.2">
      <c r="B1320" s="20" t="s">
        <v>3355</v>
      </c>
      <c r="C1320" s="8">
        <v>53.725999999999999</v>
      </c>
      <c r="D1320" s="8">
        <v>7.9000000000000001E-2</v>
      </c>
      <c r="E1320" s="8">
        <v>0.999</v>
      </c>
      <c r="F1320" s="8">
        <v>0</v>
      </c>
      <c r="G1320" s="8">
        <v>3.9489999999999998</v>
      </c>
      <c r="H1320" s="8">
        <v>0.19900000000000001</v>
      </c>
      <c r="I1320" s="8">
        <v>15.946</v>
      </c>
      <c r="J1320" s="8">
        <v>24.812000000000001</v>
      </c>
      <c r="K1320" s="8">
        <v>0.106</v>
      </c>
      <c r="L1320" s="8">
        <v>0</v>
      </c>
      <c r="M1320" s="8">
        <v>99.825999999999993</v>
      </c>
      <c r="N1320" s="8"/>
      <c r="O1320" s="8">
        <v>49.388021858481515</v>
      </c>
      <c r="P1320" s="8">
        <v>44.163401635656754</v>
      </c>
      <c r="Q1320" s="8">
        <v>6.1354347176058006</v>
      </c>
      <c r="R1320" s="8">
        <v>0.31314178825593136</v>
      </c>
      <c r="S1320" s="8">
        <v>100.00000000000001</v>
      </c>
      <c r="V1320" s="8"/>
      <c r="W1320" s="8"/>
      <c r="X1320" s="9"/>
    </row>
    <row r="1321" spans="2:24" x14ac:dyDescent="0.2">
      <c r="B1321" s="20" t="s">
        <v>3356</v>
      </c>
      <c r="C1321" s="8">
        <v>53.411000000000001</v>
      </c>
      <c r="D1321" s="8">
        <v>6.2E-2</v>
      </c>
      <c r="E1321" s="8">
        <v>1.1990000000000001</v>
      </c>
      <c r="F1321" s="8">
        <v>0</v>
      </c>
      <c r="G1321" s="8">
        <v>3.9009999999999998</v>
      </c>
      <c r="H1321" s="8">
        <v>0.191</v>
      </c>
      <c r="I1321" s="8">
        <v>15.872999999999999</v>
      </c>
      <c r="J1321" s="8">
        <v>24.850999999999999</v>
      </c>
      <c r="K1321" s="8">
        <v>0.13300000000000001</v>
      </c>
      <c r="L1321" s="8">
        <v>0</v>
      </c>
      <c r="M1321" s="8">
        <v>99.620999999999995</v>
      </c>
      <c r="N1321" s="8"/>
      <c r="O1321" s="8">
        <v>49.570598573402329</v>
      </c>
      <c r="P1321" s="8">
        <v>44.054493057560556</v>
      </c>
      <c r="Q1321" s="8">
        <v>6.0737175338416591</v>
      </c>
      <c r="R1321" s="8">
        <v>0.30119083519545575</v>
      </c>
      <c r="S1321" s="8">
        <v>100</v>
      </c>
      <c r="V1321" s="8"/>
      <c r="W1321" s="8"/>
      <c r="X1321" s="9"/>
    </row>
    <row r="1322" spans="2:24" x14ac:dyDescent="0.2">
      <c r="B1322" s="20" t="s">
        <v>3357</v>
      </c>
      <c r="C1322" s="8">
        <v>53.451999999999998</v>
      </c>
      <c r="D1322" s="8">
        <v>4.7E-2</v>
      </c>
      <c r="E1322" s="8">
        <v>1.1559999999999999</v>
      </c>
      <c r="F1322" s="8">
        <v>0</v>
      </c>
      <c r="G1322" s="8">
        <v>3.714</v>
      </c>
      <c r="H1322" s="8">
        <v>0.185</v>
      </c>
      <c r="I1322" s="8">
        <v>15.824999999999999</v>
      </c>
      <c r="J1322" s="8">
        <v>24.687999999999999</v>
      </c>
      <c r="K1322" s="8">
        <v>0.114</v>
      </c>
      <c r="L1322" s="8">
        <v>6.0000000000000001E-3</v>
      </c>
      <c r="M1322" s="8">
        <v>99.221000000000004</v>
      </c>
      <c r="N1322" s="8"/>
      <c r="O1322" s="8">
        <v>49.622078552709134</v>
      </c>
      <c r="P1322" s="8">
        <v>44.257172058699076</v>
      </c>
      <c r="Q1322" s="8">
        <v>5.8267889657942664</v>
      </c>
      <c r="R1322" s="8">
        <v>0.29396042279752482</v>
      </c>
      <c r="S1322" s="8">
        <v>100</v>
      </c>
      <c r="V1322" s="8"/>
      <c r="W1322" s="8"/>
      <c r="X1322" s="9"/>
    </row>
    <row r="1323" spans="2:24" x14ac:dyDescent="0.2">
      <c r="B1323" s="20" t="s">
        <v>3358</v>
      </c>
      <c r="C1323" s="8">
        <v>53.86</v>
      </c>
      <c r="D1323" s="8">
        <v>7.0000000000000007E-2</v>
      </c>
      <c r="E1323" s="8">
        <v>0.95499999999999996</v>
      </c>
      <c r="F1323" s="8">
        <v>6.0000000000000001E-3</v>
      </c>
      <c r="G1323" s="8">
        <v>3.996</v>
      </c>
      <c r="H1323" s="8">
        <v>0.215</v>
      </c>
      <c r="I1323" s="8">
        <v>15.964</v>
      </c>
      <c r="J1323" s="8">
        <v>24.687000000000001</v>
      </c>
      <c r="K1323" s="8">
        <v>0.106</v>
      </c>
      <c r="L1323" s="8">
        <v>0</v>
      </c>
      <c r="M1323" s="8">
        <v>99.86</v>
      </c>
      <c r="N1323" s="8"/>
      <c r="O1323" s="8">
        <v>49.188773035728552</v>
      </c>
      <c r="P1323" s="8">
        <v>44.257847685590257</v>
      </c>
      <c r="Q1323" s="8">
        <v>6.2147190289493208</v>
      </c>
      <c r="R1323" s="8">
        <v>0.33866024973187908</v>
      </c>
      <c r="S1323" s="8">
        <v>100</v>
      </c>
      <c r="V1323" s="8"/>
      <c r="W1323" s="8"/>
      <c r="X1323" s="9"/>
    </row>
    <row r="1324" spans="2:24" x14ac:dyDescent="0.2">
      <c r="B1324" s="20" t="s">
        <v>3359</v>
      </c>
      <c r="C1324" s="8">
        <v>53.555999999999997</v>
      </c>
      <c r="D1324" s="8">
        <v>5.8999999999999997E-2</v>
      </c>
      <c r="E1324" s="8">
        <v>1.004</v>
      </c>
      <c r="F1324" s="8">
        <v>0</v>
      </c>
      <c r="G1324" s="8">
        <v>3.9649999999999999</v>
      </c>
      <c r="H1324" s="8">
        <v>0.20399999999999999</v>
      </c>
      <c r="I1324" s="8">
        <v>15.741</v>
      </c>
      <c r="J1324" s="8">
        <v>24.684999999999999</v>
      </c>
      <c r="K1324" s="8">
        <v>8.8999999999999996E-2</v>
      </c>
      <c r="L1324" s="8">
        <v>3.0000000000000001E-3</v>
      </c>
      <c r="M1324" s="8">
        <v>99.305999999999997</v>
      </c>
      <c r="N1324" s="8"/>
      <c r="O1324" s="8">
        <v>49.525403392821296</v>
      </c>
      <c r="P1324" s="8">
        <v>43.941826712811142</v>
      </c>
      <c r="Q1324" s="8">
        <v>6.2092111441299442</v>
      </c>
      <c r="R1324" s="8">
        <v>0.32355875023762048</v>
      </c>
      <c r="S1324" s="8">
        <v>100</v>
      </c>
      <c r="T1324" s="8">
        <v>0.29024099377275586</v>
      </c>
      <c r="U1324" s="8">
        <v>3.278072093630157E-2</v>
      </c>
      <c r="V1324" s="8">
        <v>99.676978285290943</v>
      </c>
      <c r="W1324" s="8">
        <v>100</v>
      </c>
      <c r="X1324" s="9"/>
    </row>
    <row r="1325" spans="2:24" x14ac:dyDescent="0.2">
      <c r="B1325" s="20" t="s">
        <v>3360</v>
      </c>
      <c r="C1325" s="8">
        <v>53.832000000000001</v>
      </c>
      <c r="D1325" s="8">
        <v>5.2999999999999999E-2</v>
      </c>
      <c r="E1325" s="8">
        <v>1.113</v>
      </c>
      <c r="F1325" s="8">
        <v>0</v>
      </c>
      <c r="G1325" s="8">
        <v>3.96</v>
      </c>
      <c r="H1325" s="8">
        <v>0.18</v>
      </c>
      <c r="I1325" s="8">
        <v>15.66</v>
      </c>
      <c r="J1325" s="8">
        <v>24.786000000000001</v>
      </c>
      <c r="K1325" s="8">
        <v>9.4E-2</v>
      </c>
      <c r="L1325" s="8">
        <v>4.0000000000000001E-3</v>
      </c>
      <c r="M1325" s="8">
        <v>99.691999999999993</v>
      </c>
      <c r="N1325" s="8"/>
      <c r="O1325" s="8">
        <v>49.76256234369896</v>
      </c>
      <c r="P1325" s="8">
        <v>43.746060087429484</v>
      </c>
      <c r="Q1325" s="8">
        <v>6.2056863537698179</v>
      </c>
      <c r="R1325" s="8">
        <v>0.28569121510174517</v>
      </c>
      <c r="S1325" s="8">
        <v>100.00000000000001</v>
      </c>
      <c r="T1325" s="8">
        <v>0</v>
      </c>
      <c r="U1325" s="8">
        <v>0.34035543223348635</v>
      </c>
      <c r="V1325" s="8">
        <v>99.65964456776652</v>
      </c>
      <c r="W1325" s="8">
        <v>100</v>
      </c>
      <c r="X1325" s="9"/>
    </row>
    <row r="1326" spans="2:24" ht="34" x14ac:dyDescent="0.2">
      <c r="B1326" s="10" t="s">
        <v>3490</v>
      </c>
      <c r="C1326" s="8">
        <f>AVERAGE(C1313:C1325)</f>
        <v>53.323230769230769</v>
      </c>
      <c r="D1326" s="8">
        <f t="shared" ref="D1326:L1326" si="567">AVERAGE(D1313:D1325)</f>
        <v>6.9153846153846149E-2</v>
      </c>
      <c r="E1326" s="8">
        <f t="shared" si="567"/>
        <v>1.1487692307692308</v>
      </c>
      <c r="F1326" s="8">
        <f t="shared" si="567"/>
        <v>1.8461538461538461E-3</v>
      </c>
      <c r="G1326" s="8">
        <f t="shared" si="567"/>
        <v>4.0679230769230772</v>
      </c>
      <c r="H1326" s="8">
        <f t="shared" si="567"/>
        <v>0.20130769230769235</v>
      </c>
      <c r="I1326" s="8">
        <f t="shared" si="567"/>
        <v>15.676230769230767</v>
      </c>
      <c r="J1326" s="8">
        <f t="shared" si="567"/>
        <v>24.70523076923077</v>
      </c>
      <c r="K1326" s="8">
        <f>AVERAGE(K1313:K1325)</f>
        <v>0.11715384615384618</v>
      </c>
      <c r="L1326" s="8">
        <f t="shared" si="567"/>
        <v>1.0769230769230769E-3</v>
      </c>
      <c r="M1326" s="8">
        <f>SUM(C1326:L1326)</f>
        <v>99.311923076923065</v>
      </c>
      <c r="N1326" s="8"/>
      <c r="O1326" s="8">
        <v>49.557721065053116</v>
      </c>
      <c r="P1326" s="8">
        <v>43.753717474848713</v>
      </c>
      <c r="Q1326" s="8">
        <v>6.369326185182449</v>
      </c>
      <c r="R1326" s="8">
        <v>0.31923527491570775</v>
      </c>
      <c r="S1326" s="8">
        <v>99.999999999999986</v>
      </c>
      <c r="V1326" s="8"/>
      <c r="W1326" s="8"/>
      <c r="X1326" s="9"/>
    </row>
    <row r="1327" spans="2:24" ht="17" x14ac:dyDescent="0.2">
      <c r="B1327" s="10" t="s">
        <v>1532</v>
      </c>
      <c r="C1327" s="8">
        <f>(STDEV(C1313:C1325)/C1326)*100</f>
        <v>0.93421028705564391</v>
      </c>
      <c r="D1327" s="8">
        <f t="shared" ref="D1327:L1327" si="568">(STDEV(D1313:D1325)/D1326)*100</f>
        <v>33.184937536534655</v>
      </c>
      <c r="E1327" s="8">
        <f t="shared" si="568"/>
        <v>18.322671703102486</v>
      </c>
      <c r="F1327" s="8">
        <f t="shared" si="568"/>
        <v>277.82638463616087</v>
      </c>
      <c r="G1327" s="8">
        <f t="shared" si="568"/>
        <v>5.2346776743099932</v>
      </c>
      <c r="H1327" s="8">
        <f t="shared" si="568"/>
        <v>7.2367538985170903</v>
      </c>
      <c r="I1327" s="8">
        <f t="shared" si="568"/>
        <v>2.1014108064115979</v>
      </c>
      <c r="J1327" s="8">
        <f t="shared" si="568"/>
        <v>0.33565693024558441</v>
      </c>
      <c r="K1327" s="8">
        <f>(STDEV(K1313:K1325)/K1326)*100</f>
        <v>18.939205649186981</v>
      </c>
      <c r="L1327" s="8">
        <f t="shared" si="568"/>
        <v>183.61913406439382</v>
      </c>
      <c r="N1327" s="8"/>
      <c r="O1327" s="8">
        <v>2.5688442415257335</v>
      </c>
      <c r="P1327" s="8">
        <v>22.377110844602196</v>
      </c>
      <c r="Q1327" s="8">
        <v>31.270184628375215</v>
      </c>
      <c r="R1327" s="8">
        <v>43.78386028549685</v>
      </c>
      <c r="S1327" s="8">
        <v>100</v>
      </c>
      <c r="T1327" s="8">
        <v>9.4464238530899873</v>
      </c>
      <c r="U1327" s="8">
        <v>69.79095593660773</v>
      </c>
      <c r="V1327" s="8">
        <v>20.762620210302291</v>
      </c>
      <c r="W1327" s="8">
        <v>100</v>
      </c>
      <c r="X1327" s="9"/>
    </row>
    <row r="1328" spans="2:24" x14ac:dyDescent="0.2">
      <c r="B1328" s="20"/>
      <c r="C1328" s="8"/>
      <c r="D1328" s="8"/>
      <c r="E1328" s="8"/>
      <c r="F1328" s="8"/>
      <c r="G1328" s="8"/>
      <c r="H1328" s="8"/>
      <c r="I1328" s="8"/>
      <c r="J1328" s="8"/>
      <c r="K1328" s="8"/>
      <c r="L1328" s="8"/>
      <c r="N1328" s="8"/>
      <c r="O1328" s="8"/>
      <c r="P1328" s="8"/>
      <c r="Q1328" s="8"/>
      <c r="R1328" s="8"/>
      <c r="S1328" s="8"/>
      <c r="V1328" s="8"/>
      <c r="W1328" s="8"/>
      <c r="X1328" s="9"/>
    </row>
    <row r="1329" spans="2:24" x14ac:dyDescent="0.2">
      <c r="B1329" s="20" t="s">
        <v>3361</v>
      </c>
      <c r="C1329" s="8">
        <v>52.502000000000002</v>
      </c>
      <c r="D1329" s="8">
        <v>0.26500000000000001</v>
      </c>
      <c r="E1329" s="8">
        <v>4.7610000000000001</v>
      </c>
      <c r="F1329" s="8">
        <v>1.0349999999999999</v>
      </c>
      <c r="G1329" s="8">
        <v>2.81</v>
      </c>
      <c r="H1329" s="8">
        <v>8.8999999999999996E-2</v>
      </c>
      <c r="I1329" s="8">
        <v>16.77</v>
      </c>
      <c r="J1329" s="8">
        <v>20.001000000000001</v>
      </c>
      <c r="K1329" s="8">
        <v>1.0880000000000001</v>
      </c>
      <c r="L1329" s="8">
        <v>0.01</v>
      </c>
      <c r="M1329" s="8">
        <v>99.375</v>
      </c>
      <c r="N1329" s="8"/>
      <c r="O1329" s="8">
        <v>43.863370523097075</v>
      </c>
      <c r="P1329" s="8">
        <v>51.172219168031617</v>
      </c>
      <c r="Q1329" s="8">
        <v>4.8101094338192452</v>
      </c>
      <c r="R1329" s="8">
        <v>0.1543008750520603</v>
      </c>
      <c r="S1329" s="8">
        <v>100</v>
      </c>
      <c r="T1329" s="8">
        <v>0.78710495853325368</v>
      </c>
      <c r="U1329" s="8">
        <v>3.3846107389822242</v>
      </c>
      <c r="V1329" s="8">
        <v>95.828284302484519</v>
      </c>
      <c r="W1329" s="8">
        <v>100</v>
      </c>
      <c r="X1329" s="9"/>
    </row>
    <row r="1330" spans="2:24" x14ac:dyDescent="0.2">
      <c r="B1330" s="20" t="s">
        <v>3362</v>
      </c>
      <c r="C1330" s="8">
        <v>52.686</v>
      </c>
      <c r="D1330" s="8">
        <v>0.249</v>
      </c>
      <c r="E1330" s="8">
        <v>4.7850000000000001</v>
      </c>
      <c r="F1330" s="8">
        <v>1.054</v>
      </c>
      <c r="G1330" s="8">
        <v>2.8540000000000001</v>
      </c>
      <c r="H1330" s="8">
        <v>7.6999999999999999E-2</v>
      </c>
      <c r="I1330" s="8">
        <v>17.074000000000002</v>
      </c>
      <c r="J1330" s="8">
        <v>20.225000000000001</v>
      </c>
      <c r="K1330" s="8">
        <v>1.127</v>
      </c>
      <c r="L1330" s="8">
        <v>2E-3</v>
      </c>
      <c r="M1330" s="8">
        <v>100.185</v>
      </c>
      <c r="N1330" s="8"/>
      <c r="O1330" s="8">
        <v>43.710588710670386</v>
      </c>
      <c r="P1330" s="8">
        <v>51.343361703164391</v>
      </c>
      <c r="Q1330" s="8">
        <v>4.8144916831339462</v>
      </c>
      <c r="R1330" s="8">
        <v>0.13155790303127099</v>
      </c>
      <c r="S1330" s="8">
        <v>99.999999999999986</v>
      </c>
      <c r="T1330" s="8">
        <v>2.1243449763869009</v>
      </c>
      <c r="U1330" s="8">
        <v>2.1869529893964326</v>
      </c>
      <c r="V1330" s="8">
        <v>95.688702034216661</v>
      </c>
      <c r="W1330" s="8">
        <v>100</v>
      </c>
      <c r="X1330" s="9"/>
    </row>
    <row r="1331" spans="2:24" x14ac:dyDescent="0.2">
      <c r="B1331" s="20" t="s">
        <v>3363</v>
      </c>
      <c r="C1331" s="8">
        <v>51.34</v>
      </c>
      <c r="D1331" s="8">
        <v>0.27500000000000002</v>
      </c>
      <c r="E1331" s="8">
        <v>4.5979999999999999</v>
      </c>
      <c r="F1331" s="8">
        <v>1.079</v>
      </c>
      <c r="G1331" s="8">
        <v>2.786</v>
      </c>
      <c r="H1331" s="8">
        <v>7.1999999999999995E-2</v>
      </c>
      <c r="I1331" s="8">
        <v>16.298999999999999</v>
      </c>
      <c r="J1331" s="8">
        <v>20.152999999999999</v>
      </c>
      <c r="K1331" s="8">
        <v>1.1679999999999999</v>
      </c>
      <c r="L1331" s="8">
        <v>0</v>
      </c>
      <c r="M1331" s="8">
        <v>97.813999999999993</v>
      </c>
      <c r="N1331" s="8"/>
      <c r="O1331" s="8">
        <v>44.721942129362837</v>
      </c>
      <c r="P1331" s="8">
        <v>50.326045770232199</v>
      </c>
      <c r="Q1331" s="8">
        <v>4.8257009942041451</v>
      </c>
      <c r="R1331" s="8">
        <v>0.12631110620082603</v>
      </c>
      <c r="S1331" s="8">
        <v>100</v>
      </c>
      <c r="T1331" s="8">
        <v>2.563660904392933</v>
      </c>
      <c r="U1331" s="8">
        <v>2.0314872471809187</v>
      </c>
      <c r="V1331" s="8">
        <v>95.404851848426148</v>
      </c>
      <c r="W1331" s="8">
        <v>100</v>
      </c>
      <c r="X1331" s="9"/>
    </row>
    <row r="1332" spans="2:24" x14ac:dyDescent="0.2">
      <c r="B1332" s="20" t="s">
        <v>3364</v>
      </c>
      <c r="C1332" s="8">
        <v>52.076999999999998</v>
      </c>
      <c r="D1332" s="8">
        <v>0.28199999999999997</v>
      </c>
      <c r="E1332" s="8">
        <v>4.6950000000000003</v>
      </c>
      <c r="F1332" s="8">
        <v>1.103</v>
      </c>
      <c r="G1332" s="8">
        <v>2.6989999999999998</v>
      </c>
      <c r="H1332" s="8">
        <v>7.2999999999999995E-2</v>
      </c>
      <c r="I1332" s="8">
        <v>16.416</v>
      </c>
      <c r="J1332" s="8">
        <v>20.481999999999999</v>
      </c>
      <c r="K1332" s="8">
        <v>1.1559999999999999</v>
      </c>
      <c r="L1332" s="8">
        <v>2E-3</v>
      </c>
      <c r="M1332" s="8">
        <v>99.019000000000005</v>
      </c>
      <c r="N1332" s="8"/>
      <c r="O1332" s="8">
        <v>45.027688179294607</v>
      </c>
      <c r="P1332" s="8">
        <v>50.214082251514739</v>
      </c>
      <c r="Q1332" s="8">
        <v>4.6313597736471159</v>
      </c>
      <c r="R1332" s="8">
        <v>0.12686979554353914</v>
      </c>
      <c r="S1332" s="8">
        <v>100</v>
      </c>
      <c r="T1332" s="8">
        <v>1.8678863671242294</v>
      </c>
      <c r="U1332" s="8">
        <v>2.6109427569997199</v>
      </c>
      <c r="V1332" s="8">
        <v>95.521170875876052</v>
      </c>
      <c r="W1332" s="8">
        <v>100</v>
      </c>
      <c r="X1332" s="9"/>
    </row>
    <row r="1333" spans="2:24" x14ac:dyDescent="0.2">
      <c r="B1333" s="20" t="s">
        <v>3365</v>
      </c>
      <c r="C1333" s="8">
        <v>52.445999999999998</v>
      </c>
      <c r="D1333" s="8">
        <v>0.248</v>
      </c>
      <c r="E1333" s="8">
        <v>4.673</v>
      </c>
      <c r="F1333" s="8">
        <v>1.0920000000000001</v>
      </c>
      <c r="G1333" s="8">
        <v>2.774</v>
      </c>
      <c r="H1333" s="8">
        <v>7.4999999999999997E-2</v>
      </c>
      <c r="I1333" s="8">
        <v>16.785</v>
      </c>
      <c r="J1333" s="8">
        <v>20.041</v>
      </c>
      <c r="K1333" s="8">
        <v>1.0740000000000001</v>
      </c>
      <c r="L1333" s="8">
        <v>1E-3</v>
      </c>
      <c r="M1333" s="8">
        <v>99.262</v>
      </c>
      <c r="N1333" s="8"/>
      <c r="O1333" s="8">
        <v>43.930183277096212</v>
      </c>
      <c r="P1333" s="8">
        <v>51.193623578071282</v>
      </c>
      <c r="Q1333" s="8">
        <v>4.746226178366963</v>
      </c>
      <c r="R1333" s="8">
        <v>0.12996696646554157</v>
      </c>
      <c r="S1333" s="8">
        <v>100</v>
      </c>
      <c r="T1333" s="8">
        <v>0.81664825087034376</v>
      </c>
      <c r="U1333" s="8">
        <v>3.3029088589739972</v>
      </c>
      <c r="V1333" s="8">
        <v>95.880442890155663</v>
      </c>
      <c r="W1333" s="8">
        <v>100</v>
      </c>
      <c r="X1333" s="9"/>
    </row>
    <row r="1334" spans="2:24" x14ac:dyDescent="0.2">
      <c r="B1334" s="20" t="s">
        <v>3366</v>
      </c>
      <c r="C1334" s="8">
        <v>52.438000000000002</v>
      </c>
      <c r="D1334" s="8">
        <v>0.23300000000000001</v>
      </c>
      <c r="E1334" s="8">
        <v>4.649</v>
      </c>
      <c r="F1334" s="8">
        <v>1.1359999999999999</v>
      </c>
      <c r="G1334" s="8">
        <v>2.847</v>
      </c>
      <c r="H1334" s="8">
        <v>7.0999999999999994E-2</v>
      </c>
      <c r="I1334" s="8">
        <v>16.591999999999999</v>
      </c>
      <c r="J1334" s="8">
        <v>20.337</v>
      </c>
      <c r="K1334" s="8">
        <v>1.028</v>
      </c>
      <c r="L1334" s="8">
        <v>8.9999999999999993E-3</v>
      </c>
      <c r="M1334" s="8">
        <v>99.4</v>
      </c>
      <c r="N1334" s="8"/>
      <c r="O1334" s="8">
        <v>44.49973784327905</v>
      </c>
      <c r="P1334" s="8">
        <v>50.514981815438517</v>
      </c>
      <c r="Q1334" s="8">
        <v>4.8624637599663618</v>
      </c>
      <c r="R1334" s="8">
        <v>0.12281658131606771</v>
      </c>
      <c r="S1334" s="8">
        <v>100</v>
      </c>
      <c r="T1334" s="8">
        <v>0.71386537336402667</v>
      </c>
      <c r="U1334" s="8">
        <v>3.2253915852263808</v>
      </c>
      <c r="V1334" s="8">
        <v>96.060743041409594</v>
      </c>
      <c r="W1334" s="8">
        <v>100</v>
      </c>
      <c r="X1334" s="9"/>
    </row>
    <row r="1335" spans="2:24" x14ac:dyDescent="0.2">
      <c r="B1335" s="20" t="s">
        <v>3367</v>
      </c>
      <c r="C1335" s="8">
        <v>52.143000000000001</v>
      </c>
      <c r="D1335" s="8">
        <v>0.25900000000000001</v>
      </c>
      <c r="E1335" s="8">
        <v>4.6509999999999998</v>
      </c>
      <c r="F1335" s="8">
        <v>1.083</v>
      </c>
      <c r="G1335" s="8">
        <v>2.9020000000000001</v>
      </c>
      <c r="H1335" s="8">
        <v>6.6000000000000003E-2</v>
      </c>
      <c r="I1335" s="8">
        <v>16.702999999999999</v>
      </c>
      <c r="J1335" s="8">
        <v>20.154</v>
      </c>
      <c r="K1335" s="8">
        <v>1.069</v>
      </c>
      <c r="L1335" s="8">
        <v>1.2999999999999999E-2</v>
      </c>
      <c r="M1335" s="8">
        <v>99.105999999999995</v>
      </c>
      <c r="N1335" s="8"/>
      <c r="O1335" s="8">
        <v>44.089257776379512</v>
      </c>
      <c r="P1335" s="8">
        <v>50.841331125813902</v>
      </c>
      <c r="Q1335" s="8">
        <v>4.9552696016853259</v>
      </c>
      <c r="R1335" s="8">
        <v>0.11414149612125581</v>
      </c>
      <c r="S1335" s="8">
        <v>100</v>
      </c>
      <c r="T1335" s="8">
        <v>1.6264589640624529</v>
      </c>
      <c r="U1335" s="8">
        <v>2.4996858243922988</v>
      </c>
      <c r="V1335" s="8">
        <v>95.873855211545262</v>
      </c>
      <c r="W1335" s="8">
        <v>100.00000000000001</v>
      </c>
      <c r="X1335" s="9"/>
    </row>
    <row r="1336" spans="2:24" ht="17" x14ac:dyDescent="0.2">
      <c r="B1336" s="10" t="s">
        <v>3491</v>
      </c>
      <c r="C1336" s="8">
        <f>AVERAGE(C1329:C1335)</f>
        <v>52.233142857142866</v>
      </c>
      <c r="D1336" s="8">
        <f t="shared" ref="D1336:K1336" si="569">AVERAGE(D1329:D1335)</f>
        <v>0.25871428571428573</v>
      </c>
      <c r="E1336" s="8">
        <f t="shared" si="569"/>
        <v>4.6874285714285708</v>
      </c>
      <c r="F1336" s="8">
        <f t="shared" si="569"/>
        <v>1.0831428571428572</v>
      </c>
      <c r="G1336" s="8">
        <f t="shared" si="569"/>
        <v>2.8102857142857145</v>
      </c>
      <c r="H1336" s="8">
        <f t="shared" si="569"/>
        <v>7.4714285714285719E-2</v>
      </c>
      <c r="I1336" s="8">
        <f t="shared" si="569"/>
        <v>16.662714285714284</v>
      </c>
      <c r="J1336" s="8">
        <f t="shared" si="569"/>
        <v>20.199000000000002</v>
      </c>
      <c r="K1336" s="8">
        <f t="shared" si="569"/>
        <v>1.1014285714285714</v>
      </c>
      <c r="L1336" s="8">
        <f>AVERAGE(L1329:L1335)</f>
        <v>5.2857142857142851E-3</v>
      </c>
      <c r="M1336" s="8">
        <f>SUM(C1336:L1336)</f>
        <v>99.115857142857152</v>
      </c>
      <c r="N1336" s="8"/>
      <c r="O1336" s="8">
        <v>44.261047986737218</v>
      </c>
      <c r="P1336" s="8">
        <v>50.802895926661606</v>
      </c>
      <c r="Q1336" s="8">
        <v>4.8066294801703506</v>
      </c>
      <c r="R1336" s="8">
        <v>0.12942660643082965</v>
      </c>
      <c r="S1336" s="8">
        <v>100</v>
      </c>
      <c r="T1336" s="8">
        <v>1.4956220241891585</v>
      </c>
      <c r="U1336" s="8">
        <v>2.7517393537031509</v>
      </c>
      <c r="V1336" s="8">
        <v>95.752638622107696</v>
      </c>
      <c r="W1336" s="8">
        <v>100</v>
      </c>
      <c r="X1336" s="9"/>
    </row>
    <row r="1337" spans="2:24" ht="17" x14ac:dyDescent="0.2">
      <c r="B1337" s="10" t="s">
        <v>1532</v>
      </c>
      <c r="C1337" s="8">
        <f>(STDEV(C1329:C1335)/C1336)*100</f>
        <v>0.85434779528277793</v>
      </c>
      <c r="D1337" s="8">
        <f t="shared" ref="D1337:K1337" si="570">(STDEV(D1329:D1335)/D1336)*100</f>
        <v>6.5394813616065957</v>
      </c>
      <c r="E1337" s="8">
        <f t="shared" si="570"/>
        <v>1.4043456057774464</v>
      </c>
      <c r="F1337" s="8">
        <f t="shared" si="570"/>
        <v>3.0272434410577298</v>
      </c>
      <c r="G1337" s="8">
        <f t="shared" si="570"/>
        <v>2.3406592396616981</v>
      </c>
      <c r="H1337" s="8">
        <f t="shared" si="570"/>
        <v>9.6117160440204987</v>
      </c>
      <c r="I1337" s="8">
        <f t="shared" si="570"/>
        <v>1.5406239533400523</v>
      </c>
      <c r="J1337" s="8">
        <f t="shared" si="570"/>
        <v>0.82870815584007651</v>
      </c>
      <c r="K1337" s="8">
        <f t="shared" si="570"/>
        <v>4.6056153771600652</v>
      </c>
      <c r="L1337" s="8">
        <f>(STDEV(L1329:L1335)/L1336)*100</f>
        <v>98.738081144650522</v>
      </c>
      <c r="N1337" s="8"/>
      <c r="O1337" s="8">
        <v>6.6842953681979411</v>
      </c>
      <c r="P1337" s="8">
        <v>17.290261569462338</v>
      </c>
      <c r="Q1337" s="8">
        <v>14.736371393899905</v>
      </c>
      <c r="R1337" s="8">
        <v>61.289071668439817</v>
      </c>
      <c r="S1337" s="8">
        <v>100</v>
      </c>
      <c r="T1337" s="8">
        <v>9.6639141309661145</v>
      </c>
      <c r="U1337" s="8">
        <v>34.421345169364599</v>
      </c>
      <c r="V1337" s="8">
        <v>55.914740699669288</v>
      </c>
      <c r="W1337" s="8">
        <v>100</v>
      </c>
      <c r="X1337" s="9"/>
    </row>
    <row r="1338" spans="2:24" x14ac:dyDescent="0.2">
      <c r="B1338" s="20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N1338" s="8"/>
      <c r="O1338" s="8"/>
      <c r="P1338" s="8"/>
      <c r="Q1338" s="8"/>
      <c r="R1338" s="8"/>
      <c r="S1338" s="8"/>
      <c r="V1338" s="8"/>
      <c r="W1338" s="8"/>
      <c r="X1338" s="9"/>
    </row>
    <row r="1339" spans="2:24" x14ac:dyDescent="0.2">
      <c r="B1339" s="20" t="s">
        <v>3368</v>
      </c>
      <c r="C1339" s="8">
        <v>55.432000000000002</v>
      </c>
      <c r="D1339" s="8">
        <v>6.3E-2</v>
      </c>
      <c r="E1339" s="8">
        <v>3.024</v>
      </c>
      <c r="F1339" s="8">
        <v>0.52900000000000003</v>
      </c>
      <c r="G1339" s="8">
        <v>5.0529999999999999</v>
      </c>
      <c r="H1339" s="8">
        <v>0.11899999999999999</v>
      </c>
      <c r="I1339" s="8">
        <v>33.905000000000001</v>
      </c>
      <c r="J1339" s="8">
        <v>0.65100000000000002</v>
      </c>
      <c r="K1339" s="8">
        <v>0.115</v>
      </c>
      <c r="L1339" s="8">
        <v>1.4E-2</v>
      </c>
      <c r="M1339" s="8">
        <v>98.981999999999999</v>
      </c>
      <c r="N1339" s="8"/>
      <c r="O1339" s="8">
        <v>1.2551945456817266</v>
      </c>
      <c r="P1339" s="8">
        <v>90.958795702112639</v>
      </c>
      <c r="Q1339" s="8">
        <v>7.6046231907380735</v>
      </c>
      <c r="R1339" s="8">
        <v>0.18138656146756271</v>
      </c>
      <c r="S1339" s="8">
        <v>100</v>
      </c>
      <c r="V1339" s="8"/>
      <c r="W1339" s="8"/>
      <c r="X1339" s="9"/>
    </row>
    <row r="1340" spans="2:24" x14ac:dyDescent="0.2">
      <c r="B1340" s="20" t="s">
        <v>3369</v>
      </c>
      <c r="C1340" s="8">
        <v>55.405000000000001</v>
      </c>
      <c r="D1340" s="8">
        <v>0.109</v>
      </c>
      <c r="E1340" s="8">
        <v>3.008</v>
      </c>
      <c r="F1340" s="8">
        <v>0.53</v>
      </c>
      <c r="G1340" s="8">
        <v>5.0010000000000003</v>
      </c>
      <c r="H1340" s="8">
        <v>0.128</v>
      </c>
      <c r="I1340" s="8">
        <v>34.262</v>
      </c>
      <c r="J1340" s="8">
        <v>0.70699999999999996</v>
      </c>
      <c r="K1340" s="8">
        <v>0.12</v>
      </c>
      <c r="L1340" s="8">
        <v>4.0000000000000001E-3</v>
      </c>
      <c r="M1340" s="8">
        <v>99.356999999999999</v>
      </c>
      <c r="N1340" s="8"/>
      <c r="O1340" s="8">
        <v>1.3496558276961803</v>
      </c>
      <c r="P1340" s="8">
        <v>91.005413924861614</v>
      </c>
      <c r="Q1340" s="8">
        <v>7.4517593569320182</v>
      </c>
      <c r="R1340" s="8">
        <v>0.19317089051020261</v>
      </c>
      <c r="S1340" s="8">
        <v>100.00000000000001</v>
      </c>
      <c r="V1340" s="8"/>
      <c r="W1340" s="8"/>
      <c r="X1340" s="9"/>
    </row>
    <row r="1341" spans="2:24" x14ac:dyDescent="0.2">
      <c r="B1341" s="20" t="s">
        <v>3370</v>
      </c>
      <c r="C1341" s="8">
        <v>55.874000000000002</v>
      </c>
      <c r="D1341" s="8">
        <v>7.2999999999999995E-2</v>
      </c>
      <c r="E1341" s="8">
        <v>2.9550000000000001</v>
      </c>
      <c r="F1341" s="8">
        <v>0.52500000000000002</v>
      </c>
      <c r="G1341" s="8">
        <v>4.923</v>
      </c>
      <c r="H1341" s="8">
        <v>0.126</v>
      </c>
      <c r="I1341" s="8">
        <v>34.765000000000001</v>
      </c>
      <c r="J1341" s="8">
        <v>0.68899999999999995</v>
      </c>
      <c r="K1341" s="8">
        <v>9.7000000000000003E-2</v>
      </c>
      <c r="L1341" s="8">
        <v>0</v>
      </c>
      <c r="M1341" s="8">
        <v>100.111</v>
      </c>
      <c r="N1341" s="8"/>
      <c r="O1341" s="8">
        <v>1.2999231335897046</v>
      </c>
      <c r="P1341" s="8">
        <v>91.262336310095151</v>
      </c>
      <c r="Q1341" s="8">
        <v>7.2498101349291053</v>
      </c>
      <c r="R1341" s="8">
        <v>0.18793042138603835</v>
      </c>
      <c r="S1341" s="8">
        <v>100</v>
      </c>
      <c r="V1341" s="8"/>
      <c r="W1341" s="8"/>
      <c r="X1341" s="9"/>
    </row>
    <row r="1342" spans="2:24" x14ac:dyDescent="0.2">
      <c r="B1342" s="20" t="s">
        <v>3371</v>
      </c>
      <c r="C1342" s="8">
        <v>55.448999999999998</v>
      </c>
      <c r="D1342" s="8">
        <v>0.1</v>
      </c>
      <c r="E1342" s="8">
        <v>3.0750000000000002</v>
      </c>
      <c r="F1342" s="8">
        <v>0.53400000000000003</v>
      </c>
      <c r="G1342" s="8">
        <v>4.9340000000000002</v>
      </c>
      <c r="H1342" s="8">
        <v>0.113</v>
      </c>
      <c r="I1342" s="8">
        <v>34.241999999999997</v>
      </c>
      <c r="J1342" s="8">
        <v>0.70799999999999996</v>
      </c>
      <c r="K1342" s="8">
        <v>0.1</v>
      </c>
      <c r="L1342" s="8">
        <v>0</v>
      </c>
      <c r="M1342" s="8">
        <v>99.335999999999999</v>
      </c>
      <c r="N1342" s="8"/>
      <c r="O1342" s="8">
        <v>1.3539163681101991</v>
      </c>
      <c r="P1342" s="8">
        <v>91.110536085993957</v>
      </c>
      <c r="Q1342" s="8">
        <v>7.3647171622500558</v>
      </c>
      <c r="R1342" s="8">
        <v>0.17083038364579434</v>
      </c>
      <c r="S1342" s="8">
        <v>100.00000000000001</v>
      </c>
      <c r="V1342" s="8"/>
      <c r="W1342" s="8"/>
      <c r="X1342" s="9"/>
    </row>
    <row r="1343" spans="2:24" x14ac:dyDescent="0.2">
      <c r="B1343" s="20" t="s">
        <v>3372</v>
      </c>
      <c r="C1343" s="8">
        <v>55.387</v>
      </c>
      <c r="D1343" s="8">
        <v>7.3999999999999996E-2</v>
      </c>
      <c r="E1343" s="8">
        <v>3.0819999999999999</v>
      </c>
      <c r="F1343" s="8">
        <v>0.51100000000000001</v>
      </c>
      <c r="G1343" s="8">
        <v>5.1130000000000004</v>
      </c>
      <c r="H1343" s="8">
        <v>0.121</v>
      </c>
      <c r="I1343" s="8">
        <v>34.701999999999998</v>
      </c>
      <c r="J1343" s="8">
        <v>0.71399999999999997</v>
      </c>
      <c r="K1343" s="8">
        <v>0.16300000000000001</v>
      </c>
      <c r="L1343" s="8">
        <v>2E-3</v>
      </c>
      <c r="M1343" s="8">
        <v>99.953999999999994</v>
      </c>
      <c r="N1343" s="8"/>
      <c r="O1343" s="8">
        <v>1.3450171002835849</v>
      </c>
      <c r="P1343" s="8">
        <v>90.956763323453373</v>
      </c>
      <c r="Q1343" s="8">
        <v>7.5180244434555243</v>
      </c>
      <c r="R1343" s="8">
        <v>0.18019513280752861</v>
      </c>
      <c r="S1343" s="8">
        <v>100.00000000000001</v>
      </c>
      <c r="V1343" s="8"/>
      <c r="W1343" s="8"/>
      <c r="X1343" s="9"/>
    </row>
    <row r="1344" spans="2:24" x14ac:dyDescent="0.2">
      <c r="B1344" s="20" t="s">
        <v>3373</v>
      </c>
      <c r="C1344" s="8">
        <v>55.292000000000002</v>
      </c>
      <c r="D1344" s="8">
        <v>5.1999999999999998E-2</v>
      </c>
      <c r="E1344" s="8">
        <v>3.0129999999999999</v>
      </c>
      <c r="F1344" s="8">
        <v>0.53300000000000003</v>
      </c>
      <c r="G1344" s="8">
        <v>5.0190000000000001</v>
      </c>
      <c r="H1344" s="8">
        <v>0.115</v>
      </c>
      <c r="I1344" s="8">
        <v>34.643999999999998</v>
      </c>
      <c r="J1344" s="8">
        <v>0.67900000000000005</v>
      </c>
      <c r="K1344" s="8">
        <v>9.5000000000000001E-2</v>
      </c>
      <c r="L1344" s="8">
        <v>0</v>
      </c>
      <c r="M1344" s="8">
        <v>99.531000000000006</v>
      </c>
      <c r="N1344" s="8"/>
      <c r="O1344" s="8">
        <v>1.2837720106539867</v>
      </c>
      <c r="P1344" s="8">
        <v>91.137488516581058</v>
      </c>
      <c r="Q1344" s="8">
        <v>7.406852065562175</v>
      </c>
      <c r="R1344" s="8">
        <v>0.17188740720278525</v>
      </c>
      <c r="S1344" s="8">
        <v>100.00000000000001</v>
      </c>
      <c r="V1344" s="8"/>
      <c r="W1344" s="8"/>
      <c r="X1344" s="9"/>
    </row>
    <row r="1345" spans="2:24" x14ac:dyDescent="0.2">
      <c r="B1345" s="20" t="s">
        <v>3374</v>
      </c>
      <c r="C1345" s="8">
        <v>55.606999999999999</v>
      </c>
      <c r="D1345" s="8">
        <v>6.5000000000000002E-2</v>
      </c>
      <c r="E1345" s="8">
        <v>2.8690000000000002</v>
      </c>
      <c r="F1345" s="8">
        <v>0.53400000000000003</v>
      </c>
      <c r="G1345" s="8">
        <v>5.0469999999999997</v>
      </c>
      <c r="H1345" s="8">
        <v>0.111</v>
      </c>
      <c r="I1345" s="8">
        <v>34.396000000000001</v>
      </c>
      <c r="J1345" s="8">
        <v>0.63700000000000001</v>
      </c>
      <c r="K1345" s="8">
        <v>8.3000000000000004E-2</v>
      </c>
      <c r="L1345" s="8">
        <v>0</v>
      </c>
      <c r="M1345" s="8">
        <v>99.44</v>
      </c>
      <c r="N1345" s="8"/>
      <c r="O1345" s="8">
        <v>1.21281036662343</v>
      </c>
      <c r="P1345" s="8">
        <v>91.119705309301864</v>
      </c>
      <c r="Q1345" s="8">
        <v>7.5004119904774003</v>
      </c>
      <c r="R1345" s="8">
        <v>0.16707233359730764</v>
      </c>
      <c r="S1345" s="8">
        <v>100</v>
      </c>
      <c r="V1345" s="8"/>
      <c r="W1345" s="8"/>
      <c r="X1345" s="9"/>
    </row>
    <row r="1346" spans="2:24" ht="17" x14ac:dyDescent="0.2">
      <c r="B1346" s="10" t="s">
        <v>3492</v>
      </c>
      <c r="C1346" s="8">
        <f>AVERAGE(C1339:C1345)</f>
        <v>55.492285714285721</v>
      </c>
      <c r="D1346" s="8">
        <f t="shared" ref="D1346:K1346" si="571">AVERAGE(D1339:D1345)</f>
        <v>7.6571428571428582E-2</v>
      </c>
      <c r="E1346" s="8">
        <f t="shared" si="571"/>
        <v>3.003714285714286</v>
      </c>
      <c r="F1346" s="8">
        <f t="shared" si="571"/>
        <v>0.52800000000000014</v>
      </c>
      <c r="G1346" s="8">
        <f t="shared" si="571"/>
        <v>5.0128571428571425</v>
      </c>
      <c r="H1346" s="8">
        <f t="shared" si="571"/>
        <v>0.11899999999999999</v>
      </c>
      <c r="I1346" s="8">
        <f t="shared" si="571"/>
        <v>34.41657142857143</v>
      </c>
      <c r="J1346" s="8">
        <f t="shared" si="571"/>
        <v>0.68357142857142861</v>
      </c>
      <c r="K1346" s="8">
        <f t="shared" si="571"/>
        <v>0.11042857142857142</v>
      </c>
      <c r="L1346" s="8">
        <f>AVERAGE(L1339:L1345)</f>
        <v>2.8571428571428576E-3</v>
      </c>
      <c r="M1346" s="8">
        <f>SUM(C1346:L1346)</f>
        <v>99.445857142857136</v>
      </c>
      <c r="N1346" s="8"/>
      <c r="O1346" s="8">
        <v>1.3001214189148134</v>
      </c>
      <c r="P1346" s="8">
        <v>91.079054386865337</v>
      </c>
      <c r="Q1346" s="8">
        <v>7.4418975304613291</v>
      </c>
      <c r="R1346" s="8">
        <v>0.17892666375851299</v>
      </c>
      <c r="S1346" s="8">
        <v>100</v>
      </c>
      <c r="V1346" s="8"/>
      <c r="W1346" s="8"/>
      <c r="X1346" s="9"/>
    </row>
    <row r="1347" spans="2:24" ht="17" x14ac:dyDescent="0.2">
      <c r="B1347" s="10" t="s">
        <v>1532</v>
      </c>
      <c r="C1347" s="8">
        <f>(STDEV(C1339:C1345)/C1346)*100</f>
        <v>0.34756058306630983</v>
      </c>
      <c r="D1347" s="8">
        <f t="shared" ref="D1347:K1347" si="572">(STDEV(D1339:D1345)/D1346)*100</f>
        <v>26.879487879084735</v>
      </c>
      <c r="E1347" s="8">
        <f t="shared" si="572"/>
        <v>2.4406938086820755</v>
      </c>
      <c r="F1347" s="8">
        <f t="shared" si="572"/>
        <v>1.5463950396358459</v>
      </c>
      <c r="G1347" s="8">
        <f t="shared" si="572"/>
        <v>1.3450431318448239</v>
      </c>
      <c r="H1347" s="8">
        <f t="shared" si="572"/>
        <v>5.4243464232596867</v>
      </c>
      <c r="I1347" s="8">
        <f t="shared" si="572"/>
        <v>0.89641620848324843</v>
      </c>
      <c r="J1347" s="8">
        <f t="shared" si="572"/>
        <v>4.3690491710704791</v>
      </c>
      <c r="K1347" s="8">
        <f t="shared" si="572"/>
        <v>23.832289266181327</v>
      </c>
      <c r="L1347" s="8">
        <f>(STDEV(L1339:L1345)/L1346)*100</f>
        <v>180.09256878986795</v>
      </c>
      <c r="N1347" s="8"/>
      <c r="O1347" s="8">
        <v>39.883995518762646</v>
      </c>
      <c r="P1347" s="8">
        <v>11.386030032957011</v>
      </c>
      <c r="Q1347" s="8">
        <v>9.5839885030584604</v>
      </c>
      <c r="R1347" s="8">
        <v>39.145985945221881</v>
      </c>
      <c r="S1347" s="8">
        <v>100</v>
      </c>
      <c r="T1347" s="8">
        <v>1.9796836409378027</v>
      </c>
      <c r="U1347" s="8">
        <v>79.343843742028241</v>
      </c>
      <c r="V1347" s="8">
        <v>18.676472617033941</v>
      </c>
      <c r="W1347" s="8">
        <v>99.999999999999986</v>
      </c>
      <c r="X1347" s="9"/>
    </row>
    <row r="1348" spans="2:24" x14ac:dyDescent="0.2">
      <c r="B1348" s="20"/>
      <c r="C1348" s="8"/>
      <c r="D1348" s="8"/>
      <c r="E1348" s="8"/>
      <c r="F1348" s="8"/>
      <c r="G1348" s="8"/>
      <c r="H1348" s="8"/>
      <c r="I1348" s="8"/>
      <c r="J1348" s="8"/>
      <c r="K1348" s="8"/>
      <c r="L1348" s="8"/>
      <c r="N1348" s="8"/>
      <c r="O1348" s="8"/>
      <c r="P1348" s="8"/>
      <c r="Q1348" s="8"/>
      <c r="R1348" s="8"/>
      <c r="S1348" s="8"/>
      <c r="V1348" s="8"/>
      <c r="W1348" s="8"/>
      <c r="X1348" s="9"/>
    </row>
    <row r="1349" spans="2:24" x14ac:dyDescent="0.2">
      <c r="B1349" s="20" t="s">
        <v>3375</v>
      </c>
      <c r="C1349" s="8">
        <v>53.69</v>
      </c>
      <c r="D1349" s="8">
        <v>6.7000000000000004E-2</v>
      </c>
      <c r="E1349" s="8">
        <v>2.0259999999999998</v>
      </c>
      <c r="F1349" s="8">
        <v>1.0109999999999999</v>
      </c>
      <c r="G1349" s="8">
        <v>2.028</v>
      </c>
      <c r="H1349" s="8">
        <v>6.8000000000000005E-2</v>
      </c>
      <c r="I1349" s="8">
        <v>16.792999999999999</v>
      </c>
      <c r="J1349" s="8">
        <v>22.466999999999999</v>
      </c>
      <c r="K1349" s="8">
        <v>0.80300000000000005</v>
      </c>
      <c r="L1349" s="8">
        <v>0</v>
      </c>
      <c r="M1349" s="8">
        <v>98.994</v>
      </c>
      <c r="N1349" s="8"/>
      <c r="O1349" s="8">
        <v>47.329412630565784</v>
      </c>
      <c r="P1349" s="8">
        <v>49.222675440668453</v>
      </c>
      <c r="Q1349" s="8">
        <v>3.3346658862953205</v>
      </c>
      <c r="R1349" s="8">
        <v>0.11324604247043681</v>
      </c>
      <c r="S1349" s="8">
        <v>100</v>
      </c>
      <c r="T1349" s="8">
        <v>0.44625788749877854</v>
      </c>
      <c r="U1349" s="8">
        <v>2.5372650336029272</v>
      </c>
      <c r="V1349" s="8">
        <v>97.016477078898305</v>
      </c>
      <c r="W1349" s="8">
        <v>100.00000000000001</v>
      </c>
      <c r="X1349" s="9"/>
    </row>
    <row r="1350" spans="2:24" x14ac:dyDescent="0.2">
      <c r="B1350" s="20" t="s">
        <v>3376</v>
      </c>
      <c r="C1350" s="8">
        <v>53.951999999999998</v>
      </c>
      <c r="D1350" s="8">
        <v>6.4000000000000001E-2</v>
      </c>
      <c r="E1350" s="8">
        <v>2.0979999999999999</v>
      </c>
      <c r="F1350" s="8">
        <v>1.0900000000000001</v>
      </c>
      <c r="G1350" s="8">
        <v>1.9490000000000001</v>
      </c>
      <c r="H1350" s="8">
        <v>6.6000000000000003E-2</v>
      </c>
      <c r="I1350" s="8">
        <v>16.664999999999999</v>
      </c>
      <c r="J1350" s="8">
        <v>22.347999999999999</v>
      </c>
      <c r="K1350" s="8">
        <v>1.0249999999999999</v>
      </c>
      <c r="L1350" s="8">
        <v>0</v>
      </c>
      <c r="M1350" s="8">
        <v>99.289000000000001</v>
      </c>
      <c r="N1350" s="8"/>
      <c r="O1350" s="8">
        <v>47.438835702054142</v>
      </c>
      <c r="P1350" s="8">
        <v>49.221129443862758</v>
      </c>
      <c r="Q1350" s="8">
        <v>3.2292788225801354</v>
      </c>
      <c r="R1350" s="8">
        <v>0.1107560315029521</v>
      </c>
      <c r="S1350" s="8">
        <v>100</v>
      </c>
      <c r="T1350" s="8">
        <v>0.86114727529457491</v>
      </c>
      <c r="U1350" s="8">
        <v>2.9597074972834627</v>
      </c>
      <c r="V1350" s="8">
        <v>96.179145227421955</v>
      </c>
      <c r="W1350" s="8">
        <v>100</v>
      </c>
      <c r="X1350" s="9"/>
    </row>
    <row r="1351" spans="2:24" x14ac:dyDescent="0.2">
      <c r="B1351" s="20" t="s">
        <v>3377</v>
      </c>
      <c r="C1351" s="8">
        <v>53.83</v>
      </c>
      <c r="D1351" s="8">
        <v>0.11700000000000001</v>
      </c>
      <c r="E1351" s="8">
        <v>1.758</v>
      </c>
      <c r="F1351" s="8">
        <v>1.0209999999999999</v>
      </c>
      <c r="G1351" s="8">
        <v>1.9590000000000001</v>
      </c>
      <c r="H1351" s="8">
        <v>0.06</v>
      </c>
      <c r="I1351" s="8">
        <v>16.954000000000001</v>
      </c>
      <c r="J1351" s="8">
        <v>22.684999999999999</v>
      </c>
      <c r="K1351" s="8">
        <v>0.85</v>
      </c>
      <c r="L1351" s="8">
        <v>0</v>
      </c>
      <c r="M1351" s="8">
        <v>99.272999999999996</v>
      </c>
      <c r="N1351" s="8"/>
      <c r="O1351" s="8">
        <v>47.407322349851441</v>
      </c>
      <c r="P1351" s="8">
        <v>49.298047575264384</v>
      </c>
      <c r="Q1351" s="8">
        <v>3.195504439336184</v>
      </c>
      <c r="R1351" s="8">
        <v>9.9125635547985841E-2</v>
      </c>
      <c r="S1351" s="8">
        <v>100.00000000000001</v>
      </c>
      <c r="T1351" s="8">
        <v>1.2370911690323978</v>
      </c>
      <c r="U1351" s="8">
        <v>1.9158341289792664</v>
      </c>
      <c r="V1351" s="8">
        <v>96.847074701988333</v>
      </c>
      <c r="W1351" s="8">
        <v>100</v>
      </c>
      <c r="X1351" s="9"/>
    </row>
    <row r="1352" spans="2:24" x14ac:dyDescent="0.2">
      <c r="B1352" s="20" t="s">
        <v>3378</v>
      </c>
      <c r="C1352" s="8">
        <v>53.851999999999997</v>
      </c>
      <c r="D1352" s="8">
        <v>9.7000000000000003E-2</v>
      </c>
      <c r="E1352" s="8">
        <v>1.724</v>
      </c>
      <c r="F1352" s="8">
        <v>1.1259999999999999</v>
      </c>
      <c r="G1352" s="8">
        <v>1.907</v>
      </c>
      <c r="H1352" s="8">
        <v>6.2E-2</v>
      </c>
      <c r="I1352" s="8">
        <v>17.02</v>
      </c>
      <c r="J1352" s="8">
        <v>22.85</v>
      </c>
      <c r="K1352" s="8">
        <v>0.875</v>
      </c>
      <c r="L1352" s="8">
        <v>0</v>
      </c>
      <c r="M1352" s="8">
        <v>99.558000000000007</v>
      </c>
      <c r="N1352" s="8"/>
      <c r="O1352" s="8">
        <v>47.535752207768297</v>
      </c>
      <c r="P1352" s="8">
        <v>49.265695702718347</v>
      </c>
      <c r="Q1352" s="8">
        <v>3.0965864265119416</v>
      </c>
      <c r="R1352" s="8">
        <v>0.10196566300142001</v>
      </c>
      <c r="S1352" s="8">
        <v>100.00000000000001</v>
      </c>
      <c r="T1352" s="8">
        <v>1.8572083599919798</v>
      </c>
      <c r="U1352" s="8">
        <v>1.3910297142425987</v>
      </c>
      <c r="V1352" s="8">
        <v>96.751761925765422</v>
      </c>
      <c r="W1352" s="8">
        <v>100</v>
      </c>
      <c r="X1352" s="9"/>
    </row>
    <row r="1353" spans="2:24" x14ac:dyDescent="0.2">
      <c r="B1353" s="20" t="s">
        <v>3379</v>
      </c>
      <c r="C1353" s="8">
        <v>54.415999999999997</v>
      </c>
      <c r="D1353" s="8">
        <v>9.8000000000000004E-2</v>
      </c>
      <c r="E1353" s="8">
        <v>1.577</v>
      </c>
      <c r="F1353" s="8">
        <v>0.88500000000000001</v>
      </c>
      <c r="G1353" s="8">
        <v>1.9370000000000001</v>
      </c>
      <c r="H1353" s="8">
        <v>5.1999999999999998E-2</v>
      </c>
      <c r="I1353" s="8">
        <v>17.195</v>
      </c>
      <c r="J1353" s="8">
        <v>23.045000000000002</v>
      </c>
      <c r="K1353" s="8">
        <v>0.78900000000000003</v>
      </c>
      <c r="L1353" s="8">
        <v>0</v>
      </c>
      <c r="M1353" s="8">
        <v>100.03400000000001</v>
      </c>
      <c r="N1353" s="8"/>
      <c r="O1353" s="8">
        <v>47.492855466351259</v>
      </c>
      <c r="P1353" s="8">
        <v>49.306553622752745</v>
      </c>
      <c r="Q1353" s="8">
        <v>3.1158714848471996</v>
      </c>
      <c r="R1353" s="8">
        <v>8.4719426048797716E-2</v>
      </c>
      <c r="S1353" s="8">
        <v>100</v>
      </c>
      <c r="T1353" s="8">
        <v>1.0539716669018966</v>
      </c>
      <c r="U1353" s="8">
        <v>1.8345552630191129</v>
      </c>
      <c r="V1353" s="8">
        <v>97.111473070078986</v>
      </c>
      <c r="W1353" s="8">
        <v>100</v>
      </c>
      <c r="X1353" s="9"/>
    </row>
    <row r="1354" spans="2:24" x14ac:dyDescent="0.2">
      <c r="B1354" s="20" t="s">
        <v>3380</v>
      </c>
      <c r="C1354" s="8">
        <v>53.741999999999997</v>
      </c>
      <c r="D1354" s="8">
        <v>8.5999999999999993E-2</v>
      </c>
      <c r="E1354" s="8">
        <v>1.4059999999999999</v>
      </c>
      <c r="F1354" s="8">
        <v>1.022</v>
      </c>
      <c r="G1354" s="8">
        <v>1.8420000000000001</v>
      </c>
      <c r="H1354" s="8">
        <v>4.8000000000000001E-2</v>
      </c>
      <c r="I1354" s="8">
        <v>17.154</v>
      </c>
      <c r="J1354" s="8">
        <v>23.283999999999999</v>
      </c>
      <c r="K1354" s="8">
        <v>0.53900000000000003</v>
      </c>
      <c r="L1354" s="8">
        <v>2E-3</v>
      </c>
      <c r="M1354" s="8">
        <v>99.165000000000006</v>
      </c>
      <c r="N1354" s="8"/>
      <c r="O1354" s="8">
        <v>47.882147958027822</v>
      </c>
      <c r="P1354" s="8">
        <v>49.083139935117202</v>
      </c>
      <c r="Q1354" s="8">
        <v>2.956677838495938</v>
      </c>
      <c r="R1354" s="8">
        <v>7.8034268359035375E-2</v>
      </c>
      <c r="S1354" s="8">
        <v>99.999999999999986</v>
      </c>
      <c r="T1354" s="8">
        <v>0.73733107902224015</v>
      </c>
      <c r="U1354" s="8">
        <v>1.2435548058296795</v>
      </c>
      <c r="V1354" s="8">
        <v>98.019114115148085</v>
      </c>
      <c r="W1354" s="8">
        <v>100</v>
      </c>
      <c r="X1354" s="9"/>
    </row>
    <row r="1355" spans="2:24" x14ac:dyDescent="0.2">
      <c r="B1355" s="20" t="s">
        <v>3381</v>
      </c>
      <c r="C1355" s="8">
        <v>54.33</v>
      </c>
      <c r="D1355" s="8">
        <v>9.2999999999999999E-2</v>
      </c>
      <c r="E1355" s="8">
        <v>1.492</v>
      </c>
      <c r="F1355" s="8">
        <v>1.028</v>
      </c>
      <c r="G1355" s="8">
        <v>1.8580000000000001</v>
      </c>
      <c r="H1355" s="8">
        <v>4.2999999999999997E-2</v>
      </c>
      <c r="I1355" s="8">
        <v>17.003</v>
      </c>
      <c r="J1355" s="8">
        <v>22.675000000000001</v>
      </c>
      <c r="K1355" s="8">
        <v>1.0049999999999999</v>
      </c>
      <c r="L1355" s="8">
        <v>0</v>
      </c>
      <c r="M1355" s="8">
        <v>99.563999999999993</v>
      </c>
      <c r="N1355" s="8"/>
      <c r="O1355" s="8">
        <v>47.420213122248057</v>
      </c>
      <c r="P1355" s="8">
        <v>49.475781023447787</v>
      </c>
      <c r="Q1355" s="8">
        <v>3.0329151604327675</v>
      </c>
      <c r="R1355" s="8">
        <v>7.1090693871381894E-2</v>
      </c>
      <c r="S1355" s="8">
        <v>100</v>
      </c>
      <c r="T1355" s="8">
        <v>1.3902232459326416</v>
      </c>
      <c r="U1355" s="8">
        <v>2.3247526223845347</v>
      </c>
      <c r="V1355" s="8">
        <v>96.285024131682817</v>
      </c>
      <c r="W1355" s="8">
        <v>100</v>
      </c>
      <c r="X1355" s="9"/>
    </row>
    <row r="1356" spans="2:24" ht="17" x14ac:dyDescent="0.2">
      <c r="B1356" s="10" t="s">
        <v>3493</v>
      </c>
      <c r="C1356" s="8">
        <f t="shared" ref="C1356:K1356" si="573">AVERAGE(C1349:C1355)</f>
        <v>53.973142857142861</v>
      </c>
      <c r="D1356" s="8">
        <f t="shared" si="573"/>
        <v>8.8857142857142843E-2</v>
      </c>
      <c r="E1356" s="8">
        <f t="shared" si="573"/>
        <v>1.7258571428571428</v>
      </c>
      <c r="F1356" s="8">
        <f t="shared" si="573"/>
        <v>1.026142857142857</v>
      </c>
      <c r="G1356" s="8">
        <f t="shared" si="573"/>
        <v>1.9257142857142857</v>
      </c>
      <c r="H1356" s="8">
        <f t="shared" si="573"/>
        <v>5.6999999999999995E-2</v>
      </c>
      <c r="I1356" s="8">
        <f t="shared" si="573"/>
        <v>16.96914285714286</v>
      </c>
      <c r="J1356" s="8">
        <f t="shared" si="573"/>
        <v>22.764857142857146</v>
      </c>
      <c r="K1356" s="8">
        <f t="shared" si="573"/>
        <v>0.84085714285714275</v>
      </c>
      <c r="L1356" s="8">
        <f>AVERAGE(L1349:L1355)</f>
        <v>2.8571428571428574E-4</v>
      </c>
      <c r="M1356" s="8">
        <f>SUM(C1356:L1356)</f>
        <v>99.371857142857166</v>
      </c>
      <c r="N1356" s="8"/>
      <c r="O1356" s="8">
        <v>47.502163805640819</v>
      </c>
      <c r="P1356" s="8">
        <v>49.267357325736214</v>
      </c>
      <c r="Q1356" s="8">
        <v>3.1364521216693455</v>
      </c>
      <c r="R1356" s="8">
        <v>9.4026746953620191E-2</v>
      </c>
      <c r="S1356" s="8">
        <v>100</v>
      </c>
      <c r="T1356" s="8">
        <v>1.0831746949732863</v>
      </c>
      <c r="U1356" s="8">
        <v>2.0275658473711426</v>
      </c>
      <c r="V1356" s="8">
        <v>96.889259457655569</v>
      </c>
      <c r="W1356" s="8">
        <v>100</v>
      </c>
      <c r="X1356" s="9"/>
    </row>
    <row r="1357" spans="2:24" ht="17" x14ac:dyDescent="0.2">
      <c r="B1357" s="10" t="s">
        <v>1532</v>
      </c>
      <c r="C1357" s="8">
        <f t="shared" ref="C1357:K1357" si="574">(STDEV(C1349:C1355)/C1356)*100</f>
        <v>0.53091944251311995</v>
      </c>
      <c r="D1357" s="8">
        <f t="shared" si="574"/>
        <v>20.867316672372326</v>
      </c>
      <c r="E1357" s="8">
        <f t="shared" si="574"/>
        <v>15.123713127471545</v>
      </c>
      <c r="F1357" s="8">
        <f t="shared" si="574"/>
        <v>7.3625271528814249</v>
      </c>
      <c r="G1357" s="8">
        <f t="shared" si="574"/>
        <v>3.2967913255510441</v>
      </c>
      <c r="H1357" s="8">
        <f t="shared" si="574"/>
        <v>16.612716621452446</v>
      </c>
      <c r="I1357" s="8">
        <f t="shared" si="574"/>
        <v>1.109487832620816</v>
      </c>
      <c r="J1357" s="8">
        <f t="shared" si="574"/>
        <v>1.4258683497433018</v>
      </c>
      <c r="K1357" s="8">
        <f t="shared" si="574"/>
        <v>19.258520177306142</v>
      </c>
      <c r="L1357" s="8">
        <f>(STDEV(L1349:L1355)/L1356)*100</f>
        <v>264.57513110645903</v>
      </c>
      <c r="N1357" s="8"/>
      <c r="O1357" s="8">
        <v>7.6347436651266909</v>
      </c>
      <c r="P1357" s="8">
        <v>8.2658681443749185</v>
      </c>
      <c r="Q1357" s="8">
        <v>13.778591881910121</v>
      </c>
      <c r="R1357" s="8">
        <v>70.320796308588271</v>
      </c>
      <c r="S1357" s="8">
        <v>100</v>
      </c>
      <c r="T1357" s="8">
        <v>5.0502837441359976</v>
      </c>
      <c r="U1357" s="8">
        <v>63.346880527272887</v>
      </c>
      <c r="V1357" s="8">
        <v>31.602835728591121</v>
      </c>
      <c r="W1357" s="8">
        <v>100</v>
      </c>
      <c r="X1357" s="9"/>
    </row>
    <row r="1358" spans="2:24" x14ac:dyDescent="0.2">
      <c r="B1358" s="20"/>
      <c r="C1358" s="8"/>
      <c r="D1358" s="8"/>
      <c r="E1358" s="8"/>
      <c r="F1358" s="8"/>
      <c r="G1358" s="8"/>
      <c r="H1358" s="8"/>
      <c r="I1358" s="8"/>
      <c r="J1358" s="8"/>
      <c r="K1358" s="8"/>
      <c r="L1358" s="8"/>
      <c r="N1358" s="8"/>
      <c r="O1358" s="8"/>
      <c r="P1358" s="8"/>
      <c r="Q1358" s="8"/>
      <c r="R1358" s="8"/>
      <c r="S1358" s="8"/>
      <c r="V1358" s="8"/>
      <c r="W1358" s="8"/>
      <c r="X1358" s="9"/>
    </row>
    <row r="1359" spans="2:24" x14ac:dyDescent="0.2">
      <c r="B1359" s="20" t="s">
        <v>3382</v>
      </c>
      <c r="C1359" s="8">
        <v>49.139000000000003</v>
      </c>
      <c r="D1359" s="8">
        <v>9.4E-2</v>
      </c>
      <c r="E1359" s="8">
        <v>5.1970000000000001</v>
      </c>
      <c r="F1359" s="8">
        <v>0.26300000000000001</v>
      </c>
      <c r="G1359" s="8">
        <v>20.922999999999998</v>
      </c>
      <c r="H1359" s="8">
        <v>0.193</v>
      </c>
      <c r="I1359" s="8">
        <v>21.236000000000001</v>
      </c>
      <c r="J1359" s="8">
        <v>3.5000000000000003E-2</v>
      </c>
      <c r="K1359" s="8">
        <v>0</v>
      </c>
      <c r="L1359" s="8">
        <v>2E-3</v>
      </c>
      <c r="M1359" s="8">
        <v>97.114000000000004</v>
      </c>
      <c r="N1359" s="8"/>
      <c r="O1359" s="8">
        <v>7.5976906776529157E-2</v>
      </c>
      <c r="P1359" s="8">
        <v>64.14121446448668</v>
      </c>
      <c r="Q1359" s="8">
        <v>35.451602042263339</v>
      </c>
      <c r="R1359" s="8">
        <v>0.33120658647344681</v>
      </c>
      <c r="S1359" s="8">
        <v>99.999999999999986</v>
      </c>
      <c r="V1359" s="8"/>
      <c r="W1359" s="8"/>
      <c r="X1359" s="9"/>
    </row>
    <row r="1360" spans="2:24" x14ac:dyDescent="0.2">
      <c r="B1360" s="20" t="s">
        <v>3383</v>
      </c>
      <c r="C1360" s="8">
        <v>49.335000000000001</v>
      </c>
      <c r="D1360" s="8">
        <v>0.13900000000000001</v>
      </c>
      <c r="E1360" s="8">
        <v>5.2939999999999996</v>
      </c>
      <c r="F1360" s="8">
        <v>6.9000000000000006E-2</v>
      </c>
      <c r="G1360" s="8">
        <v>21.332999999999998</v>
      </c>
      <c r="H1360" s="8">
        <v>0.20899999999999999</v>
      </c>
      <c r="I1360" s="8">
        <v>20.632999999999999</v>
      </c>
      <c r="J1360" s="8">
        <v>2.8000000000000001E-2</v>
      </c>
      <c r="K1360" s="8">
        <v>2.5000000000000001E-2</v>
      </c>
      <c r="L1360" s="8">
        <v>3.0000000000000001E-3</v>
      </c>
      <c r="M1360" s="8">
        <v>97.084000000000003</v>
      </c>
      <c r="N1360" s="8"/>
      <c r="O1360" s="8">
        <v>6.146647182063629E-2</v>
      </c>
      <c r="P1360" s="8">
        <v>63.022195739200328</v>
      </c>
      <c r="Q1360" s="8">
        <v>36.553631879210101</v>
      </c>
      <c r="R1360" s="8">
        <v>0.36270590976893607</v>
      </c>
      <c r="S1360" s="8">
        <v>100</v>
      </c>
      <c r="T1360" s="8">
        <v>0</v>
      </c>
      <c r="U1360" s="8">
        <v>9.9215236537758961E-2</v>
      </c>
      <c r="V1360" s="8">
        <v>99.900784763462241</v>
      </c>
      <c r="W1360" s="8">
        <v>100</v>
      </c>
      <c r="X1360" s="9"/>
    </row>
    <row r="1361" spans="2:24" x14ac:dyDescent="0.2">
      <c r="B1361" s="20" t="s">
        <v>3384</v>
      </c>
      <c r="C1361" s="8">
        <v>50.481999999999999</v>
      </c>
      <c r="D1361" s="8">
        <v>2.1999999999999999E-2</v>
      </c>
      <c r="E1361" s="8">
        <v>3.4319999999999999</v>
      </c>
      <c r="F1361" s="8">
        <v>0.20899999999999999</v>
      </c>
      <c r="G1361" s="8">
        <v>21.466999999999999</v>
      </c>
      <c r="H1361" s="8">
        <v>0.23</v>
      </c>
      <c r="I1361" s="8">
        <v>21.141999999999999</v>
      </c>
      <c r="J1361" s="8">
        <v>1.7999999999999999E-2</v>
      </c>
      <c r="K1361" s="8">
        <v>2.5000000000000001E-2</v>
      </c>
      <c r="L1361" s="8">
        <v>0</v>
      </c>
      <c r="M1361" s="8">
        <v>97.039000000000001</v>
      </c>
      <c r="N1361" s="8"/>
      <c r="O1361" s="8">
        <v>3.8815936947445409E-2</v>
      </c>
      <c r="P1361" s="8">
        <v>63.435816651937024</v>
      </c>
      <c r="Q1361" s="8">
        <v>36.133270431929468</v>
      </c>
      <c r="R1361" s="8">
        <v>0.39209697918605491</v>
      </c>
      <c r="S1361" s="8">
        <v>99.999999999999986</v>
      </c>
      <c r="T1361" s="8">
        <v>0</v>
      </c>
      <c r="U1361" s="8">
        <v>9.7463791174780892E-2</v>
      </c>
      <c r="V1361" s="8">
        <v>99.902536208825225</v>
      </c>
      <c r="W1361" s="8">
        <v>100</v>
      </c>
      <c r="X1361" s="9"/>
    </row>
    <row r="1362" spans="2:24" x14ac:dyDescent="0.2">
      <c r="B1362" s="20" t="s">
        <v>3385</v>
      </c>
      <c r="C1362" s="8">
        <v>49.378999999999998</v>
      </c>
      <c r="D1362" s="8">
        <v>7.2999999999999995E-2</v>
      </c>
      <c r="E1362" s="8">
        <v>5.109</v>
      </c>
      <c r="F1362" s="8">
        <v>0.27800000000000002</v>
      </c>
      <c r="G1362" s="8">
        <v>21.231999999999999</v>
      </c>
      <c r="H1362" s="8">
        <v>0.20399999999999999</v>
      </c>
      <c r="I1362" s="8">
        <v>21.245000000000001</v>
      </c>
      <c r="J1362" s="8">
        <v>1.9E-2</v>
      </c>
      <c r="K1362" s="8">
        <v>2.5000000000000001E-2</v>
      </c>
      <c r="L1362" s="8">
        <v>0</v>
      </c>
      <c r="M1362" s="8">
        <v>97.590999999999994</v>
      </c>
      <c r="N1362" s="8"/>
      <c r="O1362" s="8">
        <v>4.1025165755770039E-2</v>
      </c>
      <c r="P1362" s="8">
        <v>63.826991890248564</v>
      </c>
      <c r="Q1362" s="8">
        <v>35.783761908474233</v>
      </c>
      <c r="R1362" s="8">
        <v>0.34822103552143208</v>
      </c>
      <c r="S1362" s="8">
        <v>100</v>
      </c>
      <c r="V1362" s="8"/>
      <c r="W1362" s="8"/>
      <c r="X1362" s="9"/>
    </row>
    <row r="1363" spans="2:24" x14ac:dyDescent="0.2">
      <c r="B1363" s="20" t="s">
        <v>3386</v>
      </c>
      <c r="C1363" s="8">
        <v>49.374000000000002</v>
      </c>
      <c r="D1363" s="8">
        <v>0.26300000000000001</v>
      </c>
      <c r="E1363" s="8">
        <v>5.9740000000000002</v>
      </c>
      <c r="F1363" s="8">
        <v>0.316</v>
      </c>
      <c r="G1363" s="8">
        <v>20.579000000000001</v>
      </c>
      <c r="H1363" s="8">
        <v>0.182</v>
      </c>
      <c r="I1363" s="8">
        <v>21.486000000000001</v>
      </c>
      <c r="J1363" s="8">
        <v>4.4999999999999998E-2</v>
      </c>
      <c r="K1363" s="8">
        <v>0</v>
      </c>
      <c r="L1363" s="8">
        <v>3.0000000000000001E-3</v>
      </c>
      <c r="M1363" s="8">
        <v>98.247</v>
      </c>
      <c r="N1363" s="8"/>
      <c r="O1363" s="8">
        <v>9.7513884241058432E-2</v>
      </c>
      <c r="P1363" s="8">
        <v>64.782903932376584</v>
      </c>
      <c r="Q1363" s="8">
        <v>34.807798472416145</v>
      </c>
      <c r="R1363" s="8">
        <v>0.31178371096621282</v>
      </c>
      <c r="S1363" s="8">
        <v>100</v>
      </c>
      <c r="T1363" s="8">
        <v>0</v>
      </c>
      <c r="U1363" s="8">
        <v>0</v>
      </c>
      <c r="V1363" s="8">
        <v>100</v>
      </c>
      <c r="W1363" s="8">
        <v>100</v>
      </c>
      <c r="X1363" s="9"/>
    </row>
    <row r="1364" spans="2:24" x14ac:dyDescent="0.2">
      <c r="B1364" s="20" t="s">
        <v>3387</v>
      </c>
      <c r="C1364" s="8">
        <v>49.064999999999998</v>
      </c>
      <c r="D1364" s="8">
        <v>9.1999999999999998E-2</v>
      </c>
      <c r="E1364" s="8">
        <v>5.5720000000000001</v>
      </c>
      <c r="F1364" s="8">
        <v>0.25600000000000001</v>
      </c>
      <c r="G1364" s="8">
        <v>20.349</v>
      </c>
      <c r="H1364" s="8">
        <v>0.159</v>
      </c>
      <c r="I1364" s="8">
        <v>21.294</v>
      </c>
      <c r="J1364" s="8">
        <v>3.9E-2</v>
      </c>
      <c r="K1364" s="8">
        <v>0</v>
      </c>
      <c r="L1364" s="8">
        <v>1E-3</v>
      </c>
      <c r="M1364" s="8">
        <v>96.850999999999999</v>
      </c>
      <c r="N1364" s="8"/>
      <c r="O1364" s="8">
        <v>8.5383226922991287E-2</v>
      </c>
      <c r="P1364" s="8">
        <v>64.865848746147762</v>
      </c>
      <c r="Q1364" s="8">
        <v>34.773577694214488</v>
      </c>
      <c r="R1364" s="8">
        <v>0.27519033271477655</v>
      </c>
      <c r="S1364" s="8">
        <v>100</v>
      </c>
      <c r="T1364" s="8">
        <v>0</v>
      </c>
      <c r="U1364" s="8">
        <v>0</v>
      </c>
      <c r="V1364" s="8">
        <v>100</v>
      </c>
      <c r="W1364" s="8">
        <v>100</v>
      </c>
      <c r="X1364" s="9"/>
    </row>
    <row r="1365" spans="2:24" x14ac:dyDescent="0.2">
      <c r="B1365" s="20" t="s">
        <v>3388</v>
      </c>
      <c r="C1365" s="8">
        <v>49.087000000000003</v>
      </c>
      <c r="D1365" s="8">
        <v>0.115</v>
      </c>
      <c r="E1365" s="8">
        <v>5.7069999999999999</v>
      </c>
      <c r="F1365" s="8">
        <v>0.20899999999999999</v>
      </c>
      <c r="G1365" s="8">
        <v>20.41</v>
      </c>
      <c r="H1365" s="8">
        <v>0.19700000000000001</v>
      </c>
      <c r="I1365" s="8">
        <v>20.899000000000001</v>
      </c>
      <c r="J1365" s="8">
        <v>4.5999999999999999E-2</v>
      </c>
      <c r="K1365" s="8">
        <v>0</v>
      </c>
      <c r="L1365" s="8">
        <v>7.0000000000000001E-3</v>
      </c>
      <c r="M1365" s="8">
        <v>96.698999999999998</v>
      </c>
      <c r="N1365" s="8"/>
      <c r="O1365" s="8">
        <v>0.10174409072818578</v>
      </c>
      <c r="P1365" s="8">
        <v>64.317294459547</v>
      </c>
      <c r="Q1365" s="8">
        <v>35.236495989721647</v>
      </c>
      <c r="R1365" s="8">
        <v>0.34446546000316064</v>
      </c>
      <c r="S1365" s="8">
        <v>100</v>
      </c>
      <c r="T1365" s="8">
        <v>0</v>
      </c>
      <c r="U1365" s="8">
        <v>0</v>
      </c>
      <c r="V1365" s="8">
        <v>100</v>
      </c>
      <c r="W1365" s="8">
        <v>100</v>
      </c>
      <c r="X1365" s="9"/>
    </row>
    <row r="1366" spans="2:24" ht="17" x14ac:dyDescent="0.2">
      <c r="B1366" s="10" t="s">
        <v>3495</v>
      </c>
      <c r="C1366" s="8">
        <f t="shared" ref="C1366" si="575">AVERAGE(C1359:C1365)</f>
        <v>49.408714285714282</v>
      </c>
      <c r="D1366" s="8">
        <f t="shared" ref="D1366" si="576">AVERAGE(D1359:D1365)</f>
        <v>0.11399999999999999</v>
      </c>
      <c r="E1366" s="8">
        <f t="shared" ref="E1366" si="577">AVERAGE(E1359:E1365)</f>
        <v>5.1835714285714278</v>
      </c>
      <c r="F1366" s="8">
        <f t="shared" ref="F1366" si="578">AVERAGE(F1359:F1365)</f>
        <v>0.22857142857142859</v>
      </c>
      <c r="G1366" s="8">
        <f t="shared" ref="G1366" si="579">AVERAGE(G1359:G1365)</f>
        <v>20.899000000000001</v>
      </c>
      <c r="H1366" s="8">
        <f t="shared" ref="H1366" si="580">AVERAGE(H1359:H1365)</f>
        <v>0.19628571428571431</v>
      </c>
      <c r="I1366" s="8">
        <f t="shared" ref="I1366" si="581">AVERAGE(I1359:I1365)</f>
        <v>21.133571428571429</v>
      </c>
      <c r="J1366" s="8">
        <f t="shared" ref="J1366" si="582">AVERAGE(J1359:J1365)</f>
        <v>3.2857142857142863E-2</v>
      </c>
      <c r="K1366" s="8">
        <f t="shared" ref="K1366" si="583">AVERAGE(K1359:K1365)</f>
        <v>1.0714285714285716E-2</v>
      </c>
      <c r="L1366" s="8">
        <f>AVERAGE(L1359:L1365)</f>
        <v>2.2857142857142859E-3</v>
      </c>
      <c r="M1366" s="8">
        <f>SUM(C1366:L1366)</f>
        <v>97.209571428571422</v>
      </c>
      <c r="N1366" s="8"/>
      <c r="O1366" s="8">
        <v>7.1575094814410711E-2</v>
      </c>
      <c r="P1366" s="8">
        <v>64.055426932762359</v>
      </c>
      <c r="Q1366" s="8">
        <v>35.534972895364234</v>
      </c>
      <c r="R1366" s="8">
        <v>0.33802507705899254</v>
      </c>
      <c r="S1366" s="8">
        <v>99.999999999999986</v>
      </c>
      <c r="T1366" s="8">
        <v>0</v>
      </c>
      <c r="U1366" s="8">
        <v>4.2218342458391497E-2</v>
      </c>
      <c r="V1366" s="8">
        <v>99.957781657541616</v>
      </c>
      <c r="W1366" s="8">
        <v>100.00000000000001</v>
      </c>
      <c r="X1366" s="9"/>
    </row>
    <row r="1367" spans="2:24" ht="17" x14ac:dyDescent="0.2">
      <c r="B1367" s="10" t="s">
        <v>1532</v>
      </c>
      <c r="C1367" s="8">
        <f t="shared" ref="C1367" si="584">(STDEV(C1359:C1365)/C1366)*100</f>
        <v>0.99627799262646866</v>
      </c>
      <c r="D1367" s="8">
        <f t="shared" ref="D1367" si="585">(STDEV(D1359:D1365)/D1366)*100</f>
        <v>65.892706531009509</v>
      </c>
      <c r="E1367" s="8">
        <f t="shared" ref="E1367" si="586">(STDEV(E1359:E1365)/E1366)*100</f>
        <v>16.016328233532981</v>
      </c>
      <c r="F1367" s="8">
        <f t="shared" ref="F1367" si="587">(STDEV(F1359:F1365)/F1366)*100</f>
        <v>34.933269720043832</v>
      </c>
      <c r="G1367" s="8">
        <f t="shared" ref="G1367" si="588">(STDEV(G1359:G1365)/G1366)*100</f>
        <v>2.1983439187022786</v>
      </c>
      <c r="H1367" s="8">
        <f t="shared" ref="H1367" si="589">(STDEV(H1359:H1365)/H1366)*100</f>
        <v>11.322254534036027</v>
      </c>
      <c r="I1367" s="8">
        <f t="shared" ref="I1367" si="590">(STDEV(I1359:I1365)/I1366)*100</f>
        <v>1.3362892927515526</v>
      </c>
      <c r="J1367" s="8">
        <f t="shared" ref="J1367" si="591">(STDEV(J1359:J1365)/J1366)*100</f>
        <v>35.1179487066237</v>
      </c>
      <c r="K1367" s="8">
        <f t="shared" ref="K1367" si="592">(STDEV(K1359:K1365)/K1366)*100</f>
        <v>124.7219128924647</v>
      </c>
      <c r="L1367" s="8">
        <f t="shared" ref="L1367" si="593">(STDEV(L1359:L1365)/L1366)*100</f>
        <v>106.31125685144229</v>
      </c>
      <c r="N1367" s="8"/>
      <c r="O1367" s="8">
        <v>73.709150130978855</v>
      </c>
      <c r="P1367" s="8">
        <v>3.9025066365526548</v>
      </c>
      <c r="Q1367" s="8">
        <v>3.6015234472879314</v>
      </c>
      <c r="R1367" s="8">
        <v>18.786819785180562</v>
      </c>
      <c r="S1367" s="8">
        <v>100</v>
      </c>
      <c r="T1367" s="8">
        <v>0.63171187391862849</v>
      </c>
      <c r="U1367" s="8">
        <v>82.459870575205358</v>
      </c>
      <c r="V1367" s="8">
        <v>16.908417550876006</v>
      </c>
      <c r="W1367" s="8">
        <v>100</v>
      </c>
      <c r="X1367" s="9"/>
    </row>
    <row r="1368" spans="2:24" x14ac:dyDescent="0.2">
      <c r="B1368" s="20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N1368" s="8"/>
      <c r="O1368" s="8"/>
      <c r="P1368" s="8"/>
      <c r="Q1368" s="8"/>
      <c r="R1368" s="8"/>
      <c r="S1368" s="8"/>
      <c r="V1368" s="8"/>
      <c r="W1368" s="8"/>
      <c r="X1368" s="9"/>
    </row>
    <row r="1369" spans="2:24" x14ac:dyDescent="0.2">
      <c r="B1369" s="20" t="s">
        <v>3389</v>
      </c>
      <c r="C1369" s="8">
        <v>55.296999999999997</v>
      </c>
      <c r="D1369" s="8">
        <v>7.0000000000000007E-2</v>
      </c>
      <c r="E1369" s="8">
        <v>12.54</v>
      </c>
      <c r="F1369" s="8">
        <v>1.4999999999999999E-2</v>
      </c>
      <c r="G1369" s="8">
        <v>4.226</v>
      </c>
      <c r="H1369" s="8">
        <v>1.4E-2</v>
      </c>
      <c r="I1369" s="8">
        <v>7.54</v>
      </c>
      <c r="J1369" s="8">
        <v>11.959</v>
      </c>
      <c r="K1369" s="8">
        <v>7.5880000000000001</v>
      </c>
      <c r="L1369" s="8">
        <v>0</v>
      </c>
      <c r="M1369" s="8">
        <v>99.260999999999996</v>
      </c>
      <c r="N1369" s="8"/>
      <c r="O1369" s="8">
        <v>46.42508000813568</v>
      </c>
      <c r="P1369" s="8">
        <v>40.72677665468121</v>
      </c>
      <c r="Q1369" s="8">
        <v>12.805178425597699</v>
      </c>
      <c r="R1369" s="8">
        <v>4.2964911585424273E-2</v>
      </c>
      <c r="S1369" s="8">
        <v>100.00000000000003</v>
      </c>
      <c r="T1369" s="8">
        <v>4.1191944304705581</v>
      </c>
      <c r="U1369" s="8">
        <v>32.083974651766837</v>
      </c>
      <c r="V1369" s="8">
        <v>63.796830917762613</v>
      </c>
      <c r="W1369" s="8">
        <v>100</v>
      </c>
      <c r="X1369" s="9"/>
    </row>
    <row r="1370" spans="2:24" x14ac:dyDescent="0.2">
      <c r="B1370" s="20" t="s">
        <v>3390</v>
      </c>
      <c r="C1370" s="8">
        <v>55.628</v>
      </c>
      <c r="D1370" s="8">
        <v>0.06</v>
      </c>
      <c r="E1370" s="8">
        <v>12.978999999999999</v>
      </c>
      <c r="F1370" s="8">
        <v>1.2E-2</v>
      </c>
      <c r="G1370" s="8">
        <v>4.2489999999999997</v>
      </c>
      <c r="H1370" s="8">
        <v>1.7000000000000001E-2</v>
      </c>
      <c r="I1370" s="8">
        <v>7.2190000000000003</v>
      </c>
      <c r="J1370" s="8">
        <v>11.313000000000001</v>
      </c>
      <c r="K1370" s="8">
        <v>7.9260000000000002</v>
      </c>
      <c r="L1370" s="8">
        <v>0</v>
      </c>
      <c r="M1370" s="8">
        <v>99.411000000000001</v>
      </c>
      <c r="N1370" s="8"/>
      <c r="O1370" s="8">
        <v>45.824867275227398</v>
      </c>
      <c r="P1370" s="8">
        <v>40.686597120177801</v>
      </c>
      <c r="Q1370" s="8">
        <v>13.434097820127331</v>
      </c>
      <c r="R1370" s="8">
        <v>5.4437784467464445E-2</v>
      </c>
      <c r="S1370" s="8">
        <v>100</v>
      </c>
      <c r="T1370" s="8">
        <v>3.7519193902891703</v>
      </c>
      <c r="U1370" s="8">
        <v>34.37523913703734</v>
      </c>
      <c r="V1370" s="8">
        <v>61.872841472673478</v>
      </c>
      <c r="W1370" s="8">
        <v>99.999999999999986</v>
      </c>
      <c r="X1370" s="9"/>
    </row>
    <row r="1371" spans="2:24" x14ac:dyDescent="0.2">
      <c r="B1371" s="20" t="s">
        <v>3391</v>
      </c>
      <c r="C1371" s="8">
        <v>55.003999999999998</v>
      </c>
      <c r="D1371" s="8">
        <v>6.8000000000000005E-2</v>
      </c>
      <c r="E1371" s="8">
        <v>12.768000000000001</v>
      </c>
      <c r="F1371" s="8">
        <v>1.2E-2</v>
      </c>
      <c r="G1371" s="8">
        <v>4.1929999999999996</v>
      </c>
      <c r="H1371" s="8">
        <v>2.1999999999999999E-2</v>
      </c>
      <c r="I1371" s="8">
        <v>7.5620000000000003</v>
      </c>
      <c r="J1371" s="8">
        <v>12.239000000000001</v>
      </c>
      <c r="K1371" s="8">
        <v>7.32</v>
      </c>
      <c r="L1371" s="8">
        <v>0</v>
      </c>
      <c r="M1371" s="8">
        <v>99.197999999999993</v>
      </c>
      <c r="N1371" s="8"/>
      <c r="O1371" s="8">
        <v>46.980993488354798</v>
      </c>
      <c r="P1371" s="8">
        <v>40.389068095619535</v>
      </c>
      <c r="Q1371" s="8">
        <v>12.563176770244198</v>
      </c>
      <c r="R1371" s="8">
        <v>6.6761645781468384E-2</v>
      </c>
      <c r="S1371" s="8">
        <v>100</v>
      </c>
      <c r="T1371" s="8">
        <v>3.0374558926761788</v>
      </c>
      <c r="U1371" s="8">
        <v>31.694658318857726</v>
      </c>
      <c r="V1371" s="8">
        <v>65.267885788466089</v>
      </c>
      <c r="W1371" s="8">
        <v>100</v>
      </c>
      <c r="X1371" s="9"/>
    </row>
    <row r="1372" spans="2:24" x14ac:dyDescent="0.2">
      <c r="B1372" s="20" t="s">
        <v>3392</v>
      </c>
      <c r="C1372" s="8">
        <v>55.386000000000003</v>
      </c>
      <c r="D1372" s="8">
        <v>5.3999999999999999E-2</v>
      </c>
      <c r="E1372" s="8">
        <v>13.093999999999999</v>
      </c>
      <c r="F1372" s="8">
        <v>0</v>
      </c>
      <c r="G1372" s="8">
        <v>4.05</v>
      </c>
      <c r="H1372" s="8">
        <v>2.4E-2</v>
      </c>
      <c r="I1372" s="8">
        <v>7.1429999999999998</v>
      </c>
      <c r="J1372" s="8">
        <v>11.664</v>
      </c>
      <c r="K1372" s="8">
        <v>7.2359999999999998</v>
      </c>
      <c r="L1372" s="8">
        <v>0</v>
      </c>
      <c r="M1372" s="8">
        <v>98.650999999999996</v>
      </c>
      <c r="N1372" s="8"/>
      <c r="O1372" s="8">
        <v>47.064656167100132</v>
      </c>
      <c r="P1372" s="8">
        <v>40.103190707880799</v>
      </c>
      <c r="Q1372" s="8">
        <v>12.755595806631284</v>
      </c>
      <c r="R1372" s="8">
        <v>7.6557318387786996E-2</v>
      </c>
      <c r="S1372" s="8">
        <v>100</v>
      </c>
      <c r="T1372" s="8">
        <v>0</v>
      </c>
      <c r="U1372" s="8">
        <v>34.570660821799116</v>
      </c>
      <c r="V1372" s="8">
        <v>65.429339178200891</v>
      </c>
      <c r="W1372" s="8">
        <v>100</v>
      </c>
      <c r="X1372" s="9"/>
    </row>
    <row r="1373" spans="2:24" x14ac:dyDescent="0.2">
      <c r="B1373" s="20" t="s">
        <v>3393</v>
      </c>
      <c r="C1373" s="8">
        <v>55.398000000000003</v>
      </c>
      <c r="D1373" s="8">
        <v>3.4000000000000002E-2</v>
      </c>
      <c r="E1373" s="8">
        <v>13.023</v>
      </c>
      <c r="F1373" s="8">
        <v>3.3000000000000002E-2</v>
      </c>
      <c r="G1373" s="8">
        <v>3.9820000000000002</v>
      </c>
      <c r="H1373" s="8">
        <v>1.0999999999999999E-2</v>
      </c>
      <c r="I1373" s="8">
        <v>7.3819999999999997</v>
      </c>
      <c r="J1373" s="8">
        <v>11.462999999999999</v>
      </c>
      <c r="K1373" s="8">
        <v>7.6760000000000002</v>
      </c>
      <c r="L1373" s="8">
        <v>0</v>
      </c>
      <c r="M1373" s="8">
        <v>99.022000000000006</v>
      </c>
      <c r="N1373" s="8"/>
      <c r="O1373" s="8">
        <v>46.126697688895071</v>
      </c>
      <c r="P1373" s="8">
        <v>41.331294741688737</v>
      </c>
      <c r="Q1373" s="8">
        <v>12.507015079337128</v>
      </c>
      <c r="R1373" s="8">
        <v>3.4992490079070376E-2</v>
      </c>
      <c r="S1373" s="8">
        <v>100</v>
      </c>
      <c r="T1373" s="8">
        <v>2.3869599915800825</v>
      </c>
      <c r="U1373" s="8">
        <v>34.32341439063763</v>
      </c>
      <c r="V1373" s="8">
        <v>63.289625617782285</v>
      </c>
      <c r="W1373" s="8">
        <v>100</v>
      </c>
      <c r="X1373" s="9"/>
    </row>
    <row r="1374" spans="2:24" x14ac:dyDescent="0.2">
      <c r="B1374" s="20" t="s">
        <v>3394</v>
      </c>
      <c r="C1374" s="8">
        <v>55.524999999999999</v>
      </c>
      <c r="D1374" s="8">
        <v>5.6000000000000001E-2</v>
      </c>
      <c r="E1374" s="8">
        <v>13.057</v>
      </c>
      <c r="F1374" s="8">
        <v>2.5999999999999999E-2</v>
      </c>
      <c r="G1374" s="8">
        <v>4.8070000000000004</v>
      </c>
      <c r="H1374" s="8">
        <v>0.02</v>
      </c>
      <c r="I1374" s="8">
        <v>6.9210000000000003</v>
      </c>
      <c r="J1374" s="8">
        <v>11.021000000000001</v>
      </c>
      <c r="K1374" s="8">
        <v>7.7750000000000004</v>
      </c>
      <c r="L1374" s="8">
        <v>2E-3</v>
      </c>
      <c r="M1374" s="8">
        <v>99.218000000000004</v>
      </c>
      <c r="N1374" s="8"/>
      <c r="O1374" s="8">
        <v>45.133351842359424</v>
      </c>
      <c r="P1374" s="8">
        <v>39.436315523868153</v>
      </c>
      <c r="Q1374" s="8">
        <v>15.365583394136529</v>
      </c>
      <c r="R1374" s="8">
        <v>6.4749239635896044E-2</v>
      </c>
      <c r="S1374" s="8">
        <v>100.00000000000001</v>
      </c>
      <c r="T1374" s="8">
        <v>1.8521868117926517</v>
      </c>
      <c r="U1374" s="8">
        <v>35.380794194232386</v>
      </c>
      <c r="V1374" s="8">
        <v>62.767018993974965</v>
      </c>
      <c r="W1374" s="8">
        <v>100</v>
      </c>
      <c r="X1374" s="9"/>
    </row>
    <row r="1375" spans="2:24" x14ac:dyDescent="0.2">
      <c r="B1375" s="20" t="s">
        <v>3395</v>
      </c>
      <c r="C1375" s="8">
        <v>55.640999999999998</v>
      </c>
      <c r="D1375" s="8">
        <v>3.9E-2</v>
      </c>
      <c r="E1375" s="8">
        <v>12.6</v>
      </c>
      <c r="F1375" s="8">
        <v>0</v>
      </c>
      <c r="G1375" s="8">
        <v>3.964</v>
      </c>
      <c r="H1375" s="8">
        <v>1.9E-2</v>
      </c>
      <c r="I1375" s="8">
        <v>7.2080000000000002</v>
      </c>
      <c r="J1375" s="8">
        <v>11.404999999999999</v>
      </c>
      <c r="K1375" s="8">
        <v>7.8170000000000002</v>
      </c>
      <c r="L1375" s="8">
        <v>0</v>
      </c>
      <c r="M1375" s="8">
        <v>98.701999999999998</v>
      </c>
      <c r="N1375" s="8"/>
      <c r="O1375" s="8">
        <v>46.468913790033703</v>
      </c>
      <c r="P1375" s="8">
        <v>40.863250260452311</v>
      </c>
      <c r="Q1375" s="8">
        <v>12.606636301536245</v>
      </c>
      <c r="R1375" s="8">
        <v>6.1199647977736665E-2</v>
      </c>
      <c r="S1375" s="8">
        <v>99.999999999999986</v>
      </c>
      <c r="T1375" s="8">
        <v>2.3149420267633709</v>
      </c>
      <c r="U1375" s="8">
        <v>35.094326355592457</v>
      </c>
      <c r="V1375" s="8">
        <v>62.59073161764416</v>
      </c>
      <c r="W1375" s="8">
        <v>99.999999999999986</v>
      </c>
      <c r="X1375" s="9"/>
    </row>
    <row r="1376" spans="2:24" ht="17" x14ac:dyDescent="0.2">
      <c r="B1376" s="10" t="s">
        <v>3494</v>
      </c>
      <c r="C1376" s="8">
        <f t="shared" ref="C1376" si="594">AVERAGE(C1369:C1375)</f>
        <v>55.411285714285718</v>
      </c>
      <c r="D1376" s="8">
        <f t="shared" ref="D1376" si="595">AVERAGE(D1369:D1375)</f>
        <v>5.442857142857143E-2</v>
      </c>
      <c r="E1376" s="8">
        <f t="shared" ref="E1376" si="596">AVERAGE(E1369:E1375)</f>
        <v>12.865857142857141</v>
      </c>
      <c r="F1376" s="8">
        <f t="shared" ref="F1376" si="597">AVERAGE(F1369:F1375)</f>
        <v>1.4E-2</v>
      </c>
      <c r="G1376" s="8">
        <f t="shared" ref="G1376" si="598">AVERAGE(G1369:G1375)</f>
        <v>4.2101428571428565</v>
      </c>
      <c r="H1376" s="8">
        <f t="shared" ref="H1376" si="599">AVERAGE(H1369:H1375)</f>
        <v>1.8142857142857145E-2</v>
      </c>
      <c r="I1376" s="8">
        <f t="shared" ref="I1376" si="600">AVERAGE(I1369:I1375)</f>
        <v>7.2821428571428575</v>
      </c>
      <c r="J1376" s="8">
        <f t="shared" ref="J1376" si="601">AVERAGE(J1369:J1375)</f>
        <v>11.580571428571428</v>
      </c>
      <c r="K1376" s="8">
        <f t="shared" ref="K1376" si="602">AVERAGE(K1369:K1375)</f>
        <v>7.6197142857142861</v>
      </c>
      <c r="L1376" s="8">
        <f>AVERAGE(L1369:L1375)</f>
        <v>2.8571428571428574E-4</v>
      </c>
      <c r="M1376" s="8">
        <f>SUM(C1376:L1376)</f>
        <v>99.056571428571431</v>
      </c>
      <c r="N1376" s="8"/>
      <c r="O1376" s="8">
        <v>46.297338678841562</v>
      </c>
      <c r="P1376" s="8">
        <v>40.507564293410567</v>
      </c>
      <c r="Q1376" s="8">
        <v>13.137756747638797</v>
      </c>
      <c r="R1376" s="8">
        <v>5.7340280109075742E-2</v>
      </c>
      <c r="S1376" s="8">
        <v>100.00000000000001</v>
      </c>
      <c r="T1376" s="8">
        <v>2.2013477416347049</v>
      </c>
      <c r="U1376" s="8">
        <v>34.117065671820548</v>
      </c>
      <c r="V1376" s="8">
        <v>63.681586586544746</v>
      </c>
      <c r="W1376" s="8">
        <v>100</v>
      </c>
      <c r="X1376" s="9"/>
    </row>
    <row r="1377" spans="2:24" ht="17" x14ac:dyDescent="0.2">
      <c r="B1377" s="10" t="s">
        <v>1532</v>
      </c>
      <c r="C1377" s="8">
        <f t="shared" ref="C1377" si="603">(STDEV(C1369:C1375)/C1376)*100</f>
        <v>0.3984118341551206</v>
      </c>
      <c r="D1377" s="8">
        <f t="shared" ref="D1377" si="604">(STDEV(D1369:D1375)/D1376)*100</f>
        <v>25.053819029846302</v>
      </c>
      <c r="E1377" s="8">
        <f t="shared" ref="E1377" si="605">(STDEV(E1369:E1375)/E1376)*100</f>
        <v>1.7738780658827822</v>
      </c>
      <c r="F1377" s="8">
        <f t="shared" ref="F1377" si="606">(STDEV(F1369:F1375)/F1376)*100</f>
        <v>87.772898053175055</v>
      </c>
      <c r="G1377" s="8">
        <f t="shared" ref="G1377" si="607">(STDEV(G1369:G1375)/G1376)*100</f>
        <v>6.8331334979651164</v>
      </c>
      <c r="H1377" s="8">
        <f t="shared" ref="H1377" si="608">(STDEV(H1369:H1375)/H1376)*100</f>
        <v>24.941289277070027</v>
      </c>
      <c r="I1377" s="8">
        <f t="shared" ref="I1377" si="609">(STDEV(I1369:I1375)/I1376)*100</f>
        <v>3.1417033267376082</v>
      </c>
      <c r="J1377" s="8">
        <f t="shared" ref="J1377" si="610">(STDEV(J1369:J1375)/J1376)*100</f>
        <v>3.5482311795351871</v>
      </c>
      <c r="K1377" s="8">
        <f t="shared" ref="K1377" si="611">(STDEV(K1369:K1375)/K1376)*100</f>
        <v>3.3804446417354859</v>
      </c>
      <c r="L1377" s="8">
        <f t="shared" ref="L1377" si="612">(STDEV(L1369:L1375)/L1376)*100</f>
        <v>264.57513110645903</v>
      </c>
      <c r="N1377" s="8"/>
      <c r="O1377" s="8">
        <v>10.761856152572214</v>
      </c>
      <c r="P1377" s="8">
        <v>13.258406947475375</v>
      </c>
      <c r="Q1377" s="8">
        <v>16.176833927707492</v>
      </c>
      <c r="R1377" s="8">
        <v>59.802902972244922</v>
      </c>
      <c r="S1377" s="8">
        <v>100</v>
      </c>
      <c r="T1377" s="8">
        <v>15.801207841098087</v>
      </c>
      <c r="U1377" s="8">
        <v>2.3220000173584059</v>
      </c>
      <c r="V1377" s="8">
        <v>81.876792141543518</v>
      </c>
      <c r="W1377" s="8">
        <v>100.00000000000001</v>
      </c>
      <c r="X1377" s="9"/>
    </row>
    <row r="1378" spans="2:24" x14ac:dyDescent="0.2">
      <c r="B1378" s="20"/>
      <c r="C1378" s="8"/>
      <c r="D1378" s="8"/>
      <c r="E1378" s="8"/>
      <c r="F1378" s="8"/>
      <c r="G1378" s="8"/>
      <c r="H1378" s="8"/>
      <c r="I1378" s="8"/>
      <c r="J1378" s="8"/>
      <c r="K1378" s="8"/>
      <c r="L1378" s="8"/>
      <c r="N1378" s="8"/>
      <c r="O1378" s="8"/>
      <c r="P1378" s="8"/>
      <c r="Q1378" s="8"/>
      <c r="R1378" s="8"/>
      <c r="S1378" s="8"/>
      <c r="V1378" s="8"/>
      <c r="W1378" s="8"/>
      <c r="X1378" s="9"/>
    </row>
    <row r="1379" spans="2:24" x14ac:dyDescent="0.2">
      <c r="B1379" s="20" t="s">
        <v>3396</v>
      </c>
      <c r="C1379" s="8">
        <v>54.661000000000001</v>
      </c>
      <c r="D1379" s="8">
        <v>9.0999999999999998E-2</v>
      </c>
      <c r="E1379" s="8">
        <v>12.4</v>
      </c>
      <c r="F1379" s="8">
        <v>2E-3</v>
      </c>
      <c r="G1379" s="8">
        <v>4.4740000000000002</v>
      </c>
      <c r="H1379" s="8">
        <v>1.2999999999999999E-2</v>
      </c>
      <c r="I1379" s="8">
        <v>7.6790000000000003</v>
      </c>
      <c r="J1379" s="8">
        <v>12.547000000000001</v>
      </c>
      <c r="K1379" s="8">
        <v>7.2270000000000003</v>
      </c>
      <c r="L1379" s="8">
        <v>5.0000000000000001E-3</v>
      </c>
      <c r="M1379" s="8">
        <v>99.102000000000004</v>
      </c>
      <c r="N1379" s="8"/>
      <c r="O1379" s="8">
        <v>46.932793648926939</v>
      </c>
      <c r="P1379" s="8">
        <v>39.966127894496665</v>
      </c>
      <c r="Q1379" s="8">
        <v>13.062636281506689</v>
      </c>
      <c r="R1379" s="8">
        <v>3.8442175069718448E-2</v>
      </c>
      <c r="S1379" s="8">
        <v>100</v>
      </c>
      <c r="T1379" s="8">
        <v>4.7926061284470745</v>
      </c>
      <c r="U1379" s="8">
        <v>29.631467749026779</v>
      </c>
      <c r="V1379" s="8">
        <v>65.575926122526141</v>
      </c>
      <c r="W1379" s="8">
        <v>100</v>
      </c>
      <c r="X1379" s="9"/>
    </row>
    <row r="1380" spans="2:24" x14ac:dyDescent="0.2">
      <c r="B1380" s="20" t="s">
        <v>3397</v>
      </c>
      <c r="C1380" s="8">
        <v>53.826000000000001</v>
      </c>
      <c r="D1380" s="8">
        <v>0.14399999999999999</v>
      </c>
      <c r="E1380" s="8">
        <v>12.012</v>
      </c>
      <c r="F1380" s="8">
        <v>1.0999999999999999E-2</v>
      </c>
      <c r="G1380" s="8">
        <v>5.0140000000000002</v>
      </c>
      <c r="H1380" s="8">
        <v>3.5000000000000003E-2</v>
      </c>
      <c r="I1380" s="8">
        <v>8.0190000000000001</v>
      </c>
      <c r="J1380" s="8">
        <v>13.61</v>
      </c>
      <c r="K1380" s="8">
        <v>6.4749999999999996</v>
      </c>
      <c r="L1380" s="8">
        <v>0</v>
      </c>
      <c r="M1380" s="8">
        <v>99.161000000000001</v>
      </c>
      <c r="N1380" s="8"/>
      <c r="O1380" s="8">
        <v>47.406846002825453</v>
      </c>
      <c r="P1380" s="8">
        <v>38.864586273553201</v>
      </c>
      <c r="Q1380" s="8">
        <v>13.63218946538402</v>
      </c>
      <c r="R1380" s="8">
        <v>9.6378258237317577E-2</v>
      </c>
      <c r="S1380" s="8">
        <v>99.999999999999986</v>
      </c>
      <c r="T1380" s="8">
        <v>4.6716802369173038</v>
      </c>
      <c r="U1380" s="8">
        <v>25.666846007832898</v>
      </c>
      <c r="V1380" s="8">
        <v>69.661473755249787</v>
      </c>
      <c r="W1380" s="8">
        <v>99.999999999999986</v>
      </c>
      <c r="X1380" s="9"/>
    </row>
    <row r="1381" spans="2:24" x14ac:dyDescent="0.2">
      <c r="B1381" s="20" t="s">
        <v>3398</v>
      </c>
      <c r="C1381" s="8">
        <v>54.673999999999999</v>
      </c>
      <c r="D1381" s="8">
        <v>7.5999999999999998E-2</v>
      </c>
      <c r="E1381" s="8">
        <v>12.496</v>
      </c>
      <c r="F1381" s="8">
        <v>0</v>
      </c>
      <c r="G1381" s="8">
        <v>4.3639999999999999</v>
      </c>
      <c r="H1381" s="8">
        <v>0</v>
      </c>
      <c r="I1381" s="8">
        <v>7.827</v>
      </c>
      <c r="J1381" s="8">
        <v>12.257999999999999</v>
      </c>
      <c r="K1381" s="8">
        <v>7.2439999999999998</v>
      </c>
      <c r="L1381" s="8">
        <v>1.2E-2</v>
      </c>
      <c r="M1381" s="8">
        <v>98.965999999999994</v>
      </c>
      <c r="N1381" s="8"/>
      <c r="O1381" s="8">
        <v>46.161212561581642</v>
      </c>
      <c r="P1381" s="8">
        <v>41.01132712182801</v>
      </c>
      <c r="Q1381" s="8">
        <v>12.827460316590333</v>
      </c>
      <c r="R1381" s="8">
        <v>0</v>
      </c>
      <c r="S1381" s="8">
        <v>99.999999999999986</v>
      </c>
      <c r="T1381" s="8">
        <v>4.5279576455393915</v>
      </c>
      <c r="U1381" s="8">
        <v>30.018764562153589</v>
      </c>
      <c r="V1381" s="8">
        <v>65.45327779230702</v>
      </c>
      <c r="W1381" s="8">
        <v>100</v>
      </c>
      <c r="X1381" s="9"/>
    </row>
    <row r="1382" spans="2:24" x14ac:dyDescent="0.2">
      <c r="B1382" s="20" t="s">
        <v>3399</v>
      </c>
      <c r="C1382" s="8">
        <v>54.628</v>
      </c>
      <c r="D1382" s="8">
        <v>7.6999999999999999E-2</v>
      </c>
      <c r="E1382" s="8">
        <v>12.657999999999999</v>
      </c>
      <c r="F1382" s="8">
        <v>1E-3</v>
      </c>
      <c r="G1382" s="8">
        <v>4.6369999999999996</v>
      </c>
      <c r="H1382" s="8">
        <v>2.3E-2</v>
      </c>
      <c r="I1382" s="8">
        <v>7.1440000000000001</v>
      </c>
      <c r="J1382" s="8">
        <v>12.302</v>
      </c>
      <c r="K1382" s="8">
        <v>7.2370000000000001</v>
      </c>
      <c r="L1382" s="8">
        <v>4.0000000000000001E-3</v>
      </c>
      <c r="M1382" s="8">
        <v>98.712999999999994</v>
      </c>
      <c r="N1382" s="8"/>
      <c r="O1382" s="8">
        <v>47.535309463177036</v>
      </c>
      <c r="P1382" s="8">
        <v>38.408995283234795</v>
      </c>
      <c r="Q1382" s="8">
        <v>13.985437132596704</v>
      </c>
      <c r="R1382" s="8">
        <v>7.0258120991469886E-2</v>
      </c>
      <c r="S1382" s="8">
        <v>100</v>
      </c>
      <c r="T1382" s="8">
        <v>2.7440390787265589</v>
      </c>
      <c r="U1382" s="8">
        <v>31.778865218267004</v>
      </c>
      <c r="V1382" s="8">
        <v>65.477095703006427</v>
      </c>
      <c r="W1382" s="8">
        <v>100</v>
      </c>
      <c r="X1382" s="9"/>
    </row>
    <row r="1383" spans="2:24" x14ac:dyDescent="0.2">
      <c r="B1383" s="20" t="s">
        <v>3400</v>
      </c>
      <c r="C1383" s="8">
        <v>54.831000000000003</v>
      </c>
      <c r="D1383" s="8">
        <v>8.7999999999999995E-2</v>
      </c>
      <c r="E1383" s="8">
        <v>11.911</v>
      </c>
      <c r="F1383" s="8">
        <v>0</v>
      </c>
      <c r="G1383" s="8">
        <v>4.5949999999999998</v>
      </c>
      <c r="H1383" s="8">
        <v>1.7000000000000001E-2</v>
      </c>
      <c r="I1383" s="8">
        <v>8.17</v>
      </c>
      <c r="J1383" s="8">
        <v>12.904</v>
      </c>
      <c r="K1383" s="8">
        <v>6.9960000000000004</v>
      </c>
      <c r="L1383" s="8">
        <v>3.0000000000000001E-3</v>
      </c>
      <c r="M1383" s="8">
        <v>99.537000000000006</v>
      </c>
      <c r="N1383" s="8"/>
      <c r="O1383" s="8">
        <v>46.297764534453378</v>
      </c>
      <c r="P1383" s="8">
        <v>40.785765890891994</v>
      </c>
      <c r="Q1383" s="8">
        <v>12.868251187398691</v>
      </c>
      <c r="R1383" s="8">
        <v>4.8218387255941013E-2</v>
      </c>
      <c r="S1383" s="8">
        <v>100.00000000000001</v>
      </c>
      <c r="T1383" s="8">
        <v>5.0846518324496621</v>
      </c>
      <c r="U1383" s="8">
        <v>27.738571127888861</v>
      </c>
      <c r="V1383" s="8">
        <v>67.176777039661474</v>
      </c>
      <c r="W1383" s="8">
        <v>100</v>
      </c>
      <c r="X1383" s="9"/>
    </row>
    <row r="1384" spans="2:24" x14ac:dyDescent="0.2">
      <c r="B1384" s="20" t="s">
        <v>3401</v>
      </c>
      <c r="C1384" s="8">
        <v>55.088000000000001</v>
      </c>
      <c r="D1384" s="8">
        <v>5.8000000000000003E-2</v>
      </c>
      <c r="E1384" s="8">
        <v>12.273999999999999</v>
      </c>
      <c r="F1384" s="8">
        <v>2.3E-2</v>
      </c>
      <c r="G1384" s="8">
        <v>4.016</v>
      </c>
      <c r="H1384" s="8">
        <v>4.0000000000000001E-3</v>
      </c>
      <c r="I1384" s="8">
        <v>7.65</v>
      </c>
      <c r="J1384" s="8">
        <v>12.209</v>
      </c>
      <c r="K1384" s="8">
        <v>7.2519999999999998</v>
      </c>
      <c r="L1384" s="8">
        <v>1E-3</v>
      </c>
      <c r="M1384" s="8">
        <v>98.584999999999994</v>
      </c>
      <c r="N1384" s="8"/>
      <c r="O1384" s="8">
        <v>46.973922125384227</v>
      </c>
      <c r="P1384" s="8">
        <v>40.953315106897648</v>
      </c>
      <c r="Q1384" s="8">
        <v>12.060596291464078</v>
      </c>
      <c r="R1384" s="8">
        <v>1.216647625405705E-2</v>
      </c>
      <c r="S1384" s="8">
        <v>100</v>
      </c>
      <c r="T1384" s="8">
        <v>2.0437772082127674</v>
      </c>
      <c r="U1384" s="8">
        <v>32.193282260734122</v>
      </c>
      <c r="V1384" s="8">
        <v>65.762940531053104</v>
      </c>
      <c r="W1384" s="8">
        <v>100</v>
      </c>
      <c r="X1384" s="9"/>
    </row>
    <row r="1385" spans="2:24" x14ac:dyDescent="0.2">
      <c r="B1385" s="20" t="s">
        <v>3402</v>
      </c>
      <c r="C1385" s="8">
        <v>54.920999999999999</v>
      </c>
      <c r="D1385" s="8">
        <v>8.1000000000000003E-2</v>
      </c>
      <c r="E1385" s="8">
        <v>12.225</v>
      </c>
      <c r="F1385" s="8">
        <v>2.3E-2</v>
      </c>
      <c r="G1385" s="8">
        <v>4.1829999999999998</v>
      </c>
      <c r="H1385" s="8">
        <v>1.0999999999999999E-2</v>
      </c>
      <c r="I1385" s="8">
        <v>7.569</v>
      </c>
      <c r="J1385" s="8">
        <v>12.273999999999999</v>
      </c>
      <c r="K1385" s="8">
        <v>7.2489999999999997</v>
      </c>
      <c r="L1385" s="8">
        <v>0</v>
      </c>
      <c r="M1385" s="8">
        <v>98.55</v>
      </c>
      <c r="N1385" s="8"/>
      <c r="O1385" s="8">
        <v>47.06432952025618</v>
      </c>
      <c r="P1385" s="8">
        <v>40.382682131974882</v>
      </c>
      <c r="Q1385" s="8">
        <v>12.519643669296403</v>
      </c>
      <c r="R1385" s="8">
        <v>3.3344678472544062E-2</v>
      </c>
      <c r="S1385" s="8">
        <v>100</v>
      </c>
      <c r="T1385" s="8">
        <v>2.6128064636223765</v>
      </c>
      <c r="U1385" s="8">
        <v>31.72827368337105</v>
      </c>
      <c r="V1385" s="8">
        <v>65.65891985300658</v>
      </c>
      <c r="W1385" s="8">
        <v>100</v>
      </c>
      <c r="X1385" s="9"/>
    </row>
    <row r="1386" spans="2:24" ht="17" x14ac:dyDescent="0.2">
      <c r="B1386" s="10" t="s">
        <v>3496</v>
      </c>
      <c r="C1386" s="8">
        <f>AVERAGE(C1379:C1385)</f>
        <v>54.661285714285718</v>
      </c>
      <c r="D1386" s="8">
        <f t="shared" ref="D1386" si="613">AVERAGE(D1379:D1385)</f>
        <v>8.7857142857142856E-2</v>
      </c>
      <c r="E1386" s="8">
        <f t="shared" ref="E1386" si="614">AVERAGE(E1379:E1385)</f>
        <v>12.282285714285715</v>
      </c>
      <c r="F1386" s="8">
        <f t="shared" ref="F1386" si="615">AVERAGE(F1379:F1385)</f>
        <v>8.5714285714285719E-3</v>
      </c>
      <c r="G1386" s="8">
        <f t="shared" ref="G1386" si="616">AVERAGE(G1379:G1385)</f>
        <v>4.4690000000000003</v>
      </c>
      <c r="H1386" s="8">
        <f t="shared" ref="H1386" si="617">AVERAGE(H1379:H1385)</f>
        <v>1.4714285714285716E-2</v>
      </c>
      <c r="I1386" s="8">
        <f t="shared" ref="I1386" si="618">AVERAGE(I1379:I1385)</f>
        <v>7.7225714285714284</v>
      </c>
      <c r="J1386" s="8">
        <f t="shared" ref="J1386" si="619">AVERAGE(J1379:J1385)</f>
        <v>12.586285714285713</v>
      </c>
      <c r="K1386" s="8">
        <f t="shared" ref="K1386" si="620">AVERAGE(K1379:K1385)</f>
        <v>7.0971428571428579</v>
      </c>
      <c r="L1386" s="8">
        <f>AVERAGE(L1379:L1385)</f>
        <v>3.5714285714285718E-3</v>
      </c>
      <c r="M1386" s="8">
        <f>SUM(C1386:L1386)</f>
        <v>98.933285714285716</v>
      </c>
      <c r="N1386" s="8"/>
      <c r="O1386" s="8">
        <v>46.908905079240327</v>
      </c>
      <c r="P1386" s="8">
        <v>40.047051089946642</v>
      </c>
      <c r="Q1386" s="8">
        <v>13.000690248784116</v>
      </c>
      <c r="R1386" s="8">
        <v>4.3353582028923997E-2</v>
      </c>
      <c r="S1386" s="8">
        <v>100.00000000000001</v>
      </c>
      <c r="T1386" s="8">
        <v>3.7843931506524662</v>
      </c>
      <c r="U1386" s="8">
        <v>29.81203553566225</v>
      </c>
      <c r="V1386" s="8">
        <v>66.403571313685276</v>
      </c>
      <c r="W1386" s="8">
        <v>100</v>
      </c>
      <c r="X1386" s="9"/>
    </row>
    <row r="1387" spans="2:24" ht="17" x14ac:dyDescent="0.2">
      <c r="B1387" s="10" t="s">
        <v>1532</v>
      </c>
      <c r="C1387" s="8">
        <f t="shared" ref="C1387" si="621">(STDEV(C1379:C1385)/C1386)*100</f>
        <v>0.73834786051648693</v>
      </c>
      <c r="D1387" s="8">
        <f t="shared" ref="D1387" si="622">(STDEV(D1379:D1385)/D1386)*100</f>
        <v>30.678464366871427</v>
      </c>
      <c r="E1387" s="8">
        <f t="shared" ref="E1387" si="623">(STDEV(E1379:E1385)/E1386)*100</f>
        <v>2.1411286581881623</v>
      </c>
      <c r="F1387" s="8">
        <f t="shared" ref="F1387" si="624">(STDEV(F1379:F1385)/F1386)*100</f>
        <v>123.25823539460798</v>
      </c>
      <c r="G1387" s="8">
        <f t="shared" ref="G1387" si="625">(STDEV(G1379:G1385)/G1386)*100</f>
        <v>7.30340877290572</v>
      </c>
      <c r="H1387" s="8">
        <f t="shared" ref="H1387" si="626">(STDEV(H1379:H1385)/H1386)*100</f>
        <v>80.097577717436067</v>
      </c>
      <c r="I1387" s="8">
        <f t="shared" ref="I1387" si="627">(STDEV(I1379:I1385)/I1386)*100</f>
        <v>4.30920764884634</v>
      </c>
      <c r="J1387" s="8">
        <f t="shared" ref="J1387" si="628">(STDEV(J1379:J1385)/J1386)*100</f>
        <v>4.0757608972322643</v>
      </c>
      <c r="K1387" s="8">
        <f t="shared" ref="K1387" si="629">(STDEV(K1379:K1385)/K1386)*100</f>
        <v>4.0769210163010579</v>
      </c>
      <c r="L1387" s="8">
        <f>(STDEV(L1379:L1385)/L1386)*100</f>
        <v>117.53013797887473</v>
      </c>
      <c r="N1387" s="8"/>
      <c r="O1387" s="8">
        <v>5.1531129900824055</v>
      </c>
      <c r="P1387" s="8">
        <v>7.5806995947602749</v>
      </c>
      <c r="Q1387" s="8">
        <v>7.2075044993118951</v>
      </c>
      <c r="R1387" s="8">
        <v>80.058682915845424</v>
      </c>
      <c r="S1387" s="8">
        <v>100</v>
      </c>
      <c r="T1387" s="8">
        <v>7.0578522511336228</v>
      </c>
      <c r="U1387" s="8">
        <v>2.0763392959735203</v>
      </c>
      <c r="V1387" s="8">
        <v>90.865808452892864</v>
      </c>
      <c r="W1387" s="8">
        <v>100</v>
      </c>
      <c r="X1387" s="9"/>
    </row>
    <row r="1388" spans="2:24" x14ac:dyDescent="0.2">
      <c r="B1388" s="20"/>
      <c r="C1388" s="8"/>
      <c r="D1388" s="8"/>
      <c r="E1388" s="8"/>
      <c r="F1388" s="8"/>
      <c r="G1388" s="8"/>
      <c r="H1388" s="8"/>
      <c r="I1388" s="8"/>
      <c r="J1388" s="8"/>
      <c r="K1388" s="8"/>
      <c r="L1388" s="8"/>
      <c r="N1388" s="8"/>
      <c r="O1388" s="8"/>
      <c r="P1388" s="8"/>
      <c r="Q1388" s="8"/>
      <c r="R1388" s="8"/>
      <c r="S1388" s="8"/>
      <c r="V1388" s="8"/>
      <c r="W1388" s="8"/>
      <c r="X1388" s="9"/>
    </row>
    <row r="1389" spans="2:24" x14ac:dyDescent="0.2">
      <c r="B1389" s="20" t="s">
        <v>3403</v>
      </c>
      <c r="C1389" s="8">
        <v>54.374000000000002</v>
      </c>
      <c r="D1389" s="8">
        <v>3.3000000000000002E-2</v>
      </c>
      <c r="E1389" s="8">
        <v>6.8769999999999998</v>
      </c>
      <c r="F1389" s="8">
        <v>4.0000000000000001E-3</v>
      </c>
      <c r="G1389" s="8">
        <v>8.6690000000000005</v>
      </c>
      <c r="H1389" s="8">
        <v>0</v>
      </c>
      <c r="I1389" s="8">
        <v>7.9660000000000002</v>
      </c>
      <c r="J1389" s="8">
        <v>13.646000000000001</v>
      </c>
      <c r="K1389" s="8">
        <v>6.4269999999999996</v>
      </c>
      <c r="L1389" s="8">
        <v>1E-3</v>
      </c>
      <c r="M1389" s="8">
        <v>98.001999999999995</v>
      </c>
      <c r="N1389" s="8"/>
      <c r="O1389" s="8">
        <v>43.325565580111345</v>
      </c>
      <c r="P1389" s="8">
        <v>35.190875694402138</v>
      </c>
      <c r="Q1389" s="8">
        <v>21.483558725486514</v>
      </c>
      <c r="R1389" s="8">
        <v>0</v>
      </c>
      <c r="S1389" s="8">
        <v>100</v>
      </c>
      <c r="T1389" s="8">
        <v>10.186170282143534</v>
      </c>
      <c r="U1389" s="8">
        <v>19.52887799296721</v>
      </c>
      <c r="V1389" s="8">
        <v>70.284951724889254</v>
      </c>
      <c r="W1389" s="8">
        <v>100</v>
      </c>
      <c r="X1389" s="9"/>
    </row>
    <row r="1390" spans="2:24" x14ac:dyDescent="0.2">
      <c r="B1390" s="20" t="s">
        <v>3404</v>
      </c>
      <c r="C1390" s="8">
        <v>54.424999999999997</v>
      </c>
      <c r="D1390" s="8">
        <v>1.4999999999999999E-2</v>
      </c>
      <c r="E1390" s="8">
        <v>6.7110000000000003</v>
      </c>
      <c r="F1390" s="8">
        <v>1E-3</v>
      </c>
      <c r="G1390" s="8">
        <v>8.6760000000000002</v>
      </c>
      <c r="H1390" s="8">
        <v>0</v>
      </c>
      <c r="I1390" s="8">
        <v>8.4939999999999998</v>
      </c>
      <c r="J1390" s="8">
        <v>14.087</v>
      </c>
      <c r="K1390" s="8">
        <v>6.0990000000000002</v>
      </c>
      <c r="L1390" s="8">
        <v>2E-3</v>
      </c>
      <c r="M1390" s="8">
        <v>98.51</v>
      </c>
      <c r="N1390" s="8"/>
      <c r="O1390" s="8">
        <v>43.109125083804273</v>
      </c>
      <c r="P1390" s="8">
        <v>36.167113487476485</v>
      </c>
      <c r="Q1390" s="8">
        <v>20.723761428719232</v>
      </c>
      <c r="R1390" s="8">
        <v>0</v>
      </c>
      <c r="S1390" s="8">
        <v>99.999999999999986</v>
      </c>
      <c r="T1390" s="8">
        <v>9.9287657048315303</v>
      </c>
      <c r="U1390" s="8">
        <v>17.825780218728219</v>
      </c>
      <c r="V1390" s="8">
        <v>72.245454076440254</v>
      </c>
      <c r="W1390" s="8">
        <v>100</v>
      </c>
      <c r="X1390" s="9"/>
    </row>
    <row r="1391" spans="2:24" x14ac:dyDescent="0.2">
      <c r="B1391" s="20" t="s">
        <v>3405</v>
      </c>
      <c r="C1391" s="8">
        <v>54.078000000000003</v>
      </c>
      <c r="D1391" s="8">
        <v>5.2999999999999999E-2</v>
      </c>
      <c r="E1391" s="8">
        <v>7.5419999999999998</v>
      </c>
      <c r="F1391" s="8">
        <v>3.9E-2</v>
      </c>
      <c r="G1391" s="8">
        <v>8.1319999999999997</v>
      </c>
      <c r="H1391" s="8">
        <v>2.1000000000000001E-2</v>
      </c>
      <c r="I1391" s="8">
        <v>7.8289999999999997</v>
      </c>
      <c r="J1391" s="8">
        <v>13.045</v>
      </c>
      <c r="K1391" s="8">
        <v>6.6429999999999998</v>
      </c>
      <c r="L1391" s="8">
        <v>3.0000000000000001E-3</v>
      </c>
      <c r="M1391" s="8">
        <v>97.393000000000001</v>
      </c>
      <c r="N1391" s="8"/>
      <c r="O1391" s="8">
        <v>43.049619493436673</v>
      </c>
      <c r="P1391" s="8">
        <v>35.948636687740368</v>
      </c>
      <c r="Q1391" s="8">
        <v>20.946957436958872</v>
      </c>
      <c r="R1391" s="8">
        <v>5.4786381864103791E-2</v>
      </c>
      <c r="S1391" s="8">
        <v>100.00000000000001</v>
      </c>
      <c r="T1391" s="8">
        <v>9.9824236138191544</v>
      </c>
      <c r="U1391" s="8">
        <v>21.256363481872686</v>
      </c>
      <c r="V1391" s="8">
        <v>68.761212904308167</v>
      </c>
      <c r="W1391" s="8">
        <v>100</v>
      </c>
      <c r="X1391" s="9"/>
    </row>
    <row r="1392" spans="2:24" x14ac:dyDescent="0.2">
      <c r="B1392" s="20" t="s">
        <v>3406</v>
      </c>
      <c r="C1392" s="8">
        <v>54.542999999999999</v>
      </c>
      <c r="D1392" s="8">
        <v>8.0000000000000002E-3</v>
      </c>
      <c r="E1392" s="8">
        <v>6.9950000000000001</v>
      </c>
      <c r="F1392" s="8">
        <v>1.9E-2</v>
      </c>
      <c r="G1392" s="8">
        <v>7.8979999999999997</v>
      </c>
      <c r="H1392" s="8">
        <v>0</v>
      </c>
      <c r="I1392" s="8">
        <v>8.3469999999999995</v>
      </c>
      <c r="J1392" s="8">
        <v>14.119</v>
      </c>
      <c r="K1392" s="8">
        <v>6.4320000000000004</v>
      </c>
      <c r="L1392" s="8">
        <v>8.0000000000000002E-3</v>
      </c>
      <c r="M1392" s="8">
        <v>98.369</v>
      </c>
      <c r="N1392" s="8"/>
      <c r="O1392" s="8">
        <v>44.263328906118481</v>
      </c>
      <c r="P1392" s="8">
        <v>36.410064318376413</v>
      </c>
      <c r="Q1392" s="8">
        <v>19.326606775505116</v>
      </c>
      <c r="R1392" s="8">
        <v>0</v>
      </c>
      <c r="S1392" s="8">
        <v>100.00000000000001</v>
      </c>
      <c r="T1392" s="8">
        <v>10.910262735994722</v>
      </c>
      <c r="U1392" s="8">
        <v>18.741183095669818</v>
      </c>
      <c r="V1392" s="8">
        <v>70.348554168335454</v>
      </c>
      <c r="W1392" s="8">
        <v>100</v>
      </c>
      <c r="X1392" s="9"/>
    </row>
    <row r="1393" spans="2:24" x14ac:dyDescent="0.2">
      <c r="B1393" s="20" t="s">
        <v>3407</v>
      </c>
      <c r="C1393" s="8">
        <v>54.32</v>
      </c>
      <c r="D1393" s="8">
        <v>2.5999999999999999E-2</v>
      </c>
      <c r="E1393" s="8">
        <v>7.3570000000000002</v>
      </c>
      <c r="F1393" s="8">
        <v>4.0000000000000001E-3</v>
      </c>
      <c r="G1393" s="8">
        <v>7.5270000000000001</v>
      </c>
      <c r="H1393" s="8">
        <v>5.0000000000000001E-3</v>
      </c>
      <c r="I1393" s="8">
        <v>8.6199999999999992</v>
      </c>
      <c r="J1393" s="8">
        <v>13.852</v>
      </c>
      <c r="K1393" s="8">
        <v>6.2119999999999997</v>
      </c>
      <c r="L1393" s="8">
        <v>7.0000000000000001E-3</v>
      </c>
      <c r="M1393" s="8">
        <v>97.947999999999993</v>
      </c>
      <c r="N1393" s="8"/>
      <c r="O1393" s="8">
        <v>43.662784405750493</v>
      </c>
      <c r="P1393" s="8">
        <v>37.805684749289526</v>
      </c>
      <c r="Q1393" s="8">
        <v>18.519071447485327</v>
      </c>
      <c r="R1393" s="8">
        <v>1.2459397474651836E-2</v>
      </c>
      <c r="S1393" s="8">
        <v>100.00000000000001</v>
      </c>
      <c r="T1393" s="8">
        <v>8.8872776386340391</v>
      </c>
      <c r="U1393" s="8">
        <v>19.601196412724018</v>
      </c>
      <c r="V1393" s="8">
        <v>71.511525948641946</v>
      </c>
      <c r="W1393" s="8">
        <v>100</v>
      </c>
      <c r="X1393" s="9"/>
    </row>
    <row r="1394" spans="2:24" x14ac:dyDescent="0.2">
      <c r="B1394" s="20" t="s">
        <v>3408</v>
      </c>
      <c r="C1394" s="8">
        <v>54.932000000000002</v>
      </c>
      <c r="D1394" s="8">
        <v>2.9000000000000001E-2</v>
      </c>
      <c r="E1394" s="8">
        <v>8.49</v>
      </c>
      <c r="F1394" s="8">
        <v>0</v>
      </c>
      <c r="G1394" s="8">
        <v>6.9649999999999999</v>
      </c>
      <c r="H1394" s="8">
        <v>0.01</v>
      </c>
      <c r="I1394" s="8">
        <v>8.3070000000000004</v>
      </c>
      <c r="J1394" s="8">
        <v>13.446999999999999</v>
      </c>
      <c r="K1394" s="8">
        <v>6.6150000000000002</v>
      </c>
      <c r="L1394" s="8">
        <v>1E-3</v>
      </c>
      <c r="M1394" s="8">
        <v>98.796000000000006</v>
      </c>
      <c r="N1394" s="8"/>
      <c r="O1394" s="8">
        <v>44.161301089184249</v>
      </c>
      <c r="P1394" s="8">
        <v>37.958720405607174</v>
      </c>
      <c r="Q1394" s="8">
        <v>17.854016122526595</v>
      </c>
      <c r="R1394" s="8">
        <v>2.5962382681952469E-2</v>
      </c>
      <c r="S1394" s="8">
        <v>99.999999999999957</v>
      </c>
      <c r="T1394" s="8">
        <v>7.8911103709769437</v>
      </c>
      <c r="U1394" s="8">
        <v>22.554853070195747</v>
      </c>
      <c r="V1394" s="8">
        <v>69.554036558827306</v>
      </c>
      <c r="W1394" s="8">
        <v>100</v>
      </c>
      <c r="X1394" s="9"/>
    </row>
    <row r="1395" spans="2:24" x14ac:dyDescent="0.2">
      <c r="B1395" s="20" t="s">
        <v>3409</v>
      </c>
      <c r="C1395" s="8">
        <v>54.783000000000001</v>
      </c>
      <c r="D1395" s="8">
        <v>4.9000000000000002E-2</v>
      </c>
      <c r="E1395" s="8">
        <v>8.4689999999999994</v>
      </c>
      <c r="F1395" s="8">
        <v>1.0999999999999999E-2</v>
      </c>
      <c r="G1395" s="8">
        <v>6.1790000000000003</v>
      </c>
      <c r="H1395" s="8">
        <v>1E-3</v>
      </c>
      <c r="I1395" s="8">
        <v>8.9190000000000005</v>
      </c>
      <c r="J1395" s="8">
        <v>13.929</v>
      </c>
      <c r="K1395" s="8">
        <v>6.29</v>
      </c>
      <c r="L1395" s="8">
        <v>2E-3</v>
      </c>
      <c r="M1395" s="8">
        <v>98.643000000000001</v>
      </c>
      <c r="N1395" s="8"/>
      <c r="O1395" s="8">
        <v>44.697742431728258</v>
      </c>
      <c r="P1395" s="8">
        <v>39.822884320280593</v>
      </c>
      <c r="Q1395" s="8">
        <v>15.476836404106139</v>
      </c>
      <c r="R1395" s="8">
        <v>2.5368438849844442E-3</v>
      </c>
      <c r="S1395" s="8">
        <v>99.999999999999972</v>
      </c>
      <c r="T1395" s="8">
        <v>6.9552019686785576</v>
      </c>
      <c r="U1395" s="8">
        <v>21.659626317697519</v>
      </c>
      <c r="V1395" s="8">
        <v>71.385171713623919</v>
      </c>
      <c r="W1395" s="8">
        <v>100</v>
      </c>
      <c r="X1395" s="9"/>
    </row>
    <row r="1396" spans="2:24" ht="17" x14ac:dyDescent="0.2">
      <c r="B1396" s="10" t="s">
        <v>3497</v>
      </c>
      <c r="C1396" s="8">
        <f t="shared" ref="C1396" si="630">AVERAGE(C1389:C1395)</f>
        <v>54.493571428571435</v>
      </c>
      <c r="D1396" s="8">
        <f t="shared" ref="D1396" si="631">AVERAGE(D1389:D1395)</f>
        <v>3.0428571428571433E-2</v>
      </c>
      <c r="E1396" s="8">
        <f t="shared" ref="E1396" si="632">AVERAGE(E1389:E1395)</f>
        <v>7.4915714285714303</v>
      </c>
      <c r="F1396" s="8">
        <f t="shared" ref="F1396" si="633">AVERAGE(F1389:F1395)</f>
        <v>1.1142857142857144E-2</v>
      </c>
      <c r="G1396" s="8">
        <f t="shared" ref="G1396" si="634">AVERAGE(G1389:G1395)</f>
        <v>7.7208571428571435</v>
      </c>
      <c r="H1396" s="8">
        <f t="shared" ref="H1396" si="635">AVERAGE(H1389:H1395)</f>
        <v>5.2857142857142868E-3</v>
      </c>
      <c r="I1396" s="8">
        <f t="shared" ref="I1396" si="636">AVERAGE(I1389:I1395)</f>
        <v>8.354571428571429</v>
      </c>
      <c r="J1396" s="8">
        <f t="shared" ref="J1396" si="637">AVERAGE(J1389:J1395)</f>
        <v>13.732142857142858</v>
      </c>
      <c r="K1396" s="8">
        <f t="shared" ref="K1396" si="638">AVERAGE(K1389:K1395)</f>
        <v>6.3882857142857139</v>
      </c>
      <c r="L1396" s="8">
        <f>AVERAGE(L1389:L1395)</f>
        <v>3.4285714285714288E-3</v>
      </c>
      <c r="M1396" s="8">
        <f>SUM(C1396:L1396)</f>
        <v>98.231285714285747</v>
      </c>
      <c r="N1396" s="8"/>
      <c r="O1396" s="8">
        <v>43.750599954328187</v>
      </c>
      <c r="P1396" s="8">
        <v>37.035718514741454</v>
      </c>
      <c r="Q1396" s="8">
        <v>19.200368483602503</v>
      </c>
      <c r="R1396" s="8">
        <v>1.331304732786032E-2</v>
      </c>
      <c r="S1396" s="8">
        <v>100</v>
      </c>
      <c r="T1396" s="8">
        <v>9.2426109602932787</v>
      </c>
      <c r="U1396" s="8">
        <v>20.162665667949046</v>
      </c>
      <c r="V1396" s="8">
        <v>70.594723371757681</v>
      </c>
      <c r="W1396" s="8">
        <v>100</v>
      </c>
      <c r="X1396" s="9"/>
    </row>
    <row r="1397" spans="2:24" ht="17" x14ac:dyDescent="0.2">
      <c r="B1397" s="10" t="s">
        <v>1532</v>
      </c>
      <c r="C1397" s="8">
        <f t="shared" ref="C1397" si="639">(STDEV(C1389:C1395)/C1396)*100</f>
        <v>0.52987813635130221</v>
      </c>
      <c r="D1397" s="8">
        <f t="shared" ref="D1397" si="640">(STDEV(D1389:D1395)/D1396)*100</f>
        <v>54.062685782247435</v>
      </c>
      <c r="E1397" s="8">
        <f t="shared" ref="E1397" si="641">(STDEV(E1389:E1395)/E1396)*100</f>
        <v>9.758067148026889</v>
      </c>
      <c r="F1397" s="8">
        <f t="shared" ref="F1397" si="642">(STDEV(F1389:F1395)/F1396)*100</f>
        <v>125.15167217243417</v>
      </c>
      <c r="G1397" s="8">
        <f t="shared" ref="G1397" si="643">(STDEV(G1389:G1395)/G1396)*100</f>
        <v>11.820974612135467</v>
      </c>
      <c r="H1397" s="8">
        <f t="shared" ref="H1397" si="644">(STDEV(H1389:H1395)/H1396)*100</f>
        <v>148.85325803475951</v>
      </c>
      <c r="I1397" s="8">
        <f t="shared" ref="I1397" si="645">(STDEV(I1389:I1395)/I1396)*100</f>
        <v>4.4732553333388836</v>
      </c>
      <c r="J1397" s="8">
        <f t="shared" ref="J1397" si="646">(STDEV(J1389:J1395)/J1396)*100</f>
        <v>2.8040238650206266</v>
      </c>
      <c r="K1397" s="8">
        <f t="shared" ref="K1397" si="647">(STDEV(K1389:K1395)/K1396)*100</f>
        <v>3.157432677542471</v>
      </c>
      <c r="L1397" s="8">
        <f>(STDEV(L1389:L1395)/L1396)*100</f>
        <v>83.956006998374505</v>
      </c>
      <c r="N1397" s="8"/>
      <c r="O1397" s="8">
        <v>2.0628362598821797</v>
      </c>
      <c r="P1397" s="8">
        <v>4.5788628736166483</v>
      </c>
      <c r="Q1397" s="8">
        <v>6.7878882250788628</v>
      </c>
      <c r="R1397" s="8">
        <v>86.570412641422308</v>
      </c>
      <c r="S1397" s="8">
        <v>100</v>
      </c>
      <c r="V1397" s="8"/>
      <c r="W1397" s="8"/>
      <c r="X1397" s="9"/>
    </row>
    <row r="1398" spans="2:24" x14ac:dyDescent="0.2">
      <c r="B1398" s="20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N1398" s="8"/>
      <c r="O1398" s="8"/>
      <c r="P1398" s="8"/>
      <c r="Q1398" s="8"/>
      <c r="R1398" s="8"/>
      <c r="S1398" s="8"/>
      <c r="V1398" s="8"/>
      <c r="W1398" s="8"/>
      <c r="X1398" s="9"/>
    </row>
    <row r="1399" spans="2:24" x14ac:dyDescent="0.2">
      <c r="B1399" s="20" t="s">
        <v>3410</v>
      </c>
      <c r="C1399" s="8">
        <v>57.390999999999998</v>
      </c>
      <c r="D1399" s="8">
        <v>3.6999999999999998E-2</v>
      </c>
      <c r="E1399" s="8">
        <v>25.756</v>
      </c>
      <c r="F1399" s="8">
        <v>0</v>
      </c>
      <c r="G1399" s="8">
        <v>0.186</v>
      </c>
      <c r="H1399" s="8">
        <v>5.0000000000000001E-3</v>
      </c>
      <c r="I1399" s="8">
        <v>2.4E-2</v>
      </c>
      <c r="J1399" s="8">
        <v>5.8999999999999997E-2</v>
      </c>
      <c r="K1399" s="8">
        <v>14.782999999999999</v>
      </c>
      <c r="L1399" s="8">
        <v>7.0000000000000001E-3</v>
      </c>
      <c r="M1399" s="8">
        <v>98.259</v>
      </c>
      <c r="N1399" s="8"/>
      <c r="O1399" s="8">
        <v>24.427834104403281</v>
      </c>
      <c r="P1399" s="8">
        <v>13.825953442181001</v>
      </c>
      <c r="Q1399" s="8">
        <v>60.109655791265247</v>
      </c>
      <c r="R1399" s="8">
        <v>1.6365566621504783</v>
      </c>
      <c r="S1399" s="8">
        <v>100.00000000000001</v>
      </c>
      <c r="T1399" s="8">
        <v>0.54075208641911676</v>
      </c>
      <c r="U1399" s="8">
        <v>99.100390645561305</v>
      </c>
      <c r="V1399" s="8">
        <v>0.35885726801956808</v>
      </c>
      <c r="W1399" s="8">
        <v>99.999999999999986</v>
      </c>
      <c r="X1399" s="9"/>
    </row>
    <row r="1400" spans="2:24" x14ac:dyDescent="0.2">
      <c r="B1400" s="20" t="s">
        <v>3411</v>
      </c>
      <c r="C1400" s="8">
        <v>57.917999999999999</v>
      </c>
      <c r="D1400" s="8">
        <v>0</v>
      </c>
      <c r="E1400" s="8">
        <v>26.146999999999998</v>
      </c>
      <c r="F1400" s="8">
        <v>0</v>
      </c>
      <c r="G1400" s="8">
        <v>8.9999999999999993E-3</v>
      </c>
      <c r="H1400" s="8">
        <v>0</v>
      </c>
      <c r="I1400" s="8">
        <v>0</v>
      </c>
      <c r="J1400" s="8">
        <v>4.1000000000000002E-2</v>
      </c>
      <c r="K1400" s="8">
        <v>14.814</v>
      </c>
      <c r="L1400" s="8">
        <v>2E-3</v>
      </c>
      <c r="M1400" s="8">
        <v>98.938999999999993</v>
      </c>
      <c r="N1400" s="8"/>
      <c r="O1400" s="8">
        <v>85.372359340914443</v>
      </c>
      <c r="P1400" s="8">
        <v>0</v>
      </c>
      <c r="Q1400" s="8">
        <v>14.627640659085554</v>
      </c>
      <c r="R1400" s="8">
        <v>0</v>
      </c>
      <c r="S1400" s="8">
        <v>100</v>
      </c>
      <c r="T1400" s="8">
        <v>0</v>
      </c>
      <c r="U1400" s="8">
        <v>99.821175219084623</v>
      </c>
      <c r="V1400" s="8">
        <v>0.17882478091538137</v>
      </c>
      <c r="W1400" s="8">
        <v>100</v>
      </c>
      <c r="X1400" s="9"/>
    </row>
    <row r="1401" spans="2:24" x14ac:dyDescent="0.2">
      <c r="B1401" s="20" t="s">
        <v>3412</v>
      </c>
      <c r="C1401" s="8">
        <v>57.915999999999997</v>
      </c>
      <c r="D1401" s="8">
        <v>1.7999999999999999E-2</v>
      </c>
      <c r="E1401" s="8">
        <v>25.954999999999998</v>
      </c>
      <c r="F1401" s="8">
        <v>2E-3</v>
      </c>
      <c r="G1401" s="8">
        <v>0.01</v>
      </c>
      <c r="H1401" s="8">
        <v>6.0000000000000001E-3</v>
      </c>
      <c r="I1401" s="8">
        <v>0</v>
      </c>
      <c r="J1401" s="8">
        <v>8.0000000000000002E-3</v>
      </c>
      <c r="K1401" s="8">
        <v>14.837</v>
      </c>
      <c r="L1401" s="8">
        <v>4.0000000000000001E-3</v>
      </c>
      <c r="M1401" s="8">
        <v>98.771000000000001</v>
      </c>
      <c r="N1401" s="8"/>
      <c r="O1401" s="8">
        <v>38.931820759010428</v>
      </c>
      <c r="P1401" s="8">
        <v>0</v>
      </c>
      <c r="Q1401" s="8">
        <v>37.985082569774711</v>
      </c>
      <c r="R1401" s="8">
        <v>23.083096671214864</v>
      </c>
      <c r="S1401" s="8">
        <v>100</v>
      </c>
      <c r="T1401" s="8">
        <v>0</v>
      </c>
      <c r="U1401" s="8">
        <v>99.923525312147746</v>
      </c>
      <c r="V1401" s="8">
        <v>7.6474687852250645E-2</v>
      </c>
      <c r="W1401" s="8">
        <v>100</v>
      </c>
      <c r="X1401" s="9"/>
    </row>
    <row r="1402" spans="2:24" x14ac:dyDescent="0.2">
      <c r="B1402" s="20" t="s">
        <v>3413</v>
      </c>
      <c r="C1402" s="8">
        <v>58.179000000000002</v>
      </c>
      <c r="D1402" s="8">
        <v>0</v>
      </c>
      <c r="E1402" s="8">
        <v>25.963000000000001</v>
      </c>
      <c r="F1402" s="8">
        <v>0</v>
      </c>
      <c r="G1402" s="8">
        <v>0</v>
      </c>
      <c r="H1402" s="8">
        <v>4.0000000000000001E-3</v>
      </c>
      <c r="I1402" s="8">
        <v>0</v>
      </c>
      <c r="J1402" s="8">
        <v>0.105</v>
      </c>
      <c r="K1402" s="8">
        <v>14.731999999999999</v>
      </c>
      <c r="L1402" s="8">
        <v>2E-3</v>
      </c>
      <c r="M1402" s="8">
        <v>98.992000000000004</v>
      </c>
      <c r="N1402" s="8"/>
      <c r="O1402" s="8">
        <v>97.076435986152845</v>
      </c>
      <c r="P1402" s="8">
        <v>0</v>
      </c>
      <c r="Q1402" s="8">
        <v>0</v>
      </c>
      <c r="R1402" s="8">
        <v>2.9235640138471441</v>
      </c>
      <c r="S1402" s="8">
        <v>99.999999999999986</v>
      </c>
      <c r="T1402" s="8">
        <v>0</v>
      </c>
      <c r="U1402" s="8">
        <v>99.59592116027693</v>
      </c>
      <c r="V1402" s="8">
        <v>0.40407883972306546</v>
      </c>
      <c r="W1402" s="8">
        <v>100</v>
      </c>
      <c r="X1402" s="9"/>
    </row>
    <row r="1403" spans="2:24" x14ac:dyDescent="0.2">
      <c r="B1403" s="20" t="s">
        <v>3414</v>
      </c>
      <c r="C1403" s="8">
        <v>58.35</v>
      </c>
      <c r="D1403" s="8">
        <v>1E-3</v>
      </c>
      <c r="E1403" s="8">
        <v>26.009</v>
      </c>
      <c r="F1403" s="8">
        <v>6.0000000000000001E-3</v>
      </c>
      <c r="G1403" s="8">
        <v>4.2000000000000003E-2</v>
      </c>
      <c r="H1403" s="8">
        <v>2E-3</v>
      </c>
      <c r="I1403" s="8">
        <v>0</v>
      </c>
      <c r="J1403" s="8">
        <v>4.4999999999999998E-2</v>
      </c>
      <c r="K1403" s="8">
        <v>14.766</v>
      </c>
      <c r="L1403" s="8">
        <v>0</v>
      </c>
      <c r="M1403" s="8">
        <v>99.24</v>
      </c>
      <c r="N1403" s="8"/>
      <c r="O1403" s="8">
        <v>56.700759931980357</v>
      </c>
      <c r="P1403" s="8">
        <v>0</v>
      </c>
      <c r="Q1403" s="8">
        <v>41.307033107122045</v>
      </c>
      <c r="R1403" s="8">
        <v>1.9922069608976047</v>
      </c>
      <c r="S1403" s="8">
        <v>100.00000000000001</v>
      </c>
      <c r="T1403" s="8">
        <v>0</v>
      </c>
      <c r="U1403" s="8">
        <v>99.703869204865384</v>
      </c>
      <c r="V1403" s="8">
        <v>0.29613079513461499</v>
      </c>
      <c r="W1403" s="8">
        <v>100</v>
      </c>
      <c r="X1403" s="9"/>
    </row>
    <row r="1404" spans="2:24" x14ac:dyDescent="0.2">
      <c r="B1404" s="20" t="s">
        <v>3415</v>
      </c>
      <c r="C1404" s="8">
        <v>58.646000000000001</v>
      </c>
      <c r="D1404" s="8">
        <v>0</v>
      </c>
      <c r="E1404" s="8">
        <v>26.119</v>
      </c>
      <c r="F1404" s="8">
        <v>0</v>
      </c>
      <c r="G1404" s="8">
        <v>0.02</v>
      </c>
      <c r="H1404" s="8">
        <v>4.0000000000000001E-3</v>
      </c>
      <c r="I1404" s="8">
        <v>8.9999999999999993E-3</v>
      </c>
      <c r="J1404" s="8">
        <v>6.6000000000000003E-2</v>
      </c>
      <c r="K1404" s="8">
        <v>14.938000000000001</v>
      </c>
      <c r="L1404" s="8">
        <v>1E-3</v>
      </c>
      <c r="M1404" s="8">
        <v>99.822000000000003</v>
      </c>
      <c r="N1404" s="8"/>
      <c r="O1404" s="8">
        <v>67.834465396610682</v>
      </c>
      <c r="P1404" s="8">
        <v>12.870632166810648</v>
      </c>
      <c r="Q1404" s="8">
        <v>16.044818671932319</v>
      </c>
      <c r="R1404" s="8">
        <v>3.250083764646345</v>
      </c>
      <c r="S1404" s="8">
        <v>100</v>
      </c>
      <c r="T1404" s="8">
        <v>0</v>
      </c>
      <c r="U1404" s="8">
        <v>99.641365936885109</v>
      </c>
      <c r="V1404" s="8">
        <v>0.3586340631149007</v>
      </c>
      <c r="W1404" s="8">
        <v>100.00000000000001</v>
      </c>
      <c r="X1404" s="9"/>
    </row>
    <row r="1405" spans="2:24" x14ac:dyDescent="0.2">
      <c r="B1405" s="20" t="s">
        <v>3416</v>
      </c>
      <c r="C1405" s="8">
        <v>58.103999999999999</v>
      </c>
      <c r="D1405" s="8">
        <v>0</v>
      </c>
      <c r="E1405" s="8">
        <v>25.690999999999999</v>
      </c>
      <c r="F1405" s="8">
        <v>0</v>
      </c>
      <c r="G1405" s="8">
        <v>2.5000000000000001E-2</v>
      </c>
      <c r="H1405" s="8">
        <v>1E-3</v>
      </c>
      <c r="I1405" s="8">
        <v>1.0999999999999999E-2</v>
      </c>
      <c r="J1405" s="8">
        <v>0.05</v>
      </c>
      <c r="K1405" s="8">
        <v>14.792999999999999</v>
      </c>
      <c r="L1405" s="8">
        <v>0</v>
      </c>
      <c r="M1405" s="8">
        <v>98.679000000000002</v>
      </c>
      <c r="N1405" s="8"/>
      <c r="O1405" s="8">
        <v>58.404697700262901</v>
      </c>
      <c r="P1405" s="8">
        <v>17.878099883056613</v>
      </c>
      <c r="Q1405" s="8">
        <v>22.793768401841451</v>
      </c>
      <c r="R1405" s="8">
        <v>0.92343401483903353</v>
      </c>
      <c r="S1405" s="8">
        <v>99.999999999999986</v>
      </c>
      <c r="T1405" s="8">
        <v>0</v>
      </c>
      <c r="U1405" s="8">
        <v>99.681220705762954</v>
      </c>
      <c r="V1405" s="8">
        <v>0.31877929423704632</v>
      </c>
      <c r="W1405" s="8">
        <v>100</v>
      </c>
      <c r="X1405" s="9"/>
    </row>
    <row r="1406" spans="2:24" ht="17" x14ac:dyDescent="0.2">
      <c r="B1406" s="10" t="s">
        <v>3498</v>
      </c>
      <c r="C1406" s="8">
        <f>AVERAGE(C1399:C1405)</f>
        <v>58.072000000000003</v>
      </c>
      <c r="D1406" s="8">
        <f t="shared" ref="D1406" si="648">AVERAGE(D1399:D1405)</f>
        <v>7.9999999999999984E-3</v>
      </c>
      <c r="E1406" s="8">
        <f t="shared" ref="E1406" si="649">AVERAGE(E1399:E1405)</f>
        <v>25.948571428571427</v>
      </c>
      <c r="F1406" s="8">
        <f t="shared" ref="F1406" si="650">AVERAGE(F1399:F1405)</f>
        <v>1.1428571428571429E-3</v>
      </c>
      <c r="G1406" s="8">
        <f t="shared" ref="G1406" si="651">AVERAGE(G1399:G1405)</f>
        <v>4.1714285714285718E-2</v>
      </c>
      <c r="H1406" s="8">
        <f t="shared" ref="H1406" si="652">AVERAGE(H1399:H1405)</f>
        <v>3.142857142857143E-3</v>
      </c>
      <c r="I1406" s="8">
        <f t="shared" ref="I1406" si="653">AVERAGE(I1399:I1405)</f>
        <v>6.2857142857142851E-3</v>
      </c>
      <c r="J1406" s="8">
        <f t="shared" ref="J1406" si="654">AVERAGE(J1399:J1405)</f>
        <v>5.3428571428571429E-2</v>
      </c>
      <c r="K1406" s="8">
        <f t="shared" ref="K1406" si="655">AVERAGE(K1399:K1405)</f>
        <v>14.809000000000001</v>
      </c>
      <c r="L1406" s="8">
        <f>AVERAGE(L1399:L1405)</f>
        <v>2.2857142857142859E-3</v>
      </c>
      <c r="M1406" s="8">
        <f>SUM(C1406:L1406)</f>
        <v>98.945571428571441</v>
      </c>
      <c r="N1406" s="8"/>
      <c r="O1406" s="8">
        <v>54.956935998225674</v>
      </c>
      <c r="P1406" s="8">
        <v>8.996104341896098</v>
      </c>
      <c r="Q1406" s="8">
        <v>33.491307860985714</v>
      </c>
      <c r="R1406" s="8">
        <v>2.5556517988925256</v>
      </c>
      <c r="S1406" s="8">
        <v>100.00000000000001</v>
      </c>
      <c r="T1406" s="8">
        <v>0</v>
      </c>
      <c r="U1406" s="8">
        <v>99.63853733074005</v>
      </c>
      <c r="V1406" s="8">
        <v>0.36146266925994386</v>
      </c>
      <c r="W1406" s="8">
        <v>100</v>
      </c>
      <c r="X1406" s="9"/>
    </row>
    <row r="1407" spans="2:24" ht="17" x14ac:dyDescent="0.2">
      <c r="B1407" s="10" t="s">
        <v>1532</v>
      </c>
      <c r="C1407" s="8">
        <f t="shared" ref="C1407" si="656">(STDEV(C1399:C1405)/C1406)*100</f>
        <v>0.67833333626436776</v>
      </c>
      <c r="D1407" s="8">
        <f t="shared" ref="D1407" si="657">(STDEV(D1399:D1405)/D1406)*100</f>
        <v>180.13305267681073</v>
      </c>
      <c r="E1407" s="8">
        <f t="shared" ref="E1407" si="658">(STDEV(E1399:E1405)/E1406)*100</f>
        <v>0.65956220967327683</v>
      </c>
      <c r="F1407" s="8">
        <f t="shared" ref="F1407" si="659">(STDEV(F1399:F1405)/F1406)*100</f>
        <v>198.4313483298443</v>
      </c>
      <c r="G1407" s="8">
        <f t="shared" ref="G1407" si="660">(STDEV(G1399:G1405)/G1406)*100</f>
        <v>155.93076633769604</v>
      </c>
      <c r="H1407" s="8">
        <f t="shared" ref="H1407" si="661">(STDEV(H1399:H1405)/H1406)*100</f>
        <v>69.779266301026965</v>
      </c>
      <c r="I1407" s="8">
        <f t="shared" ref="I1407" si="662">(STDEV(I1399:I1405)/I1406)*100</f>
        <v>145.43678868887417</v>
      </c>
      <c r="J1407" s="8">
        <f t="shared" ref="J1407" si="663">(STDEV(J1399:J1405)/J1406)*100</f>
        <v>54.833047010090233</v>
      </c>
      <c r="K1407" s="8">
        <f t="shared" ref="K1407" si="664">(STDEV(K1399:K1405)/K1406)*100</f>
        <v>0.44587950622511374</v>
      </c>
      <c r="L1407" s="8">
        <f>(STDEV(L1399:L1405)/L1406)*100</f>
        <v>109.27078368286129</v>
      </c>
      <c r="N1407" s="8"/>
      <c r="O1407" s="8">
        <v>12.632357133991515</v>
      </c>
      <c r="P1407" s="8">
        <v>46.619454783918599</v>
      </c>
      <c r="Q1407" s="8">
        <v>28.039623333429457</v>
      </c>
      <c r="R1407" s="8">
        <v>12.70856474866042</v>
      </c>
      <c r="S1407" s="8">
        <v>100</v>
      </c>
      <c r="V1407" s="8"/>
      <c r="W1407" s="8"/>
      <c r="X1407" s="9"/>
    </row>
    <row r="1408" spans="2:24" x14ac:dyDescent="0.2">
      <c r="B1408" s="20"/>
      <c r="C1408" s="8"/>
      <c r="D1408" s="8"/>
      <c r="E1408" s="8"/>
      <c r="F1408" s="8"/>
      <c r="G1408" s="8"/>
      <c r="H1408" s="8"/>
      <c r="I1408" s="8"/>
      <c r="J1408" s="8"/>
      <c r="K1408" s="8"/>
      <c r="L1408" s="8"/>
      <c r="N1408" s="8"/>
      <c r="O1408" s="8"/>
      <c r="P1408" s="8"/>
      <c r="Q1408" s="8"/>
      <c r="R1408" s="8"/>
      <c r="S1408" s="8"/>
      <c r="V1408" s="8"/>
      <c r="W1408" s="8"/>
      <c r="X1408" s="9"/>
    </row>
    <row r="1409" spans="2:24" x14ac:dyDescent="0.2">
      <c r="B1409" s="20" t="s">
        <v>3417</v>
      </c>
      <c r="C1409" s="8">
        <v>48.930999999999997</v>
      </c>
      <c r="D1409" s="8">
        <v>0.88400000000000001</v>
      </c>
      <c r="E1409" s="8">
        <v>9.093</v>
      </c>
      <c r="F1409" s="8">
        <v>0</v>
      </c>
      <c r="G1409" s="8">
        <v>6.5010000000000003</v>
      </c>
      <c r="H1409" s="8">
        <v>0.121</v>
      </c>
      <c r="I1409" s="8">
        <v>14.553000000000001</v>
      </c>
      <c r="J1409" s="8">
        <v>16.827999999999999</v>
      </c>
      <c r="K1409" s="8">
        <v>1.651</v>
      </c>
      <c r="L1409" s="8">
        <v>0</v>
      </c>
      <c r="M1409" s="8">
        <v>98.587000000000003</v>
      </c>
      <c r="N1409" s="8"/>
      <c r="O1409" s="8">
        <v>39.832435946014513</v>
      </c>
      <c r="P1409" s="8">
        <v>47.930039899946422</v>
      </c>
      <c r="Q1409" s="8">
        <v>12.011102569591456</v>
      </c>
      <c r="R1409" s="8">
        <v>0.22642158444760671</v>
      </c>
      <c r="S1409" s="8">
        <v>100</v>
      </c>
      <c r="T1409" s="8">
        <v>4.4625477932794064</v>
      </c>
      <c r="U1409" s="8">
        <v>2.4370766329167615</v>
      </c>
      <c r="V1409" s="8">
        <v>93.100375573803845</v>
      </c>
      <c r="W1409" s="8">
        <v>100.00000000000001</v>
      </c>
      <c r="X1409" s="9"/>
    </row>
    <row r="1410" spans="2:24" x14ac:dyDescent="0.2">
      <c r="B1410" s="20" t="s">
        <v>3418</v>
      </c>
      <c r="C1410" s="8">
        <v>49.165999999999997</v>
      </c>
      <c r="D1410" s="8">
        <v>0.93600000000000005</v>
      </c>
      <c r="E1410" s="8">
        <v>8.9480000000000004</v>
      </c>
      <c r="F1410" s="8">
        <v>8.0000000000000002E-3</v>
      </c>
      <c r="G1410" s="8">
        <v>6.335</v>
      </c>
      <c r="H1410" s="8">
        <v>0.11899999999999999</v>
      </c>
      <c r="I1410" s="8">
        <v>14.667</v>
      </c>
      <c r="J1410" s="8">
        <v>16.745999999999999</v>
      </c>
      <c r="K1410" s="8">
        <v>1.712</v>
      </c>
      <c r="L1410" s="8">
        <v>1.0999999999999999E-2</v>
      </c>
      <c r="M1410" s="8">
        <v>98.656999999999996</v>
      </c>
      <c r="N1410" s="8"/>
      <c r="O1410" s="8">
        <v>39.689570599096591</v>
      </c>
      <c r="P1410" s="8">
        <v>48.367930245961624</v>
      </c>
      <c r="Q1410" s="8">
        <v>11.719532269895831</v>
      </c>
      <c r="R1410" s="8">
        <v>0.22296688504595524</v>
      </c>
      <c r="S1410" s="8">
        <v>100</v>
      </c>
      <c r="T1410" s="8">
        <v>4.3042894988587026</v>
      </c>
      <c r="U1410" s="8">
        <v>2.8306084653813182</v>
      </c>
      <c r="V1410" s="8">
        <v>92.865102035759989</v>
      </c>
      <c r="W1410" s="8">
        <v>100.00000000000001</v>
      </c>
      <c r="X1410" s="9"/>
    </row>
    <row r="1411" spans="2:24" x14ac:dyDescent="0.2">
      <c r="B1411" s="20" t="s">
        <v>3419</v>
      </c>
      <c r="C1411" s="8">
        <v>49.237000000000002</v>
      </c>
      <c r="D1411" s="8">
        <v>0.91300000000000003</v>
      </c>
      <c r="E1411" s="8">
        <v>8.9369999999999994</v>
      </c>
      <c r="F1411" s="8">
        <v>0</v>
      </c>
      <c r="G1411" s="8">
        <v>6.431</v>
      </c>
      <c r="H1411" s="8">
        <v>9.8000000000000004E-2</v>
      </c>
      <c r="I1411" s="8">
        <v>14.778</v>
      </c>
      <c r="J1411" s="8">
        <v>16.780999999999999</v>
      </c>
      <c r="K1411" s="8">
        <v>1.63</v>
      </c>
      <c r="L1411" s="8">
        <v>1E-3</v>
      </c>
      <c r="M1411" s="8">
        <v>98.817999999999998</v>
      </c>
      <c r="N1411" s="8"/>
      <c r="O1411" s="8">
        <v>39.540322577938561</v>
      </c>
      <c r="P1411" s="8">
        <v>48.449458890254085</v>
      </c>
      <c r="Q1411" s="8">
        <v>11.827670759230109</v>
      </c>
      <c r="R1411" s="8">
        <v>0.18254777257723032</v>
      </c>
      <c r="S1411" s="8">
        <v>100</v>
      </c>
      <c r="T1411" s="8">
        <v>4.0006710133929912</v>
      </c>
      <c r="U1411" s="8">
        <v>2.7578801016437593</v>
      </c>
      <c r="V1411" s="8">
        <v>93.241448884963233</v>
      </c>
      <c r="W1411" s="8">
        <v>99.999999999999986</v>
      </c>
      <c r="X1411" s="9"/>
    </row>
    <row r="1412" spans="2:24" x14ac:dyDescent="0.2">
      <c r="B1412" s="20" t="s">
        <v>3420</v>
      </c>
      <c r="C1412" s="8">
        <v>48.786000000000001</v>
      </c>
      <c r="D1412" s="8">
        <v>0.93400000000000005</v>
      </c>
      <c r="E1412" s="8">
        <v>8.8970000000000002</v>
      </c>
      <c r="F1412" s="8">
        <v>1.7000000000000001E-2</v>
      </c>
      <c r="G1412" s="8">
        <v>6.4779999999999998</v>
      </c>
      <c r="H1412" s="8">
        <v>0.127</v>
      </c>
      <c r="I1412" s="8">
        <v>14.694000000000001</v>
      </c>
      <c r="J1412" s="8">
        <v>16.797000000000001</v>
      </c>
      <c r="K1412" s="8">
        <v>1.61</v>
      </c>
      <c r="L1412" s="8">
        <v>8.0000000000000002E-3</v>
      </c>
      <c r="M1412" s="8">
        <v>98.364999999999995</v>
      </c>
      <c r="N1412" s="8"/>
      <c r="O1412" s="8">
        <v>39.616542898278333</v>
      </c>
      <c r="P1412" s="8">
        <v>48.220952640227296</v>
      </c>
      <c r="Q1412" s="8">
        <v>11.92570720573422</v>
      </c>
      <c r="R1412" s="8">
        <v>0.23679725576016375</v>
      </c>
      <c r="S1412" s="8">
        <v>100.00000000000003</v>
      </c>
      <c r="T1412" s="8">
        <v>4.751269414423068</v>
      </c>
      <c r="U1412" s="8">
        <v>1.9840281627837113</v>
      </c>
      <c r="V1412" s="8">
        <v>93.264702422793221</v>
      </c>
      <c r="W1412" s="8">
        <v>100</v>
      </c>
      <c r="X1412" s="9"/>
    </row>
    <row r="1413" spans="2:24" x14ac:dyDescent="0.2">
      <c r="B1413" s="20" t="s">
        <v>3421</v>
      </c>
      <c r="C1413" s="8">
        <v>48.884</v>
      </c>
      <c r="D1413" s="8">
        <v>0.92700000000000005</v>
      </c>
      <c r="E1413" s="8">
        <v>9.1170000000000009</v>
      </c>
      <c r="F1413" s="8">
        <v>7.0000000000000001E-3</v>
      </c>
      <c r="G1413" s="8">
        <v>6.4770000000000003</v>
      </c>
      <c r="H1413" s="8">
        <v>0.125</v>
      </c>
      <c r="I1413" s="8">
        <v>14.901999999999999</v>
      </c>
      <c r="J1413" s="8">
        <v>16.751000000000001</v>
      </c>
      <c r="K1413" s="8">
        <v>1.516</v>
      </c>
      <c r="L1413" s="8">
        <v>4.0000000000000001E-3</v>
      </c>
      <c r="M1413" s="8">
        <v>98.727000000000004</v>
      </c>
      <c r="N1413" s="8"/>
      <c r="O1413" s="8">
        <v>39.28470612486327</v>
      </c>
      <c r="P1413" s="8">
        <v>48.627084002778901</v>
      </c>
      <c r="Q1413" s="8">
        <v>11.856459268285567</v>
      </c>
      <c r="R1413" s="8">
        <v>0.23175060407225634</v>
      </c>
      <c r="S1413" s="8">
        <v>100</v>
      </c>
      <c r="T1413" s="8">
        <v>4.2736212803330655</v>
      </c>
      <c r="U1413" s="8">
        <v>2.0296478440319801</v>
      </c>
      <c r="V1413" s="8">
        <v>93.696730875634955</v>
      </c>
      <c r="W1413" s="8">
        <v>100</v>
      </c>
      <c r="X1413" s="9"/>
    </row>
    <row r="1414" spans="2:24" x14ac:dyDescent="0.2">
      <c r="B1414" s="20" t="s">
        <v>3422</v>
      </c>
      <c r="C1414" s="8">
        <v>48.915999999999997</v>
      </c>
      <c r="D1414" s="8">
        <v>0.94</v>
      </c>
      <c r="E1414" s="8">
        <v>9.0809999999999995</v>
      </c>
      <c r="F1414" s="8">
        <v>1.6E-2</v>
      </c>
      <c r="G1414" s="8">
        <v>6.3369999999999997</v>
      </c>
      <c r="H1414" s="8">
        <v>0.11799999999999999</v>
      </c>
      <c r="I1414" s="8">
        <v>14.59</v>
      </c>
      <c r="J1414" s="8">
        <v>16.693999999999999</v>
      </c>
      <c r="K1414" s="8">
        <v>1.5209999999999999</v>
      </c>
      <c r="L1414" s="8">
        <v>6.0000000000000001E-3</v>
      </c>
      <c r="M1414" s="8">
        <v>98.248000000000005</v>
      </c>
      <c r="N1414" s="8"/>
      <c r="O1414" s="8">
        <v>39.715395303401536</v>
      </c>
      <c r="P1414" s="8">
        <v>48.295278013267804</v>
      </c>
      <c r="Q1414" s="8">
        <v>11.767400481979344</v>
      </c>
      <c r="R1414" s="8">
        <v>0.22192620135132424</v>
      </c>
      <c r="S1414" s="8">
        <v>100</v>
      </c>
      <c r="T1414" s="8">
        <v>2.8427253760744193</v>
      </c>
      <c r="U1414" s="8">
        <v>3.4776762080266379</v>
      </c>
      <c r="V1414" s="8">
        <v>93.679598415898951</v>
      </c>
      <c r="W1414" s="8">
        <v>100.00000000000001</v>
      </c>
      <c r="X1414" s="9"/>
    </row>
    <row r="1415" spans="2:24" ht="17" x14ac:dyDescent="0.2">
      <c r="B1415" s="10" t="s">
        <v>1390</v>
      </c>
      <c r="C1415" s="8">
        <f>AVERAGE(C1409:C1414)</f>
        <v>48.986666666666672</v>
      </c>
      <c r="D1415" s="8">
        <f t="shared" ref="D1415:L1415" si="665">AVERAGE(D1409:D1414)</f>
        <v>0.92233333333333345</v>
      </c>
      <c r="E1415" s="8">
        <f t="shared" si="665"/>
        <v>9.0121666666666673</v>
      </c>
      <c r="F1415" s="8">
        <f t="shared" si="665"/>
        <v>8.0000000000000002E-3</v>
      </c>
      <c r="G1415" s="8">
        <f t="shared" si="665"/>
        <v>6.4264999999999999</v>
      </c>
      <c r="H1415" s="8">
        <f t="shared" si="665"/>
        <v>0.11799999999999999</v>
      </c>
      <c r="I1415" s="8">
        <f t="shared" si="665"/>
        <v>14.697333333333333</v>
      </c>
      <c r="J1415" s="8">
        <f t="shared" si="665"/>
        <v>16.766166666666667</v>
      </c>
      <c r="K1415" s="8">
        <f t="shared" si="665"/>
        <v>1.6066666666666667</v>
      </c>
      <c r="L1415" s="8">
        <f t="shared" si="665"/>
        <v>5.0000000000000001E-3</v>
      </c>
      <c r="M1415" s="8">
        <f>SUM(C1415:L1415)</f>
        <v>98.548833333333334</v>
      </c>
      <c r="N1415" s="8"/>
      <c r="O1415" s="8">
        <v>39.612498393313693</v>
      </c>
      <c r="P1415" s="8">
        <v>48.315657912380516</v>
      </c>
      <c r="Q1415" s="8">
        <v>11.851445234806237</v>
      </c>
      <c r="R1415" s="8">
        <v>0.22039845949954215</v>
      </c>
      <c r="S1415" s="8">
        <v>100</v>
      </c>
      <c r="T1415" s="8">
        <v>4.1046444255107595</v>
      </c>
      <c r="U1415" s="8">
        <v>2.5869641201327358</v>
      </c>
      <c r="V1415" s="8">
        <v>93.30839145435651</v>
      </c>
      <c r="W1415" s="8">
        <v>100</v>
      </c>
      <c r="X1415" s="9"/>
    </row>
    <row r="1416" spans="2:24" ht="17" x14ac:dyDescent="0.2">
      <c r="B1416" s="10" t="s">
        <v>1532</v>
      </c>
      <c r="C1416" s="8">
        <f>(STDEV(C1409:C1414)/C1415)*100</f>
        <v>0.35794199645392055</v>
      </c>
      <c r="D1416" s="8">
        <f t="shared" ref="D1416:L1416" si="666">(STDEV(D1409:D1414)/D1415)*100</f>
        <v>2.2811324666511741</v>
      </c>
      <c r="E1416" s="8">
        <f t="shared" si="666"/>
        <v>1.0560890207952436</v>
      </c>
      <c r="F1416" s="8">
        <f t="shared" si="666"/>
        <v>92.533777616608731</v>
      </c>
      <c r="G1416" s="8">
        <f t="shared" si="666"/>
        <v>1.1467516871951224</v>
      </c>
      <c r="H1416" s="8">
        <f t="shared" si="666"/>
        <v>8.8070380045875112</v>
      </c>
      <c r="I1416" s="8">
        <f t="shared" si="666"/>
        <v>0.86962606053487523</v>
      </c>
      <c r="J1416" s="8">
        <f t="shared" si="666"/>
        <v>0.27769783119967234</v>
      </c>
      <c r="K1416" s="8">
        <f t="shared" si="666"/>
        <v>4.7544154400458689</v>
      </c>
      <c r="L1416" s="8">
        <f t="shared" si="666"/>
        <v>83.904707853612123</v>
      </c>
      <c r="N1416" s="8"/>
      <c r="O1416" s="8">
        <v>2.9715658262579216</v>
      </c>
      <c r="P1416" s="8">
        <v>12.94780980749602</v>
      </c>
      <c r="Q1416" s="8">
        <v>9.5781272285026322</v>
      </c>
      <c r="R1416" s="8">
        <v>74.502497137743433</v>
      </c>
      <c r="S1416" s="8">
        <v>100</v>
      </c>
      <c r="T1416" s="8">
        <v>5.2486380951140204</v>
      </c>
      <c r="U1416" s="8">
        <v>45.201833616334731</v>
      </c>
      <c r="V1416" s="8">
        <v>49.549528288551258</v>
      </c>
      <c r="W1416" s="8">
        <v>100</v>
      </c>
      <c r="X1416" s="9"/>
    </row>
    <row r="1417" spans="2:24" x14ac:dyDescent="0.2">
      <c r="B1417" s="20"/>
      <c r="C1417" s="8"/>
      <c r="D1417" s="8"/>
      <c r="E1417" s="8"/>
      <c r="F1417" s="8"/>
      <c r="G1417" s="8"/>
      <c r="H1417" s="8"/>
      <c r="I1417" s="8"/>
      <c r="J1417" s="8"/>
      <c r="K1417" s="8"/>
      <c r="L1417" s="8"/>
      <c r="N1417" s="8"/>
      <c r="O1417" s="8"/>
      <c r="P1417" s="8"/>
      <c r="Q1417" s="8"/>
      <c r="R1417" s="8"/>
      <c r="S1417" s="8"/>
      <c r="V1417" s="8"/>
      <c r="W1417" s="8"/>
      <c r="X1417" s="9"/>
    </row>
    <row r="1418" spans="2:24" x14ac:dyDescent="0.2">
      <c r="B1418" s="20" t="s">
        <v>3423</v>
      </c>
      <c r="C1418" s="8">
        <v>49.353000000000002</v>
      </c>
      <c r="D1418" s="8">
        <v>0.872</v>
      </c>
      <c r="E1418" s="8">
        <v>8.9749999999999996</v>
      </c>
      <c r="F1418" s="8">
        <v>7.0000000000000001E-3</v>
      </c>
      <c r="G1418" s="8">
        <v>6.4669999999999996</v>
      </c>
      <c r="H1418" s="8">
        <v>0.124</v>
      </c>
      <c r="I1418" s="8">
        <v>14.986000000000001</v>
      </c>
      <c r="J1418" s="8">
        <v>16.315000000000001</v>
      </c>
      <c r="K1418" s="8">
        <v>1.5669999999999999</v>
      </c>
      <c r="L1418" s="8">
        <v>0</v>
      </c>
      <c r="M1418" s="8">
        <v>98.697999999999993</v>
      </c>
      <c r="N1418" s="8"/>
      <c r="O1418" s="8">
        <v>38.55854190563209</v>
      </c>
      <c r="P1418" s="8">
        <v>49.279937788068665</v>
      </c>
      <c r="Q1418" s="8">
        <v>11.929843103256836</v>
      </c>
      <c r="R1418" s="8">
        <v>0.23167720304241704</v>
      </c>
      <c r="S1418" s="8">
        <v>100.00000000000001</v>
      </c>
      <c r="T1418" s="8">
        <v>2.9841104691789577</v>
      </c>
      <c r="U1418" s="8">
        <v>3.4841900653576778</v>
      </c>
      <c r="V1418" s="8">
        <v>93.531699465463362</v>
      </c>
      <c r="W1418" s="8">
        <v>100</v>
      </c>
      <c r="X1418" s="9"/>
    </row>
    <row r="1419" spans="2:24" x14ac:dyDescent="0.2">
      <c r="B1419" s="20" t="s">
        <v>3424</v>
      </c>
      <c r="C1419" s="8">
        <v>49.156999999999996</v>
      </c>
      <c r="D1419" s="8">
        <v>0.89100000000000001</v>
      </c>
      <c r="E1419" s="8">
        <v>8.923</v>
      </c>
      <c r="F1419" s="8">
        <v>0</v>
      </c>
      <c r="G1419" s="8">
        <v>6.5119999999999996</v>
      </c>
      <c r="H1419" s="8">
        <v>0.11700000000000001</v>
      </c>
      <c r="I1419" s="8">
        <v>14.895</v>
      </c>
      <c r="J1419" s="8">
        <v>16.245999999999999</v>
      </c>
      <c r="K1419" s="8">
        <v>1.5740000000000001</v>
      </c>
      <c r="L1419" s="8">
        <v>4.0000000000000001E-3</v>
      </c>
      <c r="M1419" s="8">
        <v>98.344999999999999</v>
      </c>
      <c r="N1419" s="8"/>
      <c r="O1419" s="8">
        <v>38.546719603324206</v>
      </c>
      <c r="P1419" s="8">
        <v>49.173642719265565</v>
      </c>
      <c r="Q1419" s="8">
        <v>12.060177902557756</v>
      </c>
      <c r="R1419" s="8">
        <v>0.21945977485248133</v>
      </c>
      <c r="S1419" s="8">
        <v>100.00000000000001</v>
      </c>
      <c r="T1419" s="8">
        <v>3.0852773375650151</v>
      </c>
      <c r="U1419" s="8">
        <v>3.4404672106252221</v>
      </c>
      <c r="V1419" s="8">
        <v>93.474255451809768</v>
      </c>
      <c r="W1419" s="8">
        <v>100</v>
      </c>
      <c r="X1419" s="9"/>
    </row>
    <row r="1420" spans="2:24" x14ac:dyDescent="0.2">
      <c r="B1420" s="20" t="s">
        <v>3425</v>
      </c>
      <c r="C1420" s="8">
        <v>49.384999999999998</v>
      </c>
      <c r="D1420" s="8">
        <v>0.88200000000000001</v>
      </c>
      <c r="E1420" s="8">
        <v>9.0060000000000002</v>
      </c>
      <c r="F1420" s="8">
        <v>0</v>
      </c>
      <c r="G1420" s="8">
        <v>6.5039999999999996</v>
      </c>
      <c r="H1420" s="8">
        <v>9.9000000000000005E-2</v>
      </c>
      <c r="I1420" s="8">
        <v>15.083</v>
      </c>
      <c r="J1420" s="8">
        <v>16.294</v>
      </c>
      <c r="K1420" s="8">
        <v>1.581</v>
      </c>
      <c r="L1420" s="8">
        <v>8.9999999999999993E-3</v>
      </c>
      <c r="M1420" s="8">
        <v>98.891000000000005</v>
      </c>
      <c r="N1420" s="8"/>
      <c r="O1420" s="8">
        <v>38.397217488619987</v>
      </c>
      <c r="P1420" s="8">
        <v>49.45505291557614</v>
      </c>
      <c r="Q1420" s="8">
        <v>11.963297998269768</v>
      </c>
      <c r="R1420" s="8">
        <v>0.18443159753411698</v>
      </c>
      <c r="S1420" s="8">
        <v>100.00000000000001</v>
      </c>
      <c r="T1420" s="8">
        <v>3.3459484151984755</v>
      </c>
      <c r="U1420" s="8">
        <v>3.1816129678903198</v>
      </c>
      <c r="V1420" s="8">
        <v>93.472438616911205</v>
      </c>
      <c r="W1420" s="8">
        <v>100</v>
      </c>
      <c r="X1420" s="9"/>
    </row>
    <row r="1421" spans="2:24" x14ac:dyDescent="0.2">
      <c r="B1421" s="20" t="s">
        <v>3426</v>
      </c>
      <c r="C1421" s="8">
        <v>48.933999999999997</v>
      </c>
      <c r="D1421" s="8">
        <v>0.84699999999999998</v>
      </c>
      <c r="E1421" s="8">
        <v>8.766</v>
      </c>
      <c r="F1421" s="8">
        <v>1.0999999999999999E-2</v>
      </c>
      <c r="G1421" s="8">
        <v>6.415</v>
      </c>
      <c r="H1421" s="8">
        <v>0.125</v>
      </c>
      <c r="I1421" s="8">
        <v>14.738</v>
      </c>
      <c r="J1421" s="8">
        <v>16.419</v>
      </c>
      <c r="K1421" s="8">
        <v>1.6220000000000001</v>
      </c>
      <c r="L1421" s="8">
        <v>1.7999999999999999E-2</v>
      </c>
      <c r="M1421" s="8">
        <v>97.93</v>
      </c>
      <c r="N1421" s="8"/>
      <c r="O1421" s="8">
        <v>39.06363338361777</v>
      </c>
      <c r="P1421" s="8">
        <v>48.788265981370863</v>
      </c>
      <c r="Q1421" s="8">
        <v>11.912994459251212</v>
      </c>
      <c r="R1421" s="8">
        <v>0.23510617576015477</v>
      </c>
      <c r="S1421" s="8">
        <v>100</v>
      </c>
      <c r="T1421" s="8">
        <v>3.8760781140781195</v>
      </c>
      <c r="U1421" s="8">
        <v>2.9044762278578595</v>
      </c>
      <c r="V1421" s="8">
        <v>93.219445658064018</v>
      </c>
      <c r="W1421" s="8">
        <v>100</v>
      </c>
      <c r="X1421" s="9"/>
    </row>
    <row r="1422" spans="2:24" x14ac:dyDescent="0.2">
      <c r="B1422" s="20" t="s">
        <v>3427</v>
      </c>
      <c r="C1422" s="8">
        <v>49.648000000000003</v>
      </c>
      <c r="D1422" s="8">
        <v>0.879</v>
      </c>
      <c r="E1422" s="8">
        <v>9.1150000000000002</v>
      </c>
      <c r="F1422" s="8">
        <v>2E-3</v>
      </c>
      <c r="G1422" s="8">
        <v>6.4160000000000004</v>
      </c>
      <c r="H1422" s="8">
        <v>0.114</v>
      </c>
      <c r="I1422" s="8">
        <v>14.811999999999999</v>
      </c>
      <c r="J1422" s="8">
        <v>16.329999999999998</v>
      </c>
      <c r="K1422" s="8">
        <v>1.605</v>
      </c>
      <c r="L1422" s="8">
        <v>5.0000000000000001E-3</v>
      </c>
      <c r="M1422" s="8">
        <v>98.956000000000003</v>
      </c>
      <c r="N1422" s="8"/>
      <c r="O1422" s="8">
        <v>38.846297474994998</v>
      </c>
      <c r="P1422" s="8">
        <v>49.026179197951024</v>
      </c>
      <c r="Q1422" s="8">
        <v>11.913137342549227</v>
      </c>
      <c r="R1422" s="8">
        <v>0.21438598450474858</v>
      </c>
      <c r="S1422" s="8">
        <v>99.999999999999986</v>
      </c>
      <c r="T1422" s="8">
        <v>2.0495291531337121</v>
      </c>
      <c r="U1422" s="8">
        <v>4.5456048374881002</v>
      </c>
      <c r="V1422" s="8">
        <v>93.404866009378182</v>
      </c>
      <c r="W1422" s="8">
        <v>100</v>
      </c>
      <c r="X1422" s="9"/>
    </row>
    <row r="1423" spans="2:24" x14ac:dyDescent="0.2">
      <c r="B1423" s="20" t="s">
        <v>3428</v>
      </c>
      <c r="C1423" s="8">
        <v>49.173999999999999</v>
      </c>
      <c r="D1423" s="8">
        <v>0.86599999999999999</v>
      </c>
      <c r="E1423" s="8">
        <v>8.9809999999999999</v>
      </c>
      <c r="F1423" s="8">
        <v>0</v>
      </c>
      <c r="G1423" s="8">
        <v>6.4530000000000003</v>
      </c>
      <c r="H1423" s="8">
        <v>0.12</v>
      </c>
      <c r="I1423" s="8">
        <v>15.109</v>
      </c>
      <c r="J1423" s="8">
        <v>16.398</v>
      </c>
      <c r="K1423" s="8">
        <v>1.3320000000000001</v>
      </c>
      <c r="L1423" s="8">
        <v>6.0000000000000001E-3</v>
      </c>
      <c r="M1423" s="8">
        <v>98.459000000000003</v>
      </c>
      <c r="N1423" s="8"/>
      <c r="O1423" s="8">
        <v>38.536074218076593</v>
      </c>
      <c r="P1423" s="8">
        <v>49.404124439387061</v>
      </c>
      <c r="Q1423" s="8">
        <v>11.836862405824151</v>
      </c>
      <c r="R1423" s="8">
        <v>0.22293893671218565</v>
      </c>
      <c r="S1423" s="8">
        <v>99.999999999999986</v>
      </c>
      <c r="T1423" s="8">
        <v>2.0039316482670153</v>
      </c>
      <c r="U1423" s="8">
        <v>3.4644318903970373</v>
      </c>
      <c r="V1423" s="8">
        <v>94.53163646133595</v>
      </c>
      <c r="W1423" s="8">
        <v>100</v>
      </c>
      <c r="X1423" s="9"/>
    </row>
    <row r="1424" spans="2:24" x14ac:dyDescent="0.2">
      <c r="B1424" s="20" t="s">
        <v>3429</v>
      </c>
      <c r="C1424" s="8">
        <v>49.292000000000002</v>
      </c>
      <c r="D1424" s="8">
        <v>0.84199999999999997</v>
      </c>
      <c r="E1424" s="8">
        <v>8.9329999999999998</v>
      </c>
      <c r="F1424" s="8">
        <v>2E-3</v>
      </c>
      <c r="G1424" s="8">
        <v>6.5229999999999997</v>
      </c>
      <c r="H1424" s="8">
        <v>0.11600000000000001</v>
      </c>
      <c r="I1424" s="8">
        <v>14.984999999999999</v>
      </c>
      <c r="J1424" s="8">
        <v>16.263000000000002</v>
      </c>
      <c r="K1424" s="8">
        <v>1.45</v>
      </c>
      <c r="L1424" s="8">
        <v>7.0000000000000001E-3</v>
      </c>
      <c r="M1424" s="8">
        <v>98.418999999999997</v>
      </c>
      <c r="N1424" s="8"/>
      <c r="O1424" s="8">
        <v>38.450190480945707</v>
      </c>
      <c r="P1424" s="8">
        <v>49.295296030126465</v>
      </c>
      <c r="Q1424" s="8">
        <v>12.037701189903208</v>
      </c>
      <c r="R1424" s="8">
        <v>0.21681229902462498</v>
      </c>
      <c r="S1424" s="8">
        <v>100</v>
      </c>
      <c r="T1424" s="8">
        <v>2.1917617223108188</v>
      </c>
      <c r="U1424" s="8">
        <v>3.7776431502100043</v>
      </c>
      <c r="V1424" s="8">
        <v>94.030595127479174</v>
      </c>
      <c r="W1424" s="8">
        <v>100</v>
      </c>
      <c r="X1424" s="9"/>
    </row>
    <row r="1425" spans="2:24" ht="17" x14ac:dyDescent="0.2">
      <c r="B1425" s="10" t="s">
        <v>2635</v>
      </c>
      <c r="C1425" s="8">
        <f>AVERAGE(C1418:C1424)</f>
        <v>49.277571428571427</v>
      </c>
      <c r="D1425" s="8">
        <f t="shared" ref="D1425:L1425" si="667">AVERAGE(D1418:D1424)</f>
        <v>0.86842857142857144</v>
      </c>
      <c r="E1425" s="8">
        <f t="shared" si="667"/>
        <v>8.9570000000000007</v>
      </c>
      <c r="F1425" s="8">
        <f t="shared" si="667"/>
        <v>3.1428571428571426E-3</v>
      </c>
      <c r="G1425" s="8">
        <f t="shared" si="667"/>
        <v>6.4699999999999989</v>
      </c>
      <c r="H1425" s="8">
        <f t="shared" si="667"/>
        <v>0.11642857142857142</v>
      </c>
      <c r="I1425" s="8">
        <f t="shared" si="667"/>
        <v>14.943999999999999</v>
      </c>
      <c r="J1425" s="8">
        <f t="shared" si="667"/>
        <v>16.32357142857143</v>
      </c>
      <c r="K1425" s="8">
        <f t="shared" si="667"/>
        <v>1.5329999999999999</v>
      </c>
      <c r="L1425" s="8">
        <f t="shared" si="667"/>
        <v>6.9999999999999993E-3</v>
      </c>
      <c r="M1425" s="8">
        <f>SUM(C1425:L1425)</f>
        <v>98.500142857142862</v>
      </c>
      <c r="N1425" s="8"/>
      <c r="O1425" s="8">
        <v>38.627650755461559</v>
      </c>
      <c r="P1425" s="8">
        <v>49.20405204408587</v>
      </c>
      <c r="Q1425" s="8">
        <v>11.950490732332929</v>
      </c>
      <c r="R1425" s="8">
        <v>0.21780646811962201</v>
      </c>
      <c r="S1425" s="8">
        <v>99.999999999999972</v>
      </c>
      <c r="T1425" s="8">
        <v>2.7874702077417375</v>
      </c>
      <c r="U1425" s="8">
        <v>3.5445357170501781</v>
      </c>
      <c r="V1425" s="8">
        <v>93.667994075208085</v>
      </c>
      <c r="W1425" s="8">
        <v>100</v>
      </c>
      <c r="X1425" s="9"/>
    </row>
    <row r="1426" spans="2:24" ht="17" x14ac:dyDescent="0.2">
      <c r="B1426" s="10" t="s">
        <v>1532</v>
      </c>
      <c r="C1426" s="8">
        <f>(STDEV(C1418:C1424)/C1425)*100</f>
        <v>0.45222577407094183</v>
      </c>
      <c r="D1426" s="8">
        <f t="shared" ref="D1426:L1426" si="668">(STDEV(D1418:D1424)/D1425)*100</f>
        <v>2.092718393655439</v>
      </c>
      <c r="E1426" s="8">
        <f t="shared" si="668"/>
        <v>1.1751702084016258</v>
      </c>
      <c r="F1426" s="8">
        <f t="shared" si="668"/>
        <v>135.5277410534143</v>
      </c>
      <c r="G1426" s="8">
        <f t="shared" si="668"/>
        <v>0.69028889127023696</v>
      </c>
      <c r="H1426" s="8">
        <f t="shared" si="668"/>
        <v>7.4688894780619837</v>
      </c>
      <c r="I1426" s="8">
        <f t="shared" si="668"/>
        <v>0.91528123737129718</v>
      </c>
      <c r="J1426" s="8">
        <f t="shared" si="668"/>
        <v>0.39797495558200185</v>
      </c>
      <c r="K1426" s="8">
        <f t="shared" si="668"/>
        <v>6.8174535132908627</v>
      </c>
      <c r="L1426" s="8">
        <f t="shared" si="668"/>
        <v>79.965979160698424</v>
      </c>
      <c r="N1426" s="8"/>
      <c r="O1426" s="8">
        <v>4.9043042653123106</v>
      </c>
      <c r="P1426" s="8">
        <v>15.693764129049415</v>
      </c>
      <c r="Q1426" s="8">
        <v>6.6397372580971448</v>
      </c>
      <c r="R1426" s="8">
        <v>72.762194347541126</v>
      </c>
      <c r="S1426" s="8">
        <v>100</v>
      </c>
      <c r="T1426" s="8">
        <v>2.7057722438500531</v>
      </c>
      <c r="U1426" s="8">
        <v>59.248805507320789</v>
      </c>
      <c r="V1426" s="8">
        <v>38.045422248829155</v>
      </c>
      <c r="W1426" s="8">
        <v>100</v>
      </c>
      <c r="X1426" s="9"/>
    </row>
    <row r="1427" spans="2:24" x14ac:dyDescent="0.2">
      <c r="B1427" s="20"/>
      <c r="C1427" s="8"/>
      <c r="D1427" s="8"/>
      <c r="E1427" s="8"/>
      <c r="F1427" s="8"/>
      <c r="G1427" s="8"/>
      <c r="H1427" s="8"/>
      <c r="I1427" s="8"/>
      <c r="J1427" s="8"/>
      <c r="K1427" s="8"/>
      <c r="L1427" s="8"/>
      <c r="N1427" s="8"/>
      <c r="O1427" s="8"/>
      <c r="P1427" s="8"/>
      <c r="Q1427" s="8"/>
      <c r="R1427" s="8"/>
      <c r="S1427" s="8"/>
      <c r="V1427" s="8"/>
      <c r="W1427" s="8"/>
      <c r="X1427" s="9"/>
    </row>
    <row r="1428" spans="2:24" x14ac:dyDescent="0.2">
      <c r="B1428" s="20" t="s">
        <v>3253</v>
      </c>
      <c r="C1428" s="8">
        <v>50.052999999999997</v>
      </c>
      <c r="D1428" s="8">
        <v>0.04</v>
      </c>
      <c r="E1428" s="8">
        <v>0.91100000000000003</v>
      </c>
      <c r="F1428" s="8">
        <v>1.2999999999999999E-2</v>
      </c>
      <c r="G1428" s="8">
        <v>29.463999999999999</v>
      </c>
      <c r="H1428" s="8">
        <v>0.55600000000000005</v>
      </c>
      <c r="I1428" s="8">
        <v>16.364000000000001</v>
      </c>
      <c r="J1428" s="8">
        <v>0.51100000000000001</v>
      </c>
      <c r="K1428" s="8">
        <v>0</v>
      </c>
      <c r="L1428" s="8">
        <v>0</v>
      </c>
      <c r="M1428" s="8">
        <v>97.921000000000006</v>
      </c>
      <c r="N1428" s="8"/>
      <c r="O1428" s="8">
        <v>1.0938119131688593</v>
      </c>
      <c r="P1428" s="8">
        <v>48.737373160027701</v>
      </c>
      <c r="Q1428" s="8">
        <v>49.227955734525729</v>
      </c>
      <c r="R1428" s="8">
        <v>0.94085919227769965</v>
      </c>
      <c r="S1428" s="8">
        <v>99.999999999999986</v>
      </c>
      <c r="T1428" s="8">
        <v>0</v>
      </c>
      <c r="U1428" s="8">
        <v>0</v>
      </c>
      <c r="V1428" s="8">
        <v>100</v>
      </c>
      <c r="W1428" s="8">
        <v>100</v>
      </c>
      <c r="X1428" s="9"/>
    </row>
    <row r="1429" spans="2:24" x14ac:dyDescent="0.2">
      <c r="B1429" s="20" t="s">
        <v>3254</v>
      </c>
      <c r="C1429" s="8">
        <v>49.893999999999998</v>
      </c>
      <c r="D1429" s="8">
        <v>3.3000000000000002E-2</v>
      </c>
      <c r="E1429" s="8">
        <v>0.88200000000000001</v>
      </c>
      <c r="F1429" s="8">
        <v>0</v>
      </c>
      <c r="G1429" s="8">
        <v>29.233000000000001</v>
      </c>
      <c r="H1429" s="8">
        <v>0.54300000000000004</v>
      </c>
      <c r="I1429" s="8">
        <v>16.05</v>
      </c>
      <c r="J1429" s="8">
        <v>0.46300000000000002</v>
      </c>
      <c r="K1429" s="8">
        <v>0</v>
      </c>
      <c r="L1429" s="8">
        <v>0</v>
      </c>
      <c r="M1429" s="8">
        <v>97.097999999999999</v>
      </c>
      <c r="N1429" s="8"/>
      <c r="O1429" s="8">
        <v>1.005606335070937</v>
      </c>
      <c r="P1429" s="8">
        <v>48.503485050417645</v>
      </c>
      <c r="Q1429" s="8">
        <v>49.55856729659768</v>
      </c>
      <c r="R1429" s="8">
        <v>0.93234131791375041</v>
      </c>
      <c r="S1429" s="8">
        <v>100.00000000000001</v>
      </c>
      <c r="T1429" s="8">
        <v>0</v>
      </c>
      <c r="U1429" s="8">
        <v>0</v>
      </c>
      <c r="V1429" s="8">
        <v>100</v>
      </c>
      <c r="W1429" s="8">
        <v>100</v>
      </c>
      <c r="X1429" s="9"/>
    </row>
    <row r="1430" spans="2:24" x14ac:dyDescent="0.2">
      <c r="B1430" s="20" t="s">
        <v>3255</v>
      </c>
      <c r="C1430" s="8">
        <v>49.996000000000002</v>
      </c>
      <c r="D1430" s="8">
        <v>6.7000000000000004E-2</v>
      </c>
      <c r="E1430" s="8">
        <v>0.85899999999999999</v>
      </c>
      <c r="F1430" s="8">
        <v>0</v>
      </c>
      <c r="G1430" s="8">
        <v>29.786999999999999</v>
      </c>
      <c r="H1430" s="8">
        <v>0.57199999999999995</v>
      </c>
      <c r="I1430" s="8">
        <v>16.38</v>
      </c>
      <c r="J1430" s="8">
        <v>0.498</v>
      </c>
      <c r="K1430" s="8">
        <v>3.5000000000000003E-2</v>
      </c>
      <c r="L1430" s="8">
        <v>3.0000000000000001E-3</v>
      </c>
      <c r="M1430" s="8">
        <v>98.200999999999993</v>
      </c>
      <c r="N1430" s="8"/>
      <c r="O1430" s="8">
        <v>1.0597687693211293</v>
      </c>
      <c r="P1430" s="8">
        <v>48.500539524277421</v>
      </c>
      <c r="Q1430" s="8">
        <v>49.477401878977716</v>
      </c>
      <c r="R1430" s="8">
        <v>0.96228982742374791</v>
      </c>
      <c r="S1430" s="8">
        <v>100.00000000000001</v>
      </c>
      <c r="V1430" s="8"/>
      <c r="W1430" s="8"/>
      <c r="X1430" s="9"/>
    </row>
    <row r="1431" spans="2:24" x14ac:dyDescent="0.2">
      <c r="B1431" s="20" t="s">
        <v>3256</v>
      </c>
      <c r="C1431" s="8">
        <v>49.857999999999997</v>
      </c>
      <c r="D1431" s="8">
        <v>4.2000000000000003E-2</v>
      </c>
      <c r="E1431" s="8">
        <v>0.78900000000000003</v>
      </c>
      <c r="F1431" s="8">
        <v>1.2E-2</v>
      </c>
      <c r="G1431" s="8">
        <v>29.669</v>
      </c>
      <c r="H1431" s="8">
        <v>0.52600000000000002</v>
      </c>
      <c r="I1431" s="8">
        <v>15.898999999999999</v>
      </c>
      <c r="J1431" s="8">
        <v>0.45400000000000001</v>
      </c>
      <c r="K1431" s="8">
        <v>0</v>
      </c>
      <c r="L1431" s="8">
        <v>0</v>
      </c>
      <c r="M1431" s="8">
        <v>97.256</v>
      </c>
      <c r="N1431" s="8"/>
      <c r="O1431" s="8">
        <v>0.98375607274497845</v>
      </c>
      <c r="P1431" s="8">
        <v>47.9349502386738</v>
      </c>
      <c r="Q1431" s="8">
        <v>50.180250912102174</v>
      </c>
      <c r="R1431" s="8">
        <v>0.90104277647903697</v>
      </c>
      <c r="S1431" s="8">
        <v>99.999999999999986</v>
      </c>
      <c r="T1431" s="8">
        <v>0</v>
      </c>
      <c r="U1431" s="8">
        <v>0</v>
      </c>
      <c r="V1431" s="8">
        <v>100</v>
      </c>
      <c r="W1431" s="8">
        <v>100</v>
      </c>
      <c r="X1431" s="9"/>
    </row>
    <row r="1432" spans="2:24" x14ac:dyDescent="0.2">
      <c r="B1432" s="20" t="s">
        <v>3257</v>
      </c>
      <c r="C1432" s="8">
        <v>49.817</v>
      </c>
      <c r="D1432" s="8">
        <v>5.7000000000000002E-2</v>
      </c>
      <c r="E1432" s="8">
        <v>0.89600000000000002</v>
      </c>
      <c r="F1432" s="8">
        <v>0</v>
      </c>
      <c r="G1432" s="8">
        <v>29.876999999999999</v>
      </c>
      <c r="H1432" s="8">
        <v>0.53400000000000003</v>
      </c>
      <c r="I1432" s="8">
        <v>16.224</v>
      </c>
      <c r="J1432" s="8">
        <v>0.47599999999999998</v>
      </c>
      <c r="K1432" s="8">
        <v>0</v>
      </c>
      <c r="L1432" s="8">
        <v>0</v>
      </c>
      <c r="M1432" s="8">
        <v>97.881</v>
      </c>
      <c r="N1432" s="8"/>
      <c r="O1432" s="8">
        <v>1.0172563145066513</v>
      </c>
      <c r="P1432" s="8">
        <v>48.242774583267327</v>
      </c>
      <c r="Q1432" s="8">
        <v>49.837789943048818</v>
      </c>
      <c r="R1432" s="8">
        <v>0.90217915917720948</v>
      </c>
      <c r="S1432" s="8">
        <v>100.00000000000001</v>
      </c>
      <c r="V1432" s="8"/>
      <c r="W1432" s="8"/>
      <c r="X1432" s="9"/>
    </row>
    <row r="1433" spans="2:24" x14ac:dyDescent="0.2">
      <c r="B1433" s="20" t="s">
        <v>3258</v>
      </c>
      <c r="C1433" s="8">
        <v>49.533999999999999</v>
      </c>
      <c r="D1433" s="8">
        <v>3.6999999999999998E-2</v>
      </c>
      <c r="E1433" s="8">
        <v>0.97399999999999998</v>
      </c>
      <c r="F1433" s="8">
        <v>0</v>
      </c>
      <c r="G1433" s="8">
        <v>30.338000000000001</v>
      </c>
      <c r="H1433" s="8">
        <v>0.90800000000000003</v>
      </c>
      <c r="I1433" s="8">
        <v>15.159000000000001</v>
      </c>
      <c r="J1433" s="8">
        <v>0.61</v>
      </c>
      <c r="K1433" s="8">
        <v>0</v>
      </c>
      <c r="L1433" s="8">
        <v>0</v>
      </c>
      <c r="M1433" s="8">
        <v>97.56</v>
      </c>
      <c r="N1433" s="8"/>
      <c r="O1433" s="8">
        <v>1.3232048865553439</v>
      </c>
      <c r="P1433" s="8">
        <v>45.752909008701003</v>
      </c>
      <c r="Q1433" s="8">
        <v>51.366805119127854</v>
      </c>
      <c r="R1433" s="8">
        <v>1.5570809856157946</v>
      </c>
      <c r="S1433" s="8">
        <v>100</v>
      </c>
      <c r="T1433" s="8">
        <v>0</v>
      </c>
      <c r="U1433" s="8">
        <v>0</v>
      </c>
      <c r="V1433" s="8">
        <v>100</v>
      </c>
      <c r="W1433" s="8">
        <v>100</v>
      </c>
      <c r="X1433" s="9"/>
    </row>
    <row r="1434" spans="2:24" x14ac:dyDescent="0.2">
      <c r="B1434" s="20" t="s">
        <v>3259</v>
      </c>
      <c r="C1434" s="8">
        <v>49.353000000000002</v>
      </c>
      <c r="D1434" s="8">
        <v>5.6000000000000001E-2</v>
      </c>
      <c r="E1434" s="8">
        <v>1.2030000000000001</v>
      </c>
      <c r="F1434" s="8">
        <v>8.0000000000000002E-3</v>
      </c>
      <c r="G1434" s="8">
        <v>30.664000000000001</v>
      </c>
      <c r="H1434" s="8">
        <v>0.91700000000000004</v>
      </c>
      <c r="I1434" s="8">
        <v>14.971</v>
      </c>
      <c r="J1434" s="8">
        <v>0.54600000000000004</v>
      </c>
      <c r="K1434" s="8">
        <v>0</v>
      </c>
      <c r="L1434" s="8">
        <v>0</v>
      </c>
      <c r="M1434" s="8">
        <v>97.718000000000004</v>
      </c>
      <c r="N1434" s="8"/>
      <c r="O1434" s="8">
        <v>1.1860236160096878</v>
      </c>
      <c r="P1434" s="8">
        <v>45.248314097321362</v>
      </c>
      <c r="Q1434" s="8">
        <v>51.990961220679125</v>
      </c>
      <c r="R1434" s="8">
        <v>1.5747010659898246</v>
      </c>
      <c r="S1434" s="8">
        <v>100</v>
      </c>
      <c r="T1434" s="8">
        <v>0</v>
      </c>
      <c r="U1434" s="8">
        <v>0</v>
      </c>
      <c r="V1434" s="8">
        <v>100</v>
      </c>
      <c r="W1434" s="8">
        <v>100</v>
      </c>
      <c r="X1434" s="9"/>
    </row>
    <row r="1435" spans="2:24" x14ac:dyDescent="0.2">
      <c r="B1435" s="20" t="s">
        <v>3260</v>
      </c>
      <c r="C1435" s="8">
        <v>49.46</v>
      </c>
      <c r="D1435" s="8">
        <v>3.2000000000000001E-2</v>
      </c>
      <c r="E1435" s="8">
        <v>1.2</v>
      </c>
      <c r="F1435" s="8">
        <v>1E-3</v>
      </c>
      <c r="G1435" s="8">
        <v>30.251000000000001</v>
      </c>
      <c r="H1435" s="8">
        <v>0.90900000000000003</v>
      </c>
      <c r="I1435" s="8">
        <v>15.045</v>
      </c>
      <c r="J1435" s="8">
        <v>0.65300000000000002</v>
      </c>
      <c r="K1435" s="8">
        <v>7.0000000000000001E-3</v>
      </c>
      <c r="L1435" s="8">
        <v>0</v>
      </c>
      <c r="M1435" s="8">
        <v>97.563999999999993</v>
      </c>
      <c r="N1435" s="8"/>
      <c r="O1435" s="8">
        <v>1.4221171019768521</v>
      </c>
      <c r="P1435" s="8">
        <v>45.589546075437781</v>
      </c>
      <c r="Q1435" s="8">
        <v>51.42333750370662</v>
      </c>
      <c r="R1435" s="8">
        <v>1.5649993188787454</v>
      </c>
      <c r="S1435" s="8">
        <v>100</v>
      </c>
      <c r="T1435" s="8">
        <v>0</v>
      </c>
      <c r="U1435" s="8">
        <v>2.757970610319212E-2</v>
      </c>
      <c r="V1435" s="8">
        <v>99.972420293896803</v>
      </c>
      <c r="W1435" s="8">
        <v>100</v>
      </c>
      <c r="X1435" s="9"/>
    </row>
    <row r="1436" spans="2:24" x14ac:dyDescent="0.2">
      <c r="B1436" s="20" t="s">
        <v>3261</v>
      </c>
      <c r="C1436" s="8">
        <v>49.542999999999999</v>
      </c>
      <c r="D1436" s="8">
        <v>5.8000000000000003E-2</v>
      </c>
      <c r="E1436" s="8">
        <v>1.032</v>
      </c>
      <c r="F1436" s="8">
        <v>0</v>
      </c>
      <c r="G1436" s="8">
        <v>30.367000000000001</v>
      </c>
      <c r="H1436" s="8">
        <v>0.92700000000000005</v>
      </c>
      <c r="I1436" s="8">
        <v>14.981999999999999</v>
      </c>
      <c r="J1436" s="8">
        <v>0.52200000000000002</v>
      </c>
      <c r="K1436" s="8">
        <v>0</v>
      </c>
      <c r="L1436" s="8">
        <v>0</v>
      </c>
      <c r="M1436" s="8">
        <v>97.433999999999997</v>
      </c>
      <c r="N1436" s="8"/>
      <c r="O1436" s="8">
        <v>1.1396491193721476</v>
      </c>
      <c r="P1436" s="8">
        <v>45.511520702688529</v>
      </c>
      <c r="Q1436" s="8">
        <v>51.748872546775218</v>
      </c>
      <c r="R1436" s="8">
        <v>1.5999576311641155</v>
      </c>
      <c r="S1436" s="8">
        <v>100.00000000000001</v>
      </c>
      <c r="T1436" s="8">
        <v>0</v>
      </c>
      <c r="U1436" s="8">
        <v>0</v>
      </c>
      <c r="V1436" s="8">
        <v>100</v>
      </c>
      <c r="W1436" s="8">
        <v>100</v>
      </c>
      <c r="X1436" s="9"/>
    </row>
    <row r="1437" spans="2:24" x14ac:dyDescent="0.2">
      <c r="B1437" s="20" t="s">
        <v>3262</v>
      </c>
      <c r="C1437" s="8">
        <v>49.244999999999997</v>
      </c>
      <c r="D1437" s="8">
        <v>4.9000000000000002E-2</v>
      </c>
      <c r="E1437" s="8">
        <v>1.0580000000000001</v>
      </c>
      <c r="F1437" s="8">
        <v>0</v>
      </c>
      <c r="G1437" s="8">
        <v>30.291</v>
      </c>
      <c r="H1437" s="8">
        <v>0.91100000000000003</v>
      </c>
      <c r="I1437" s="8">
        <v>14.87</v>
      </c>
      <c r="J1437" s="8">
        <v>0.57699999999999996</v>
      </c>
      <c r="K1437" s="8">
        <v>0</v>
      </c>
      <c r="L1437" s="8">
        <v>0</v>
      </c>
      <c r="M1437" s="8">
        <v>97.004999999999995</v>
      </c>
      <c r="N1437" s="8"/>
      <c r="O1437" s="8">
        <v>1.264497759282686</v>
      </c>
      <c r="P1437" s="8">
        <v>45.342359668714529</v>
      </c>
      <c r="Q1437" s="8">
        <v>51.814845613192077</v>
      </c>
      <c r="R1437" s="8">
        <v>1.5782969588107123</v>
      </c>
      <c r="S1437" s="8">
        <v>100</v>
      </c>
      <c r="T1437" s="8">
        <v>0</v>
      </c>
      <c r="U1437" s="8">
        <v>0</v>
      </c>
      <c r="V1437" s="8">
        <v>100</v>
      </c>
      <c r="W1437" s="8">
        <v>100</v>
      </c>
      <c r="X1437" s="9"/>
    </row>
    <row r="1438" spans="2:24" x14ac:dyDescent="0.2">
      <c r="B1438" s="20" t="s">
        <v>3263</v>
      </c>
      <c r="C1438" s="8">
        <v>49.292999999999999</v>
      </c>
      <c r="D1438" s="8">
        <v>4.3999999999999997E-2</v>
      </c>
      <c r="E1438" s="8">
        <v>0.96599999999999997</v>
      </c>
      <c r="F1438" s="8">
        <v>1.2999999999999999E-2</v>
      </c>
      <c r="G1438" s="8">
        <v>30.564</v>
      </c>
      <c r="H1438" s="8">
        <v>0.92200000000000004</v>
      </c>
      <c r="I1438" s="8">
        <v>14.855</v>
      </c>
      <c r="J1438" s="8">
        <v>0.49399999999999999</v>
      </c>
      <c r="K1438" s="8">
        <v>3.5999999999999997E-2</v>
      </c>
      <c r="L1438" s="8">
        <v>0</v>
      </c>
      <c r="M1438" s="8">
        <v>97.192999999999998</v>
      </c>
      <c r="N1438" s="8"/>
      <c r="O1438" s="8">
        <v>1.0798126000233788</v>
      </c>
      <c r="P1438" s="8">
        <v>45.179871995551714</v>
      </c>
      <c r="Q1438" s="8">
        <v>52.147078143325189</v>
      </c>
      <c r="R1438" s="8">
        <v>1.5932372610997219</v>
      </c>
      <c r="S1438" s="8">
        <v>100</v>
      </c>
      <c r="T1438" s="8">
        <v>0</v>
      </c>
      <c r="U1438" s="8">
        <v>0.14219854492314812</v>
      </c>
      <c r="V1438" s="8">
        <v>99.857801455076853</v>
      </c>
      <c r="W1438" s="8">
        <v>100</v>
      </c>
      <c r="X1438" s="9"/>
    </row>
    <row r="1439" spans="2:24" x14ac:dyDescent="0.2">
      <c r="B1439" s="20" t="s">
        <v>3264</v>
      </c>
      <c r="C1439" s="8">
        <v>49.088999999999999</v>
      </c>
      <c r="D1439" s="8">
        <v>4.3999999999999997E-2</v>
      </c>
      <c r="E1439" s="8">
        <v>1.0980000000000001</v>
      </c>
      <c r="F1439" s="8">
        <v>3.0000000000000001E-3</v>
      </c>
      <c r="G1439" s="8">
        <v>30.57</v>
      </c>
      <c r="H1439" s="8">
        <v>0.93899999999999995</v>
      </c>
      <c r="I1439" s="8">
        <v>15.025</v>
      </c>
      <c r="J1439" s="8">
        <v>0.47899999999999998</v>
      </c>
      <c r="K1439" s="8">
        <v>0.05</v>
      </c>
      <c r="L1439" s="8">
        <v>3.0000000000000001E-3</v>
      </c>
      <c r="M1439" s="8">
        <v>97.3</v>
      </c>
      <c r="N1439" s="8"/>
      <c r="O1439" s="8">
        <v>1.0415683861199314</v>
      </c>
      <c r="P1439" s="8">
        <v>45.458767316339859</v>
      </c>
      <c r="Q1439" s="8">
        <v>51.885506604654466</v>
      </c>
      <c r="R1439" s="8">
        <v>1.6141576928857457</v>
      </c>
      <c r="S1439" s="8">
        <v>100</v>
      </c>
      <c r="V1439" s="8"/>
      <c r="W1439" s="8"/>
      <c r="X1439" s="9"/>
    </row>
    <row r="1440" spans="2:24" ht="17" x14ac:dyDescent="0.2">
      <c r="B1440" s="10" t="s">
        <v>2727</v>
      </c>
      <c r="C1440" s="8">
        <f>AVERAGE(C1428:C1439)</f>
        <v>49.594583333333333</v>
      </c>
      <c r="D1440" s="8">
        <f t="shared" ref="D1440:L1440" si="669">AVERAGE(D1428:D1439)</f>
        <v>4.6583333333333338E-2</v>
      </c>
      <c r="E1440" s="8">
        <f t="shared" si="669"/>
        <v>0.98900000000000021</v>
      </c>
      <c r="F1440" s="8">
        <f t="shared" si="669"/>
        <v>4.1666666666666666E-3</v>
      </c>
      <c r="G1440" s="8">
        <f t="shared" si="669"/>
        <v>30.089583333333334</v>
      </c>
      <c r="H1440" s="8">
        <f t="shared" si="669"/>
        <v>0.7636666666666666</v>
      </c>
      <c r="I1440" s="8">
        <f t="shared" si="669"/>
        <v>15.485333333333335</v>
      </c>
      <c r="J1440" s="8">
        <f t="shared" si="669"/>
        <v>0.5235833333333334</v>
      </c>
      <c r="K1440" s="8">
        <f t="shared" si="669"/>
        <v>1.0666666666666666E-2</v>
      </c>
      <c r="L1440" s="8">
        <f t="shared" si="669"/>
        <v>5.0000000000000001E-4</v>
      </c>
      <c r="M1440" s="8">
        <f>SUM(C1440:L1440)</f>
        <v>97.507666666666665</v>
      </c>
      <c r="N1440" s="8"/>
      <c r="O1440" s="8">
        <v>1.1342834480727619</v>
      </c>
      <c r="P1440" s="8">
        <v>46.677462365155677</v>
      </c>
      <c r="Q1440" s="8">
        <v>50.880374762985539</v>
      </c>
      <c r="R1440" s="8">
        <v>1.3078794237860318</v>
      </c>
      <c r="S1440" s="8">
        <v>100.00000000000001</v>
      </c>
      <c r="T1440" s="8">
        <v>0</v>
      </c>
      <c r="U1440" s="8">
        <v>4.1799601654301299E-2</v>
      </c>
      <c r="V1440" s="8">
        <v>99.958200398345696</v>
      </c>
      <c r="W1440" s="8">
        <v>100</v>
      </c>
      <c r="X1440" s="9"/>
    </row>
    <row r="1441" spans="2:24" ht="17" x14ac:dyDescent="0.2">
      <c r="B1441" s="10" t="s">
        <v>1532</v>
      </c>
      <c r="C1441" s="8">
        <f>(STDEV(C1428:C1439)/C1440)*100</f>
        <v>0.64665392318714376</v>
      </c>
      <c r="D1441" s="8">
        <f t="shared" ref="D1441:L1441" si="670">(STDEV(D1428:D1439)/D1440)*100</f>
        <v>23.488335554319615</v>
      </c>
      <c r="E1441" s="8">
        <f t="shared" si="670"/>
        <v>13.380893355817141</v>
      </c>
      <c r="F1441" s="8">
        <f t="shared" si="670"/>
        <v>134.92624247747696</v>
      </c>
      <c r="G1441" s="8">
        <f t="shared" si="670"/>
        <v>1.5619859351535645</v>
      </c>
      <c r="H1441" s="8">
        <f t="shared" si="670"/>
        <v>25.202073477418807</v>
      </c>
      <c r="I1441" s="8">
        <f t="shared" si="670"/>
        <v>4.0908139234342569</v>
      </c>
      <c r="J1441" s="8">
        <f t="shared" si="670"/>
        <v>11.805424502936326</v>
      </c>
      <c r="K1441" s="8">
        <f t="shared" si="670"/>
        <v>172.04795017404572</v>
      </c>
      <c r="L1441" s="8">
        <f t="shared" si="670"/>
        <v>233.54968324845689</v>
      </c>
      <c r="N1441" s="8"/>
      <c r="O1441" s="8">
        <v>30.552331524379305</v>
      </c>
      <c r="P1441" s="8">
        <v>14.73069960524529</v>
      </c>
      <c r="Q1441" s="8">
        <v>3.1552822567782428</v>
      </c>
      <c r="R1441" s="8">
        <v>51.561686613597161</v>
      </c>
      <c r="S1441" s="8">
        <v>100</v>
      </c>
      <c r="T1441" s="8">
        <v>0.34957824919629671</v>
      </c>
      <c r="U1441" s="8">
        <v>88.920856495632833</v>
      </c>
      <c r="V1441" s="8">
        <v>10.729565255170879</v>
      </c>
      <c r="W1441" s="8">
        <v>100.00000000000001</v>
      </c>
      <c r="X1441" s="9"/>
    </row>
    <row r="1442" spans="2:24" x14ac:dyDescent="0.2">
      <c r="B1442" s="20"/>
      <c r="C1442" s="8"/>
      <c r="D1442" s="8"/>
      <c r="E1442" s="8"/>
      <c r="F1442" s="8"/>
      <c r="G1442" s="8"/>
      <c r="H1442" s="8"/>
      <c r="I1442" s="8"/>
      <c r="J1442" s="8"/>
      <c r="K1442" s="8"/>
      <c r="L1442" s="8"/>
      <c r="N1442" s="8"/>
      <c r="O1442" s="8"/>
      <c r="P1442" s="8"/>
      <c r="Q1442" s="8"/>
      <c r="R1442" s="8"/>
      <c r="S1442" s="8"/>
      <c r="V1442" s="8"/>
      <c r="W1442" s="8"/>
      <c r="X1442" s="9"/>
    </row>
    <row r="1443" spans="2:24" x14ac:dyDescent="0.2">
      <c r="B1443" s="20" t="s">
        <v>3430</v>
      </c>
      <c r="C1443" s="8">
        <v>50.042999999999999</v>
      </c>
      <c r="D1443" s="8">
        <v>6.4000000000000001E-2</v>
      </c>
      <c r="E1443" s="8">
        <v>1.034</v>
      </c>
      <c r="F1443" s="8">
        <v>0</v>
      </c>
      <c r="G1443" s="8">
        <v>15.281000000000001</v>
      </c>
      <c r="H1443" s="8">
        <v>0.71099999999999997</v>
      </c>
      <c r="I1443" s="8">
        <v>8.2319999999999993</v>
      </c>
      <c r="J1443" s="8">
        <v>21.524000000000001</v>
      </c>
      <c r="K1443" s="8">
        <v>1.179</v>
      </c>
      <c r="L1443" s="8">
        <v>1E-3</v>
      </c>
      <c r="M1443" s="8">
        <v>98.070999999999998</v>
      </c>
      <c r="N1443" s="8"/>
      <c r="O1443" s="8">
        <v>47.339230898238057</v>
      </c>
      <c r="P1443" s="8">
        <v>25.191525897384341</v>
      </c>
      <c r="Q1443" s="8">
        <v>26.233022801656901</v>
      </c>
      <c r="R1443" s="8">
        <v>1.2362204027207044</v>
      </c>
      <c r="S1443" s="8">
        <v>100</v>
      </c>
      <c r="V1443" s="8"/>
      <c r="W1443" s="8"/>
      <c r="X1443" s="9"/>
    </row>
    <row r="1444" spans="2:24" x14ac:dyDescent="0.2">
      <c r="B1444" s="20" t="s">
        <v>3431</v>
      </c>
      <c r="C1444" s="8">
        <v>48.551000000000002</v>
      </c>
      <c r="D1444" s="8">
        <v>0.14699999999999999</v>
      </c>
      <c r="E1444" s="8">
        <v>2.085</v>
      </c>
      <c r="F1444" s="8">
        <v>0</v>
      </c>
      <c r="G1444" s="8">
        <v>16.251999999999999</v>
      </c>
      <c r="H1444" s="8">
        <v>0.64900000000000002</v>
      </c>
      <c r="I1444" s="8">
        <v>7.3239999999999998</v>
      </c>
      <c r="J1444" s="8">
        <v>20.722999999999999</v>
      </c>
      <c r="K1444" s="8">
        <v>1.4259999999999999</v>
      </c>
      <c r="L1444" s="8">
        <v>0</v>
      </c>
      <c r="M1444" s="8">
        <v>97.18</v>
      </c>
      <c r="N1444" s="8"/>
      <c r="O1444" s="8">
        <v>46.978058913996144</v>
      </c>
      <c r="P1444" s="8">
        <v>23.101579524717295</v>
      </c>
      <c r="Q1444" s="8">
        <v>28.757266451435466</v>
      </c>
      <c r="R1444" s="8">
        <v>1.1630951098510918</v>
      </c>
      <c r="S1444" s="8">
        <v>99.999999999999986</v>
      </c>
      <c r="V1444" s="8"/>
      <c r="W1444" s="8"/>
      <c r="X1444" s="9"/>
    </row>
    <row r="1445" spans="2:24" x14ac:dyDescent="0.2">
      <c r="B1445" s="20" t="s">
        <v>3432</v>
      </c>
      <c r="C1445" s="8">
        <v>49.731999999999999</v>
      </c>
      <c r="D1445" s="8">
        <v>0.126</v>
      </c>
      <c r="E1445" s="8">
        <v>1.9359999999999999</v>
      </c>
      <c r="F1445" s="8">
        <v>0</v>
      </c>
      <c r="G1445" s="8">
        <v>15.901</v>
      </c>
      <c r="H1445" s="8">
        <v>0.66700000000000004</v>
      </c>
      <c r="I1445" s="8">
        <v>7.7460000000000004</v>
      </c>
      <c r="J1445" s="8">
        <v>21.032</v>
      </c>
      <c r="K1445" s="8">
        <v>1.526</v>
      </c>
      <c r="L1445" s="8">
        <v>0</v>
      </c>
      <c r="M1445" s="8">
        <v>98.665999999999997</v>
      </c>
      <c r="N1445" s="8"/>
      <c r="O1445" s="8">
        <v>47.000447718424503</v>
      </c>
      <c r="P1445" s="8">
        <v>24.085175356414261</v>
      </c>
      <c r="Q1445" s="8">
        <v>27.736024099560424</v>
      </c>
      <c r="R1445" s="8">
        <v>1.1783528256008187</v>
      </c>
      <c r="S1445" s="8">
        <v>100.00000000000001</v>
      </c>
      <c r="V1445" s="8"/>
      <c r="W1445" s="8"/>
      <c r="X1445" s="9"/>
    </row>
    <row r="1446" spans="2:24" x14ac:dyDescent="0.2">
      <c r="B1446" s="20" t="s">
        <v>3433</v>
      </c>
      <c r="C1446" s="8">
        <v>49.274999999999999</v>
      </c>
      <c r="D1446" s="8">
        <v>0.113</v>
      </c>
      <c r="E1446" s="8">
        <v>1.788</v>
      </c>
      <c r="F1446" s="8">
        <v>0</v>
      </c>
      <c r="G1446" s="8">
        <v>15.731</v>
      </c>
      <c r="H1446" s="8">
        <v>0.70199999999999996</v>
      </c>
      <c r="I1446" s="8">
        <v>7.6580000000000004</v>
      </c>
      <c r="J1446" s="8">
        <v>21.236999999999998</v>
      </c>
      <c r="K1446" s="8">
        <v>1.25</v>
      </c>
      <c r="L1446" s="8">
        <v>0</v>
      </c>
      <c r="M1446" s="8">
        <v>97.769000000000005</v>
      </c>
      <c r="N1446" s="8"/>
      <c r="O1446" s="8">
        <v>47.482402604785975</v>
      </c>
      <c r="P1446" s="8">
        <v>23.823511710863571</v>
      </c>
      <c r="Q1446" s="8">
        <v>27.45327728992692</v>
      </c>
      <c r="R1446" s="8">
        <v>1.2408083944235411</v>
      </c>
      <c r="S1446" s="8">
        <v>100</v>
      </c>
      <c r="V1446" s="8"/>
      <c r="W1446" s="8"/>
      <c r="X1446" s="9"/>
    </row>
    <row r="1447" spans="2:24" x14ac:dyDescent="0.2">
      <c r="B1447" s="20" t="s">
        <v>3434</v>
      </c>
      <c r="C1447" s="8">
        <v>50.334000000000003</v>
      </c>
      <c r="D1447" s="8">
        <v>5.0999999999999997E-2</v>
      </c>
      <c r="E1447" s="8">
        <v>1.095</v>
      </c>
      <c r="F1447" s="8">
        <v>4.0000000000000001E-3</v>
      </c>
      <c r="G1447" s="8">
        <v>15.619</v>
      </c>
      <c r="H1447" s="8">
        <v>0.71499999999999997</v>
      </c>
      <c r="I1447" s="8">
        <v>8.0250000000000004</v>
      </c>
      <c r="J1447" s="8">
        <v>21.771000000000001</v>
      </c>
      <c r="K1447" s="8">
        <v>1.2250000000000001</v>
      </c>
      <c r="L1447" s="8">
        <v>0</v>
      </c>
      <c r="M1447" s="8">
        <v>98.840999999999994</v>
      </c>
      <c r="N1447" s="8"/>
      <c r="O1447" s="8">
        <v>47.645682712629771</v>
      </c>
      <c r="P1447" s="8">
        <v>24.436618889885871</v>
      </c>
      <c r="Q1447" s="8">
        <v>26.680671023762731</v>
      </c>
      <c r="R1447" s="8">
        <v>1.2370273737216333</v>
      </c>
      <c r="S1447" s="8">
        <v>100</v>
      </c>
      <c r="V1447" s="8"/>
      <c r="W1447" s="8"/>
      <c r="X1447" s="9"/>
    </row>
    <row r="1448" spans="2:24" ht="17" x14ac:dyDescent="0.2">
      <c r="B1448" s="10" t="s">
        <v>3499</v>
      </c>
      <c r="C1448" s="8">
        <f>AVERAGE(C1443:C1447)</f>
        <v>49.587000000000003</v>
      </c>
      <c r="D1448" s="8">
        <f t="shared" ref="D1448:K1448" si="671">AVERAGE(D1443:D1447)</f>
        <v>0.1002</v>
      </c>
      <c r="E1448" s="8">
        <f t="shared" si="671"/>
        <v>1.5875999999999999</v>
      </c>
      <c r="F1448" s="8">
        <f t="shared" si="671"/>
        <v>8.0000000000000004E-4</v>
      </c>
      <c r="G1448" s="8">
        <f t="shared" si="671"/>
        <v>15.756799999999998</v>
      </c>
      <c r="H1448" s="8">
        <f t="shared" si="671"/>
        <v>0.68879999999999997</v>
      </c>
      <c r="I1448" s="8">
        <f t="shared" si="671"/>
        <v>7.7969999999999997</v>
      </c>
      <c r="J1448" s="8">
        <f t="shared" si="671"/>
        <v>21.257399999999997</v>
      </c>
      <c r="K1448" s="8">
        <f t="shared" si="671"/>
        <v>1.3211999999999999</v>
      </c>
      <c r="L1448" s="8">
        <f>AVERAGE(L1443:L1447)</f>
        <v>2.0000000000000001E-4</v>
      </c>
      <c r="M1448" s="8">
        <f>SUM(C1448:L1448)</f>
        <v>98.097000000000008</v>
      </c>
      <c r="N1448" s="8"/>
      <c r="O1448" s="8">
        <v>47.291685515086634</v>
      </c>
      <c r="P1448" s="8">
        <v>24.135321065891741</v>
      </c>
      <c r="Q1448" s="8">
        <v>27.361570241894217</v>
      </c>
      <c r="R1448" s="8">
        <v>1.2114231771273911</v>
      </c>
      <c r="S1448" s="8">
        <v>99.999999999999972</v>
      </c>
      <c r="V1448" s="8"/>
      <c r="W1448" s="8"/>
      <c r="X1448" s="9"/>
    </row>
    <row r="1449" spans="2:24" ht="17" x14ac:dyDescent="0.2">
      <c r="B1449" s="10" t="s">
        <v>1532</v>
      </c>
      <c r="C1449" s="8">
        <f>(STDEV(C1443:C1447)/C1448)*100</f>
        <v>1.4107993710085536</v>
      </c>
      <c r="D1449" s="8">
        <f t="shared" ref="D1449:K1449" si="672">(STDEV(D1443:D1447)/D1448)*100</f>
        <v>40.999626809622221</v>
      </c>
      <c r="E1449" s="8">
        <f t="shared" si="672"/>
        <v>30.826851238555737</v>
      </c>
      <c r="F1449" s="8">
        <f t="shared" si="672"/>
        <v>223.60679774997897</v>
      </c>
      <c r="G1449" s="8">
        <f t="shared" si="672"/>
        <v>2.2707067485333639</v>
      </c>
      <c r="H1449" s="8">
        <f t="shared" si="672"/>
        <v>4.2406485869819068</v>
      </c>
      <c r="I1449" s="8">
        <f t="shared" si="672"/>
        <v>4.4745000522598133</v>
      </c>
      <c r="J1449" s="8">
        <f t="shared" si="672"/>
        <v>1.9276859558211366</v>
      </c>
      <c r="K1449" s="8">
        <f t="shared" si="672"/>
        <v>11.192651681351526</v>
      </c>
      <c r="L1449" s="8">
        <f>(STDEV(L1443:L1447)/L1448)*100</f>
        <v>223.60679774997897</v>
      </c>
      <c r="N1449" s="8"/>
      <c r="O1449" s="8">
        <v>14.517549454918413</v>
      </c>
      <c r="P1449" s="8">
        <v>46.887000057217087</v>
      </c>
      <c r="Q1449" s="8">
        <v>13.34800707164025</v>
      </c>
      <c r="R1449" s="8">
        <v>25.247443416224247</v>
      </c>
      <c r="S1449" s="8">
        <v>100</v>
      </c>
      <c r="T1449" s="8">
        <v>5.5804942986459896</v>
      </c>
      <c r="U1449" s="8">
        <v>58.192303400089251</v>
      </c>
      <c r="V1449" s="8">
        <v>36.227202301264768</v>
      </c>
      <c r="W1449" s="8">
        <v>100</v>
      </c>
      <c r="X1449" s="9"/>
    </row>
    <row r="1450" spans="2:24" x14ac:dyDescent="0.2">
      <c r="B1450" s="20"/>
      <c r="C1450" s="8"/>
      <c r="D1450" s="8"/>
      <c r="E1450" s="8"/>
      <c r="F1450" s="8"/>
      <c r="G1450" s="8"/>
      <c r="H1450" s="8"/>
      <c r="I1450" s="8"/>
      <c r="J1450" s="8"/>
      <c r="K1450" s="8"/>
      <c r="L1450" s="8"/>
      <c r="N1450" s="8"/>
      <c r="O1450" s="8"/>
      <c r="P1450" s="8"/>
      <c r="Q1450" s="8"/>
      <c r="R1450" s="8"/>
      <c r="S1450" s="8"/>
      <c r="V1450" s="8"/>
      <c r="W1450" s="8"/>
      <c r="X1450" s="9"/>
    </row>
    <row r="1451" spans="2:24" x14ac:dyDescent="0.2">
      <c r="B1451" s="20" t="s">
        <v>3435</v>
      </c>
      <c r="C1451" s="8">
        <v>47.152000000000001</v>
      </c>
      <c r="D1451" s="8">
        <v>3.3000000000000002E-2</v>
      </c>
      <c r="E1451" s="8">
        <v>0.61299999999999999</v>
      </c>
      <c r="F1451" s="8">
        <v>0</v>
      </c>
      <c r="G1451" s="8">
        <v>24.071000000000002</v>
      </c>
      <c r="H1451" s="8">
        <v>2.9380000000000002</v>
      </c>
      <c r="I1451" s="8">
        <v>0.83899999999999997</v>
      </c>
      <c r="J1451" s="8">
        <v>22.283999999999999</v>
      </c>
      <c r="K1451" s="8">
        <v>0.13900000000000001</v>
      </c>
      <c r="L1451" s="8">
        <v>0</v>
      </c>
      <c r="M1451" s="8">
        <v>98.069000000000003</v>
      </c>
      <c r="N1451" s="8"/>
      <c r="O1451" s="8">
        <v>50.00614095642095</v>
      </c>
      <c r="P1451" s="8">
        <v>2.6196486661053</v>
      </c>
      <c r="Q1451" s="8">
        <v>42.162142365485607</v>
      </c>
      <c r="R1451" s="8">
        <v>5.2120680119881388</v>
      </c>
      <c r="S1451" s="8">
        <v>99.999999999999986</v>
      </c>
      <c r="V1451" s="8"/>
      <c r="W1451" s="8"/>
      <c r="X1451" s="9"/>
    </row>
    <row r="1452" spans="2:24" x14ac:dyDescent="0.2">
      <c r="B1452" s="20" t="s">
        <v>3436</v>
      </c>
      <c r="C1452" s="8">
        <v>47.014000000000003</v>
      </c>
      <c r="D1452" s="8">
        <v>1.4E-2</v>
      </c>
      <c r="E1452" s="8">
        <v>0.46800000000000003</v>
      </c>
      <c r="F1452" s="8">
        <v>0</v>
      </c>
      <c r="G1452" s="8">
        <v>24.449000000000002</v>
      </c>
      <c r="H1452" s="8">
        <v>2.4660000000000002</v>
      </c>
      <c r="I1452" s="8">
        <v>1.097</v>
      </c>
      <c r="J1452" s="8">
        <v>22.181999999999999</v>
      </c>
      <c r="K1452" s="8">
        <v>0.20799999999999999</v>
      </c>
      <c r="L1452" s="8">
        <v>0</v>
      </c>
      <c r="M1452" s="8">
        <v>97.897999999999996</v>
      </c>
      <c r="N1452" s="8"/>
      <c r="O1452" s="8">
        <v>49.57822644064391</v>
      </c>
      <c r="P1452" s="8">
        <v>3.4115191340269502</v>
      </c>
      <c r="Q1452" s="8">
        <v>42.653014747107946</v>
      </c>
      <c r="R1452" s="8">
        <v>4.3572396782211937</v>
      </c>
      <c r="S1452" s="8">
        <v>100</v>
      </c>
      <c r="V1452" s="8"/>
      <c r="W1452" s="8"/>
      <c r="X1452" s="9"/>
    </row>
    <row r="1453" spans="2:24" x14ac:dyDescent="0.2">
      <c r="B1453" s="20" t="s">
        <v>3437</v>
      </c>
      <c r="C1453" s="8">
        <v>47.215000000000003</v>
      </c>
      <c r="D1453" s="8">
        <v>0.01</v>
      </c>
      <c r="E1453" s="8">
        <v>0.39500000000000002</v>
      </c>
      <c r="F1453" s="8">
        <v>0</v>
      </c>
      <c r="G1453" s="8">
        <v>23.814</v>
      </c>
      <c r="H1453" s="8">
        <v>2.762</v>
      </c>
      <c r="I1453" s="8">
        <v>1.0649999999999999</v>
      </c>
      <c r="J1453" s="8">
        <v>22.414000000000001</v>
      </c>
      <c r="K1453" s="8">
        <v>0.19700000000000001</v>
      </c>
      <c r="L1453" s="8">
        <v>4.0000000000000001E-3</v>
      </c>
      <c r="M1453" s="8">
        <v>97.876000000000005</v>
      </c>
      <c r="N1453" s="8"/>
      <c r="O1453" s="8">
        <v>50.179946372334705</v>
      </c>
      <c r="P1453" s="8">
        <v>3.3175030523418934</v>
      </c>
      <c r="Q1453" s="8">
        <v>41.614197221719898</v>
      </c>
      <c r="R1453" s="8">
        <v>4.8883533536035024</v>
      </c>
      <c r="S1453" s="8">
        <v>100</v>
      </c>
      <c r="V1453" s="8"/>
      <c r="W1453" s="8"/>
      <c r="X1453" s="9"/>
    </row>
    <row r="1454" spans="2:24" x14ac:dyDescent="0.2">
      <c r="B1454" s="20" t="s">
        <v>3438</v>
      </c>
      <c r="C1454" s="8">
        <v>47.335999999999999</v>
      </c>
      <c r="D1454" s="8">
        <v>1.2999999999999999E-2</v>
      </c>
      <c r="E1454" s="8">
        <v>0.53200000000000003</v>
      </c>
      <c r="F1454" s="8">
        <v>0</v>
      </c>
      <c r="G1454" s="8">
        <v>24.785</v>
      </c>
      <c r="H1454" s="8">
        <v>2.419</v>
      </c>
      <c r="I1454" s="8">
        <v>0.76400000000000001</v>
      </c>
      <c r="J1454" s="8">
        <v>22.24</v>
      </c>
      <c r="K1454" s="8">
        <v>0.20100000000000001</v>
      </c>
      <c r="L1454" s="8">
        <v>0</v>
      </c>
      <c r="M1454" s="8">
        <v>98.299000000000007</v>
      </c>
      <c r="N1454" s="8"/>
      <c r="O1454" s="8">
        <v>49.908903336774948</v>
      </c>
      <c r="P1454" s="8">
        <v>2.3855443821297282</v>
      </c>
      <c r="Q1454" s="8">
        <v>43.414071180053718</v>
      </c>
      <c r="R1454" s="8">
        <v>4.291481101041601</v>
      </c>
      <c r="S1454" s="8">
        <v>100</v>
      </c>
      <c r="V1454" s="8"/>
      <c r="W1454" s="8"/>
      <c r="X1454" s="9"/>
    </row>
    <row r="1455" spans="2:24" ht="17" x14ac:dyDescent="0.2">
      <c r="B1455" s="10" t="s">
        <v>1818</v>
      </c>
      <c r="C1455" s="8">
        <f>AVERAGE(C1451:C1454)</f>
        <v>47.179249999999996</v>
      </c>
      <c r="D1455" s="8">
        <f t="shared" ref="D1455:L1455" si="673">AVERAGE(D1451:D1454)</f>
        <v>1.7500000000000002E-2</v>
      </c>
      <c r="E1455" s="8">
        <f t="shared" si="673"/>
        <v>0.502</v>
      </c>
      <c r="F1455" s="8">
        <f t="shared" si="673"/>
        <v>0</v>
      </c>
      <c r="G1455" s="8">
        <f t="shared" si="673"/>
        <v>24.27975</v>
      </c>
      <c r="H1455" s="8">
        <f t="shared" si="673"/>
        <v>2.6462500000000002</v>
      </c>
      <c r="I1455" s="8">
        <f t="shared" si="673"/>
        <v>0.94124999999999992</v>
      </c>
      <c r="J1455" s="8">
        <f t="shared" si="673"/>
        <v>22.279999999999998</v>
      </c>
      <c r="K1455" s="8">
        <f t="shared" si="673"/>
        <v>0.18625000000000003</v>
      </c>
      <c r="L1455" s="8">
        <f t="shared" si="673"/>
        <v>1E-3</v>
      </c>
      <c r="M1455" s="8">
        <f>SUM(C1455:L1455)</f>
        <v>98.033249999999995</v>
      </c>
      <c r="N1455" s="8"/>
      <c r="O1455" s="8">
        <v>49.918117059059171</v>
      </c>
      <c r="P1455" s="8">
        <v>2.9342620445004033</v>
      </c>
      <c r="Q1455" s="8">
        <v>42.460545157038645</v>
      </c>
      <c r="R1455" s="8">
        <v>4.6870757394017799</v>
      </c>
      <c r="S1455" s="8">
        <v>99.999999999999986</v>
      </c>
      <c r="V1455" s="8"/>
      <c r="W1455" s="8"/>
      <c r="X1455" s="9"/>
    </row>
    <row r="1456" spans="2:24" ht="17" x14ac:dyDescent="0.2">
      <c r="B1456" s="10" t="s">
        <v>1532</v>
      </c>
      <c r="C1456" s="8">
        <f>(STDEV(C1451:C1454)/C1455)*100</f>
        <v>0.28410422126695345</v>
      </c>
      <c r="D1456" s="8">
        <f t="shared" ref="D1456:L1456" si="674">(STDEV(D1451:D1454)/D1455)*100</f>
        <v>59.841059323447652</v>
      </c>
      <c r="E1456" s="8">
        <f t="shared" si="674"/>
        <v>18.482649546513706</v>
      </c>
      <c r="F1456" s="8"/>
      <c r="G1456" s="8">
        <f t="shared" si="674"/>
        <v>1.7545400838329801</v>
      </c>
      <c r="H1456" s="8">
        <f t="shared" si="674"/>
        <v>9.3243132197392207</v>
      </c>
      <c r="I1456" s="8">
        <f t="shared" si="674"/>
        <v>17.505153795207146</v>
      </c>
      <c r="J1456" s="8">
        <f t="shared" si="674"/>
        <v>0.44262614303944386</v>
      </c>
      <c r="K1456" s="8">
        <f t="shared" si="674"/>
        <v>17.087974101989229</v>
      </c>
      <c r="L1456" s="8">
        <f t="shared" si="674"/>
        <v>200</v>
      </c>
      <c r="N1456" s="8"/>
      <c r="O1456" s="8">
        <v>1.3196943949552471</v>
      </c>
      <c r="P1456" s="8">
        <v>72.619480817208753</v>
      </c>
      <c r="Q1456" s="8">
        <v>4.08317460705402</v>
      </c>
      <c r="R1456" s="8">
        <v>21.977650180781978</v>
      </c>
      <c r="S1456" s="8">
        <v>100</v>
      </c>
      <c r="T1456" s="8">
        <v>2.1705888908756426</v>
      </c>
      <c r="U1456" s="8">
        <v>46.84065464342936</v>
      </c>
      <c r="V1456" s="8">
        <v>50.988756465694983</v>
      </c>
      <c r="W1456" s="8">
        <v>99.999999999999986</v>
      </c>
      <c r="X1456" s="9"/>
    </row>
    <row r="1457" spans="2:24" x14ac:dyDescent="0.2">
      <c r="B1457" s="20"/>
      <c r="C1457" s="8"/>
      <c r="D1457" s="8"/>
      <c r="E1457" s="8"/>
      <c r="F1457" s="8"/>
      <c r="G1457" s="8"/>
      <c r="H1457" s="8"/>
      <c r="I1457" s="8"/>
      <c r="J1457" s="8"/>
      <c r="K1457" s="8"/>
      <c r="L1457" s="8"/>
      <c r="N1457" s="8"/>
      <c r="O1457" s="8"/>
      <c r="P1457" s="8"/>
      <c r="Q1457" s="8"/>
      <c r="R1457" s="8"/>
      <c r="S1457" s="8"/>
      <c r="V1457" s="8"/>
      <c r="W1457" s="8"/>
      <c r="X1457" s="9"/>
    </row>
    <row r="1458" spans="2:24" x14ac:dyDescent="0.2">
      <c r="B1458" s="20" t="s">
        <v>3439</v>
      </c>
      <c r="C1458" s="8">
        <v>46.494</v>
      </c>
      <c r="D1458" s="8">
        <v>0</v>
      </c>
      <c r="E1458" s="8">
        <v>0.54700000000000004</v>
      </c>
      <c r="F1458" s="8">
        <v>0</v>
      </c>
      <c r="G1458" s="8">
        <v>20.481999999999999</v>
      </c>
      <c r="H1458" s="8">
        <v>6.7519999999999998</v>
      </c>
      <c r="I1458" s="8">
        <v>0.9</v>
      </c>
      <c r="J1458" s="8">
        <v>21.776</v>
      </c>
      <c r="K1458" s="8">
        <v>5.0999999999999997E-2</v>
      </c>
      <c r="L1458" s="8">
        <v>0</v>
      </c>
      <c r="M1458" s="8">
        <v>97.001999999999995</v>
      </c>
      <c r="N1458" s="8"/>
      <c r="O1458" s="8">
        <v>49.096826186023563</v>
      </c>
      <c r="P1458" s="8">
        <v>2.8233759967238501</v>
      </c>
      <c r="Q1458" s="8">
        <v>36.045082095645263</v>
      </c>
      <c r="R1458" s="8">
        <v>12.034715721607327</v>
      </c>
      <c r="S1458" s="8">
        <v>100</v>
      </c>
      <c r="V1458" s="8"/>
      <c r="W1458" s="8"/>
      <c r="X1458" s="9"/>
    </row>
    <row r="1459" spans="2:24" x14ac:dyDescent="0.2">
      <c r="B1459" s="20" t="s">
        <v>3440</v>
      </c>
      <c r="C1459" s="8">
        <v>46.966000000000001</v>
      </c>
      <c r="D1459" s="8">
        <v>0</v>
      </c>
      <c r="E1459" s="8">
        <v>0.40699999999999997</v>
      </c>
      <c r="F1459" s="8">
        <v>0</v>
      </c>
      <c r="G1459" s="8">
        <v>20.178999999999998</v>
      </c>
      <c r="H1459" s="8">
        <v>6.9829999999999997</v>
      </c>
      <c r="I1459" s="8">
        <v>0.88</v>
      </c>
      <c r="J1459" s="8">
        <v>21.734999999999999</v>
      </c>
      <c r="K1459" s="8">
        <v>7.6999999999999999E-2</v>
      </c>
      <c r="L1459" s="8">
        <v>3.0000000000000001E-3</v>
      </c>
      <c r="M1459" s="8">
        <v>97.231999999999999</v>
      </c>
      <c r="N1459" s="8"/>
      <c r="O1459" s="8">
        <v>49.140348309854566</v>
      </c>
      <c r="P1459" s="8">
        <v>2.7682936478048235</v>
      </c>
      <c r="Q1459" s="8">
        <v>35.610377108901467</v>
      </c>
      <c r="R1459" s="8">
        <v>12.480980933439154</v>
      </c>
      <c r="S1459" s="8">
        <v>100.00000000000001</v>
      </c>
      <c r="V1459" s="8"/>
      <c r="W1459" s="8"/>
      <c r="X1459" s="9"/>
    </row>
    <row r="1460" spans="2:24" x14ac:dyDescent="0.2">
      <c r="B1460" s="20" t="s">
        <v>3441</v>
      </c>
      <c r="C1460" s="8">
        <v>47.143000000000001</v>
      </c>
      <c r="D1460" s="8">
        <v>0</v>
      </c>
      <c r="E1460" s="8">
        <v>0.54400000000000004</v>
      </c>
      <c r="F1460" s="8">
        <v>0</v>
      </c>
      <c r="G1460" s="8">
        <v>20.71</v>
      </c>
      <c r="H1460" s="8">
        <v>6.8179999999999996</v>
      </c>
      <c r="I1460" s="8">
        <v>0.84499999999999997</v>
      </c>
      <c r="J1460" s="8">
        <v>21.875</v>
      </c>
      <c r="K1460" s="8">
        <v>0</v>
      </c>
      <c r="L1460" s="8">
        <v>0</v>
      </c>
      <c r="M1460" s="8">
        <v>97.959000000000003</v>
      </c>
      <c r="N1460" s="8"/>
      <c r="O1460" s="8">
        <v>49.040722831298318</v>
      </c>
      <c r="P1460" s="8">
        <v>2.6358240006056266</v>
      </c>
      <c r="Q1460" s="8">
        <v>36.239921356284853</v>
      </c>
      <c r="R1460" s="8">
        <v>12.083531811811211</v>
      </c>
      <c r="S1460" s="8">
        <v>100</v>
      </c>
      <c r="V1460" s="8"/>
      <c r="W1460" s="8"/>
      <c r="X1460" s="9"/>
    </row>
    <row r="1461" spans="2:24" x14ac:dyDescent="0.2">
      <c r="B1461" s="20" t="s">
        <v>3442</v>
      </c>
      <c r="C1461" s="8">
        <v>46.816000000000003</v>
      </c>
      <c r="D1461" s="8">
        <v>0</v>
      </c>
      <c r="E1461" s="8">
        <v>0.63100000000000001</v>
      </c>
      <c r="F1461" s="8">
        <v>0</v>
      </c>
      <c r="G1461" s="8">
        <v>20.516999999999999</v>
      </c>
      <c r="H1461" s="8">
        <v>6.9189999999999996</v>
      </c>
      <c r="I1461" s="8">
        <v>0.71499999999999997</v>
      </c>
      <c r="J1461" s="8">
        <v>21.856000000000002</v>
      </c>
      <c r="K1461" s="8">
        <v>7.0000000000000001E-3</v>
      </c>
      <c r="L1461" s="8">
        <v>6.0000000000000001E-3</v>
      </c>
      <c r="M1461" s="8">
        <v>97.466999999999999</v>
      </c>
      <c r="N1461" s="8"/>
      <c r="O1461" s="8">
        <v>49.297278414539434</v>
      </c>
      <c r="P1461" s="8">
        <v>2.2439294657887627</v>
      </c>
      <c r="Q1461" s="8">
        <v>36.121391028952999</v>
      </c>
      <c r="R1461" s="8">
        <v>12.337401090718801</v>
      </c>
      <c r="S1461" s="8">
        <v>100</v>
      </c>
      <c r="V1461" s="8"/>
      <c r="W1461" s="8"/>
      <c r="X1461" s="9"/>
    </row>
    <row r="1462" spans="2:24" x14ac:dyDescent="0.2">
      <c r="B1462" s="20" t="s">
        <v>3443</v>
      </c>
      <c r="C1462" s="8">
        <v>47.357999999999997</v>
      </c>
      <c r="D1462" s="8">
        <v>0</v>
      </c>
      <c r="E1462" s="8">
        <v>0.20599999999999999</v>
      </c>
      <c r="F1462" s="8">
        <v>0</v>
      </c>
      <c r="G1462" s="8">
        <v>19.268999999999998</v>
      </c>
      <c r="H1462" s="8">
        <v>8.6449999999999996</v>
      </c>
      <c r="I1462" s="8">
        <v>0.54600000000000004</v>
      </c>
      <c r="J1462" s="8">
        <v>21.721</v>
      </c>
      <c r="K1462" s="8">
        <v>2.1999999999999999E-2</v>
      </c>
      <c r="L1462" s="8">
        <v>0</v>
      </c>
      <c r="M1462" s="8">
        <v>97.766999999999996</v>
      </c>
      <c r="N1462" s="8"/>
      <c r="O1462" s="8">
        <v>48.970447123331937</v>
      </c>
      <c r="P1462" s="8">
        <v>1.7127650587395866</v>
      </c>
      <c r="Q1462" s="8">
        <v>33.908749737454087</v>
      </c>
      <c r="R1462" s="8">
        <v>15.408038080474379</v>
      </c>
      <c r="S1462" s="8">
        <v>99.999999999999986</v>
      </c>
      <c r="V1462" s="8"/>
      <c r="W1462" s="8"/>
      <c r="X1462" s="9"/>
    </row>
    <row r="1463" spans="2:24" x14ac:dyDescent="0.2">
      <c r="B1463" s="20" t="s">
        <v>3444</v>
      </c>
      <c r="C1463" s="8">
        <v>46.859000000000002</v>
      </c>
      <c r="D1463" s="8">
        <v>0</v>
      </c>
      <c r="E1463" s="8">
        <v>0.50900000000000001</v>
      </c>
      <c r="F1463" s="8">
        <v>0</v>
      </c>
      <c r="G1463" s="8">
        <v>19.568000000000001</v>
      </c>
      <c r="H1463" s="8">
        <v>7.4790000000000001</v>
      </c>
      <c r="I1463" s="8">
        <v>0.63400000000000001</v>
      </c>
      <c r="J1463" s="8">
        <v>21.709</v>
      </c>
      <c r="K1463" s="8">
        <v>0</v>
      </c>
      <c r="L1463" s="8">
        <v>1E-3</v>
      </c>
      <c r="M1463" s="8">
        <v>96.766999999999996</v>
      </c>
      <c r="N1463" s="8"/>
      <c r="O1463" s="8">
        <v>49.589547727468101</v>
      </c>
      <c r="P1463" s="8">
        <v>2.0150716117653253</v>
      </c>
      <c r="Q1463" s="8">
        <v>34.889529673564269</v>
      </c>
      <c r="R1463" s="8">
        <v>13.505850987202303</v>
      </c>
      <c r="S1463" s="8">
        <v>100</v>
      </c>
      <c r="V1463" s="8"/>
      <c r="W1463" s="8"/>
      <c r="X1463" s="9"/>
    </row>
    <row r="1464" spans="2:24" ht="17" x14ac:dyDescent="0.2">
      <c r="B1464" s="10" t="s">
        <v>3500</v>
      </c>
      <c r="C1464" s="8">
        <f>AVERAGE(C1458:C1463)</f>
        <v>46.939333333333337</v>
      </c>
      <c r="D1464" s="8">
        <f t="shared" ref="D1464:L1464" si="675">AVERAGE(D1458:D1463)</f>
        <v>0</v>
      </c>
      <c r="E1464" s="8">
        <f t="shared" si="675"/>
        <v>0.47399999999999998</v>
      </c>
      <c r="F1464" s="8">
        <f t="shared" si="675"/>
        <v>0</v>
      </c>
      <c r="G1464" s="8">
        <f t="shared" si="675"/>
        <v>20.120833333333334</v>
      </c>
      <c r="H1464" s="8">
        <f t="shared" si="675"/>
        <v>7.2659999999999991</v>
      </c>
      <c r="I1464" s="8">
        <f t="shared" si="675"/>
        <v>0.75333333333333341</v>
      </c>
      <c r="J1464" s="8">
        <f t="shared" si="675"/>
        <v>21.778666666666666</v>
      </c>
      <c r="K1464" s="8">
        <f t="shared" si="675"/>
        <v>2.6166666666666668E-2</v>
      </c>
      <c r="L1464" s="8">
        <f t="shared" si="675"/>
        <v>1.666666666666667E-3</v>
      </c>
      <c r="M1464" s="8">
        <f>SUM(C1464:L1464)</f>
        <v>97.36</v>
      </c>
      <c r="N1464" s="8"/>
      <c r="O1464" s="8">
        <v>49.188199609368318</v>
      </c>
      <c r="P1464" s="8">
        <v>2.3673786215671391</v>
      </c>
      <c r="Q1464" s="8">
        <v>35.471042213754103</v>
      </c>
      <c r="R1464" s="8">
        <v>12.973379555310427</v>
      </c>
      <c r="S1464" s="8">
        <v>100</v>
      </c>
      <c r="V1464" s="8"/>
      <c r="W1464" s="8"/>
      <c r="X1464" s="9"/>
    </row>
    <row r="1465" spans="2:24" ht="17" x14ac:dyDescent="0.2">
      <c r="B1465" s="10" t="s">
        <v>1532</v>
      </c>
      <c r="C1465" s="8">
        <f>(STDEV(C1458:C1463)/C1464)*100</f>
        <v>0.63015432897700807</v>
      </c>
      <c r="D1465" s="8"/>
      <c r="E1465" s="8">
        <f t="shared" ref="E1465:L1465" si="676">(STDEV(E1458:E1463)/E1464)*100</f>
        <v>31.633753068093345</v>
      </c>
      <c r="F1465" s="8"/>
      <c r="G1465" s="8">
        <f t="shared" si="676"/>
        <v>2.8715391677417812</v>
      </c>
      <c r="H1465" s="8">
        <f t="shared" si="676"/>
        <v>9.9480991891255144</v>
      </c>
      <c r="I1465" s="8">
        <f t="shared" si="676"/>
        <v>19.204742835773715</v>
      </c>
      <c r="J1465" s="8">
        <f t="shared" si="676"/>
        <v>0.32696498275607977</v>
      </c>
      <c r="K1465" s="8">
        <f t="shared" si="676"/>
        <v>120.30429186812981</v>
      </c>
      <c r="L1465" s="8">
        <f t="shared" si="676"/>
        <v>145.32721699667954</v>
      </c>
      <c r="N1465" s="8"/>
      <c r="O1465" s="8">
        <v>0.8800218018390642</v>
      </c>
      <c r="P1465" s="8">
        <v>71.920315282687071</v>
      </c>
      <c r="Q1465" s="8">
        <v>6.0326104129783005</v>
      </c>
      <c r="R1465" s="8">
        <v>21.167052502495579</v>
      </c>
      <c r="S1465" s="8">
        <v>100.00000000000001</v>
      </c>
      <c r="T1465" s="8">
        <v>0.8872529273401758</v>
      </c>
      <c r="U1465" s="8">
        <v>85.292388094026791</v>
      </c>
      <c r="V1465" s="8">
        <v>13.820358978633029</v>
      </c>
      <c r="W1465" s="8">
        <v>99.999999999999986</v>
      </c>
      <c r="X1465" s="9"/>
    </row>
    <row r="1466" spans="2:24" x14ac:dyDescent="0.2">
      <c r="B1466" s="20"/>
      <c r="C1466" s="8"/>
      <c r="D1466" s="8"/>
      <c r="E1466" s="8"/>
      <c r="F1466" s="8"/>
      <c r="G1466" s="8"/>
      <c r="H1466" s="8"/>
      <c r="I1466" s="8"/>
      <c r="J1466" s="8"/>
      <c r="K1466" s="8"/>
      <c r="L1466" s="8"/>
      <c r="N1466" s="8"/>
      <c r="O1466" s="8"/>
      <c r="P1466" s="8"/>
      <c r="Q1466" s="8"/>
      <c r="R1466" s="8"/>
      <c r="S1466" s="8"/>
      <c r="V1466" s="8"/>
      <c r="W1466" s="8"/>
      <c r="X1466" s="9"/>
    </row>
    <row r="1467" spans="2:24" x14ac:dyDescent="0.2">
      <c r="B1467" s="20" t="s">
        <v>3445</v>
      </c>
      <c r="C1467" s="8">
        <v>47.295999999999999</v>
      </c>
      <c r="D1467" s="8">
        <v>1.7000000000000001E-2</v>
      </c>
      <c r="E1467" s="8">
        <v>0.35099999999999998</v>
      </c>
      <c r="F1467" s="8">
        <v>0</v>
      </c>
      <c r="G1467" s="8">
        <v>21.216000000000001</v>
      </c>
      <c r="H1467" s="8">
        <v>6.3659999999999997</v>
      </c>
      <c r="I1467" s="8">
        <v>0.191</v>
      </c>
      <c r="J1467" s="8">
        <v>22.315999999999999</v>
      </c>
      <c r="K1467" s="8">
        <v>0</v>
      </c>
      <c r="L1467" s="8">
        <v>0</v>
      </c>
      <c r="M1467" s="8">
        <v>97.753</v>
      </c>
      <c r="N1467" s="8"/>
      <c r="O1467" s="8">
        <v>50.51789956710396</v>
      </c>
      <c r="P1467" s="8">
        <v>0.60160743901910463</v>
      </c>
      <c r="Q1467" s="8">
        <v>37.487871768390747</v>
      </c>
      <c r="R1467" s="8">
        <v>11.392621225486179</v>
      </c>
      <c r="S1467" s="8">
        <v>100</v>
      </c>
      <c r="V1467" s="8"/>
      <c r="W1467" s="8"/>
      <c r="X1467" s="9"/>
    </row>
    <row r="1468" spans="2:24" x14ac:dyDescent="0.2">
      <c r="B1468" s="20" t="s">
        <v>3446</v>
      </c>
      <c r="C1468" s="8">
        <v>47.024000000000001</v>
      </c>
      <c r="D1468" s="8">
        <v>1E-3</v>
      </c>
      <c r="E1468" s="8">
        <v>0.20799999999999999</v>
      </c>
      <c r="F1468" s="8">
        <v>0</v>
      </c>
      <c r="G1468" s="8">
        <v>22.302</v>
      </c>
      <c r="H1468" s="8">
        <v>5.4189999999999996</v>
      </c>
      <c r="I1468" s="8">
        <v>0.33300000000000002</v>
      </c>
      <c r="J1468" s="8">
        <v>22.314</v>
      </c>
      <c r="K1468" s="8">
        <v>4.0000000000000001E-3</v>
      </c>
      <c r="L1468" s="8">
        <v>0</v>
      </c>
      <c r="M1468" s="8">
        <v>97.617000000000004</v>
      </c>
      <c r="N1468" s="8"/>
      <c r="O1468" s="8">
        <v>50.178726830571961</v>
      </c>
      <c r="P1468" s="8">
        <v>1.0419271163129276</v>
      </c>
      <c r="Q1468" s="8">
        <v>39.145727374156074</v>
      </c>
      <c r="R1468" s="8">
        <v>9.633618678959035</v>
      </c>
      <c r="S1468" s="8">
        <v>100</v>
      </c>
      <c r="V1468" s="8"/>
      <c r="W1468" s="8"/>
      <c r="X1468" s="9"/>
    </row>
    <row r="1469" spans="2:24" x14ac:dyDescent="0.2">
      <c r="B1469" s="20" t="s">
        <v>3447</v>
      </c>
      <c r="C1469" s="8">
        <v>47.134</v>
      </c>
      <c r="D1469" s="8">
        <v>0</v>
      </c>
      <c r="E1469" s="8">
        <v>0.35499999999999998</v>
      </c>
      <c r="F1469" s="8">
        <v>0</v>
      </c>
      <c r="G1469" s="8">
        <v>20.765000000000001</v>
      </c>
      <c r="H1469" s="8">
        <v>6.9059999999999997</v>
      </c>
      <c r="I1469" s="8">
        <v>0.223</v>
      </c>
      <c r="J1469" s="8">
        <v>22.312000000000001</v>
      </c>
      <c r="K1469" s="8">
        <v>2.9000000000000001E-2</v>
      </c>
      <c r="L1469" s="8">
        <v>0</v>
      </c>
      <c r="M1469" s="8">
        <v>97.731999999999999</v>
      </c>
      <c r="N1469" s="8"/>
      <c r="O1469" s="8">
        <v>50.37724698989453</v>
      </c>
      <c r="P1469" s="8">
        <v>0.70057024925719458</v>
      </c>
      <c r="Q1469" s="8">
        <v>36.59537579660271</v>
      </c>
      <c r="R1469" s="8">
        <v>12.326806964245565</v>
      </c>
      <c r="S1469" s="8">
        <v>100</v>
      </c>
      <c r="V1469" s="8"/>
      <c r="W1469" s="8"/>
      <c r="X1469" s="9"/>
    </row>
    <row r="1470" spans="2:24" x14ac:dyDescent="0.2">
      <c r="B1470" s="20" t="s">
        <v>3448</v>
      </c>
      <c r="C1470" s="8">
        <v>46.99</v>
      </c>
      <c r="D1470" s="8">
        <v>0</v>
      </c>
      <c r="E1470" s="8">
        <v>0.38300000000000001</v>
      </c>
      <c r="F1470" s="8">
        <v>0</v>
      </c>
      <c r="G1470" s="8">
        <v>20.992999999999999</v>
      </c>
      <c r="H1470" s="8">
        <v>6.5860000000000003</v>
      </c>
      <c r="I1470" s="8">
        <v>0.223</v>
      </c>
      <c r="J1470" s="8">
        <v>22.286000000000001</v>
      </c>
      <c r="K1470" s="8">
        <v>2.9000000000000001E-2</v>
      </c>
      <c r="L1470" s="8">
        <v>2E-3</v>
      </c>
      <c r="M1470" s="8">
        <v>97.492000000000004</v>
      </c>
      <c r="N1470" s="8"/>
      <c r="O1470" s="8">
        <v>50.433565491009901</v>
      </c>
      <c r="P1470" s="8">
        <v>0.70217167663805236</v>
      </c>
      <c r="Q1470" s="8">
        <v>37.081765111412928</v>
      </c>
      <c r="R1470" s="8">
        <v>11.782497720939116</v>
      </c>
      <c r="S1470" s="8">
        <v>100</v>
      </c>
      <c r="V1470" s="8"/>
      <c r="W1470" s="8"/>
      <c r="X1470" s="9"/>
    </row>
    <row r="1471" spans="2:24" x14ac:dyDescent="0.2">
      <c r="B1471" s="20" t="s">
        <v>3449</v>
      </c>
      <c r="C1471" s="8">
        <v>47.448999999999998</v>
      </c>
      <c r="D1471" s="8">
        <v>0</v>
      </c>
      <c r="E1471" s="8">
        <v>0.17799999999999999</v>
      </c>
      <c r="F1471" s="8">
        <v>0</v>
      </c>
      <c r="G1471" s="8">
        <v>22.175000000000001</v>
      </c>
      <c r="H1471" s="8">
        <v>5.3929999999999998</v>
      </c>
      <c r="I1471" s="8">
        <v>0.312</v>
      </c>
      <c r="J1471" s="8">
        <v>22.384</v>
      </c>
      <c r="K1471" s="8">
        <v>4.3999999999999997E-2</v>
      </c>
      <c r="L1471" s="8">
        <v>0</v>
      </c>
      <c r="M1471" s="8">
        <v>97.936000000000007</v>
      </c>
      <c r="N1471" s="8"/>
      <c r="O1471" s="8">
        <v>50.425611510228265</v>
      </c>
      <c r="P1471" s="8">
        <v>0.97795521867492141</v>
      </c>
      <c r="Q1471" s="8">
        <v>38.991994582547839</v>
      </c>
      <c r="R1471" s="8">
        <v>9.6044386885489796</v>
      </c>
      <c r="S1471" s="8">
        <v>100</v>
      </c>
      <c r="V1471" s="8"/>
      <c r="W1471" s="8"/>
      <c r="X1471" s="9"/>
    </row>
    <row r="1472" spans="2:24" ht="17" x14ac:dyDescent="0.2">
      <c r="B1472" s="10" t="s">
        <v>3501</v>
      </c>
      <c r="C1472" s="8">
        <f>AVERAGE(C1467:C1471)</f>
        <v>47.178600000000003</v>
      </c>
      <c r="D1472" s="8">
        <f t="shared" ref="D1472:L1472" si="677">AVERAGE(D1467:D1471)</f>
        <v>3.6000000000000003E-3</v>
      </c>
      <c r="E1472" s="8">
        <f t="shared" si="677"/>
        <v>0.29499999999999998</v>
      </c>
      <c r="F1472" s="8">
        <f t="shared" si="677"/>
        <v>0</v>
      </c>
      <c r="G1472" s="8">
        <f t="shared" si="677"/>
        <v>21.490199999999998</v>
      </c>
      <c r="H1472" s="8">
        <f t="shared" si="677"/>
        <v>6.1340000000000003</v>
      </c>
      <c r="I1472" s="8">
        <f t="shared" si="677"/>
        <v>0.25640000000000002</v>
      </c>
      <c r="J1472" s="8">
        <f t="shared" si="677"/>
        <v>22.322399999999998</v>
      </c>
      <c r="K1472" s="8">
        <f t="shared" si="677"/>
        <v>2.12E-2</v>
      </c>
      <c r="L1472" s="8">
        <f t="shared" si="677"/>
        <v>4.0000000000000002E-4</v>
      </c>
      <c r="M1472" s="8">
        <f>SUM(C1472:L1472)</f>
        <v>97.701799999999992</v>
      </c>
      <c r="N1472" s="8"/>
      <c r="O1472" s="8">
        <v>50.386369750896463</v>
      </c>
      <c r="P1472" s="8">
        <v>0.80526922541652757</v>
      </c>
      <c r="Q1472" s="8">
        <v>37.862648274792626</v>
      </c>
      <c r="R1472" s="8">
        <v>10.945712748894385</v>
      </c>
      <c r="S1472" s="8">
        <v>100</v>
      </c>
      <c r="V1472" s="8"/>
      <c r="W1472" s="8"/>
      <c r="X1472" s="9"/>
    </row>
    <row r="1473" spans="2:24" ht="17" x14ac:dyDescent="0.2">
      <c r="B1473" s="10" t="s">
        <v>1532</v>
      </c>
      <c r="C1473" s="8">
        <f>(STDEV(C1467:C1471)/C1472)*100</f>
        <v>0.40820864362594073</v>
      </c>
      <c r="D1473" s="8">
        <f t="shared" ref="D1473:L1473" si="678">(STDEV(D1467:D1471)/D1472)*100</f>
        <v>208.42590535893413</v>
      </c>
      <c r="E1473" s="8">
        <f t="shared" si="678"/>
        <v>32.041520033118751</v>
      </c>
      <c r="F1473" s="8"/>
      <c r="G1473" s="8">
        <f t="shared" si="678"/>
        <v>3.2707974687363319</v>
      </c>
      <c r="H1473" s="8">
        <f t="shared" si="678"/>
        <v>11.278325311235605</v>
      </c>
      <c r="I1473" s="8">
        <f t="shared" si="678"/>
        <v>24.25257376126547</v>
      </c>
      <c r="J1473" s="8">
        <f t="shared" si="678"/>
        <v>0.16366929545039541</v>
      </c>
      <c r="K1473" s="8">
        <f t="shared" si="678"/>
        <v>87.829631354249827</v>
      </c>
      <c r="L1473" s="8">
        <f t="shared" si="678"/>
        <v>223.60679774997897</v>
      </c>
      <c r="N1473" s="8"/>
      <c r="O1473" s="8">
        <v>0.36068240824238135</v>
      </c>
      <c r="P1473" s="8">
        <v>74.36464003506353</v>
      </c>
      <c r="Q1473" s="8">
        <v>5.6261297982087903</v>
      </c>
      <c r="R1473" s="8">
        <v>19.648547758485282</v>
      </c>
      <c r="S1473" s="8">
        <v>99.999999999999986</v>
      </c>
      <c r="T1473" s="8">
        <v>1.265345704027572</v>
      </c>
      <c r="U1473" s="8">
        <v>77.509482549968453</v>
      </c>
      <c r="V1473" s="8">
        <v>21.225171746003962</v>
      </c>
      <c r="W1473" s="8">
        <v>99.999999999999986</v>
      </c>
      <c r="X1473" s="9"/>
    </row>
    <row r="1474" spans="2:24" x14ac:dyDescent="0.2">
      <c r="B1474" s="20"/>
      <c r="C1474" s="8"/>
      <c r="D1474" s="8"/>
      <c r="E1474" s="8"/>
      <c r="F1474" s="8"/>
      <c r="G1474" s="8"/>
      <c r="H1474" s="8"/>
      <c r="I1474" s="8"/>
      <c r="J1474" s="8"/>
      <c r="K1474" s="8"/>
      <c r="L1474" s="8"/>
      <c r="N1474" s="8"/>
      <c r="O1474" s="8"/>
      <c r="P1474" s="8"/>
      <c r="Q1474" s="8"/>
      <c r="R1474" s="8"/>
      <c r="S1474" s="8"/>
      <c r="V1474" s="8"/>
      <c r="W1474" s="8"/>
      <c r="X1474" s="9"/>
    </row>
    <row r="1475" spans="2:24" x14ac:dyDescent="0.2">
      <c r="B1475" s="20" t="s">
        <v>3450</v>
      </c>
      <c r="C1475" s="8">
        <v>48.564999999999998</v>
      </c>
      <c r="D1475" s="8">
        <v>6.9000000000000006E-2</v>
      </c>
      <c r="E1475" s="8">
        <v>0.56599999999999995</v>
      </c>
      <c r="F1475" s="8">
        <v>0</v>
      </c>
      <c r="G1475" s="8">
        <v>20.716999999999999</v>
      </c>
      <c r="H1475" s="8">
        <v>1.141</v>
      </c>
      <c r="I1475" s="8">
        <v>4.2679999999999998</v>
      </c>
      <c r="J1475" s="8">
        <v>22.753</v>
      </c>
      <c r="K1475" s="8">
        <v>0.11799999999999999</v>
      </c>
      <c r="L1475" s="8">
        <v>0</v>
      </c>
      <c r="M1475" s="8">
        <v>98.221999999999994</v>
      </c>
      <c r="N1475" s="8"/>
      <c r="O1475" s="8">
        <v>49.718053021129109</v>
      </c>
      <c r="P1475" s="8">
        <v>12.976296346334069</v>
      </c>
      <c r="Q1475" s="8">
        <v>35.334639022193784</v>
      </c>
      <c r="R1475" s="8">
        <v>1.9710116103430324</v>
      </c>
      <c r="S1475" s="8">
        <v>99.999999999999986</v>
      </c>
      <c r="V1475" s="8"/>
      <c r="W1475" s="8"/>
      <c r="X1475" s="9"/>
    </row>
    <row r="1476" spans="2:24" x14ac:dyDescent="0.2">
      <c r="B1476" s="20" t="s">
        <v>3451</v>
      </c>
      <c r="C1476" s="8">
        <v>48.497999999999998</v>
      </c>
      <c r="D1476" s="8">
        <v>8.5999999999999993E-2</v>
      </c>
      <c r="E1476" s="8">
        <v>0.52100000000000002</v>
      </c>
      <c r="F1476" s="8">
        <v>0</v>
      </c>
      <c r="G1476" s="8">
        <v>20.895</v>
      </c>
      <c r="H1476" s="8">
        <v>1.1479999999999999</v>
      </c>
      <c r="I1476" s="8">
        <v>4.218</v>
      </c>
      <c r="J1476" s="8">
        <v>22.664000000000001</v>
      </c>
      <c r="K1476" s="8">
        <v>0.125</v>
      </c>
      <c r="L1476" s="8">
        <v>0</v>
      </c>
      <c r="M1476" s="8">
        <v>98.183999999999997</v>
      </c>
      <c r="N1476" s="8"/>
      <c r="O1476" s="8">
        <v>49.538839045626545</v>
      </c>
      <c r="P1476" s="8">
        <v>12.828229961034138</v>
      </c>
      <c r="Q1476" s="8">
        <v>35.649216150443266</v>
      </c>
      <c r="R1476" s="8">
        <v>1.9837148428960596</v>
      </c>
      <c r="S1476" s="8">
        <v>100.00000000000001</v>
      </c>
      <c r="V1476" s="8"/>
      <c r="W1476" s="8"/>
      <c r="X1476" s="9"/>
    </row>
    <row r="1477" spans="2:24" x14ac:dyDescent="0.2">
      <c r="B1477" s="20" t="s">
        <v>3452</v>
      </c>
      <c r="C1477" s="8">
        <v>48.366</v>
      </c>
      <c r="D1477" s="8">
        <v>0.14099999999999999</v>
      </c>
      <c r="E1477" s="8">
        <v>0.95599999999999996</v>
      </c>
      <c r="F1477" s="8">
        <v>0</v>
      </c>
      <c r="G1477" s="8">
        <v>20.814</v>
      </c>
      <c r="H1477" s="8">
        <v>1.0289999999999999</v>
      </c>
      <c r="I1477" s="8">
        <v>4.5910000000000002</v>
      </c>
      <c r="J1477" s="8">
        <v>22.61</v>
      </c>
      <c r="K1477" s="8">
        <v>0.152</v>
      </c>
      <c r="L1477" s="8">
        <v>8.9999999999999993E-3</v>
      </c>
      <c r="M1477" s="8">
        <v>98.692999999999998</v>
      </c>
      <c r="N1477" s="8"/>
      <c r="O1477" s="8">
        <v>49.090646872035364</v>
      </c>
      <c r="P1477" s="8">
        <v>13.869358796871259</v>
      </c>
      <c r="Q1477" s="8">
        <v>35.27378709770511</v>
      </c>
      <c r="R1477" s="8">
        <v>1.7662072333882739</v>
      </c>
      <c r="S1477" s="8">
        <v>100.00000000000001</v>
      </c>
      <c r="V1477" s="8"/>
      <c r="W1477" s="8"/>
      <c r="X1477" s="9"/>
    </row>
    <row r="1478" spans="2:24" x14ac:dyDescent="0.2">
      <c r="B1478" s="20" t="s">
        <v>3453</v>
      </c>
      <c r="C1478" s="8">
        <v>48.643000000000001</v>
      </c>
      <c r="D1478" s="8">
        <v>9.2999999999999999E-2</v>
      </c>
      <c r="E1478" s="8">
        <v>0.49299999999999999</v>
      </c>
      <c r="F1478" s="8">
        <v>0</v>
      </c>
      <c r="G1478" s="8">
        <v>20.805</v>
      </c>
      <c r="H1478" s="8">
        <v>1.1279999999999999</v>
      </c>
      <c r="I1478" s="8">
        <v>4.3170000000000002</v>
      </c>
      <c r="J1478" s="8">
        <v>22.681000000000001</v>
      </c>
      <c r="K1478" s="8">
        <v>5.1999999999999998E-2</v>
      </c>
      <c r="L1478" s="8">
        <v>2E-3</v>
      </c>
      <c r="M1478" s="8">
        <v>98.234999999999999</v>
      </c>
      <c r="N1478" s="8"/>
      <c r="O1478" s="8">
        <v>49.501676607010985</v>
      </c>
      <c r="P1478" s="8">
        <v>13.109636708351626</v>
      </c>
      <c r="Q1478" s="8">
        <v>35.442453373959665</v>
      </c>
      <c r="R1478" s="8">
        <v>1.9462333106777332</v>
      </c>
      <c r="S1478" s="8">
        <v>100</v>
      </c>
      <c r="V1478" s="8"/>
      <c r="W1478" s="8"/>
      <c r="X1478" s="9"/>
    </row>
    <row r="1479" spans="2:24" x14ac:dyDescent="0.2">
      <c r="B1479" s="20" t="s">
        <v>3454</v>
      </c>
      <c r="C1479" s="8">
        <v>48.877000000000002</v>
      </c>
      <c r="D1479" s="8">
        <v>6.3E-2</v>
      </c>
      <c r="E1479" s="8">
        <v>0.379</v>
      </c>
      <c r="F1479" s="8">
        <v>0</v>
      </c>
      <c r="G1479" s="8">
        <v>21.004000000000001</v>
      </c>
      <c r="H1479" s="8">
        <v>1.1399999999999999</v>
      </c>
      <c r="I1479" s="8">
        <v>4.2309999999999999</v>
      </c>
      <c r="J1479" s="8">
        <v>22.896999999999998</v>
      </c>
      <c r="K1479" s="8">
        <v>0.16300000000000001</v>
      </c>
      <c r="L1479" s="8">
        <v>1E-3</v>
      </c>
      <c r="M1479" s="8">
        <v>98.802999999999997</v>
      </c>
      <c r="N1479" s="8"/>
      <c r="O1479" s="8">
        <v>49.689880223268219</v>
      </c>
      <c r="P1479" s="8">
        <v>12.775658347227797</v>
      </c>
      <c r="Q1479" s="8">
        <v>35.578671034971421</v>
      </c>
      <c r="R1479" s="8">
        <v>1.955790394532573</v>
      </c>
      <c r="S1479" s="8">
        <v>100.00000000000001</v>
      </c>
      <c r="V1479" s="8"/>
      <c r="W1479" s="8"/>
      <c r="X1479" s="9"/>
    </row>
    <row r="1480" spans="2:24" ht="17" x14ac:dyDescent="0.2">
      <c r="B1480" s="10" t="s">
        <v>3502</v>
      </c>
      <c r="C1480" s="8">
        <f>AVERAGE(C1475:C1479)</f>
        <v>48.589799999999997</v>
      </c>
      <c r="D1480" s="8">
        <f t="shared" ref="D1480:K1480" si="679">AVERAGE(D1475:D1479)</f>
        <v>9.0400000000000008E-2</v>
      </c>
      <c r="E1480" s="8">
        <f t="shared" si="679"/>
        <v>0.58299999999999996</v>
      </c>
      <c r="F1480" s="8">
        <f t="shared" si="679"/>
        <v>0</v>
      </c>
      <c r="G1480" s="8">
        <f t="shared" si="679"/>
        <v>20.847000000000001</v>
      </c>
      <c r="H1480" s="8">
        <f t="shared" si="679"/>
        <v>1.1172</v>
      </c>
      <c r="I1480" s="8">
        <f t="shared" si="679"/>
        <v>4.3250000000000002</v>
      </c>
      <c r="J1480" s="8">
        <f t="shared" si="679"/>
        <v>22.720999999999997</v>
      </c>
      <c r="K1480" s="8">
        <f t="shared" si="679"/>
        <v>0.122</v>
      </c>
      <c r="L1480" s="8">
        <f>AVERAGE(L1475:L1479)</f>
        <v>2.4000000000000002E-3</v>
      </c>
      <c r="M1480" s="8">
        <f>SUM(C1480:L1480)</f>
        <v>98.397799999999975</v>
      </c>
      <c r="N1480" s="8"/>
      <c r="O1480" s="8">
        <v>49.507532551745129</v>
      </c>
      <c r="P1480" s="8">
        <v>13.1123595656942</v>
      </c>
      <c r="Q1480" s="8">
        <v>35.455674602235241</v>
      </c>
      <c r="R1480" s="8">
        <v>1.9244332803254323</v>
      </c>
      <c r="S1480" s="8">
        <v>100</v>
      </c>
      <c r="V1480" s="8"/>
      <c r="W1480" s="8"/>
      <c r="X1480" s="9"/>
    </row>
    <row r="1481" spans="2:24" ht="17" x14ac:dyDescent="0.2">
      <c r="B1481" s="10" t="s">
        <v>1532</v>
      </c>
      <c r="C1481" s="8">
        <f>(STDEV(C1475:C1479)/C1480)*100</f>
        <v>0.39108651570608499</v>
      </c>
      <c r="D1481" s="8">
        <f t="shared" ref="D1481:K1481" si="680">(STDEV(D1475:D1479)/D1480)*100</f>
        <v>34.073669571997264</v>
      </c>
      <c r="E1481" s="8">
        <f t="shared" si="680"/>
        <v>37.675181233811728</v>
      </c>
      <c r="F1481" s="8"/>
      <c r="G1481" s="8">
        <f t="shared" si="680"/>
        <v>0.51833767388179386</v>
      </c>
      <c r="H1481" s="8">
        <f t="shared" si="680"/>
        <v>4.4599623764729746</v>
      </c>
      <c r="I1481" s="8">
        <f t="shared" si="680"/>
        <v>3.5511093892402106</v>
      </c>
      <c r="J1481" s="8">
        <f t="shared" si="680"/>
        <v>0.48796948768478454</v>
      </c>
      <c r="K1481" s="8">
        <f t="shared" si="680"/>
        <v>35.50703871686963</v>
      </c>
      <c r="L1481" s="8">
        <f>(STDEV(L1475:L1479)/L1480)*100</f>
        <v>157.5639200099086</v>
      </c>
      <c r="N1481" s="8"/>
      <c r="O1481" s="8">
        <v>5.2137001953118487</v>
      </c>
      <c r="P1481" s="8">
        <v>52.792026837852255</v>
      </c>
      <c r="Q1481" s="8">
        <v>4.3227936954146662</v>
      </c>
      <c r="R1481" s="8">
        <v>37.671479271421241</v>
      </c>
      <c r="S1481" s="8">
        <v>100.00000000000001</v>
      </c>
      <c r="T1481" s="8">
        <v>0.55264324211180049</v>
      </c>
      <c r="U1481" s="8">
        <v>87.215599886295564</v>
      </c>
      <c r="V1481" s="8">
        <v>12.231756871592628</v>
      </c>
      <c r="W1481" s="8">
        <v>99.999999999999986</v>
      </c>
      <c r="X1481" s="9"/>
    </row>
    <row r="1482" spans="2:24" x14ac:dyDescent="0.2">
      <c r="B1482" s="20"/>
      <c r="C1482" s="8"/>
      <c r="D1482" s="8"/>
      <c r="E1482" s="8"/>
      <c r="F1482" s="8"/>
      <c r="G1482" s="8"/>
      <c r="H1482" s="8"/>
      <c r="I1482" s="8"/>
      <c r="J1482" s="8"/>
      <c r="K1482" s="8"/>
      <c r="L1482" s="8"/>
      <c r="N1482" s="8"/>
      <c r="O1482" s="8"/>
      <c r="P1482" s="8"/>
      <c r="Q1482" s="8"/>
      <c r="R1482" s="8"/>
      <c r="S1482" s="8"/>
      <c r="V1482" s="8"/>
      <c r="W1482" s="8"/>
      <c r="X1482" s="9"/>
    </row>
    <row r="1483" spans="2:24" x14ac:dyDescent="0.2">
      <c r="B1483" s="20" t="s">
        <v>3455</v>
      </c>
      <c r="C1483" s="8">
        <v>46.502000000000002</v>
      </c>
      <c r="D1483" s="8">
        <v>2.5999999999999999E-2</v>
      </c>
      <c r="E1483" s="8">
        <v>0.54200000000000004</v>
      </c>
      <c r="F1483" s="8">
        <v>0</v>
      </c>
      <c r="G1483" s="8">
        <v>21.277000000000001</v>
      </c>
      <c r="H1483" s="8">
        <v>6.9930000000000003</v>
      </c>
      <c r="I1483" s="8">
        <v>0.2</v>
      </c>
      <c r="J1483" s="8">
        <v>21.541</v>
      </c>
      <c r="K1483" s="8">
        <v>7.0000000000000007E-2</v>
      </c>
      <c r="L1483" s="8">
        <v>0</v>
      </c>
      <c r="M1483" s="8">
        <v>97.165000000000006</v>
      </c>
      <c r="N1483" s="8"/>
      <c r="O1483" s="8">
        <v>49.006659294984459</v>
      </c>
      <c r="P1483" s="8">
        <v>0.63309681898514503</v>
      </c>
      <c r="Q1483" s="8">
        <v>37.783133933754407</v>
      </c>
      <c r="R1483" s="8">
        <v>12.577109952275983</v>
      </c>
      <c r="S1483" s="8">
        <v>100</v>
      </c>
      <c r="V1483" s="8"/>
      <c r="W1483" s="8"/>
      <c r="X1483" s="9"/>
    </row>
    <row r="1484" spans="2:24" x14ac:dyDescent="0.2">
      <c r="B1484" s="20" t="s">
        <v>3456</v>
      </c>
      <c r="C1484" s="8">
        <v>46.274999999999999</v>
      </c>
      <c r="D1484" s="8">
        <v>2.7E-2</v>
      </c>
      <c r="E1484" s="8">
        <v>0.52500000000000002</v>
      </c>
      <c r="F1484" s="8">
        <v>0</v>
      </c>
      <c r="G1484" s="8">
        <v>21.242999999999999</v>
      </c>
      <c r="H1484" s="8">
        <v>6.7359999999999998</v>
      </c>
      <c r="I1484" s="8">
        <v>0.30199999999999999</v>
      </c>
      <c r="J1484" s="8">
        <v>21.47</v>
      </c>
      <c r="K1484" s="8">
        <v>5.0999999999999997E-2</v>
      </c>
      <c r="L1484" s="8">
        <v>4.0000000000000001E-3</v>
      </c>
      <c r="M1484" s="8">
        <v>96.638000000000005</v>
      </c>
      <c r="N1484" s="8"/>
      <c r="O1484" s="8">
        <v>49.022222525738883</v>
      </c>
      <c r="P1484" s="8">
        <v>0.9594421494633526</v>
      </c>
      <c r="Q1484" s="8">
        <v>37.859523901471384</v>
      </c>
      <c r="R1484" s="8">
        <v>12.158811423326378</v>
      </c>
      <c r="S1484" s="8">
        <v>100</v>
      </c>
      <c r="V1484" s="8"/>
      <c r="W1484" s="8"/>
      <c r="X1484" s="9"/>
    </row>
    <row r="1485" spans="2:24" x14ac:dyDescent="0.2">
      <c r="B1485" s="20" t="s">
        <v>3457</v>
      </c>
      <c r="C1485" s="8">
        <v>46.253999999999998</v>
      </c>
      <c r="D1485" s="8">
        <v>3.0000000000000001E-3</v>
      </c>
      <c r="E1485" s="8">
        <v>0.48299999999999998</v>
      </c>
      <c r="F1485" s="8">
        <v>0</v>
      </c>
      <c r="G1485" s="8">
        <v>21.349</v>
      </c>
      <c r="H1485" s="8">
        <v>7.0579999999999998</v>
      </c>
      <c r="I1485" s="8">
        <v>0.20899999999999999</v>
      </c>
      <c r="J1485" s="8">
        <v>21.510999999999999</v>
      </c>
      <c r="K1485" s="8">
        <v>2.9000000000000001E-2</v>
      </c>
      <c r="L1485" s="8">
        <v>0</v>
      </c>
      <c r="M1485" s="8">
        <v>96.897999999999996</v>
      </c>
      <c r="N1485" s="8"/>
      <c r="O1485" s="8">
        <v>48.838290459199015</v>
      </c>
      <c r="P1485" s="8">
        <v>0.66023271083028523</v>
      </c>
      <c r="Q1485" s="8">
        <v>37.83343178495813</v>
      </c>
      <c r="R1485" s="8">
        <v>12.668045045012565</v>
      </c>
      <c r="S1485" s="8">
        <v>99.999999999999986</v>
      </c>
      <c r="V1485" s="8"/>
      <c r="W1485" s="8"/>
      <c r="X1485" s="9"/>
    </row>
    <row r="1486" spans="2:24" x14ac:dyDescent="0.2">
      <c r="B1486" s="20" t="s">
        <v>3458</v>
      </c>
      <c r="C1486" s="8">
        <v>46.435000000000002</v>
      </c>
      <c r="D1486" s="8">
        <v>1.2999999999999999E-2</v>
      </c>
      <c r="E1486" s="8">
        <v>0.48</v>
      </c>
      <c r="F1486" s="8">
        <v>0</v>
      </c>
      <c r="G1486" s="8">
        <v>21.414000000000001</v>
      </c>
      <c r="H1486" s="8">
        <v>7.05</v>
      </c>
      <c r="I1486" s="8">
        <v>0.22500000000000001</v>
      </c>
      <c r="J1486" s="8">
        <v>21.460999999999999</v>
      </c>
      <c r="K1486" s="8">
        <v>2.5999999999999999E-2</v>
      </c>
      <c r="L1486" s="8">
        <v>0</v>
      </c>
      <c r="M1486" s="8">
        <v>97.114000000000004</v>
      </c>
      <c r="N1486" s="8"/>
      <c r="O1486" s="8">
        <v>48.706333266840275</v>
      </c>
      <c r="P1486" s="8">
        <v>0.71050787802618032</v>
      </c>
      <c r="Q1486" s="8">
        <v>37.934260861516982</v>
      </c>
      <c r="R1486" s="8">
        <v>12.648897993616567</v>
      </c>
      <c r="S1486" s="8">
        <v>100</v>
      </c>
      <c r="V1486" s="8"/>
      <c r="W1486" s="8"/>
      <c r="X1486" s="9"/>
    </row>
    <row r="1487" spans="2:24" x14ac:dyDescent="0.2">
      <c r="B1487" s="20" t="s">
        <v>3459</v>
      </c>
      <c r="C1487" s="8">
        <v>46.593000000000004</v>
      </c>
      <c r="D1487" s="8">
        <v>2E-3</v>
      </c>
      <c r="E1487" s="8">
        <v>0.57799999999999996</v>
      </c>
      <c r="F1487" s="8">
        <v>0</v>
      </c>
      <c r="G1487" s="8">
        <v>21.285</v>
      </c>
      <c r="H1487" s="8">
        <v>7.0979999999999999</v>
      </c>
      <c r="I1487" s="8">
        <v>0.28799999999999998</v>
      </c>
      <c r="J1487" s="8">
        <v>21.425999999999998</v>
      </c>
      <c r="K1487" s="8">
        <v>0.124</v>
      </c>
      <c r="L1487" s="8">
        <v>0</v>
      </c>
      <c r="M1487" s="8">
        <v>97.394999999999996</v>
      </c>
      <c r="N1487" s="8"/>
      <c r="O1487" s="8">
        <v>48.638033408972319</v>
      </c>
      <c r="P1487" s="8">
        <v>0.90965831148070075</v>
      </c>
      <c r="Q1487" s="8">
        <v>37.71437432079891</v>
      </c>
      <c r="R1487" s="8">
        <v>12.737933958748071</v>
      </c>
      <c r="S1487" s="8">
        <v>100</v>
      </c>
      <c r="V1487" s="8"/>
      <c r="W1487" s="8"/>
      <c r="X1487" s="9"/>
    </row>
    <row r="1488" spans="2:24" x14ac:dyDescent="0.2">
      <c r="B1488" s="20" t="s">
        <v>3460</v>
      </c>
      <c r="C1488" s="8">
        <v>46.744</v>
      </c>
      <c r="D1488" s="8">
        <v>1.7999999999999999E-2</v>
      </c>
      <c r="E1488" s="8">
        <v>0.51500000000000001</v>
      </c>
      <c r="F1488" s="8">
        <v>0</v>
      </c>
      <c r="G1488" s="8">
        <v>20.783000000000001</v>
      </c>
      <c r="H1488" s="8">
        <v>6.9930000000000003</v>
      </c>
      <c r="I1488" s="8">
        <v>0.28299999999999997</v>
      </c>
      <c r="J1488" s="8">
        <v>21.548999999999999</v>
      </c>
      <c r="K1488" s="8">
        <v>2.5000000000000001E-2</v>
      </c>
      <c r="L1488" s="8">
        <v>0</v>
      </c>
      <c r="M1488" s="8">
        <v>96.91</v>
      </c>
      <c r="N1488" s="8"/>
      <c r="O1488" s="8">
        <v>49.318946840357924</v>
      </c>
      <c r="P1488" s="8">
        <v>0.90120585901234584</v>
      </c>
      <c r="Q1488" s="8">
        <v>37.127290579272199</v>
      </c>
      <c r="R1488" s="8">
        <v>12.652556721357527</v>
      </c>
      <c r="S1488" s="8">
        <v>99.999999999999986</v>
      </c>
      <c r="V1488" s="8"/>
      <c r="W1488" s="8"/>
      <c r="X1488" s="9"/>
    </row>
    <row r="1489" spans="2:24" ht="17" x14ac:dyDescent="0.2">
      <c r="B1489" s="10" t="s">
        <v>3503</v>
      </c>
      <c r="C1489" s="8">
        <f>AVERAGE(C1483:C1488)</f>
        <v>46.467166666666664</v>
      </c>
      <c r="D1489" s="8">
        <f t="shared" ref="D1489:K1489" si="681">AVERAGE(D1483:D1488)</f>
        <v>1.4833333333333336E-2</v>
      </c>
      <c r="E1489" s="8">
        <f t="shared" si="681"/>
        <v>0.52050000000000007</v>
      </c>
      <c r="F1489" s="8">
        <f t="shared" si="681"/>
        <v>0</v>
      </c>
      <c r="G1489" s="8">
        <f t="shared" si="681"/>
        <v>21.225166666666667</v>
      </c>
      <c r="H1489" s="8">
        <f t="shared" si="681"/>
        <v>6.9880000000000004</v>
      </c>
      <c r="I1489" s="8">
        <f t="shared" si="681"/>
        <v>0.25116666666666665</v>
      </c>
      <c r="J1489" s="8">
        <f t="shared" si="681"/>
        <v>21.492999999999999</v>
      </c>
      <c r="K1489" s="8">
        <f t="shared" si="681"/>
        <v>5.4166666666666669E-2</v>
      </c>
      <c r="L1489" s="8">
        <f>AVERAGE(L1483:L1488)</f>
        <v>6.6666666666666664E-4</v>
      </c>
      <c r="M1489" s="8">
        <f>SUM(C1489:L1489)</f>
        <v>97.014666666666642</v>
      </c>
      <c r="N1489" s="8"/>
      <c r="O1489" s="8">
        <v>48.921072311866467</v>
      </c>
      <c r="P1489" s="8">
        <v>0.79544806406567892</v>
      </c>
      <c r="Q1489" s="8">
        <v>37.709292552337068</v>
      </c>
      <c r="R1489" s="8">
        <v>12.574187071730783</v>
      </c>
      <c r="S1489" s="8">
        <v>100</v>
      </c>
      <c r="V1489" s="8"/>
      <c r="W1489" s="8"/>
      <c r="X1489" s="9"/>
    </row>
    <row r="1490" spans="2:24" ht="17" x14ac:dyDescent="0.2">
      <c r="B1490" s="10" t="s">
        <v>1532</v>
      </c>
      <c r="C1490" s="8">
        <f t="shared" ref="C1490:K1490" si="682">(STDEV(C1483:C1488)/C1489)*100</f>
        <v>0.40500645177994854</v>
      </c>
      <c r="D1490" s="8">
        <f t="shared" si="682"/>
        <v>73.283927456720548</v>
      </c>
      <c r="E1490" s="8">
        <f t="shared" si="682"/>
        <v>7.1191861641074219</v>
      </c>
      <c r="F1490" s="8"/>
      <c r="G1490" s="8">
        <f t="shared" si="682"/>
        <v>1.0599866134622395</v>
      </c>
      <c r="H1490" s="8">
        <f t="shared" si="682"/>
        <v>1.8592088547437695</v>
      </c>
      <c r="I1490" s="8">
        <f t="shared" si="682"/>
        <v>17.836435915119917</v>
      </c>
      <c r="J1490" s="8">
        <f t="shared" si="682"/>
        <v>0.22608375024840885</v>
      </c>
      <c r="K1490" s="8">
        <f t="shared" si="682"/>
        <v>71.094103817638327</v>
      </c>
      <c r="L1490" s="8">
        <f>(STDEV(L1483:L1488)/L1489)*100</f>
        <v>244.94897427831782</v>
      </c>
      <c r="N1490" s="8"/>
      <c r="O1490" s="8">
        <v>0.82690981099961469</v>
      </c>
      <c r="P1490" s="8">
        <v>90.771136279825143</v>
      </c>
      <c r="Q1490" s="8">
        <v>3.0261295977557294</v>
      </c>
      <c r="R1490" s="8">
        <v>5.375824311419513</v>
      </c>
      <c r="S1490" s="8">
        <v>99.999999999999986</v>
      </c>
      <c r="T1490" s="8">
        <v>0.53321035069672928</v>
      </c>
      <c r="U1490" s="8">
        <v>82.379791298688119</v>
      </c>
      <c r="V1490" s="8">
        <v>17.086998350615151</v>
      </c>
      <c r="W1490" s="8">
        <v>100</v>
      </c>
      <c r="X1490" s="9"/>
    </row>
    <row r="1491" spans="2:24" x14ac:dyDescent="0.2">
      <c r="B1491" s="20"/>
      <c r="C1491" s="8"/>
      <c r="D1491" s="8"/>
      <c r="E1491" s="8"/>
      <c r="F1491" s="8"/>
      <c r="G1491" s="8"/>
      <c r="H1491" s="8"/>
      <c r="I1491" s="8"/>
      <c r="J1491" s="8"/>
      <c r="K1491" s="8"/>
      <c r="L1491" s="8"/>
      <c r="N1491" s="8"/>
      <c r="O1491" s="8"/>
      <c r="P1491" s="8"/>
      <c r="Q1491" s="8"/>
      <c r="R1491" s="8"/>
      <c r="S1491" s="8"/>
      <c r="V1491" s="8"/>
      <c r="W1491" s="8"/>
      <c r="X1491" s="9"/>
    </row>
    <row r="1492" spans="2:24" x14ac:dyDescent="0.2">
      <c r="B1492" s="20" t="s">
        <v>3213</v>
      </c>
      <c r="C1492" s="8">
        <v>64.721000000000004</v>
      </c>
      <c r="D1492" s="8">
        <v>0</v>
      </c>
      <c r="E1492" s="8">
        <v>28.895</v>
      </c>
      <c r="F1492" s="8">
        <v>0</v>
      </c>
      <c r="G1492" s="8">
        <v>0.26</v>
      </c>
      <c r="H1492" s="8">
        <v>8.1000000000000003E-2</v>
      </c>
      <c r="I1492" s="8">
        <v>0</v>
      </c>
      <c r="J1492" s="8">
        <v>0</v>
      </c>
      <c r="K1492" s="8">
        <v>0.155</v>
      </c>
      <c r="L1492" s="8">
        <v>1E-3</v>
      </c>
      <c r="M1492" s="8">
        <v>94.119</v>
      </c>
      <c r="N1492" s="8"/>
      <c r="O1492" s="8">
        <v>0</v>
      </c>
      <c r="P1492" s="8">
        <v>0</v>
      </c>
      <c r="Q1492" s="8">
        <v>76.014958305888584</v>
      </c>
      <c r="R1492" s="8">
        <v>23.98504169411143</v>
      </c>
      <c r="S1492" s="8">
        <v>100.00000000000001</v>
      </c>
      <c r="T1492" s="8">
        <v>0</v>
      </c>
      <c r="U1492" s="8">
        <v>51.234411067983977</v>
      </c>
      <c r="V1492" s="8">
        <v>48.765588932016023</v>
      </c>
      <c r="W1492" s="8">
        <v>100</v>
      </c>
      <c r="X1492" s="9"/>
    </row>
    <row r="1493" spans="2:24" x14ac:dyDescent="0.2">
      <c r="B1493" s="20" t="s">
        <v>3208</v>
      </c>
      <c r="C1493" s="8">
        <v>64.278000000000006</v>
      </c>
      <c r="D1493" s="8">
        <v>1.6E-2</v>
      </c>
      <c r="E1493" s="8">
        <v>28.849</v>
      </c>
      <c r="F1493" s="8">
        <v>0</v>
      </c>
      <c r="G1493" s="8">
        <v>2.8000000000000001E-2</v>
      </c>
      <c r="H1493" s="8">
        <v>3.1E-2</v>
      </c>
      <c r="I1493" s="8">
        <v>0</v>
      </c>
      <c r="J1493" s="8">
        <v>2E-3</v>
      </c>
      <c r="K1493" s="8">
        <v>0.10100000000000001</v>
      </c>
      <c r="L1493" s="8">
        <v>4.0000000000000001E-3</v>
      </c>
      <c r="M1493" s="8">
        <v>93.322999999999993</v>
      </c>
      <c r="N1493" s="8"/>
      <c r="O1493" s="8">
        <v>4.1354560741412136</v>
      </c>
      <c r="P1493" s="8">
        <v>0</v>
      </c>
      <c r="Q1493" s="8">
        <v>45.190775530836987</v>
      </c>
      <c r="R1493" s="8">
        <v>50.673768395021789</v>
      </c>
      <c r="S1493" s="8">
        <v>100</v>
      </c>
      <c r="T1493" s="8">
        <v>0</v>
      </c>
      <c r="U1493" s="8">
        <v>79.076153101934935</v>
      </c>
      <c r="V1493" s="8">
        <v>20.923846898065076</v>
      </c>
      <c r="W1493" s="8">
        <v>100.00000000000001</v>
      </c>
      <c r="X1493" s="9"/>
    </row>
    <row r="1494" spans="2:24" x14ac:dyDescent="0.2">
      <c r="B1494" s="20" t="s">
        <v>3210</v>
      </c>
      <c r="C1494" s="8">
        <v>64.546000000000006</v>
      </c>
      <c r="D1494" s="8">
        <v>2E-3</v>
      </c>
      <c r="E1494" s="8">
        <v>28.774999999999999</v>
      </c>
      <c r="F1494" s="8">
        <v>0</v>
      </c>
      <c r="G1494" s="8">
        <v>0.35499999999999998</v>
      </c>
      <c r="H1494" s="8">
        <v>0.11700000000000001</v>
      </c>
      <c r="I1494" s="8">
        <v>0</v>
      </c>
      <c r="J1494" s="8">
        <v>1.2E-2</v>
      </c>
      <c r="K1494" s="8">
        <v>9.1999999999999998E-2</v>
      </c>
      <c r="L1494" s="8">
        <v>0</v>
      </c>
      <c r="M1494" s="8">
        <v>93.903999999999996</v>
      </c>
      <c r="N1494" s="8"/>
      <c r="O1494" s="8">
        <v>3.1447545122760481</v>
      </c>
      <c r="P1494" s="8">
        <v>0</v>
      </c>
      <c r="Q1494" s="8">
        <v>72.61597994643823</v>
      </c>
      <c r="R1494" s="8">
        <v>24.239265541285711</v>
      </c>
      <c r="S1494" s="8">
        <v>100</v>
      </c>
      <c r="T1494" s="8">
        <v>0</v>
      </c>
      <c r="U1494" s="8">
        <v>30.376532084300017</v>
      </c>
      <c r="V1494" s="8">
        <v>69.62346791569999</v>
      </c>
      <c r="W1494" s="8">
        <v>100</v>
      </c>
      <c r="X1494" s="9"/>
    </row>
    <row r="1495" spans="2:24" x14ac:dyDescent="0.2">
      <c r="B1495" s="20" t="s">
        <v>3211</v>
      </c>
      <c r="C1495" s="8">
        <v>65.328999999999994</v>
      </c>
      <c r="D1495" s="8">
        <v>0</v>
      </c>
      <c r="E1495" s="8">
        <v>28.873000000000001</v>
      </c>
      <c r="F1495" s="8">
        <v>1E-3</v>
      </c>
      <c r="G1495" s="8">
        <v>3.7999999999999999E-2</v>
      </c>
      <c r="H1495" s="8">
        <v>1.2999999999999999E-2</v>
      </c>
      <c r="I1495" s="8">
        <v>0</v>
      </c>
      <c r="J1495" s="8">
        <v>7.0000000000000001E-3</v>
      </c>
      <c r="K1495" s="8">
        <v>0.152</v>
      </c>
      <c r="L1495" s="8">
        <v>3.0000000000000001E-3</v>
      </c>
      <c r="M1495" s="8">
        <v>94.436000000000007</v>
      </c>
      <c r="N1495" s="8"/>
      <c r="O1495" s="8">
        <v>14.913335070720231</v>
      </c>
      <c r="P1495" s="8">
        <v>0</v>
      </c>
      <c r="Q1495" s="8">
        <v>63.191502079571393</v>
      </c>
      <c r="R1495" s="8">
        <v>21.895162849708385</v>
      </c>
      <c r="S1495" s="8">
        <v>100.00000000000001</v>
      </c>
      <c r="T1495" s="8">
        <v>0</v>
      </c>
      <c r="U1495" s="8">
        <v>85.423082217552945</v>
      </c>
      <c r="V1495" s="8">
        <v>14.576917782447046</v>
      </c>
      <c r="W1495" s="8">
        <v>99.999999999999986</v>
      </c>
      <c r="X1495" s="9"/>
    </row>
    <row r="1496" spans="2:24" x14ac:dyDescent="0.2">
      <c r="B1496" s="20" t="s">
        <v>3212</v>
      </c>
      <c r="C1496" s="8">
        <v>66.498000000000005</v>
      </c>
      <c r="D1496" s="8">
        <v>0</v>
      </c>
      <c r="E1496" s="8">
        <v>29.123000000000001</v>
      </c>
      <c r="F1496" s="8">
        <v>0</v>
      </c>
      <c r="G1496" s="8">
        <v>0.158</v>
      </c>
      <c r="H1496" s="8">
        <v>4.4999999999999998E-2</v>
      </c>
      <c r="I1496" s="8">
        <v>0</v>
      </c>
      <c r="J1496" s="8">
        <v>2E-3</v>
      </c>
      <c r="K1496" s="8">
        <v>0.11600000000000001</v>
      </c>
      <c r="L1496" s="8">
        <v>5.0000000000000001E-3</v>
      </c>
      <c r="M1496" s="8">
        <v>95.951999999999998</v>
      </c>
      <c r="N1496" s="8"/>
      <c r="O1496" s="8">
        <v>1.2430013490530385</v>
      </c>
      <c r="P1496" s="8">
        <v>0</v>
      </c>
      <c r="Q1496" s="8">
        <v>76.647331229855808</v>
      </c>
      <c r="R1496" s="8">
        <v>22.109667421091157</v>
      </c>
      <c r="S1496" s="8">
        <v>100</v>
      </c>
      <c r="T1496" s="8">
        <v>0</v>
      </c>
      <c r="U1496" s="8">
        <v>56.609168500421113</v>
      </c>
      <c r="V1496" s="8">
        <v>43.390831499578887</v>
      </c>
      <c r="W1496" s="8">
        <v>100</v>
      </c>
      <c r="X1496" s="9"/>
    </row>
    <row r="1497" spans="2:24" x14ac:dyDescent="0.2">
      <c r="B1497" s="20" t="s">
        <v>3209</v>
      </c>
      <c r="C1497" s="8">
        <v>65.001000000000005</v>
      </c>
      <c r="D1497" s="8">
        <v>0</v>
      </c>
      <c r="E1497" s="8">
        <v>29.225999999999999</v>
      </c>
      <c r="F1497" s="8">
        <v>0</v>
      </c>
      <c r="G1497" s="8">
        <v>4.8000000000000001E-2</v>
      </c>
      <c r="H1497" s="8">
        <v>4.2000000000000003E-2</v>
      </c>
      <c r="I1497" s="8">
        <v>1.0999999999999999E-2</v>
      </c>
      <c r="J1497" s="8">
        <v>3.0000000000000001E-3</v>
      </c>
      <c r="K1497" s="8">
        <v>0.157</v>
      </c>
      <c r="L1497" s="8">
        <v>0</v>
      </c>
      <c r="M1497" s="8">
        <v>94.494</v>
      </c>
      <c r="N1497" s="8"/>
      <c r="O1497" s="8">
        <v>3.3717503036940335</v>
      </c>
      <c r="P1497" s="8">
        <v>17.201952092829988</v>
      </c>
      <c r="Q1497" s="8">
        <v>42.108884282241924</v>
      </c>
      <c r="R1497" s="8">
        <v>37.317413321234056</v>
      </c>
      <c r="S1497" s="8">
        <v>100</v>
      </c>
      <c r="T1497" s="8">
        <v>0</v>
      </c>
      <c r="U1497" s="8">
        <v>76.15173495966053</v>
      </c>
      <c r="V1497" s="8">
        <v>23.848265040339459</v>
      </c>
      <c r="W1497" s="8">
        <v>99.999999999999986</v>
      </c>
      <c r="X1497" s="9"/>
    </row>
    <row r="1498" spans="2:24" ht="17" x14ac:dyDescent="0.2">
      <c r="B1498" s="10" t="s">
        <v>3465</v>
      </c>
      <c r="C1498" s="8">
        <f>AVERAGE(C1492:C1497)</f>
        <v>65.06216666666667</v>
      </c>
      <c r="D1498" s="8">
        <f t="shared" ref="D1498:L1498" si="683">AVERAGE(D1492:D1497)</f>
        <v>3.0000000000000005E-3</v>
      </c>
      <c r="E1498" s="8">
        <f t="shared" si="683"/>
        <v>28.956833333333336</v>
      </c>
      <c r="F1498" s="8">
        <f t="shared" si="683"/>
        <v>1.6666666666666666E-4</v>
      </c>
      <c r="G1498" s="8">
        <f t="shared" si="683"/>
        <v>0.14783333333333334</v>
      </c>
      <c r="H1498" s="8">
        <f t="shared" si="683"/>
        <v>5.4833333333333338E-2</v>
      </c>
      <c r="I1498" s="8">
        <f t="shared" si="683"/>
        <v>1.8333333333333333E-3</v>
      </c>
      <c r="J1498" s="8">
        <f t="shared" si="683"/>
        <v>4.3333333333333331E-3</v>
      </c>
      <c r="K1498" s="8">
        <f t="shared" si="683"/>
        <v>0.12883333333333333</v>
      </c>
      <c r="L1498" s="8">
        <f t="shared" si="683"/>
        <v>2.166666666666667E-3</v>
      </c>
      <c r="M1498" s="8">
        <f>SUM(C1498:L1498)</f>
        <v>94.362000000000023</v>
      </c>
      <c r="N1498" s="8"/>
      <c r="O1498" s="8">
        <v>2.616379542504033</v>
      </c>
      <c r="P1498" s="8">
        <v>1.5401782283695189</v>
      </c>
      <c r="Q1498" s="8">
        <v>69.670569913681192</v>
      </c>
      <c r="R1498" s="8">
        <v>26.172872315445261</v>
      </c>
      <c r="S1498" s="8">
        <v>100</v>
      </c>
      <c r="T1498" s="8">
        <v>0</v>
      </c>
      <c r="U1498" s="8">
        <v>58.465802995383811</v>
      </c>
      <c r="V1498" s="8">
        <v>41.534197004616196</v>
      </c>
      <c r="W1498" s="8">
        <v>100</v>
      </c>
      <c r="X1498" s="9"/>
    </row>
    <row r="1499" spans="2:24" ht="17" x14ac:dyDescent="0.2">
      <c r="B1499" s="10" t="s">
        <v>1532</v>
      </c>
      <c r="C1499" s="8">
        <f t="shared" ref="C1499" si="684">(STDEV(C1492:C1497)/C1498)*100</f>
        <v>1.2169050027442174</v>
      </c>
      <c r="D1499" s="8">
        <f t="shared" ref="D1499" si="685">(STDEV(D1492:D1497)/D1498)*100</f>
        <v>213.95742047841614</v>
      </c>
      <c r="E1499" s="8">
        <f t="shared" ref="E1499" si="686">(STDEV(E1492:E1497)/E1498)*100</f>
        <v>0.60922185229522097</v>
      </c>
      <c r="F1499" s="8">
        <f t="shared" ref="F1499" si="687">(STDEV(F1492:F1497)/F1498)*100</f>
        <v>244.94897427831782</v>
      </c>
      <c r="G1499" s="8">
        <f t="shared" ref="G1499" si="688">(STDEV(G1492:G1497)/G1498)*100</f>
        <v>91.752863284902858</v>
      </c>
      <c r="H1499" s="8">
        <f t="shared" ref="H1499" si="689">(STDEV(H1492:H1497)/H1498)*100</f>
        <v>68.861991900818055</v>
      </c>
      <c r="I1499" s="8">
        <f t="shared" ref="I1499" si="690">(STDEV(I1492:I1497)/I1498)*100</f>
        <v>244.94897427831779</v>
      </c>
      <c r="J1499" s="8">
        <f t="shared" ref="J1499" si="691">(STDEV(J1492:J1497)/J1498)*100</f>
        <v>101.81779758630336</v>
      </c>
      <c r="K1499" s="8">
        <f t="shared" ref="K1499" si="692">(STDEV(K1492:K1497)/K1498)*100</f>
        <v>22.791209355150674</v>
      </c>
      <c r="L1499" s="8">
        <f t="shared" ref="L1499" si="693">(STDEV(L1492:L1497)/L1498)*100</f>
        <v>98.629664152766793</v>
      </c>
      <c r="N1499" s="8"/>
      <c r="O1499" s="8">
        <v>17.903763838724227</v>
      </c>
      <c r="P1499" s="8">
        <v>59.93039847293069</v>
      </c>
      <c r="Q1499" s="8">
        <v>12.593272892713205</v>
      </c>
      <c r="R1499" s="8">
        <v>9.572564795631882</v>
      </c>
      <c r="S1499" s="8">
        <v>100</v>
      </c>
      <c r="V1499" s="8"/>
      <c r="W1499" s="8"/>
      <c r="X1499" s="9"/>
    </row>
    <row r="1500" spans="2:24" x14ac:dyDescent="0.2">
      <c r="B1500" s="20"/>
      <c r="C1500" s="8"/>
      <c r="D1500" s="8"/>
      <c r="E1500" s="8"/>
      <c r="F1500" s="8"/>
      <c r="G1500" s="8"/>
      <c r="H1500" s="8"/>
      <c r="I1500" s="8"/>
      <c r="J1500" s="8"/>
      <c r="K1500" s="8"/>
      <c r="L1500" s="8"/>
      <c r="N1500" s="8"/>
      <c r="O1500" s="8"/>
      <c r="P1500" s="8"/>
      <c r="Q1500" s="8"/>
      <c r="R1500" s="8"/>
      <c r="S1500" s="8"/>
      <c r="V1500" s="8"/>
      <c r="W1500" s="8"/>
      <c r="X1500" s="9"/>
    </row>
    <row r="1501" spans="2:24" x14ac:dyDescent="0.2">
      <c r="B1501" s="20" t="s">
        <v>3207</v>
      </c>
      <c r="C1501" s="8">
        <v>49.548999999999999</v>
      </c>
      <c r="D1501" s="8">
        <v>0</v>
      </c>
      <c r="E1501" s="8">
        <v>0.14399999999999999</v>
      </c>
      <c r="F1501" s="8">
        <v>0</v>
      </c>
      <c r="G1501" s="8">
        <v>16.312999999999999</v>
      </c>
      <c r="H1501" s="8">
        <v>0.60899999999999999</v>
      </c>
      <c r="I1501" s="8">
        <v>6.9429999999999996</v>
      </c>
      <c r="J1501" s="8">
        <v>23.93</v>
      </c>
      <c r="K1501" s="8">
        <v>9.1999999999999998E-2</v>
      </c>
      <c r="L1501" s="8">
        <v>0</v>
      </c>
      <c r="M1501" s="8">
        <v>97.590999999999994</v>
      </c>
      <c r="N1501" s="8"/>
      <c r="O1501" s="8">
        <v>51.127069213474876</v>
      </c>
      <c r="P1501" s="8">
        <v>20.639836984438663</v>
      </c>
      <c r="Q1501" s="8">
        <v>27.204477071472571</v>
      </c>
      <c r="R1501" s="8">
        <v>1.0286167306138785</v>
      </c>
      <c r="S1501" s="8">
        <v>99.999999999999986</v>
      </c>
      <c r="V1501" s="8"/>
      <c r="W1501" s="8"/>
      <c r="X1501" s="9"/>
    </row>
    <row r="1502" spans="2:24" x14ac:dyDescent="0.2">
      <c r="B1502" s="20" t="s">
        <v>3206</v>
      </c>
      <c r="C1502" s="8">
        <v>51.540999999999997</v>
      </c>
      <c r="D1502" s="8">
        <v>0</v>
      </c>
      <c r="E1502" s="8">
        <v>0.14199999999999999</v>
      </c>
      <c r="F1502" s="8">
        <v>0</v>
      </c>
      <c r="G1502" s="8">
        <v>14.446999999999999</v>
      </c>
      <c r="H1502" s="8">
        <v>0.65300000000000002</v>
      </c>
      <c r="I1502" s="8">
        <v>8.4730000000000008</v>
      </c>
      <c r="J1502" s="8">
        <v>24.488</v>
      </c>
      <c r="K1502" s="8">
        <v>0.125</v>
      </c>
      <c r="L1502" s="8">
        <v>0</v>
      </c>
      <c r="M1502" s="8">
        <v>99.885999999999996</v>
      </c>
      <c r="N1502" s="8"/>
      <c r="O1502" s="8">
        <v>50.942297290569542</v>
      </c>
      <c r="P1502" s="8">
        <v>24.525242704505398</v>
      </c>
      <c r="Q1502" s="8">
        <v>23.458553476712531</v>
      </c>
      <c r="R1502" s="8">
        <v>1.0739065282125326</v>
      </c>
      <c r="S1502" s="8">
        <v>100.00000000000001</v>
      </c>
      <c r="V1502" s="8"/>
      <c r="W1502" s="8"/>
      <c r="X1502" s="9"/>
    </row>
    <row r="1503" spans="2:24" x14ac:dyDescent="0.2">
      <c r="B1503" s="20" t="s">
        <v>3203</v>
      </c>
      <c r="C1503" s="8">
        <v>50.771000000000001</v>
      </c>
      <c r="D1503" s="8">
        <v>3.0000000000000001E-3</v>
      </c>
      <c r="E1503" s="8">
        <v>0.13700000000000001</v>
      </c>
      <c r="F1503" s="8">
        <v>0</v>
      </c>
      <c r="G1503" s="8">
        <v>16.907</v>
      </c>
      <c r="H1503" s="8">
        <v>0.874</v>
      </c>
      <c r="I1503" s="8">
        <v>6.8719999999999999</v>
      </c>
      <c r="J1503" s="8">
        <v>24.280999999999999</v>
      </c>
      <c r="K1503" s="8">
        <v>0</v>
      </c>
      <c r="L1503" s="8">
        <v>1E-3</v>
      </c>
      <c r="M1503" s="8">
        <v>99.852999999999994</v>
      </c>
      <c r="N1503" s="8"/>
      <c r="O1503" s="8">
        <v>50.871247629674279</v>
      </c>
      <c r="P1503" s="8">
        <v>20.032717602578291</v>
      </c>
      <c r="Q1503" s="8">
        <v>27.648445534198196</v>
      </c>
      <c r="R1503" s="8">
        <v>1.4475892335492389</v>
      </c>
      <c r="S1503" s="8">
        <v>100.00000000000001</v>
      </c>
      <c r="V1503" s="8"/>
      <c r="W1503" s="8"/>
      <c r="X1503" s="9"/>
    </row>
    <row r="1504" spans="2:24" x14ac:dyDescent="0.2">
      <c r="B1504" s="20" t="s">
        <v>3202</v>
      </c>
      <c r="C1504" s="8">
        <v>51.271000000000001</v>
      </c>
      <c r="D1504" s="8">
        <v>0</v>
      </c>
      <c r="E1504" s="8">
        <v>0.108</v>
      </c>
      <c r="F1504" s="8">
        <v>5.0000000000000001E-3</v>
      </c>
      <c r="G1504" s="8">
        <v>14.407999999999999</v>
      </c>
      <c r="H1504" s="8">
        <v>0.99199999999999999</v>
      </c>
      <c r="I1504" s="8">
        <v>8.3550000000000004</v>
      </c>
      <c r="J1504" s="8">
        <v>24.446999999999999</v>
      </c>
      <c r="K1504" s="8">
        <v>5.1999999999999998E-2</v>
      </c>
      <c r="L1504" s="8">
        <v>0</v>
      </c>
      <c r="M1504" s="8">
        <v>99.662999999999997</v>
      </c>
      <c r="N1504" s="8"/>
      <c r="O1504" s="8">
        <v>50.822781899728596</v>
      </c>
      <c r="P1504" s="8">
        <v>24.167415749008008</v>
      </c>
      <c r="Q1504" s="8">
        <v>23.379483220125362</v>
      </c>
      <c r="R1504" s="8">
        <v>1.6303191311380194</v>
      </c>
      <c r="S1504" s="8">
        <v>99.999999999999986</v>
      </c>
      <c r="V1504" s="8"/>
      <c r="W1504" s="8"/>
      <c r="X1504" s="9"/>
    </row>
    <row r="1505" spans="2:24" x14ac:dyDescent="0.2">
      <c r="B1505" s="20" t="s">
        <v>3205</v>
      </c>
      <c r="C1505" s="8">
        <v>51.319000000000003</v>
      </c>
      <c r="D1505" s="8">
        <v>8.9999999999999993E-3</v>
      </c>
      <c r="E1505" s="8">
        <v>0.46</v>
      </c>
      <c r="F1505" s="8">
        <v>0</v>
      </c>
      <c r="G1505" s="8">
        <v>14.125</v>
      </c>
      <c r="H1505" s="8">
        <v>0.79</v>
      </c>
      <c r="I1505" s="8">
        <v>8.4570000000000007</v>
      </c>
      <c r="J1505" s="8">
        <v>24.347000000000001</v>
      </c>
      <c r="K1505" s="8">
        <v>4.2000000000000003E-2</v>
      </c>
      <c r="L1505" s="8">
        <v>0</v>
      </c>
      <c r="M1505" s="8">
        <v>99.558999999999997</v>
      </c>
      <c r="N1505" s="8"/>
      <c r="O1505" s="8">
        <v>50.973770311082475</v>
      </c>
      <c r="P1505" s="8">
        <v>24.635905561835525</v>
      </c>
      <c r="Q1505" s="8">
        <v>23.082779606798287</v>
      </c>
      <c r="R1505" s="8">
        <v>1.3075445202837117</v>
      </c>
      <c r="S1505" s="8">
        <v>100</v>
      </c>
      <c r="T1505" s="8">
        <v>2.3258983096973152E-2</v>
      </c>
      <c r="U1505" s="8">
        <v>0.13565066967286024</v>
      </c>
      <c r="V1505" s="8">
        <v>99.841090347230164</v>
      </c>
      <c r="W1505" s="8">
        <v>100</v>
      </c>
      <c r="X1505" s="9"/>
    </row>
    <row r="1506" spans="2:24" x14ac:dyDescent="0.2">
      <c r="B1506" s="20" t="s">
        <v>3204</v>
      </c>
      <c r="C1506" s="8">
        <v>50.508000000000003</v>
      </c>
      <c r="D1506" s="8">
        <v>2E-3</v>
      </c>
      <c r="E1506" s="8">
        <v>0.34200000000000003</v>
      </c>
      <c r="F1506" s="8">
        <v>0</v>
      </c>
      <c r="G1506" s="8">
        <v>13.901</v>
      </c>
      <c r="H1506" s="8">
        <v>0.86299999999999999</v>
      </c>
      <c r="I1506" s="8">
        <v>8.6300000000000008</v>
      </c>
      <c r="J1506" s="8">
        <v>24.132000000000001</v>
      </c>
      <c r="K1506" s="8">
        <v>0.08</v>
      </c>
      <c r="L1506" s="8">
        <v>0</v>
      </c>
      <c r="M1506" s="8">
        <v>98.463999999999999</v>
      </c>
      <c r="N1506" s="8"/>
      <c r="O1506" s="8">
        <v>50.62052696883876</v>
      </c>
      <c r="P1506" s="8">
        <v>25.188078555845571</v>
      </c>
      <c r="Q1506" s="8">
        <v>22.760287057583657</v>
      </c>
      <c r="R1506" s="8">
        <v>1.4311074177320036</v>
      </c>
      <c r="S1506" s="8">
        <v>100</v>
      </c>
      <c r="V1506" s="8"/>
      <c r="W1506" s="8"/>
      <c r="X1506" s="9"/>
    </row>
    <row r="1507" spans="2:24" x14ac:dyDescent="0.2">
      <c r="B1507" s="20" t="s">
        <v>3199</v>
      </c>
      <c r="C1507" s="8">
        <v>51.441000000000003</v>
      </c>
      <c r="D1507" s="8">
        <v>0</v>
      </c>
      <c r="E1507" s="8">
        <v>0.17699999999999999</v>
      </c>
      <c r="F1507" s="8">
        <v>0</v>
      </c>
      <c r="G1507" s="8">
        <v>14.872999999999999</v>
      </c>
      <c r="H1507" s="8">
        <v>0.70299999999999996</v>
      </c>
      <c r="I1507" s="8">
        <v>8.0980000000000008</v>
      </c>
      <c r="J1507" s="8">
        <v>24.416</v>
      </c>
      <c r="K1507" s="8">
        <v>7.1999999999999995E-2</v>
      </c>
      <c r="L1507" s="8">
        <v>0</v>
      </c>
      <c r="M1507" s="8">
        <v>99.78</v>
      </c>
      <c r="N1507" s="8"/>
      <c r="O1507" s="8">
        <v>51.027893361127106</v>
      </c>
      <c r="P1507" s="8">
        <v>23.548421106485499</v>
      </c>
      <c r="Q1507" s="8">
        <v>24.262192684829344</v>
      </c>
      <c r="R1507" s="8">
        <v>1.1614928475580388</v>
      </c>
      <c r="S1507" s="8">
        <v>99.999999999999986</v>
      </c>
      <c r="T1507" s="8">
        <v>0.20197627153044992</v>
      </c>
      <c r="U1507" s="8">
        <v>7.0137248293467139E-2</v>
      </c>
      <c r="V1507" s="8">
        <v>99.727886480176082</v>
      </c>
      <c r="W1507" s="8">
        <v>100</v>
      </c>
      <c r="X1507" s="9"/>
    </row>
    <row r="1508" spans="2:24" x14ac:dyDescent="0.2">
      <c r="B1508" s="20" t="s">
        <v>3198</v>
      </c>
      <c r="C1508" s="8">
        <v>50.795000000000002</v>
      </c>
      <c r="D1508" s="8">
        <v>1E-3</v>
      </c>
      <c r="E1508" s="8">
        <v>0.125</v>
      </c>
      <c r="F1508" s="8">
        <v>0</v>
      </c>
      <c r="G1508" s="8">
        <v>15.692</v>
      </c>
      <c r="H1508" s="8">
        <v>0.622</v>
      </c>
      <c r="I1508" s="8">
        <v>7.6849999999999996</v>
      </c>
      <c r="J1508" s="8">
        <v>24.422999999999998</v>
      </c>
      <c r="K1508" s="8">
        <v>0.01</v>
      </c>
      <c r="L1508" s="8">
        <v>4.0000000000000001E-3</v>
      </c>
      <c r="M1508" s="8">
        <v>99.382000000000005</v>
      </c>
      <c r="N1508" s="8"/>
      <c r="O1508" s="8">
        <v>51.034431961705771</v>
      </c>
      <c r="P1508" s="8">
        <v>22.343903430499658</v>
      </c>
      <c r="Q1508" s="8">
        <v>25.594162427211565</v>
      </c>
      <c r="R1508" s="8">
        <v>1.027502180583006</v>
      </c>
      <c r="S1508" s="8">
        <v>99.999999999999986</v>
      </c>
      <c r="V1508" s="8"/>
      <c r="W1508" s="8"/>
      <c r="X1508" s="9"/>
    </row>
    <row r="1509" spans="2:24" x14ac:dyDescent="0.2">
      <c r="B1509" s="20" t="s">
        <v>3201</v>
      </c>
      <c r="C1509" s="8">
        <v>50.203000000000003</v>
      </c>
      <c r="D1509" s="8">
        <v>0</v>
      </c>
      <c r="E1509" s="8">
        <v>9.4E-2</v>
      </c>
      <c r="F1509" s="8">
        <v>0</v>
      </c>
      <c r="G1509" s="8">
        <v>17.998999999999999</v>
      </c>
      <c r="H1509" s="8">
        <v>0.98899999999999999</v>
      </c>
      <c r="I1509" s="8">
        <v>6.024</v>
      </c>
      <c r="J1509" s="8">
        <v>23.984000000000002</v>
      </c>
      <c r="K1509" s="8">
        <v>9.8000000000000004E-2</v>
      </c>
      <c r="L1509" s="8">
        <v>0</v>
      </c>
      <c r="M1509" s="8">
        <v>99.4</v>
      </c>
      <c r="N1509" s="8"/>
      <c r="O1509" s="8">
        <v>50.817148326491314</v>
      </c>
      <c r="P1509" s="8">
        <v>17.759246533968721</v>
      </c>
      <c r="Q1509" s="8">
        <v>29.767022681371646</v>
      </c>
      <c r="R1509" s="8">
        <v>1.6565824581683164</v>
      </c>
      <c r="S1509" s="8">
        <v>99.999999999999986</v>
      </c>
      <c r="V1509" s="8"/>
      <c r="W1509" s="8"/>
      <c r="X1509" s="9"/>
    </row>
    <row r="1510" spans="2:24" x14ac:dyDescent="0.2">
      <c r="B1510" s="20" t="s">
        <v>3200</v>
      </c>
      <c r="C1510" s="8">
        <v>50.993000000000002</v>
      </c>
      <c r="D1510" s="8">
        <v>0</v>
      </c>
      <c r="E1510" s="8">
        <v>0.192</v>
      </c>
      <c r="F1510" s="8">
        <v>0</v>
      </c>
      <c r="G1510" s="8">
        <v>13.981</v>
      </c>
      <c r="H1510" s="8">
        <v>1.1499999999999999</v>
      </c>
      <c r="I1510" s="8">
        <v>8.2759999999999998</v>
      </c>
      <c r="J1510" s="8">
        <v>24.428999999999998</v>
      </c>
      <c r="K1510" s="8">
        <v>5.5E-2</v>
      </c>
      <c r="L1510" s="8">
        <v>0</v>
      </c>
      <c r="M1510" s="8">
        <v>99.091999999999999</v>
      </c>
      <c r="N1510" s="8"/>
      <c r="O1510" s="8">
        <v>51.142926009212566</v>
      </c>
      <c r="P1510" s="8">
        <v>24.107449296063482</v>
      </c>
      <c r="Q1510" s="8">
        <v>22.84633097733871</v>
      </c>
      <c r="R1510" s="8">
        <v>1.9032937173852416</v>
      </c>
      <c r="S1510" s="8">
        <v>100</v>
      </c>
      <c r="V1510" s="8"/>
      <c r="W1510" s="8"/>
      <c r="X1510" s="9"/>
    </row>
    <row r="1511" spans="2:24" ht="17" x14ac:dyDescent="0.2">
      <c r="B1511" s="10" t="s">
        <v>3464</v>
      </c>
      <c r="C1511" s="8">
        <f>AVERAGE(C1501:C1510)</f>
        <v>50.839100000000002</v>
      </c>
      <c r="D1511" s="8">
        <f t="shared" ref="D1511:L1511" si="694">AVERAGE(D1501:D1510)</f>
        <v>1.5E-3</v>
      </c>
      <c r="E1511" s="8">
        <f t="shared" si="694"/>
        <v>0.19210000000000002</v>
      </c>
      <c r="F1511" s="8">
        <f t="shared" si="694"/>
        <v>5.0000000000000001E-4</v>
      </c>
      <c r="G1511" s="8">
        <f t="shared" si="694"/>
        <v>15.264599999999998</v>
      </c>
      <c r="H1511" s="8">
        <f t="shared" si="694"/>
        <v>0.82450000000000012</v>
      </c>
      <c r="I1511" s="8">
        <f t="shared" si="694"/>
        <v>7.7812999999999999</v>
      </c>
      <c r="J1511" s="8">
        <f t="shared" si="694"/>
        <v>24.287700000000001</v>
      </c>
      <c r="K1511" s="8">
        <f t="shared" si="694"/>
        <v>6.2600000000000017E-2</v>
      </c>
      <c r="L1511" s="8">
        <f t="shared" si="694"/>
        <v>5.0000000000000001E-4</v>
      </c>
      <c r="M1511" s="8">
        <f>SUM(C1511:L1511)</f>
        <v>99.254400000000018</v>
      </c>
      <c r="N1511" s="8"/>
      <c r="O1511" s="8">
        <v>50.937794922302658</v>
      </c>
      <c r="P1511" s="8">
        <v>22.706845670063963</v>
      </c>
      <c r="Q1511" s="8">
        <v>24.988346855136498</v>
      </c>
      <c r="R1511" s="8">
        <v>1.3670125524968779</v>
      </c>
      <c r="S1511" s="8">
        <v>99.999999999999986</v>
      </c>
      <c r="V1511" s="8"/>
      <c r="W1511" s="8"/>
      <c r="X1511" s="9"/>
    </row>
    <row r="1512" spans="2:24" ht="17" x14ac:dyDescent="0.2">
      <c r="B1512" s="10" t="s">
        <v>1532</v>
      </c>
      <c r="C1512" s="8">
        <f>(STDEV(C1501:C1510)/C1511)*100</f>
        <v>1.2232409136617575</v>
      </c>
      <c r="D1512" s="8">
        <f t="shared" ref="D1512:L1512" si="695">(STDEV(D1501:D1510)/D1511)*100</f>
        <v>189.2154040658489</v>
      </c>
      <c r="E1512" s="8">
        <f t="shared" si="695"/>
        <v>60.986281174076673</v>
      </c>
      <c r="F1512" s="8">
        <f t="shared" si="695"/>
        <v>316.22776601683796</v>
      </c>
      <c r="G1512" s="8">
        <f t="shared" si="695"/>
        <v>9.2175858890360693</v>
      </c>
      <c r="H1512" s="8">
        <f t="shared" si="695"/>
        <v>22.062670967684085</v>
      </c>
      <c r="I1512" s="8">
        <f t="shared" si="695"/>
        <v>11.298466090032514</v>
      </c>
      <c r="J1512" s="8">
        <f t="shared" si="695"/>
        <v>0.83280580229719881</v>
      </c>
      <c r="K1512" s="8">
        <f t="shared" si="695"/>
        <v>62.285298972991129</v>
      </c>
      <c r="L1512" s="8">
        <f t="shared" si="695"/>
        <v>253.85910352879694</v>
      </c>
      <c r="N1512" s="8"/>
      <c r="O1512" s="8">
        <v>2.021874203143522</v>
      </c>
      <c r="P1512" s="8">
        <v>38.166362729382726</v>
      </c>
      <c r="Q1512" s="8">
        <v>17.467305998988031</v>
      </c>
      <c r="R1512" s="8">
        <v>42.344457068485738</v>
      </c>
      <c r="S1512" s="8">
        <v>100.00000000000003</v>
      </c>
      <c r="T1512" s="8">
        <v>4.9041193143776844</v>
      </c>
      <c r="U1512" s="8">
        <v>71.924008689938773</v>
      </c>
      <c r="V1512" s="8">
        <v>23.171871995683553</v>
      </c>
      <c r="W1512" s="8">
        <v>100</v>
      </c>
      <c r="X1512" s="9"/>
    </row>
    <row r="1513" spans="2:24" x14ac:dyDescent="0.2">
      <c r="B1513" s="10"/>
      <c r="C1513" s="8"/>
      <c r="D1513" s="8"/>
      <c r="E1513" s="8"/>
      <c r="F1513" s="8"/>
      <c r="G1513" s="8"/>
      <c r="H1513" s="8"/>
      <c r="I1513" s="8"/>
      <c r="J1513" s="8"/>
      <c r="K1513" s="8"/>
      <c r="L1513" s="8"/>
      <c r="N1513" s="8"/>
      <c r="O1513" s="8"/>
      <c r="P1513" s="8"/>
      <c r="Q1513" s="8"/>
      <c r="R1513" s="8"/>
      <c r="S1513" s="8"/>
      <c r="V1513" s="8"/>
      <c r="W1513" s="8"/>
      <c r="X1513" s="9"/>
    </row>
    <row r="1514" spans="2:24" x14ac:dyDescent="0.2">
      <c r="B1514" s="20"/>
      <c r="C1514" s="8"/>
      <c r="D1514" s="8"/>
      <c r="E1514" s="8"/>
      <c r="F1514" s="8"/>
      <c r="G1514" s="8"/>
      <c r="H1514" s="8"/>
      <c r="I1514" s="8"/>
      <c r="J1514" s="8"/>
      <c r="K1514" s="8"/>
      <c r="L1514" s="8"/>
      <c r="N1514" s="8"/>
      <c r="O1514" s="8"/>
      <c r="P1514" s="8"/>
      <c r="Q1514" s="8"/>
      <c r="R1514" s="8"/>
      <c r="S1514" s="8"/>
      <c r="V1514" s="8"/>
      <c r="W1514" s="8"/>
      <c r="X1514" s="9"/>
    </row>
    <row r="1515" spans="2:24" x14ac:dyDescent="0.2">
      <c r="B1515" s="21" t="s">
        <v>3189</v>
      </c>
      <c r="C1515" s="8"/>
      <c r="D1515" s="8"/>
      <c r="E1515" s="8"/>
      <c r="F1515" s="8"/>
      <c r="G1515" s="8"/>
      <c r="H1515" s="8"/>
      <c r="I1515" s="8"/>
      <c r="J1515" s="8"/>
      <c r="K1515" s="8"/>
      <c r="L1515" s="8"/>
      <c r="N1515" s="8"/>
      <c r="O1515" s="8"/>
      <c r="P1515" s="8"/>
      <c r="Q1515" s="8"/>
      <c r="R1515" s="8"/>
      <c r="S1515" s="8"/>
      <c r="V1515" s="8"/>
      <c r="W1515" s="8"/>
      <c r="X1515" s="9"/>
    </row>
    <row r="1516" spans="2:24" x14ac:dyDescent="0.2">
      <c r="B1516" s="20" t="s">
        <v>3073</v>
      </c>
      <c r="C1516" s="8">
        <v>55.42</v>
      </c>
      <c r="D1516" s="8">
        <v>4.2999999999999997E-2</v>
      </c>
      <c r="E1516" s="8">
        <v>15.531000000000001</v>
      </c>
      <c r="F1516" s="8">
        <v>4.0000000000000001E-3</v>
      </c>
      <c r="G1516" s="8">
        <v>6.4790000000000001</v>
      </c>
      <c r="H1516" s="8">
        <v>2.1000000000000001E-2</v>
      </c>
      <c r="I1516" s="8">
        <v>3.851</v>
      </c>
      <c r="J1516" s="8">
        <v>6.2069999999999999</v>
      </c>
      <c r="K1516" s="8">
        <v>10.214</v>
      </c>
      <c r="L1516" s="8">
        <v>8.0000000000000002E-3</v>
      </c>
      <c r="M1516" s="8">
        <v>97.787000000000006</v>
      </c>
      <c r="N1516" s="8"/>
      <c r="O1516" s="8">
        <v>37.303868382017399</v>
      </c>
      <c r="P1516" s="8">
        <v>32.20301553048705</v>
      </c>
      <c r="Q1516" s="8">
        <v>30.393341598712642</v>
      </c>
      <c r="R1516" s="8">
        <v>9.9774488782905388E-2</v>
      </c>
      <c r="S1516" s="8">
        <v>99.999999999999986</v>
      </c>
      <c r="T1516" s="8">
        <v>5.6203564533592685</v>
      </c>
      <c r="U1516" s="8">
        <v>49.963223298711874</v>
      </c>
      <c r="V1516" s="8">
        <v>44.416420247928869</v>
      </c>
      <c r="W1516" s="8">
        <v>100.00000000000001</v>
      </c>
      <c r="X1516" s="9"/>
    </row>
    <row r="1517" spans="2:24" x14ac:dyDescent="0.2">
      <c r="B1517" s="20" t="s">
        <v>3081</v>
      </c>
      <c r="C1517" s="8">
        <v>55.073999999999998</v>
      </c>
      <c r="D1517" s="8">
        <v>5.3999999999999999E-2</v>
      </c>
      <c r="E1517" s="8">
        <v>15.007999999999999</v>
      </c>
      <c r="F1517" s="8">
        <v>2.3E-2</v>
      </c>
      <c r="G1517" s="8">
        <v>6.6840000000000002</v>
      </c>
      <c r="H1517" s="8">
        <v>2.3E-2</v>
      </c>
      <c r="I1517" s="8">
        <v>3.835</v>
      </c>
      <c r="J1517" s="8">
        <v>6.6669999999999998</v>
      </c>
      <c r="K1517" s="8">
        <v>9.8109999999999999</v>
      </c>
      <c r="L1517" s="8">
        <v>5.0000000000000001E-3</v>
      </c>
      <c r="M1517" s="8">
        <v>97.185000000000002</v>
      </c>
      <c r="N1517" s="8"/>
      <c r="O1517" s="8">
        <v>38.675382564273633</v>
      </c>
      <c r="P1517" s="8">
        <v>30.95426024400556</v>
      </c>
      <c r="Q1517" s="8">
        <v>30.264879627787572</v>
      </c>
      <c r="R1517" s="8">
        <v>0.10547756393321872</v>
      </c>
      <c r="S1517" s="8">
        <v>99.999999999999972</v>
      </c>
      <c r="T1517" s="8">
        <v>3.9133530621137504</v>
      </c>
      <c r="U1517" s="8">
        <v>48.809327541490319</v>
      </c>
      <c r="V1517" s="8">
        <v>47.277319396395932</v>
      </c>
      <c r="W1517" s="8">
        <v>100</v>
      </c>
      <c r="X1517" s="9"/>
    </row>
    <row r="1518" spans="2:24" x14ac:dyDescent="0.2">
      <c r="B1518" s="20" t="s">
        <v>3086</v>
      </c>
      <c r="C1518" s="8">
        <v>55.005000000000003</v>
      </c>
      <c r="D1518" s="8">
        <v>4.2000000000000003E-2</v>
      </c>
      <c r="E1518" s="8">
        <v>15.521000000000001</v>
      </c>
      <c r="F1518" s="8">
        <v>0</v>
      </c>
      <c r="G1518" s="8">
        <v>6.6429999999999998</v>
      </c>
      <c r="H1518" s="8">
        <v>2.5999999999999999E-2</v>
      </c>
      <c r="I1518" s="8">
        <v>3.4950000000000001</v>
      </c>
      <c r="J1518" s="8">
        <v>5.9729999999999999</v>
      </c>
      <c r="K1518" s="8">
        <v>10.465999999999999</v>
      </c>
      <c r="L1518" s="8">
        <v>1.2E-2</v>
      </c>
      <c r="M1518" s="8">
        <v>97.191000000000003</v>
      </c>
      <c r="N1518" s="8"/>
      <c r="O1518" s="8">
        <v>37.234324098219894</v>
      </c>
      <c r="P1518" s="8">
        <v>30.314404274247408</v>
      </c>
      <c r="Q1518" s="8">
        <v>32.323141163302971</v>
      </c>
      <c r="R1518" s="8">
        <v>0.12813046422971583</v>
      </c>
      <c r="S1518" s="8">
        <v>100</v>
      </c>
      <c r="T1518" s="8">
        <v>7.9667085666832715</v>
      </c>
      <c r="U1518" s="8">
        <v>50.488732668598779</v>
      </c>
      <c r="V1518" s="8">
        <v>41.544558764717955</v>
      </c>
      <c r="W1518" s="8">
        <v>100</v>
      </c>
      <c r="X1518" s="9"/>
    </row>
    <row r="1519" spans="2:24" x14ac:dyDescent="0.2">
      <c r="B1519" s="20" t="s">
        <v>3087</v>
      </c>
      <c r="C1519" s="8">
        <v>55.566000000000003</v>
      </c>
      <c r="D1519" s="8">
        <v>3.7999999999999999E-2</v>
      </c>
      <c r="E1519" s="8">
        <v>15.282</v>
      </c>
      <c r="F1519" s="8">
        <v>0</v>
      </c>
      <c r="G1519" s="8">
        <v>6.7110000000000003</v>
      </c>
      <c r="H1519" s="8">
        <v>1.0999999999999999E-2</v>
      </c>
      <c r="I1519" s="8">
        <v>3.823</v>
      </c>
      <c r="J1519" s="8">
        <v>6.1929999999999996</v>
      </c>
      <c r="K1519" s="8">
        <v>10.318</v>
      </c>
      <c r="L1519" s="8">
        <v>0</v>
      </c>
      <c r="M1519" s="8">
        <v>97.941999999999993</v>
      </c>
      <c r="N1519" s="8"/>
      <c r="O1519" s="8">
        <v>36.952734067605277</v>
      </c>
      <c r="P1519" s="8">
        <v>31.739544710767969</v>
      </c>
      <c r="Q1519" s="8">
        <v>31.255833300219926</v>
      </c>
      <c r="R1519" s="8">
        <v>5.188792140683314E-2</v>
      </c>
      <c r="S1519" s="8">
        <v>100</v>
      </c>
      <c r="T1519" s="8">
        <v>6.6645736969135703</v>
      </c>
      <c r="U1519" s="8">
        <v>49.546478442187833</v>
      </c>
      <c r="V1519" s="8">
        <v>43.788947860898617</v>
      </c>
      <c r="W1519" s="8">
        <v>100.00000000000003</v>
      </c>
      <c r="X1519" s="9"/>
    </row>
    <row r="1520" spans="2:24" x14ac:dyDescent="0.2">
      <c r="B1520" s="20" t="s">
        <v>3088</v>
      </c>
      <c r="C1520" s="8">
        <v>55.395000000000003</v>
      </c>
      <c r="D1520" s="8">
        <v>2.9000000000000001E-2</v>
      </c>
      <c r="E1520" s="8">
        <v>15.539</v>
      </c>
      <c r="F1520" s="8">
        <v>0</v>
      </c>
      <c r="G1520" s="8">
        <v>6.5380000000000003</v>
      </c>
      <c r="H1520" s="8">
        <v>0.01</v>
      </c>
      <c r="I1520" s="8">
        <v>3.8879999999999999</v>
      </c>
      <c r="J1520" s="8">
        <v>6.2</v>
      </c>
      <c r="K1520" s="8">
        <v>10.250999999999999</v>
      </c>
      <c r="L1520" s="8">
        <v>0</v>
      </c>
      <c r="M1520" s="8">
        <v>97.87</v>
      </c>
      <c r="N1520" s="8"/>
      <c r="O1520" s="8">
        <v>37.079426131981727</v>
      </c>
      <c r="P1520" s="8">
        <v>32.35329136674315</v>
      </c>
      <c r="Q1520" s="8">
        <v>30.520003378896131</v>
      </c>
      <c r="R1520" s="8">
        <v>4.7279122379001136E-2</v>
      </c>
      <c r="S1520" s="8">
        <v>100.00000000000001</v>
      </c>
      <c r="T1520" s="8">
        <v>6.327011265775198</v>
      </c>
      <c r="U1520" s="8">
        <v>49.594242723937413</v>
      </c>
      <c r="V1520" s="8">
        <v>44.078746010287396</v>
      </c>
      <c r="W1520" s="8">
        <v>100</v>
      </c>
      <c r="X1520" s="9"/>
    </row>
    <row r="1521" spans="2:24" x14ac:dyDescent="0.2">
      <c r="B1521" s="20" t="s">
        <v>3089</v>
      </c>
      <c r="C1521" s="8">
        <v>54.927999999999997</v>
      </c>
      <c r="D1521" s="8">
        <v>0.04</v>
      </c>
      <c r="E1521" s="8">
        <v>15.592000000000001</v>
      </c>
      <c r="F1521" s="8">
        <v>0</v>
      </c>
      <c r="G1521" s="8">
        <v>6.5839999999999996</v>
      </c>
      <c r="H1521" s="8">
        <v>1.0999999999999999E-2</v>
      </c>
      <c r="I1521" s="8">
        <v>3.7370000000000001</v>
      </c>
      <c r="J1521" s="8">
        <v>6.3040000000000003</v>
      </c>
      <c r="K1521" s="8">
        <v>9.9930000000000003</v>
      </c>
      <c r="L1521" s="8">
        <v>8.0000000000000002E-3</v>
      </c>
      <c r="M1521" s="8">
        <v>97.204999999999998</v>
      </c>
      <c r="N1521" s="8"/>
      <c r="O1521" s="8">
        <v>37.858547447580122</v>
      </c>
      <c r="P1521" s="8">
        <v>31.226387048462804</v>
      </c>
      <c r="Q1521" s="8">
        <v>30.862841697957531</v>
      </c>
      <c r="R1521" s="8">
        <v>5.2223805999546881E-2</v>
      </c>
      <c r="S1521" s="8">
        <v>100.00000000000001</v>
      </c>
      <c r="T1521" s="8">
        <v>4.6482570616643466</v>
      </c>
      <c r="U1521" s="8">
        <v>49.833231581984968</v>
      </c>
      <c r="V1521" s="8">
        <v>45.518511356350686</v>
      </c>
      <c r="W1521" s="8">
        <v>100</v>
      </c>
      <c r="X1521" s="9"/>
    </row>
    <row r="1522" spans="2:24" x14ac:dyDescent="0.2">
      <c r="B1522" s="20" t="s">
        <v>3090</v>
      </c>
      <c r="C1522" s="8">
        <v>55.052</v>
      </c>
      <c r="D1522" s="8">
        <v>0.06</v>
      </c>
      <c r="E1522" s="8">
        <v>14.169</v>
      </c>
      <c r="F1522" s="8">
        <v>0</v>
      </c>
      <c r="G1522" s="8">
        <v>7.3339999999999996</v>
      </c>
      <c r="H1522" s="8">
        <v>3.7999999999999999E-2</v>
      </c>
      <c r="I1522" s="8">
        <v>4.476</v>
      </c>
      <c r="J1522" s="8">
        <v>7.4889999999999999</v>
      </c>
      <c r="K1522" s="8">
        <v>9.8699999999999992</v>
      </c>
      <c r="L1522" s="8">
        <v>1.2E-2</v>
      </c>
      <c r="M1522" s="8">
        <v>98.504000000000005</v>
      </c>
      <c r="N1522" s="8"/>
      <c r="O1522" s="8">
        <v>38.461432320769354</v>
      </c>
      <c r="P1522" s="8">
        <v>31.984723366469538</v>
      </c>
      <c r="Q1522" s="8">
        <v>29.399563005062785</v>
      </c>
      <c r="R1522" s="8">
        <v>0.15428130769833559</v>
      </c>
      <c r="S1522" s="8">
        <v>100.00000000000003</v>
      </c>
      <c r="T1522" s="8">
        <v>11.323797870693882</v>
      </c>
      <c r="U1522" s="8">
        <v>41.936986465765841</v>
      </c>
      <c r="V1522" s="8">
        <v>46.739215663540264</v>
      </c>
      <c r="W1522" s="8">
        <v>99.999999999999986</v>
      </c>
      <c r="X1522" s="9"/>
    </row>
    <row r="1523" spans="2:24" x14ac:dyDescent="0.2">
      <c r="B1523" s="20" t="s">
        <v>3061</v>
      </c>
      <c r="C1523" s="8">
        <v>55.06</v>
      </c>
      <c r="D1523" s="8">
        <v>5.0999999999999997E-2</v>
      </c>
      <c r="E1523" s="8">
        <v>15.053000000000001</v>
      </c>
      <c r="F1523" s="8">
        <v>1E-3</v>
      </c>
      <c r="G1523" s="8">
        <v>6.74</v>
      </c>
      <c r="H1523" s="8">
        <v>2.5999999999999999E-2</v>
      </c>
      <c r="I1523" s="8">
        <v>4.0369999999999999</v>
      </c>
      <c r="J1523" s="8">
        <v>6.5</v>
      </c>
      <c r="K1523" s="8">
        <v>10.148999999999999</v>
      </c>
      <c r="L1523" s="8">
        <v>1E-3</v>
      </c>
      <c r="M1523" s="8">
        <v>97.626999999999995</v>
      </c>
      <c r="N1523" s="8"/>
      <c r="O1523" s="8">
        <v>37.359542590625267</v>
      </c>
      <c r="P1523" s="8">
        <v>32.284780734528852</v>
      </c>
      <c r="Q1523" s="8">
        <v>30.237538669632457</v>
      </c>
      <c r="R1523" s="8">
        <v>0.11813800521342538</v>
      </c>
      <c r="S1523" s="8">
        <v>100</v>
      </c>
      <c r="T1523" s="8">
        <v>8.1885001248030438</v>
      </c>
      <c r="U1523" s="8">
        <v>47.368973970290853</v>
      </c>
      <c r="V1523" s="8">
        <v>44.442525904906105</v>
      </c>
      <c r="W1523" s="8">
        <v>100</v>
      </c>
      <c r="X1523" s="9"/>
    </row>
    <row r="1524" spans="2:24" x14ac:dyDescent="0.2">
      <c r="B1524" s="20" t="s">
        <v>3062</v>
      </c>
      <c r="C1524" s="8">
        <v>55.231999999999999</v>
      </c>
      <c r="D1524" s="8">
        <v>4.3999999999999997E-2</v>
      </c>
      <c r="E1524" s="8">
        <v>15.742000000000001</v>
      </c>
      <c r="F1524" s="8">
        <v>0</v>
      </c>
      <c r="G1524" s="8">
        <v>6.5060000000000002</v>
      </c>
      <c r="H1524" s="8">
        <v>0.01</v>
      </c>
      <c r="I1524" s="8">
        <v>3.55</v>
      </c>
      <c r="J1524" s="8">
        <v>6.2190000000000003</v>
      </c>
      <c r="K1524" s="8">
        <v>10.087999999999999</v>
      </c>
      <c r="L1524" s="8">
        <v>8.0000000000000002E-3</v>
      </c>
      <c r="M1524" s="8">
        <v>97.424000000000007</v>
      </c>
      <c r="N1524" s="8"/>
      <c r="O1524" s="8">
        <v>38.283506663360292</v>
      </c>
      <c r="P1524" s="8">
        <v>30.406778146793119</v>
      </c>
      <c r="Q1524" s="8">
        <v>31.261049907652339</v>
      </c>
      <c r="R1524" s="8">
        <v>4.8665282194239684E-2</v>
      </c>
      <c r="S1524" s="8">
        <v>99.999999999999986</v>
      </c>
      <c r="T1524" s="8">
        <v>3.5826866471803229</v>
      </c>
      <c r="U1524" s="8">
        <v>51.227450911223293</v>
      </c>
      <c r="V1524" s="8">
        <v>45.189862441596382</v>
      </c>
      <c r="W1524" s="8">
        <v>100</v>
      </c>
      <c r="X1524" s="9"/>
    </row>
    <row r="1525" spans="2:24" x14ac:dyDescent="0.2">
      <c r="B1525" s="20" t="s">
        <v>3063</v>
      </c>
      <c r="C1525" s="8">
        <v>55.652000000000001</v>
      </c>
      <c r="D1525" s="8">
        <v>1.4E-2</v>
      </c>
      <c r="E1525" s="8">
        <v>15.420999999999999</v>
      </c>
      <c r="F1525" s="8">
        <v>0</v>
      </c>
      <c r="G1525" s="8">
        <v>6.8380000000000001</v>
      </c>
      <c r="H1525" s="8">
        <v>3.2000000000000001E-2</v>
      </c>
      <c r="I1525" s="8">
        <v>3.72</v>
      </c>
      <c r="J1525" s="8">
        <v>5.9880000000000004</v>
      </c>
      <c r="K1525" s="8">
        <v>10.472</v>
      </c>
      <c r="L1525" s="8">
        <v>1E-3</v>
      </c>
      <c r="M1525" s="8">
        <v>98.138000000000005</v>
      </c>
      <c r="N1525" s="8"/>
      <c r="O1525" s="8">
        <v>36.232357518177352</v>
      </c>
      <c r="P1525" s="8">
        <v>31.319054269728369</v>
      </c>
      <c r="Q1525" s="8">
        <v>32.295517228999252</v>
      </c>
      <c r="R1525" s="8">
        <v>0.15307098309502568</v>
      </c>
      <c r="S1525" s="8">
        <v>99.999999999999986</v>
      </c>
      <c r="T1525" s="8">
        <v>7.5077545900912046</v>
      </c>
      <c r="U1525" s="8">
        <v>49.918529605113108</v>
      </c>
      <c r="V1525" s="8">
        <v>42.57371580479569</v>
      </c>
      <c r="W1525" s="8">
        <v>100</v>
      </c>
      <c r="X1525" s="9"/>
    </row>
    <row r="1526" spans="2:24" x14ac:dyDescent="0.2">
      <c r="B1526" s="20" t="s">
        <v>3064</v>
      </c>
      <c r="C1526" s="8">
        <v>55.252000000000002</v>
      </c>
      <c r="D1526" s="8">
        <v>5.6000000000000001E-2</v>
      </c>
      <c r="E1526" s="8">
        <v>15.856</v>
      </c>
      <c r="F1526" s="8">
        <v>0</v>
      </c>
      <c r="G1526" s="8">
        <v>6.7649999999999997</v>
      </c>
      <c r="H1526" s="8">
        <v>2.3E-2</v>
      </c>
      <c r="I1526" s="8">
        <v>3.5019999999999998</v>
      </c>
      <c r="J1526" s="8">
        <v>5.8920000000000003</v>
      </c>
      <c r="K1526" s="8">
        <v>10.225</v>
      </c>
      <c r="L1526" s="8">
        <v>0</v>
      </c>
      <c r="M1526" s="8">
        <v>97.570999999999998</v>
      </c>
      <c r="N1526" s="8"/>
      <c r="O1526" s="8">
        <v>36.680011160947167</v>
      </c>
      <c r="P1526" s="8">
        <v>30.334284862912309</v>
      </c>
      <c r="Q1526" s="8">
        <v>32.872510173794097</v>
      </c>
      <c r="R1526" s="8">
        <v>0.11319380234642458</v>
      </c>
      <c r="S1526" s="8">
        <v>100</v>
      </c>
      <c r="T1526" s="8">
        <v>4.415120973891332</v>
      </c>
      <c r="U1526" s="8">
        <v>51.477974898165904</v>
      </c>
      <c r="V1526" s="8">
        <v>44.106904127942755</v>
      </c>
      <c r="W1526" s="8">
        <v>100</v>
      </c>
      <c r="X1526" s="9"/>
    </row>
    <row r="1527" spans="2:24" x14ac:dyDescent="0.2">
      <c r="B1527" s="20" t="s">
        <v>3065</v>
      </c>
      <c r="C1527" s="8">
        <v>54.994999999999997</v>
      </c>
      <c r="D1527" s="8">
        <v>2.4E-2</v>
      </c>
      <c r="E1527" s="8">
        <v>15.27</v>
      </c>
      <c r="F1527" s="8">
        <v>3.0000000000000001E-3</v>
      </c>
      <c r="G1527" s="8">
        <v>6.8029999999999999</v>
      </c>
      <c r="H1527" s="8">
        <v>1.7000000000000001E-2</v>
      </c>
      <c r="I1527" s="8">
        <v>3.8639999999999999</v>
      </c>
      <c r="J1527" s="8">
        <v>6.0789999999999997</v>
      </c>
      <c r="K1527" s="8">
        <v>10.339</v>
      </c>
      <c r="L1527" s="8">
        <v>3.0000000000000001E-3</v>
      </c>
      <c r="M1527" s="8">
        <v>97.41</v>
      </c>
      <c r="N1527" s="8"/>
      <c r="O1527" s="8">
        <v>36.230139682066877</v>
      </c>
      <c r="P1527" s="8">
        <v>32.042462216158327</v>
      </c>
      <c r="Q1527" s="8">
        <v>31.647301354792006</v>
      </c>
      <c r="R1527" s="8">
        <v>8.0096746982777911E-2</v>
      </c>
      <c r="S1527" s="8">
        <v>99.999999999999986</v>
      </c>
      <c r="T1527" s="8">
        <v>8.762988138044209</v>
      </c>
      <c r="U1527" s="8">
        <v>48.577338392705208</v>
      </c>
      <c r="V1527" s="8">
        <v>42.659673469250578</v>
      </c>
      <c r="W1527" s="8">
        <v>100</v>
      </c>
      <c r="X1527" s="9"/>
    </row>
    <row r="1528" spans="2:24" x14ac:dyDescent="0.2">
      <c r="B1528" s="20" t="s">
        <v>3066</v>
      </c>
      <c r="C1528" s="8">
        <v>55.133000000000003</v>
      </c>
      <c r="D1528" s="8">
        <v>2.8000000000000001E-2</v>
      </c>
      <c r="E1528" s="8">
        <v>14.914</v>
      </c>
      <c r="F1528" s="8">
        <v>8.0000000000000002E-3</v>
      </c>
      <c r="G1528" s="8">
        <v>6.7720000000000002</v>
      </c>
      <c r="H1528" s="8">
        <v>2.5000000000000001E-2</v>
      </c>
      <c r="I1528" s="8">
        <v>3.964</v>
      </c>
      <c r="J1528" s="8">
        <v>7.06</v>
      </c>
      <c r="K1528" s="8">
        <v>9.8840000000000003</v>
      </c>
      <c r="L1528" s="8">
        <v>4.0000000000000001E-3</v>
      </c>
      <c r="M1528" s="8">
        <v>97.796000000000006</v>
      </c>
      <c r="N1528" s="8"/>
      <c r="O1528" s="8">
        <v>39.482996610526534</v>
      </c>
      <c r="P1528" s="8">
        <v>30.845367536043323</v>
      </c>
      <c r="Q1528" s="8">
        <v>29.561107549455933</v>
      </c>
      <c r="R1528" s="8">
        <v>0.11052830397422551</v>
      </c>
      <c r="S1528" s="8">
        <v>100.00000000000001</v>
      </c>
      <c r="T1528" s="8">
        <v>6.5082055235339746</v>
      </c>
      <c r="U1528" s="8">
        <v>46.75370531777461</v>
      </c>
      <c r="V1528" s="8">
        <v>46.738089158691416</v>
      </c>
      <c r="W1528" s="8">
        <v>100</v>
      </c>
      <c r="X1528" s="9"/>
    </row>
    <row r="1529" spans="2:24" x14ac:dyDescent="0.2">
      <c r="B1529" s="20" t="s">
        <v>3067</v>
      </c>
      <c r="C1529" s="8">
        <v>55.228000000000002</v>
      </c>
      <c r="D1529" s="8">
        <v>2.5999999999999999E-2</v>
      </c>
      <c r="E1529" s="8">
        <v>15.275</v>
      </c>
      <c r="F1529" s="8">
        <v>0</v>
      </c>
      <c r="G1529" s="8">
        <v>6.59</v>
      </c>
      <c r="H1529" s="8">
        <v>1.4E-2</v>
      </c>
      <c r="I1529" s="8">
        <v>3.8370000000000002</v>
      </c>
      <c r="J1529" s="8">
        <v>6.3319999999999999</v>
      </c>
      <c r="K1529" s="8">
        <v>10.135999999999999</v>
      </c>
      <c r="L1529" s="8">
        <v>2E-3</v>
      </c>
      <c r="M1529" s="8">
        <v>97.44</v>
      </c>
      <c r="N1529" s="8"/>
      <c r="O1529" s="8">
        <v>37.633013652865124</v>
      </c>
      <c r="P1529" s="8">
        <v>31.730052387109858</v>
      </c>
      <c r="Q1529" s="8">
        <v>30.571155421616545</v>
      </c>
      <c r="R1529" s="8">
        <v>6.5778538408460596E-2</v>
      </c>
      <c r="S1529" s="8">
        <v>100</v>
      </c>
      <c r="T1529" s="8">
        <v>5.8707557719559382</v>
      </c>
      <c r="U1529" s="8">
        <v>49.347628020266548</v>
      </c>
      <c r="V1529" s="8">
        <v>44.78161620777751</v>
      </c>
      <c r="W1529" s="8">
        <v>100</v>
      </c>
      <c r="X1529" s="9"/>
    </row>
    <row r="1530" spans="2:24" x14ac:dyDescent="0.2">
      <c r="B1530" s="20" t="s">
        <v>3068</v>
      </c>
      <c r="C1530" s="8">
        <v>55.521999999999998</v>
      </c>
      <c r="D1530" s="8">
        <v>0.03</v>
      </c>
      <c r="E1530" s="8">
        <v>15.55</v>
      </c>
      <c r="F1530" s="8">
        <v>1.2E-2</v>
      </c>
      <c r="G1530" s="8">
        <v>6.7439999999999998</v>
      </c>
      <c r="H1530" s="8">
        <v>2.8000000000000001E-2</v>
      </c>
      <c r="I1530" s="8">
        <v>3.8479999999999999</v>
      </c>
      <c r="J1530" s="8">
        <v>6.258</v>
      </c>
      <c r="K1530" s="8">
        <v>10.220000000000001</v>
      </c>
      <c r="L1530" s="8">
        <v>5.0000000000000001E-3</v>
      </c>
      <c r="M1530" s="8">
        <v>98.221000000000004</v>
      </c>
      <c r="N1530" s="8"/>
      <c r="O1530" s="8">
        <v>37.033465990587835</v>
      </c>
      <c r="P1530" s="8">
        <v>31.684347117969057</v>
      </c>
      <c r="Q1530" s="8">
        <v>31.151194845850782</v>
      </c>
      <c r="R1530" s="8">
        <v>0.13099204559231545</v>
      </c>
      <c r="S1530" s="8">
        <v>100</v>
      </c>
      <c r="T1530" s="8">
        <v>6.1695224762787841</v>
      </c>
      <c r="U1530" s="8">
        <v>49.309297584540246</v>
      </c>
      <c r="V1530" s="8">
        <v>44.521179939180975</v>
      </c>
      <c r="W1530" s="8">
        <v>100</v>
      </c>
      <c r="X1530" s="9"/>
    </row>
    <row r="1531" spans="2:24" x14ac:dyDescent="0.2">
      <c r="B1531" s="20" t="s">
        <v>3069</v>
      </c>
      <c r="C1531" s="8">
        <v>54.286000000000001</v>
      </c>
      <c r="D1531" s="8">
        <v>4.2000000000000003E-2</v>
      </c>
      <c r="E1531" s="8">
        <v>15.286</v>
      </c>
      <c r="F1531" s="8">
        <v>0</v>
      </c>
      <c r="G1531" s="8">
        <v>6.8769999999999998</v>
      </c>
      <c r="H1531" s="8">
        <v>2.8000000000000001E-2</v>
      </c>
      <c r="I1531" s="8">
        <v>3.6869999999999998</v>
      </c>
      <c r="J1531" s="8">
        <v>6.2469999999999999</v>
      </c>
      <c r="K1531" s="8">
        <v>10.004</v>
      </c>
      <c r="L1531" s="8">
        <v>5.0000000000000001E-3</v>
      </c>
      <c r="M1531" s="8">
        <v>96.465999999999994</v>
      </c>
      <c r="N1531" s="8"/>
      <c r="O1531" s="8">
        <v>37.257648495017861</v>
      </c>
      <c r="P1531" s="8">
        <v>30.596233793747057</v>
      </c>
      <c r="Q1531" s="8">
        <v>32.014100650817554</v>
      </c>
      <c r="R1531" s="8">
        <v>0.13201706041752218</v>
      </c>
      <c r="S1531" s="8">
        <v>100</v>
      </c>
      <c r="T1531" s="8">
        <v>7.0251219907648919</v>
      </c>
      <c r="U1531" s="8">
        <v>48.538421297066151</v>
      </c>
      <c r="V1531" s="8">
        <v>44.436456712168969</v>
      </c>
      <c r="W1531" s="8">
        <v>100.00000000000001</v>
      </c>
      <c r="X1531" s="9"/>
    </row>
    <row r="1532" spans="2:24" x14ac:dyDescent="0.2">
      <c r="B1532" s="20" t="s">
        <v>3070</v>
      </c>
      <c r="C1532" s="8">
        <v>55.314999999999998</v>
      </c>
      <c r="D1532" s="8">
        <v>3.4000000000000002E-2</v>
      </c>
      <c r="E1532" s="8">
        <v>15.427</v>
      </c>
      <c r="F1532" s="8">
        <v>0</v>
      </c>
      <c r="G1532" s="8">
        <v>6.7439999999999998</v>
      </c>
      <c r="H1532" s="8">
        <v>0.02</v>
      </c>
      <c r="I1532" s="8">
        <v>3.7130000000000001</v>
      </c>
      <c r="J1532" s="8">
        <v>6.1769999999999996</v>
      </c>
      <c r="K1532" s="8">
        <v>10.173999999999999</v>
      </c>
      <c r="L1532" s="8">
        <v>0.01</v>
      </c>
      <c r="M1532" s="8">
        <v>97.629000000000005</v>
      </c>
      <c r="N1532" s="8"/>
      <c r="O1532" s="8">
        <v>37.159209103053406</v>
      </c>
      <c r="P1532" s="8">
        <v>31.07883336193316</v>
      </c>
      <c r="Q1532" s="8">
        <v>31.666842987106524</v>
      </c>
      <c r="R1532" s="8">
        <v>9.5114547906894553E-2</v>
      </c>
      <c r="S1532" s="8">
        <v>99.999999999999972</v>
      </c>
      <c r="T1532" s="8">
        <v>5.4710786575136066</v>
      </c>
      <c r="U1532" s="8">
        <v>49.955989686906108</v>
      </c>
      <c r="V1532" s="8">
        <v>44.572931655580291</v>
      </c>
      <c r="W1532" s="8">
        <v>100</v>
      </c>
      <c r="X1532" s="9"/>
    </row>
    <row r="1533" spans="2:24" x14ac:dyDescent="0.2">
      <c r="B1533" s="20" t="s">
        <v>3071</v>
      </c>
      <c r="C1533" s="8">
        <v>55.411999999999999</v>
      </c>
      <c r="D1533" s="8">
        <v>3.5000000000000003E-2</v>
      </c>
      <c r="E1533" s="8">
        <v>15.907</v>
      </c>
      <c r="F1533" s="8">
        <v>0</v>
      </c>
      <c r="G1533" s="8">
        <v>6.5990000000000002</v>
      </c>
      <c r="H1533" s="8">
        <v>8.0000000000000002E-3</v>
      </c>
      <c r="I1533" s="8">
        <v>3.14</v>
      </c>
      <c r="J1533" s="8">
        <v>5.7270000000000003</v>
      </c>
      <c r="K1533" s="8">
        <v>10.186999999999999</v>
      </c>
      <c r="L1533" s="8">
        <v>8.0000000000000002E-3</v>
      </c>
      <c r="M1533" s="8">
        <v>97.031999999999996</v>
      </c>
      <c r="N1533" s="8"/>
      <c r="O1533" s="8">
        <v>37.546390859248561</v>
      </c>
      <c r="P1533" s="8">
        <v>28.643201613726049</v>
      </c>
      <c r="Q1533" s="8">
        <v>33.768944682567138</v>
      </c>
      <c r="R1533" s="8">
        <v>4.1462844458240652E-2</v>
      </c>
      <c r="S1533" s="8">
        <v>99.999999999999986</v>
      </c>
      <c r="T1533" s="8">
        <v>1.1968918130858672</v>
      </c>
      <c r="U1533" s="8">
        <v>54.18017541679778</v>
      </c>
      <c r="V1533" s="8">
        <v>44.62293277011635</v>
      </c>
      <c r="W1533" s="8">
        <v>100</v>
      </c>
      <c r="X1533" s="9"/>
    </row>
    <row r="1534" spans="2:24" x14ac:dyDescent="0.2">
      <c r="B1534" s="20" t="s">
        <v>3072</v>
      </c>
      <c r="C1534" s="8">
        <v>55.085999999999999</v>
      </c>
      <c r="D1534" s="8">
        <v>4.8000000000000001E-2</v>
      </c>
      <c r="E1534" s="8">
        <v>16.013999999999999</v>
      </c>
      <c r="F1534" s="8">
        <v>2E-3</v>
      </c>
      <c r="G1534" s="8">
        <v>6.48</v>
      </c>
      <c r="H1534" s="8">
        <v>1.0999999999999999E-2</v>
      </c>
      <c r="I1534" s="8">
        <v>3.29</v>
      </c>
      <c r="J1534" s="8">
        <v>5.74</v>
      </c>
      <c r="K1534" s="8">
        <v>10.762</v>
      </c>
      <c r="L1534" s="8">
        <v>4.0000000000000001E-3</v>
      </c>
      <c r="M1534" s="8">
        <v>97.447999999999993</v>
      </c>
      <c r="N1534" s="8"/>
      <c r="O1534" s="8">
        <v>37.310700153920472</v>
      </c>
      <c r="P1534" s="8">
        <v>29.75557194988609</v>
      </c>
      <c r="Q1534" s="8">
        <v>32.877202673320816</v>
      </c>
      <c r="R1534" s="8">
        <v>5.6525222872633188E-2</v>
      </c>
      <c r="S1534" s="8">
        <v>100.00000000000003</v>
      </c>
      <c r="T1534" s="8">
        <v>9.0614364428420142</v>
      </c>
      <c r="U1534" s="8">
        <v>51.868647067224813</v>
      </c>
      <c r="V1534" s="8">
        <v>39.069916489933156</v>
      </c>
      <c r="W1534" s="8">
        <v>99.999999999999986</v>
      </c>
      <c r="X1534" s="9"/>
    </row>
    <row r="1535" spans="2:24" x14ac:dyDescent="0.2">
      <c r="B1535" s="20" t="s">
        <v>3074</v>
      </c>
      <c r="C1535" s="8">
        <v>54.95</v>
      </c>
      <c r="D1535" s="8">
        <v>4.3999999999999997E-2</v>
      </c>
      <c r="E1535" s="8">
        <v>15.298999999999999</v>
      </c>
      <c r="F1535" s="8">
        <v>0</v>
      </c>
      <c r="G1535" s="8">
        <v>6.5940000000000003</v>
      </c>
      <c r="H1535" s="8">
        <v>2.5000000000000001E-2</v>
      </c>
      <c r="I1535" s="8">
        <v>3.734</v>
      </c>
      <c r="J1535" s="8">
        <v>6.2690000000000001</v>
      </c>
      <c r="K1535" s="8">
        <v>10.035</v>
      </c>
      <c r="L1535" s="8">
        <v>5.0000000000000001E-3</v>
      </c>
      <c r="M1535" s="8">
        <v>96.954999999999998</v>
      </c>
      <c r="N1535" s="8"/>
      <c r="O1535" s="8">
        <v>37.694311654054985</v>
      </c>
      <c r="P1535" s="8">
        <v>31.239405381985915</v>
      </c>
      <c r="Q1535" s="8">
        <v>30.94744761452549</v>
      </c>
      <c r="R1535" s="8">
        <v>0.11883534943358848</v>
      </c>
      <c r="S1535" s="8">
        <v>99.999999999999972</v>
      </c>
      <c r="T1535" s="8">
        <v>4.9600173265029319</v>
      </c>
      <c r="U1535" s="8">
        <v>49.825585630937489</v>
      </c>
      <c r="V1535" s="8">
        <v>45.214397042559568</v>
      </c>
      <c r="W1535" s="8">
        <v>99.999999999999986</v>
      </c>
      <c r="X1535" s="9"/>
    </row>
    <row r="1536" spans="2:24" x14ac:dyDescent="0.2">
      <c r="B1536" s="20" t="s">
        <v>3075</v>
      </c>
      <c r="C1536" s="8">
        <v>55.106999999999999</v>
      </c>
      <c r="D1536" s="8">
        <v>3.6999999999999998E-2</v>
      </c>
      <c r="E1536" s="8">
        <v>15.298999999999999</v>
      </c>
      <c r="F1536" s="8">
        <v>1.7000000000000001E-2</v>
      </c>
      <c r="G1536" s="8">
        <v>6.7869999999999999</v>
      </c>
      <c r="H1536" s="8">
        <v>2.4E-2</v>
      </c>
      <c r="I1536" s="8">
        <v>3.7280000000000002</v>
      </c>
      <c r="J1536" s="8">
        <v>6.2549999999999999</v>
      </c>
      <c r="K1536" s="8">
        <v>10.052</v>
      </c>
      <c r="L1536" s="8">
        <v>0.01</v>
      </c>
      <c r="M1536" s="8">
        <v>97.335999999999999</v>
      </c>
      <c r="N1536" s="8"/>
      <c r="O1536" s="8">
        <v>37.323979851261981</v>
      </c>
      <c r="P1536" s="8">
        <v>30.951908585817684</v>
      </c>
      <c r="Q1536" s="8">
        <v>31.610897607003778</v>
      </c>
      <c r="R1536" s="8">
        <v>0.11321395591655402</v>
      </c>
      <c r="S1536" s="8">
        <v>99.999999999999986</v>
      </c>
      <c r="T1536" s="8">
        <v>5.1236797995574364</v>
      </c>
      <c r="U1536" s="8">
        <v>49.591395217859137</v>
      </c>
      <c r="V1536" s="8">
        <v>45.284924982583426</v>
      </c>
      <c r="W1536" s="8">
        <v>100</v>
      </c>
      <c r="X1536" s="9"/>
    </row>
    <row r="1537" spans="2:24" x14ac:dyDescent="0.2">
      <c r="B1537" s="20" t="s">
        <v>3076</v>
      </c>
      <c r="C1537" s="8">
        <v>55.018999999999998</v>
      </c>
      <c r="D1537" s="8">
        <v>3.7999999999999999E-2</v>
      </c>
      <c r="E1537" s="8">
        <v>15.278</v>
      </c>
      <c r="F1537" s="8">
        <v>0</v>
      </c>
      <c r="G1537" s="8">
        <v>6.859</v>
      </c>
      <c r="H1537" s="8">
        <v>1.4E-2</v>
      </c>
      <c r="I1537" s="8">
        <v>3.6280000000000001</v>
      </c>
      <c r="J1537" s="8">
        <v>6.1980000000000004</v>
      </c>
      <c r="K1537" s="8">
        <v>10.227</v>
      </c>
      <c r="L1537" s="8">
        <v>2E-3</v>
      </c>
      <c r="M1537" s="8">
        <v>97.274000000000001</v>
      </c>
      <c r="N1537" s="8"/>
      <c r="O1537" s="8">
        <v>37.313034867762596</v>
      </c>
      <c r="P1537" s="8">
        <v>30.389753579324381</v>
      </c>
      <c r="Q1537" s="8">
        <v>32.230582271498747</v>
      </c>
      <c r="R1537" s="8">
        <v>6.6629281414271185E-2</v>
      </c>
      <c r="S1537" s="8">
        <v>99.999999999999986</v>
      </c>
      <c r="T1537" s="8">
        <v>6.8498327831155361</v>
      </c>
      <c r="U1537" s="8">
        <v>49.459844691556732</v>
      </c>
      <c r="V1537" s="8">
        <v>43.690322525327737</v>
      </c>
      <c r="W1537" s="8">
        <v>100</v>
      </c>
      <c r="X1537" s="9"/>
    </row>
    <row r="1538" spans="2:24" x14ac:dyDescent="0.2">
      <c r="B1538" s="20" t="s">
        <v>3077</v>
      </c>
      <c r="C1538" s="8">
        <v>55.137</v>
      </c>
      <c r="D1538" s="8">
        <v>4.2999999999999997E-2</v>
      </c>
      <c r="E1538" s="8">
        <v>16.067</v>
      </c>
      <c r="F1538" s="8">
        <v>0</v>
      </c>
      <c r="G1538" s="8">
        <v>6.5609999999999999</v>
      </c>
      <c r="H1538" s="8">
        <v>2.9000000000000001E-2</v>
      </c>
      <c r="I1538" s="8">
        <v>3.4430000000000001</v>
      </c>
      <c r="J1538" s="8">
        <v>6.0289999999999999</v>
      </c>
      <c r="K1538" s="8">
        <v>10.308999999999999</v>
      </c>
      <c r="L1538" s="8">
        <v>5.0000000000000001E-3</v>
      </c>
      <c r="M1538" s="8">
        <v>97.637</v>
      </c>
      <c r="N1538" s="8"/>
      <c r="O1538" s="8">
        <v>37.767017936391632</v>
      </c>
      <c r="P1538" s="8">
        <v>30.009263122641443</v>
      </c>
      <c r="Q1538" s="8">
        <v>32.080106025012995</v>
      </c>
      <c r="R1538" s="8">
        <v>0.14361291595392289</v>
      </c>
      <c r="S1538" s="8">
        <v>99.999999999999986</v>
      </c>
      <c r="T1538" s="8">
        <v>5.4667137634490031</v>
      </c>
      <c r="U1538" s="8">
        <v>51.366890461694069</v>
      </c>
      <c r="V1538" s="8">
        <v>43.166395774856923</v>
      </c>
      <c r="W1538" s="8">
        <v>100</v>
      </c>
      <c r="X1538" s="9"/>
    </row>
    <row r="1539" spans="2:24" x14ac:dyDescent="0.2">
      <c r="B1539" s="20" t="s">
        <v>3078</v>
      </c>
      <c r="C1539" s="8">
        <v>55.091999999999999</v>
      </c>
      <c r="D1539" s="8">
        <v>2.8000000000000001E-2</v>
      </c>
      <c r="E1539" s="8">
        <v>15.571999999999999</v>
      </c>
      <c r="F1539" s="8">
        <v>0</v>
      </c>
      <c r="G1539" s="8">
        <v>6.5090000000000003</v>
      </c>
      <c r="H1539" s="8">
        <v>2.7E-2</v>
      </c>
      <c r="I1539" s="8">
        <v>3.6520000000000001</v>
      </c>
      <c r="J1539" s="8">
        <v>6.3129999999999997</v>
      </c>
      <c r="K1539" s="8">
        <v>10.029999999999999</v>
      </c>
      <c r="L1539" s="8">
        <v>6.0000000000000001E-3</v>
      </c>
      <c r="M1539" s="8">
        <v>97.244</v>
      </c>
      <c r="N1539" s="8"/>
      <c r="O1539" s="8">
        <v>38.269195066023613</v>
      </c>
      <c r="P1539" s="8">
        <v>30.803155285571599</v>
      </c>
      <c r="Q1539" s="8">
        <v>30.798258253681215</v>
      </c>
      <c r="R1539" s="8">
        <v>0.12939139472356026</v>
      </c>
      <c r="S1539" s="8">
        <v>99.999999999999986</v>
      </c>
      <c r="T1539" s="8">
        <v>4.1238643653055389</v>
      </c>
      <c r="U1539" s="8">
        <v>50.423845242434197</v>
      </c>
      <c r="V1539" s="8">
        <v>45.452290392260252</v>
      </c>
      <c r="W1539" s="8">
        <v>99.999999999999986</v>
      </c>
      <c r="X1539" s="9"/>
    </row>
    <row r="1540" spans="2:24" x14ac:dyDescent="0.2">
      <c r="B1540" s="20" t="s">
        <v>3079</v>
      </c>
      <c r="C1540" s="8">
        <v>55.728999999999999</v>
      </c>
      <c r="D1540" s="8">
        <v>3.4000000000000002E-2</v>
      </c>
      <c r="E1540" s="8">
        <v>15.93</v>
      </c>
      <c r="F1540" s="8">
        <v>1E-3</v>
      </c>
      <c r="G1540" s="8">
        <v>6.5129999999999999</v>
      </c>
      <c r="H1540" s="8">
        <v>1.4999999999999999E-2</v>
      </c>
      <c r="I1540" s="8">
        <v>3.504</v>
      </c>
      <c r="J1540" s="8">
        <v>6.0990000000000002</v>
      </c>
      <c r="K1540" s="8">
        <v>10.364000000000001</v>
      </c>
      <c r="L1540" s="8">
        <v>0</v>
      </c>
      <c r="M1540" s="8">
        <v>98.188999999999993</v>
      </c>
      <c r="N1540" s="8"/>
      <c r="O1540" s="8">
        <v>37.952693375965701</v>
      </c>
      <c r="P1540" s="8">
        <v>30.338839468495422</v>
      </c>
      <c r="Q1540" s="8">
        <v>31.634676168559718</v>
      </c>
      <c r="R1540" s="8">
        <v>7.3790986979149292E-2</v>
      </c>
      <c r="S1540" s="8">
        <v>100</v>
      </c>
      <c r="T1540" s="8">
        <v>4.6320590409870706</v>
      </c>
      <c r="U1540" s="8">
        <v>51.717488605532402</v>
      </c>
      <c r="V1540" s="8">
        <v>43.650452353480539</v>
      </c>
      <c r="W1540" s="8">
        <v>100.00000000000001</v>
      </c>
      <c r="X1540" s="9"/>
    </row>
    <row r="1541" spans="2:24" x14ac:dyDescent="0.2">
      <c r="B1541" s="20" t="s">
        <v>3080</v>
      </c>
      <c r="C1541" s="8">
        <v>55.039000000000001</v>
      </c>
      <c r="D1541" s="8">
        <v>5.5E-2</v>
      </c>
      <c r="E1541" s="8">
        <v>14.977</v>
      </c>
      <c r="F1541" s="8">
        <v>3.0000000000000001E-3</v>
      </c>
      <c r="G1541" s="8">
        <v>6.6479999999999997</v>
      </c>
      <c r="H1541" s="8">
        <v>1.4E-2</v>
      </c>
      <c r="I1541" s="8">
        <v>4.0819999999999999</v>
      </c>
      <c r="J1541" s="8">
        <v>6.4850000000000003</v>
      </c>
      <c r="K1541" s="8">
        <v>10.205</v>
      </c>
      <c r="L1541" s="8">
        <v>8.0000000000000002E-3</v>
      </c>
      <c r="M1541" s="8">
        <v>97.519000000000005</v>
      </c>
      <c r="N1541" s="8"/>
      <c r="O1541" s="8">
        <v>37.345630350029246</v>
      </c>
      <c r="P1541" s="8">
        <v>32.707979152600664</v>
      </c>
      <c r="Q1541" s="8">
        <v>29.88265433049493</v>
      </c>
      <c r="R1541" s="8">
        <v>6.3736166875152461E-2</v>
      </c>
      <c r="S1541" s="8">
        <v>100</v>
      </c>
      <c r="T1541" s="8">
        <v>8.8369739326078438</v>
      </c>
      <c r="U1541" s="8">
        <v>47.255789016665368</v>
      </c>
      <c r="V1541" s="8">
        <v>43.907237050726792</v>
      </c>
      <c r="W1541" s="8">
        <v>100</v>
      </c>
      <c r="X1541" s="9"/>
    </row>
    <row r="1542" spans="2:24" x14ac:dyDescent="0.2">
      <c r="B1542" s="20" t="s">
        <v>3082</v>
      </c>
      <c r="C1542" s="8">
        <v>56.122999999999998</v>
      </c>
      <c r="D1542" s="8">
        <v>3.4000000000000002E-2</v>
      </c>
      <c r="E1542" s="8">
        <v>15.586</v>
      </c>
      <c r="F1542" s="8">
        <v>5.0000000000000001E-3</v>
      </c>
      <c r="G1542" s="8">
        <v>6.7789999999999999</v>
      </c>
      <c r="H1542" s="8">
        <v>2.5000000000000001E-2</v>
      </c>
      <c r="I1542" s="8">
        <v>3.4860000000000002</v>
      </c>
      <c r="J1542" s="8">
        <v>6.0940000000000003</v>
      </c>
      <c r="K1542" s="8">
        <v>10.474</v>
      </c>
      <c r="L1542" s="8">
        <v>8.9999999999999993E-3</v>
      </c>
      <c r="M1542" s="8">
        <v>98.614999999999995</v>
      </c>
      <c r="N1542" s="8"/>
      <c r="O1542" s="8">
        <v>37.488870149584145</v>
      </c>
      <c r="P1542" s="8">
        <v>29.83858214564669</v>
      </c>
      <c r="Q1542" s="8">
        <v>32.550966063357414</v>
      </c>
      <c r="R1542" s="8">
        <v>0.12158164141175504</v>
      </c>
      <c r="S1542" s="8">
        <v>100</v>
      </c>
      <c r="T1542" s="8">
        <v>5.3214812342711877</v>
      </c>
      <c r="U1542" s="8">
        <v>51.37531277400759</v>
      </c>
      <c r="V1542" s="8">
        <v>43.303205991721221</v>
      </c>
      <c r="W1542" s="8">
        <v>100</v>
      </c>
      <c r="X1542" s="9"/>
    </row>
    <row r="1543" spans="2:24" x14ac:dyDescent="0.2">
      <c r="B1543" s="20" t="s">
        <v>3083</v>
      </c>
      <c r="C1543" s="8">
        <v>54.997999999999998</v>
      </c>
      <c r="D1543" s="8">
        <v>5.1999999999999998E-2</v>
      </c>
      <c r="E1543" s="8">
        <v>15.494</v>
      </c>
      <c r="F1543" s="8">
        <v>8.0000000000000002E-3</v>
      </c>
      <c r="G1543" s="8">
        <v>6.6529999999999996</v>
      </c>
      <c r="H1543" s="8">
        <v>2.5000000000000001E-2</v>
      </c>
      <c r="I1543" s="8">
        <v>3.5609999999999999</v>
      </c>
      <c r="J1543" s="8">
        <v>6.23</v>
      </c>
      <c r="K1543" s="8">
        <v>9.968</v>
      </c>
      <c r="L1543" s="8">
        <v>1E-3</v>
      </c>
      <c r="M1543" s="8">
        <v>97.001999999999995</v>
      </c>
      <c r="N1543" s="8"/>
      <c r="O1543" s="8">
        <v>37.993603057726801</v>
      </c>
      <c r="P1543" s="8">
        <v>30.216579868399062</v>
      </c>
      <c r="Q1543" s="8">
        <v>31.669288356532803</v>
      </c>
      <c r="R1543" s="8">
        <v>0.12052871734133518</v>
      </c>
      <c r="S1543" s="8">
        <v>100</v>
      </c>
      <c r="T1543" s="8">
        <v>3.3245168431040555</v>
      </c>
      <c r="U1543" s="8">
        <v>50.799450696850869</v>
      </c>
      <c r="V1543" s="8">
        <v>45.876032460045074</v>
      </c>
      <c r="W1543" s="8">
        <v>100</v>
      </c>
      <c r="X1543" s="9"/>
    </row>
    <row r="1544" spans="2:24" x14ac:dyDescent="0.2">
      <c r="B1544" s="20" t="s">
        <v>3084</v>
      </c>
      <c r="C1544" s="8">
        <v>55.640999999999998</v>
      </c>
      <c r="D1544" s="8">
        <v>3.2000000000000001E-2</v>
      </c>
      <c r="E1544" s="8">
        <v>15.698</v>
      </c>
      <c r="F1544" s="8">
        <v>0</v>
      </c>
      <c r="G1544" s="8">
        <v>6.5860000000000003</v>
      </c>
      <c r="H1544" s="8">
        <v>0.01</v>
      </c>
      <c r="I1544" s="8">
        <v>3.6139999999999999</v>
      </c>
      <c r="J1544" s="8">
        <v>6.141</v>
      </c>
      <c r="K1544" s="8">
        <v>10.654999999999999</v>
      </c>
      <c r="L1544" s="8">
        <v>0</v>
      </c>
      <c r="M1544" s="8">
        <v>98.385000000000005</v>
      </c>
      <c r="N1544" s="8"/>
      <c r="O1544" s="8">
        <v>37.633089041599391</v>
      </c>
      <c r="P1544" s="8">
        <v>30.815542442532116</v>
      </c>
      <c r="Q1544" s="8">
        <v>31.502922411281087</v>
      </c>
      <c r="R1544" s="8">
        <v>4.8446104587417466E-2</v>
      </c>
      <c r="S1544" s="8">
        <v>100.00000000000001</v>
      </c>
      <c r="T1544" s="8">
        <v>8.9569691669479816</v>
      </c>
      <c r="U1544" s="8">
        <v>50.056578643912722</v>
      </c>
      <c r="V1544" s="8">
        <v>40.9864521891393</v>
      </c>
      <c r="W1544" s="8">
        <v>100</v>
      </c>
      <c r="X1544" s="9"/>
    </row>
    <row r="1545" spans="2:24" x14ac:dyDescent="0.2">
      <c r="B1545" s="20" t="s">
        <v>3085</v>
      </c>
      <c r="C1545" s="8">
        <v>55.436</v>
      </c>
      <c r="D1545" s="8">
        <v>0.01</v>
      </c>
      <c r="E1545" s="8">
        <v>15.385999999999999</v>
      </c>
      <c r="F1545" s="8">
        <v>0</v>
      </c>
      <c r="G1545" s="8">
        <v>6.5469999999999997</v>
      </c>
      <c r="H1545" s="8">
        <v>0.02</v>
      </c>
      <c r="I1545" s="8">
        <v>3.8170000000000002</v>
      </c>
      <c r="J1545" s="8">
        <v>6.2350000000000003</v>
      </c>
      <c r="K1545" s="8">
        <v>10.163</v>
      </c>
      <c r="L1545" s="8">
        <v>8.9999999999999993E-3</v>
      </c>
      <c r="M1545" s="8">
        <v>97.628</v>
      </c>
      <c r="N1545" s="8"/>
      <c r="O1545" s="8">
        <v>37.398023391005111</v>
      </c>
      <c r="P1545" s="8">
        <v>31.855560369802443</v>
      </c>
      <c r="Q1545" s="8">
        <v>30.651580883258369</v>
      </c>
      <c r="R1545" s="8">
        <v>9.4835355934085486E-2</v>
      </c>
      <c r="S1545" s="8">
        <v>100.00000000000001</v>
      </c>
      <c r="T1545" s="8">
        <v>5.1836305069571011</v>
      </c>
      <c r="U1545" s="8">
        <v>49.986896428985425</v>
      </c>
      <c r="V1545" s="8">
        <v>44.829473064057481</v>
      </c>
      <c r="W1545" s="8">
        <v>100</v>
      </c>
      <c r="X1545" s="9"/>
    </row>
    <row r="1546" spans="2:24" ht="17" x14ac:dyDescent="0.2">
      <c r="B1546" s="10" t="s">
        <v>3190</v>
      </c>
      <c r="C1546" s="8">
        <f>AVERAGE(C1516:C1545)</f>
        <v>55.229466666666674</v>
      </c>
      <c r="D1546" s="8">
        <f t="shared" ref="D1546:K1546" si="696">AVERAGE(D1516:D1545)</f>
        <v>3.8166666666666682E-2</v>
      </c>
      <c r="E1546" s="8">
        <f t="shared" si="696"/>
        <v>15.431433333333331</v>
      </c>
      <c r="F1546" s="8">
        <f t="shared" si="696"/>
        <v>2.9000000000000007E-3</v>
      </c>
      <c r="G1546" s="8">
        <f t="shared" si="696"/>
        <v>6.6822333333333344</v>
      </c>
      <c r="H1546" s="8">
        <f t="shared" si="696"/>
        <v>2.0333333333333346E-2</v>
      </c>
      <c r="I1546" s="8">
        <f t="shared" si="696"/>
        <v>3.7168666666666668</v>
      </c>
      <c r="J1546" s="8">
        <f t="shared" si="696"/>
        <v>6.2533333333333321</v>
      </c>
      <c r="K1546" s="8">
        <f t="shared" si="696"/>
        <v>10.201499999999999</v>
      </c>
      <c r="L1546" s="8">
        <f>AVERAGE(L1516:L1545)</f>
        <v>5.0333333333333341E-3</v>
      </c>
      <c r="M1546" s="8">
        <f>SUM(C1546:L1546)</f>
        <v>97.581266666666664</v>
      </c>
      <c r="N1546" s="8"/>
      <c r="O1546" s="8">
        <v>37.542153774060253</v>
      </c>
      <c r="P1546" s="8">
        <v>31.048132646535283</v>
      </c>
      <c r="Q1546" s="8">
        <v>31.31320981001917</v>
      </c>
      <c r="R1546" s="8">
        <v>9.6503769385307983E-2</v>
      </c>
      <c r="S1546" s="8">
        <v>100.00000000000001</v>
      </c>
      <c r="T1546" s="8">
        <v>6.0893425677177957</v>
      </c>
      <c r="U1546" s="8">
        <v>49.680362776440553</v>
      </c>
      <c r="V1546" s="8">
        <v>44.230294655841647</v>
      </c>
      <c r="W1546" s="8">
        <v>100</v>
      </c>
      <c r="X1546" s="9"/>
    </row>
    <row r="1547" spans="2:24" ht="17" x14ac:dyDescent="0.2">
      <c r="B1547" s="10" t="s">
        <v>1532</v>
      </c>
      <c r="C1547" s="8">
        <f>(STDEV(C1516:C1545)/C1546)*100</f>
        <v>0.60122385916697818</v>
      </c>
      <c r="D1547" s="8">
        <f t="shared" ref="D1547:K1547" si="697">(STDEV(D1516:D1545)/D1546)*100</f>
        <v>31.207408776180916</v>
      </c>
      <c r="E1547" s="8">
        <f t="shared" si="697"/>
        <v>2.474372424183287</v>
      </c>
      <c r="F1547" s="8">
        <f t="shared" si="697"/>
        <v>192.38655785155501</v>
      </c>
      <c r="G1547" s="8">
        <f t="shared" si="697"/>
        <v>2.563969574388639</v>
      </c>
      <c r="H1547" s="8">
        <f t="shared" si="697"/>
        <v>38.298713596898963</v>
      </c>
      <c r="I1547" s="8">
        <f t="shared" si="697"/>
        <v>6.8310926586773473</v>
      </c>
      <c r="J1547" s="8">
        <f t="shared" si="697"/>
        <v>5.5221121603657579</v>
      </c>
      <c r="K1547" s="8">
        <f t="shared" si="697"/>
        <v>2.1644173959342261</v>
      </c>
      <c r="L1547" s="8">
        <f>(STDEV(L1516:L1545)/L1546)*100</f>
        <v>75.874943346419869</v>
      </c>
      <c r="N1547" s="8"/>
      <c r="O1547" s="8">
        <v>11.673390494688562</v>
      </c>
      <c r="P1547" s="8">
        <v>20.092448535127051</v>
      </c>
      <c r="Q1547" s="8">
        <v>4.2306101213460163</v>
      </c>
      <c r="R1547" s="8">
        <v>64.003550848838373</v>
      </c>
      <c r="S1547" s="8">
        <v>100</v>
      </c>
      <c r="T1547" s="8">
        <v>4.0659696098695122</v>
      </c>
      <c r="U1547" s="8">
        <v>3.8916493544463324</v>
      </c>
      <c r="V1547" s="8">
        <v>92.042381035684144</v>
      </c>
      <c r="W1547" s="8">
        <v>99.999999999999986</v>
      </c>
      <c r="X1547" s="9"/>
    </row>
    <row r="1548" spans="2:24" x14ac:dyDescent="0.2">
      <c r="B1548" s="20"/>
      <c r="C1548" s="8"/>
      <c r="D1548" s="8"/>
      <c r="E1548" s="8"/>
      <c r="F1548" s="8"/>
      <c r="G1548" s="8"/>
      <c r="H1548" s="8"/>
      <c r="I1548" s="8"/>
      <c r="J1548" s="8"/>
      <c r="K1548" s="8"/>
      <c r="L1548" s="8"/>
      <c r="N1548" s="8"/>
      <c r="O1548" s="8"/>
      <c r="P1548" s="8"/>
      <c r="Q1548" s="8"/>
      <c r="R1548" s="8"/>
      <c r="S1548" s="8"/>
      <c r="V1548" s="8"/>
      <c r="W1548" s="8"/>
      <c r="X1548" s="9"/>
    </row>
    <row r="1549" spans="2:24" x14ac:dyDescent="0.2">
      <c r="B1549" s="20" t="s">
        <v>3091</v>
      </c>
      <c r="C1549" s="8">
        <v>46.023000000000003</v>
      </c>
      <c r="D1549" s="8">
        <v>0</v>
      </c>
      <c r="E1549" s="8">
        <v>4.2000000000000003E-2</v>
      </c>
      <c r="F1549" s="8">
        <v>0</v>
      </c>
      <c r="G1549" s="8">
        <v>1.4830000000000001</v>
      </c>
      <c r="H1549" s="8">
        <v>43.072000000000003</v>
      </c>
      <c r="I1549" s="8">
        <v>0.48499999999999999</v>
      </c>
      <c r="J1549" s="8">
        <v>8.7390000000000008</v>
      </c>
      <c r="K1549" s="8">
        <v>0</v>
      </c>
      <c r="L1549" s="8">
        <v>3.0000000000000001E-3</v>
      </c>
      <c r="M1549" s="8">
        <v>99.846999999999994</v>
      </c>
      <c r="N1549" s="8"/>
      <c r="O1549" s="8">
        <v>19.584576556631077</v>
      </c>
      <c r="P1549" s="8">
        <v>1.5123248324009844</v>
      </c>
      <c r="Q1549" s="8">
        <v>2.5941312428127881</v>
      </c>
      <c r="R1549" s="8">
        <v>76.308967368155152</v>
      </c>
      <c r="S1549" s="8">
        <v>100</v>
      </c>
      <c r="V1549" s="8"/>
      <c r="W1549" s="8"/>
      <c r="X1549" s="9"/>
    </row>
    <row r="1550" spans="2:24" x14ac:dyDescent="0.2">
      <c r="B1550" s="20" t="s">
        <v>3092</v>
      </c>
      <c r="C1550" s="8">
        <v>45.892000000000003</v>
      </c>
      <c r="D1550" s="8">
        <v>0</v>
      </c>
      <c r="E1550" s="8">
        <v>5.8999999999999997E-2</v>
      </c>
      <c r="F1550" s="8">
        <v>0</v>
      </c>
      <c r="G1550" s="8">
        <v>1.5940000000000001</v>
      </c>
      <c r="H1550" s="8">
        <v>42.87</v>
      </c>
      <c r="I1550" s="8">
        <v>0.505</v>
      </c>
      <c r="J1550" s="8">
        <v>8.3030000000000008</v>
      </c>
      <c r="K1550" s="8">
        <v>8.0000000000000002E-3</v>
      </c>
      <c r="L1550" s="8">
        <v>0</v>
      </c>
      <c r="M1550" s="8">
        <v>99.239000000000004</v>
      </c>
      <c r="N1550" s="8"/>
      <c r="O1550" s="8">
        <v>18.810335876827292</v>
      </c>
      <c r="P1550" s="8">
        <v>1.5918560364870862</v>
      </c>
      <c r="Q1550" s="8">
        <v>2.8186955903221218</v>
      </c>
      <c r="R1550" s="8">
        <v>76.77911249636351</v>
      </c>
      <c r="S1550" s="8">
        <v>100.00000000000001</v>
      </c>
      <c r="V1550" s="8"/>
      <c r="W1550" s="8"/>
      <c r="X1550" s="9"/>
    </row>
    <row r="1551" spans="2:24" x14ac:dyDescent="0.2">
      <c r="B1551" s="20" t="s">
        <v>3093</v>
      </c>
      <c r="C1551" s="8">
        <v>45.222999999999999</v>
      </c>
      <c r="D1551" s="8">
        <v>0</v>
      </c>
      <c r="E1551" s="8">
        <v>1.2E-2</v>
      </c>
      <c r="F1551" s="8">
        <v>0</v>
      </c>
      <c r="G1551" s="8">
        <v>1.355</v>
      </c>
      <c r="H1551" s="8">
        <v>43.314999999999998</v>
      </c>
      <c r="I1551" s="8">
        <v>0.47</v>
      </c>
      <c r="J1551" s="8">
        <v>8.7690000000000001</v>
      </c>
      <c r="K1551" s="8">
        <v>1.4999999999999999E-2</v>
      </c>
      <c r="L1551" s="8">
        <v>3.0000000000000001E-3</v>
      </c>
      <c r="M1551" s="8">
        <v>99.183000000000007</v>
      </c>
      <c r="N1551" s="8"/>
      <c r="O1551" s="8">
        <v>19.607286165601899</v>
      </c>
      <c r="P1551" s="8">
        <v>1.4622316275542759</v>
      </c>
      <c r="Q1551" s="8">
        <v>2.3648579497670106</v>
      </c>
      <c r="R1551" s="8">
        <v>76.56562425707682</v>
      </c>
      <c r="S1551" s="8">
        <v>100</v>
      </c>
      <c r="V1551" s="8"/>
      <c r="W1551" s="8"/>
      <c r="X1551" s="9"/>
    </row>
    <row r="1552" spans="2:24" x14ac:dyDescent="0.2">
      <c r="B1552" s="20" t="s">
        <v>3094</v>
      </c>
      <c r="C1552" s="8">
        <v>45.95</v>
      </c>
      <c r="D1552" s="8">
        <v>0</v>
      </c>
      <c r="E1552" s="8">
        <v>2.1999999999999999E-2</v>
      </c>
      <c r="F1552" s="8">
        <v>0</v>
      </c>
      <c r="G1552" s="8">
        <v>1.857</v>
      </c>
      <c r="H1552" s="8">
        <v>42.771000000000001</v>
      </c>
      <c r="I1552" s="8">
        <v>0.56899999999999995</v>
      </c>
      <c r="J1552" s="8">
        <v>8.8699999999999992</v>
      </c>
      <c r="K1552" s="8">
        <v>1.2E-2</v>
      </c>
      <c r="L1552" s="8">
        <v>7.0000000000000001E-3</v>
      </c>
      <c r="M1552" s="8">
        <v>100.06399999999999</v>
      </c>
      <c r="N1552" s="8"/>
      <c r="O1552" s="8">
        <v>19.744591520191062</v>
      </c>
      <c r="P1552" s="8">
        <v>1.7623318821161658</v>
      </c>
      <c r="Q1552" s="8">
        <v>3.2265231379681585</v>
      </c>
      <c r="R1552" s="8">
        <v>75.266553459724605</v>
      </c>
      <c r="S1552" s="8">
        <v>99.999999999999986</v>
      </c>
      <c r="V1552" s="8"/>
      <c r="W1552" s="8"/>
      <c r="X1552" s="9"/>
    </row>
    <row r="1553" spans="2:24" x14ac:dyDescent="0.2">
      <c r="B1553" s="20" t="s">
        <v>3095</v>
      </c>
      <c r="C1553" s="8">
        <v>46.622</v>
      </c>
      <c r="D1553" s="8">
        <v>0</v>
      </c>
      <c r="E1553" s="8">
        <v>3.2000000000000001E-2</v>
      </c>
      <c r="F1553" s="8">
        <v>0</v>
      </c>
      <c r="G1553" s="8">
        <v>1.5720000000000001</v>
      </c>
      <c r="H1553" s="8">
        <v>42.82</v>
      </c>
      <c r="I1553" s="8">
        <v>0.48499999999999999</v>
      </c>
      <c r="J1553" s="8">
        <v>8.8970000000000002</v>
      </c>
      <c r="K1553" s="8">
        <v>5.8000000000000003E-2</v>
      </c>
      <c r="L1553" s="8">
        <v>6.0000000000000001E-3</v>
      </c>
      <c r="M1553" s="8">
        <v>100.50700000000001</v>
      </c>
      <c r="N1553" s="8"/>
      <c r="O1553" s="8">
        <v>19.926047808530953</v>
      </c>
      <c r="P1553" s="8">
        <v>1.5113679700635392</v>
      </c>
      <c r="Q1553" s="8">
        <v>2.7480742686991309</v>
      </c>
      <c r="R1553" s="8">
        <v>75.814509952706373</v>
      </c>
      <c r="S1553" s="8">
        <v>100</v>
      </c>
      <c r="V1553" s="8"/>
      <c r="W1553" s="8"/>
      <c r="X1553" s="9"/>
    </row>
    <row r="1554" spans="2:24" x14ac:dyDescent="0.2">
      <c r="B1554" s="20" t="s">
        <v>3096</v>
      </c>
      <c r="C1554" s="8">
        <v>46.412999999999997</v>
      </c>
      <c r="D1554" s="8">
        <v>0</v>
      </c>
      <c r="E1554" s="8">
        <v>0</v>
      </c>
      <c r="F1554" s="8">
        <v>0</v>
      </c>
      <c r="G1554" s="8">
        <v>1.6479999999999999</v>
      </c>
      <c r="H1554" s="8">
        <v>42.87</v>
      </c>
      <c r="I1554" s="8">
        <v>0.441</v>
      </c>
      <c r="J1554" s="8">
        <v>9.016</v>
      </c>
      <c r="K1554" s="8">
        <v>0</v>
      </c>
      <c r="L1554" s="8">
        <v>0</v>
      </c>
      <c r="M1554" s="8">
        <v>100.39400000000001</v>
      </c>
      <c r="N1554" s="8"/>
      <c r="O1554" s="8">
        <v>20.121978986607459</v>
      </c>
      <c r="P1554" s="8">
        <v>1.3694503005273868</v>
      </c>
      <c r="Q1554" s="8">
        <v>2.8708621664920075</v>
      </c>
      <c r="R1554" s="8">
        <v>75.637708546373162</v>
      </c>
      <c r="S1554" s="8">
        <v>100.00000000000001</v>
      </c>
      <c r="V1554" s="8"/>
      <c r="W1554" s="8"/>
      <c r="X1554" s="9"/>
    </row>
    <row r="1555" spans="2:24" x14ac:dyDescent="0.2">
      <c r="B1555" s="20" t="s">
        <v>3097</v>
      </c>
      <c r="C1555" s="8">
        <v>46.052999999999997</v>
      </c>
      <c r="D1555" s="8">
        <v>0</v>
      </c>
      <c r="E1555" s="8">
        <v>1.6E-2</v>
      </c>
      <c r="F1555" s="8">
        <v>0</v>
      </c>
      <c r="G1555" s="8">
        <v>1.127</v>
      </c>
      <c r="H1555" s="8">
        <v>43.720999999999997</v>
      </c>
      <c r="I1555" s="8">
        <v>0.434</v>
      </c>
      <c r="J1555" s="8">
        <v>8.6780000000000008</v>
      </c>
      <c r="K1555" s="8">
        <v>1.4999999999999999E-2</v>
      </c>
      <c r="L1555" s="8">
        <v>0</v>
      </c>
      <c r="M1555" s="8">
        <v>100.051</v>
      </c>
      <c r="N1555" s="8"/>
      <c r="O1555" s="8">
        <v>19.402984579404375</v>
      </c>
      <c r="P1555" s="8">
        <v>1.3501733151614357</v>
      </c>
      <c r="Q1555" s="8">
        <v>1.9668496159949473</v>
      </c>
      <c r="R1555" s="8">
        <v>77.279992489439238</v>
      </c>
      <c r="S1555" s="8">
        <v>100</v>
      </c>
      <c r="V1555" s="8"/>
      <c r="W1555" s="8"/>
      <c r="X1555" s="9"/>
    </row>
    <row r="1556" spans="2:24" x14ac:dyDescent="0.2">
      <c r="B1556" s="20" t="s">
        <v>3098</v>
      </c>
      <c r="C1556" s="8">
        <v>46.143999999999998</v>
      </c>
      <c r="D1556" s="8">
        <v>0</v>
      </c>
      <c r="E1556" s="8">
        <v>0</v>
      </c>
      <c r="F1556" s="8">
        <v>0</v>
      </c>
      <c r="G1556" s="8">
        <v>1.107</v>
      </c>
      <c r="H1556" s="8">
        <v>43.62</v>
      </c>
      <c r="I1556" s="8">
        <v>0.47399999999999998</v>
      </c>
      <c r="J1556" s="8">
        <v>8.77</v>
      </c>
      <c r="K1556" s="8">
        <v>0</v>
      </c>
      <c r="L1556" s="8">
        <v>3.0000000000000001E-3</v>
      </c>
      <c r="M1556" s="8">
        <v>100.122</v>
      </c>
      <c r="N1556" s="8"/>
      <c r="O1556" s="8">
        <v>19.585826679507914</v>
      </c>
      <c r="P1556" s="8">
        <v>1.4728942047467954</v>
      </c>
      <c r="Q1556" s="8">
        <v>1.9296932648968115</v>
      </c>
      <c r="R1556" s="8">
        <v>77.011585850848491</v>
      </c>
      <c r="S1556" s="8">
        <v>100.00000000000001</v>
      </c>
      <c r="V1556" s="8"/>
      <c r="W1556" s="8"/>
      <c r="X1556" s="9"/>
    </row>
    <row r="1557" spans="2:24" x14ac:dyDescent="0.2">
      <c r="B1557" s="20" t="s">
        <v>3099</v>
      </c>
      <c r="C1557" s="8">
        <v>45.79</v>
      </c>
      <c r="D1557" s="8">
        <v>0</v>
      </c>
      <c r="E1557" s="8">
        <v>1.0999999999999999E-2</v>
      </c>
      <c r="F1557" s="8">
        <v>0</v>
      </c>
      <c r="G1557" s="8">
        <v>1.3979999999999999</v>
      </c>
      <c r="H1557" s="8">
        <v>43.283999999999999</v>
      </c>
      <c r="I1557" s="8">
        <v>0.38100000000000001</v>
      </c>
      <c r="J1557" s="8">
        <v>8.5619999999999994</v>
      </c>
      <c r="K1557" s="8">
        <v>1.4999999999999999E-2</v>
      </c>
      <c r="L1557" s="8">
        <v>4.0000000000000001E-3</v>
      </c>
      <c r="M1557" s="8">
        <v>99.451999999999998</v>
      </c>
      <c r="N1557" s="8"/>
      <c r="O1557" s="8">
        <v>19.283178975162389</v>
      </c>
      <c r="P1557" s="8">
        <v>1.1939311478011188</v>
      </c>
      <c r="Q1557" s="8">
        <v>2.4575871445589716</v>
      </c>
      <c r="R1557" s="8">
        <v>77.065302732477519</v>
      </c>
      <c r="S1557" s="8">
        <v>100</v>
      </c>
      <c r="V1557" s="8"/>
      <c r="W1557" s="8"/>
      <c r="X1557" s="9"/>
    </row>
    <row r="1558" spans="2:24" x14ac:dyDescent="0.2">
      <c r="B1558" s="20" t="s">
        <v>3100</v>
      </c>
      <c r="C1558" s="8">
        <v>46.255000000000003</v>
      </c>
      <c r="D1558" s="8">
        <v>0</v>
      </c>
      <c r="E1558" s="8">
        <v>0</v>
      </c>
      <c r="F1558" s="8">
        <v>0</v>
      </c>
      <c r="G1558" s="8">
        <v>1.86</v>
      </c>
      <c r="H1558" s="8">
        <v>42.511000000000003</v>
      </c>
      <c r="I1558" s="8">
        <v>0.51500000000000001</v>
      </c>
      <c r="J1558" s="8">
        <v>8.9280000000000008</v>
      </c>
      <c r="K1558" s="8">
        <v>0</v>
      </c>
      <c r="L1558" s="8">
        <v>8.0000000000000002E-3</v>
      </c>
      <c r="M1558" s="8">
        <v>100.09</v>
      </c>
      <c r="N1558" s="8"/>
      <c r="O1558" s="8">
        <v>19.971653831110157</v>
      </c>
      <c r="P1558" s="8">
        <v>1.6029426163947269</v>
      </c>
      <c r="Q1558" s="8">
        <v>3.2476643571574182</v>
      </c>
      <c r="R1558" s="8">
        <v>75.177739195337693</v>
      </c>
      <c r="S1558" s="8">
        <v>100</v>
      </c>
      <c r="V1558" s="8"/>
      <c r="W1558" s="8"/>
      <c r="X1558" s="9"/>
    </row>
    <row r="1559" spans="2:24" x14ac:dyDescent="0.2">
      <c r="B1559" s="20" t="s">
        <v>3101</v>
      </c>
      <c r="C1559" s="8">
        <v>46.462000000000003</v>
      </c>
      <c r="D1559" s="8">
        <v>0</v>
      </c>
      <c r="E1559" s="8">
        <v>2.4E-2</v>
      </c>
      <c r="F1559" s="8">
        <v>0</v>
      </c>
      <c r="G1559" s="8">
        <v>1.9550000000000001</v>
      </c>
      <c r="H1559" s="8">
        <v>42.96</v>
      </c>
      <c r="I1559" s="8">
        <v>0.501</v>
      </c>
      <c r="J1559" s="8">
        <v>8.8879999999999999</v>
      </c>
      <c r="K1559" s="8">
        <v>3.5000000000000003E-2</v>
      </c>
      <c r="L1559" s="8">
        <v>0</v>
      </c>
      <c r="M1559" s="8">
        <v>100.831</v>
      </c>
      <c r="N1559" s="8"/>
      <c r="O1559" s="8">
        <v>19.719128145560951</v>
      </c>
      <c r="P1559" s="8">
        <v>1.5465796354604522</v>
      </c>
      <c r="Q1559" s="8">
        <v>3.3855464102757518</v>
      </c>
      <c r="R1559" s="8">
        <v>75.348745808702844</v>
      </c>
      <c r="S1559" s="8">
        <v>100</v>
      </c>
      <c r="V1559" s="8"/>
      <c r="W1559" s="8"/>
      <c r="X1559" s="9"/>
    </row>
    <row r="1560" spans="2:24" x14ac:dyDescent="0.2">
      <c r="B1560" s="20" t="s">
        <v>3102</v>
      </c>
      <c r="C1560" s="8">
        <v>45.741999999999997</v>
      </c>
      <c r="D1560" s="8">
        <v>0</v>
      </c>
      <c r="E1560" s="8">
        <v>5.6000000000000001E-2</v>
      </c>
      <c r="F1560" s="8">
        <v>0</v>
      </c>
      <c r="G1560" s="8">
        <v>1.556</v>
      </c>
      <c r="H1560" s="8">
        <v>43.38</v>
      </c>
      <c r="I1560" s="8">
        <v>0.40300000000000002</v>
      </c>
      <c r="J1560" s="8">
        <v>8.7119999999999997</v>
      </c>
      <c r="K1560" s="8">
        <v>4.0000000000000001E-3</v>
      </c>
      <c r="L1560" s="8">
        <v>3.0000000000000001E-3</v>
      </c>
      <c r="M1560" s="8">
        <v>99.855999999999995</v>
      </c>
      <c r="N1560" s="8"/>
      <c r="O1560" s="8">
        <v>19.454582944936288</v>
      </c>
      <c r="P1560" s="8">
        <v>1.2521605085338192</v>
      </c>
      <c r="Q1560" s="8">
        <v>2.7121393356362513</v>
      </c>
      <c r="R1560" s="8">
        <v>76.581117210893652</v>
      </c>
      <c r="S1560" s="8">
        <v>100.00000000000001</v>
      </c>
      <c r="V1560" s="8"/>
      <c r="W1560" s="8"/>
      <c r="X1560" s="9"/>
    </row>
    <row r="1561" spans="2:24" x14ac:dyDescent="0.2">
      <c r="B1561" s="20" t="s">
        <v>3103</v>
      </c>
      <c r="C1561" s="8">
        <v>45.984000000000002</v>
      </c>
      <c r="D1561" s="8">
        <v>0</v>
      </c>
      <c r="E1561" s="8">
        <v>9.2999999999999999E-2</v>
      </c>
      <c r="F1561" s="8">
        <v>0</v>
      </c>
      <c r="G1561" s="8">
        <v>2.0339999999999998</v>
      </c>
      <c r="H1561" s="8">
        <v>43.014000000000003</v>
      </c>
      <c r="I1561" s="8">
        <v>0.51500000000000001</v>
      </c>
      <c r="J1561" s="8">
        <v>8.6449999999999996</v>
      </c>
      <c r="K1561" s="8">
        <v>1.2E-2</v>
      </c>
      <c r="L1561" s="8">
        <v>8.9999999999999993E-3</v>
      </c>
      <c r="M1561" s="8">
        <v>100.331</v>
      </c>
      <c r="N1561" s="8"/>
      <c r="O1561" s="8">
        <v>19.230846700439464</v>
      </c>
      <c r="P1561" s="8">
        <v>1.5940118124241147</v>
      </c>
      <c r="Q1561" s="8">
        <v>3.5316910389111555</v>
      </c>
      <c r="R1561" s="8">
        <v>75.643450448225266</v>
      </c>
      <c r="S1561" s="8">
        <v>100</v>
      </c>
      <c r="V1561" s="8"/>
      <c r="W1561" s="8"/>
      <c r="X1561" s="9"/>
    </row>
    <row r="1562" spans="2:24" x14ac:dyDescent="0.2">
      <c r="B1562" s="20" t="s">
        <v>3104</v>
      </c>
      <c r="C1562" s="8">
        <v>46.640999999999998</v>
      </c>
      <c r="D1562" s="8">
        <v>0</v>
      </c>
      <c r="E1562" s="8">
        <v>5.0000000000000001E-3</v>
      </c>
      <c r="F1562" s="8">
        <v>0</v>
      </c>
      <c r="G1562" s="8">
        <v>1.417</v>
      </c>
      <c r="H1562" s="8">
        <v>42.884</v>
      </c>
      <c r="I1562" s="8">
        <v>0.59399999999999997</v>
      </c>
      <c r="J1562" s="8">
        <v>9.2189999999999994</v>
      </c>
      <c r="K1562" s="8">
        <v>0</v>
      </c>
      <c r="L1562" s="8">
        <v>8.0000000000000002E-3</v>
      </c>
      <c r="M1562" s="8">
        <v>100.78100000000001</v>
      </c>
      <c r="N1562" s="8"/>
      <c r="O1562" s="8">
        <v>20.462397664912888</v>
      </c>
      <c r="P1562" s="8">
        <v>1.8344676119411052</v>
      </c>
      <c r="Q1562" s="8">
        <v>2.4549401134814532</v>
      </c>
      <c r="R1562" s="8">
        <v>75.248194609664552</v>
      </c>
      <c r="S1562" s="8">
        <v>100</v>
      </c>
      <c r="V1562" s="8"/>
      <c r="W1562" s="8"/>
      <c r="X1562" s="9"/>
    </row>
    <row r="1563" spans="2:24" x14ac:dyDescent="0.2">
      <c r="B1563" s="20" t="s">
        <v>3105</v>
      </c>
      <c r="C1563" s="8">
        <v>46.085000000000001</v>
      </c>
      <c r="D1563" s="8">
        <v>0</v>
      </c>
      <c r="E1563" s="8">
        <v>1.4999999999999999E-2</v>
      </c>
      <c r="F1563" s="8">
        <v>0</v>
      </c>
      <c r="G1563" s="8">
        <v>1.71</v>
      </c>
      <c r="H1563" s="8">
        <v>43.03</v>
      </c>
      <c r="I1563" s="8">
        <v>0.55100000000000005</v>
      </c>
      <c r="J1563" s="8">
        <v>8.6170000000000009</v>
      </c>
      <c r="K1563" s="8">
        <v>2.7E-2</v>
      </c>
      <c r="L1563" s="8">
        <v>2E-3</v>
      </c>
      <c r="M1563" s="8">
        <v>100.05</v>
      </c>
      <c r="N1563" s="8"/>
      <c r="O1563" s="8">
        <v>19.262037896086468</v>
      </c>
      <c r="P1563" s="8">
        <v>1.7137546135760615</v>
      </c>
      <c r="Q1563" s="8">
        <v>2.9835999894925989</v>
      </c>
      <c r="R1563" s="8">
        <v>76.040607500844857</v>
      </c>
      <c r="S1563" s="8">
        <v>99.999999999999986</v>
      </c>
      <c r="V1563" s="8"/>
      <c r="W1563" s="8"/>
      <c r="X1563" s="9"/>
    </row>
    <row r="1564" spans="2:24" x14ac:dyDescent="0.2">
      <c r="B1564" s="20" t="s">
        <v>3106</v>
      </c>
      <c r="C1564" s="8">
        <v>46.514000000000003</v>
      </c>
      <c r="D1564" s="8">
        <v>0</v>
      </c>
      <c r="E1564" s="8">
        <v>0</v>
      </c>
      <c r="F1564" s="8">
        <v>0</v>
      </c>
      <c r="G1564" s="8">
        <v>1.357</v>
      </c>
      <c r="H1564" s="8">
        <v>43.259</v>
      </c>
      <c r="I1564" s="8">
        <v>0.72199999999999998</v>
      </c>
      <c r="J1564" s="8">
        <v>8.9760000000000009</v>
      </c>
      <c r="K1564" s="8">
        <v>0.1</v>
      </c>
      <c r="L1564" s="8">
        <v>0</v>
      </c>
      <c r="M1564" s="8">
        <v>100.928</v>
      </c>
      <c r="N1564" s="8"/>
      <c r="O1564" s="8">
        <v>19.841685316473438</v>
      </c>
      <c r="P1564" s="8">
        <v>2.2206688944322166</v>
      </c>
      <c r="Q1564" s="8">
        <v>2.3413908016568574</v>
      </c>
      <c r="R1564" s="8">
        <v>75.59625498743749</v>
      </c>
      <c r="S1564" s="8">
        <v>100</v>
      </c>
      <c r="V1564" s="8"/>
      <c r="W1564" s="8"/>
      <c r="X1564" s="9"/>
    </row>
    <row r="1565" spans="2:24" x14ac:dyDescent="0.2">
      <c r="B1565" s="20" t="s">
        <v>3107</v>
      </c>
      <c r="C1565" s="8">
        <v>45.856000000000002</v>
      </c>
      <c r="D1565" s="8">
        <v>0</v>
      </c>
      <c r="E1565" s="8">
        <v>0</v>
      </c>
      <c r="F1565" s="8">
        <v>0</v>
      </c>
      <c r="G1565" s="8">
        <v>2.7429999999999999</v>
      </c>
      <c r="H1565" s="8">
        <v>41.814999999999998</v>
      </c>
      <c r="I1565" s="8">
        <v>0.77500000000000002</v>
      </c>
      <c r="J1565" s="8">
        <v>8.516</v>
      </c>
      <c r="K1565" s="8">
        <v>0</v>
      </c>
      <c r="L1565" s="8">
        <v>5.0000000000000001E-3</v>
      </c>
      <c r="M1565" s="8">
        <v>99.715999999999994</v>
      </c>
      <c r="N1565" s="8"/>
      <c r="O1565" s="8">
        <v>19.012271766470366</v>
      </c>
      <c r="P1565" s="8">
        <v>2.4074149958131774</v>
      </c>
      <c r="Q1565" s="8">
        <v>4.7799407681502615</v>
      </c>
      <c r="R1565" s="8">
        <v>73.800372469566199</v>
      </c>
      <c r="S1565" s="8">
        <v>100</v>
      </c>
      <c r="V1565" s="8"/>
      <c r="W1565" s="8"/>
      <c r="X1565" s="9"/>
    </row>
    <row r="1566" spans="2:24" x14ac:dyDescent="0.2">
      <c r="B1566" s="20" t="s">
        <v>3108</v>
      </c>
      <c r="C1566" s="8">
        <v>45.642000000000003</v>
      </c>
      <c r="D1566" s="8">
        <v>5.0000000000000001E-3</v>
      </c>
      <c r="E1566" s="8">
        <v>2.8000000000000001E-2</v>
      </c>
      <c r="F1566" s="8">
        <v>0</v>
      </c>
      <c r="G1566" s="8">
        <v>2.8820000000000001</v>
      </c>
      <c r="H1566" s="8">
        <v>42.113999999999997</v>
      </c>
      <c r="I1566" s="8">
        <v>0.748</v>
      </c>
      <c r="J1566" s="8">
        <v>8.2050000000000001</v>
      </c>
      <c r="K1566" s="8">
        <v>6.6000000000000003E-2</v>
      </c>
      <c r="L1566" s="8">
        <v>0</v>
      </c>
      <c r="M1566" s="8">
        <v>99.701999999999998</v>
      </c>
      <c r="N1566" s="8"/>
      <c r="O1566" s="8">
        <v>18.319465718840416</v>
      </c>
      <c r="P1566" s="8">
        <v>2.323735613550618</v>
      </c>
      <c r="Q1566" s="8">
        <v>5.022576277850848</v>
      </c>
      <c r="R1566" s="8">
        <v>74.334222389758111</v>
      </c>
      <c r="S1566" s="8">
        <v>100</v>
      </c>
      <c r="V1566" s="8"/>
      <c r="W1566" s="8"/>
      <c r="X1566" s="9"/>
    </row>
    <row r="1567" spans="2:24" x14ac:dyDescent="0.2">
      <c r="B1567" s="20" t="s">
        <v>3109</v>
      </c>
      <c r="C1567" s="8">
        <v>46.295999999999999</v>
      </c>
      <c r="D1567" s="8">
        <v>1E-3</v>
      </c>
      <c r="E1567" s="8">
        <v>5.7000000000000002E-2</v>
      </c>
      <c r="F1567" s="8">
        <v>0</v>
      </c>
      <c r="G1567" s="8">
        <v>3.0209999999999999</v>
      </c>
      <c r="H1567" s="8">
        <v>42.186999999999998</v>
      </c>
      <c r="I1567" s="8">
        <v>0.46400000000000002</v>
      </c>
      <c r="J1567" s="8">
        <v>8.7769999999999992</v>
      </c>
      <c r="K1567" s="8">
        <v>8.0000000000000002E-3</v>
      </c>
      <c r="L1567" s="8">
        <v>0</v>
      </c>
      <c r="M1567" s="8">
        <v>100.812</v>
      </c>
      <c r="N1567" s="8"/>
      <c r="O1567" s="8">
        <v>19.447625679600119</v>
      </c>
      <c r="P1567" s="8">
        <v>1.4305049570404154</v>
      </c>
      <c r="Q1567" s="8">
        <v>5.2247986705756668</v>
      </c>
      <c r="R1567" s="8">
        <v>73.897070692783799</v>
      </c>
      <c r="S1567" s="8">
        <v>100</v>
      </c>
      <c r="V1567" s="8"/>
      <c r="W1567" s="8"/>
      <c r="X1567" s="9"/>
    </row>
    <row r="1568" spans="2:24" x14ac:dyDescent="0.2">
      <c r="B1568" s="20" t="s">
        <v>3110</v>
      </c>
      <c r="C1568" s="8">
        <v>45.781999999999996</v>
      </c>
      <c r="D1568" s="8">
        <v>0</v>
      </c>
      <c r="E1568" s="8">
        <v>0</v>
      </c>
      <c r="F1568" s="8">
        <v>0</v>
      </c>
      <c r="G1568" s="8">
        <v>2.8660000000000001</v>
      </c>
      <c r="H1568" s="8">
        <v>42.161000000000001</v>
      </c>
      <c r="I1568" s="8">
        <v>0.41699999999999998</v>
      </c>
      <c r="J1568" s="8">
        <v>8.7059999999999995</v>
      </c>
      <c r="K1568" s="8">
        <v>0</v>
      </c>
      <c r="L1568" s="8">
        <v>0</v>
      </c>
      <c r="M1568" s="8">
        <v>99.963999999999999</v>
      </c>
      <c r="N1568" s="8"/>
      <c r="O1568" s="8">
        <v>19.409839706182318</v>
      </c>
      <c r="P1568" s="8">
        <v>1.2935709056784999</v>
      </c>
      <c r="Q1568" s="8">
        <v>4.987441545235038</v>
      </c>
      <c r="R1568" s="8">
        <v>74.309147842904139</v>
      </c>
      <c r="S1568" s="8">
        <v>100</v>
      </c>
      <c r="V1568" s="8"/>
      <c r="W1568" s="8"/>
      <c r="X1568" s="9"/>
    </row>
    <row r="1569" spans="2:24" x14ac:dyDescent="0.2">
      <c r="B1569" s="20" t="s">
        <v>3111</v>
      </c>
      <c r="C1569" s="8">
        <v>46.186</v>
      </c>
      <c r="D1569" s="8">
        <v>0</v>
      </c>
      <c r="E1569" s="8">
        <v>0</v>
      </c>
      <c r="F1569" s="8">
        <v>0</v>
      </c>
      <c r="G1569" s="8">
        <v>2.9249999999999998</v>
      </c>
      <c r="H1569" s="8">
        <v>42.34</v>
      </c>
      <c r="I1569" s="8">
        <v>0.46400000000000002</v>
      </c>
      <c r="J1569" s="8">
        <v>8.5719999999999992</v>
      </c>
      <c r="K1569" s="8">
        <v>0</v>
      </c>
      <c r="L1569" s="8">
        <v>0</v>
      </c>
      <c r="M1569" s="8">
        <v>100.51</v>
      </c>
      <c r="N1569" s="8"/>
      <c r="O1569" s="8">
        <v>19.060539216389678</v>
      </c>
      <c r="P1569" s="8">
        <v>1.4355618181021106</v>
      </c>
      <c r="Q1569" s="8">
        <v>5.0766501670856901</v>
      </c>
      <c r="R1569" s="8">
        <v>74.427248798422525</v>
      </c>
      <c r="S1569" s="8">
        <v>100</v>
      </c>
      <c r="V1569" s="8"/>
      <c r="W1569" s="8"/>
      <c r="X1569" s="9"/>
    </row>
    <row r="1570" spans="2:24" x14ac:dyDescent="0.2">
      <c r="B1570" s="20" t="s">
        <v>3112</v>
      </c>
      <c r="C1570" s="8">
        <v>45.424999999999997</v>
      </c>
      <c r="D1570" s="8">
        <v>5.0000000000000001E-3</v>
      </c>
      <c r="E1570" s="8">
        <v>0</v>
      </c>
      <c r="F1570" s="8">
        <v>0</v>
      </c>
      <c r="G1570" s="8">
        <v>3.206</v>
      </c>
      <c r="H1570" s="8">
        <v>41.500999999999998</v>
      </c>
      <c r="I1570" s="8">
        <v>0.51900000000000002</v>
      </c>
      <c r="J1570" s="8">
        <v>8.4390000000000001</v>
      </c>
      <c r="K1570" s="8">
        <v>0.12</v>
      </c>
      <c r="L1570" s="8">
        <v>0</v>
      </c>
      <c r="M1570" s="8">
        <v>99.218999999999994</v>
      </c>
      <c r="N1570" s="8"/>
      <c r="O1570" s="8">
        <v>18.975948461398236</v>
      </c>
      <c r="P1570" s="8">
        <v>1.6237933601623105</v>
      </c>
      <c r="Q1570" s="8">
        <v>5.6269670211800431</v>
      </c>
      <c r="R1570" s="8">
        <v>73.773291157259408</v>
      </c>
      <c r="S1570" s="8">
        <v>100</v>
      </c>
      <c r="V1570" s="8"/>
      <c r="W1570" s="8"/>
      <c r="X1570" s="9"/>
    </row>
    <row r="1571" spans="2:24" x14ac:dyDescent="0.2">
      <c r="B1571" s="20" t="s">
        <v>3113</v>
      </c>
      <c r="C1571" s="8">
        <v>46.048000000000002</v>
      </c>
      <c r="D1571" s="8">
        <v>0</v>
      </c>
      <c r="E1571" s="8">
        <v>4.2000000000000003E-2</v>
      </c>
      <c r="F1571" s="8">
        <v>0</v>
      </c>
      <c r="G1571" s="8">
        <v>3.5019999999999998</v>
      </c>
      <c r="H1571" s="8">
        <v>41.531999999999996</v>
      </c>
      <c r="I1571" s="8">
        <v>0.66500000000000004</v>
      </c>
      <c r="J1571" s="8">
        <v>8.4489999999999998</v>
      </c>
      <c r="K1571" s="8">
        <v>3.1E-2</v>
      </c>
      <c r="L1571" s="8">
        <v>1E-3</v>
      </c>
      <c r="M1571" s="8">
        <v>100.27800000000001</v>
      </c>
      <c r="N1571" s="8"/>
      <c r="O1571" s="8">
        <v>18.800297678958337</v>
      </c>
      <c r="P1571" s="8">
        <v>2.0588843815188365</v>
      </c>
      <c r="Q1571" s="8">
        <v>6.082384965789176</v>
      </c>
      <c r="R1571" s="8">
        <v>73.058432973733659</v>
      </c>
      <c r="S1571" s="8">
        <v>100</v>
      </c>
      <c r="V1571" s="8"/>
      <c r="W1571" s="8"/>
      <c r="X1571" s="9"/>
    </row>
    <row r="1572" spans="2:24" x14ac:dyDescent="0.2">
      <c r="B1572" s="20" t="s">
        <v>3114</v>
      </c>
      <c r="C1572" s="8">
        <v>45.814</v>
      </c>
      <c r="D1572" s="8">
        <v>0</v>
      </c>
      <c r="E1572" s="8">
        <v>0.13700000000000001</v>
      </c>
      <c r="F1572" s="8">
        <v>0</v>
      </c>
      <c r="G1572" s="8">
        <v>3.6030000000000002</v>
      </c>
      <c r="H1572" s="8">
        <v>41.255000000000003</v>
      </c>
      <c r="I1572" s="8">
        <v>0.69099999999999995</v>
      </c>
      <c r="J1572" s="8">
        <v>8.5030000000000001</v>
      </c>
      <c r="K1572" s="8">
        <v>0</v>
      </c>
      <c r="L1572" s="8">
        <v>8.9999999999999993E-3</v>
      </c>
      <c r="M1572" s="8">
        <v>100.05</v>
      </c>
      <c r="N1572" s="8"/>
      <c r="O1572" s="8">
        <v>18.941517156659145</v>
      </c>
      <c r="P1572" s="8">
        <v>2.1417635742647905</v>
      </c>
      <c r="Q1572" s="8">
        <v>6.2647708659153016</v>
      </c>
      <c r="R1572" s="8">
        <v>72.651948403160759</v>
      </c>
      <c r="S1572" s="8">
        <v>100</v>
      </c>
      <c r="V1572" s="8"/>
      <c r="W1572" s="8"/>
      <c r="X1572" s="9"/>
    </row>
    <row r="1573" spans="2:24" x14ac:dyDescent="0.2">
      <c r="B1573" s="20" t="s">
        <v>3115</v>
      </c>
      <c r="C1573" s="8">
        <v>46.274000000000001</v>
      </c>
      <c r="D1573" s="8">
        <v>0</v>
      </c>
      <c r="E1573" s="8">
        <v>0</v>
      </c>
      <c r="F1573" s="8">
        <v>0</v>
      </c>
      <c r="G1573" s="8">
        <v>3.2240000000000002</v>
      </c>
      <c r="H1573" s="8">
        <v>41.484000000000002</v>
      </c>
      <c r="I1573" s="8">
        <v>0.53200000000000003</v>
      </c>
      <c r="J1573" s="8">
        <v>9.1300000000000008</v>
      </c>
      <c r="K1573" s="8">
        <v>1.2E-2</v>
      </c>
      <c r="L1573" s="8">
        <v>0</v>
      </c>
      <c r="M1573" s="8">
        <v>100.685</v>
      </c>
      <c r="N1573" s="8"/>
      <c r="O1573" s="8">
        <v>20.207258731196514</v>
      </c>
      <c r="P1573" s="8">
        <v>1.6383215920014607</v>
      </c>
      <c r="Q1573" s="8">
        <v>5.5696769263533845</v>
      </c>
      <c r="R1573" s="8">
        <v>72.584742750448655</v>
      </c>
      <c r="S1573" s="8">
        <v>100.00000000000001</v>
      </c>
      <c r="V1573" s="8"/>
      <c r="W1573" s="8"/>
      <c r="X1573" s="9"/>
    </row>
    <row r="1574" spans="2:24" x14ac:dyDescent="0.2">
      <c r="B1574" s="20" t="s">
        <v>3116</v>
      </c>
      <c r="C1574" s="8">
        <v>46.463000000000001</v>
      </c>
      <c r="D1574" s="8">
        <v>0</v>
      </c>
      <c r="E1574" s="8">
        <v>0</v>
      </c>
      <c r="F1574" s="8">
        <v>0</v>
      </c>
      <c r="G1574" s="8">
        <v>3.2429999999999999</v>
      </c>
      <c r="H1574" s="8">
        <v>41.642000000000003</v>
      </c>
      <c r="I1574" s="8">
        <v>0.55500000000000005</v>
      </c>
      <c r="J1574" s="8">
        <v>8.9550000000000001</v>
      </c>
      <c r="K1574" s="8">
        <v>3.9E-2</v>
      </c>
      <c r="L1574" s="8">
        <v>0</v>
      </c>
      <c r="M1574" s="8">
        <v>100.91</v>
      </c>
      <c r="N1574" s="8"/>
      <c r="O1574" s="8">
        <v>19.821365091796228</v>
      </c>
      <c r="P1574" s="8">
        <v>1.7092746509185894</v>
      </c>
      <c r="Q1574" s="8">
        <v>5.6029050915949767</v>
      </c>
      <c r="R1574" s="8">
        <v>72.866455165690212</v>
      </c>
      <c r="S1574" s="8">
        <v>100</v>
      </c>
      <c r="V1574" s="8"/>
      <c r="W1574" s="8"/>
      <c r="X1574" s="9"/>
    </row>
    <row r="1575" spans="2:24" x14ac:dyDescent="0.2">
      <c r="B1575" s="20" t="s">
        <v>3117</v>
      </c>
      <c r="C1575" s="8">
        <v>46.558999999999997</v>
      </c>
      <c r="D1575" s="8">
        <v>0</v>
      </c>
      <c r="E1575" s="8">
        <v>2.3E-2</v>
      </c>
      <c r="F1575" s="8">
        <v>0</v>
      </c>
      <c r="G1575" s="8">
        <v>3.302</v>
      </c>
      <c r="H1575" s="8">
        <v>41.235999999999997</v>
      </c>
      <c r="I1575" s="8">
        <v>0.53100000000000003</v>
      </c>
      <c r="J1575" s="8">
        <v>8.8070000000000004</v>
      </c>
      <c r="K1575" s="8">
        <v>0</v>
      </c>
      <c r="L1575" s="8">
        <v>1.0999999999999999E-2</v>
      </c>
      <c r="M1575" s="8">
        <v>100.486</v>
      </c>
      <c r="N1575" s="8"/>
      <c r="O1575" s="8">
        <v>19.692672062115456</v>
      </c>
      <c r="P1575" s="8">
        <v>1.6520457558666208</v>
      </c>
      <c r="Q1575" s="8">
        <v>5.7630457584204997</v>
      </c>
      <c r="R1575" s="8">
        <v>72.892236423597438</v>
      </c>
      <c r="S1575" s="8">
        <v>100.00000000000001</v>
      </c>
      <c r="V1575" s="8"/>
      <c r="W1575" s="8"/>
      <c r="X1575" s="9"/>
    </row>
    <row r="1576" spans="2:24" x14ac:dyDescent="0.2">
      <c r="B1576" s="20" t="s">
        <v>3118</v>
      </c>
      <c r="C1576" s="8">
        <v>46.286999999999999</v>
      </c>
      <c r="D1576" s="8">
        <v>0</v>
      </c>
      <c r="E1576" s="8">
        <v>1.7000000000000001E-2</v>
      </c>
      <c r="F1576" s="8">
        <v>0</v>
      </c>
      <c r="G1576" s="8">
        <v>3.2829999999999999</v>
      </c>
      <c r="H1576" s="8">
        <v>41.231999999999999</v>
      </c>
      <c r="I1576" s="8">
        <v>0.51700000000000002</v>
      </c>
      <c r="J1576" s="8">
        <v>9.1839999999999993</v>
      </c>
      <c r="K1576" s="8">
        <v>0.05</v>
      </c>
      <c r="L1576" s="8">
        <v>0</v>
      </c>
      <c r="M1576" s="8">
        <v>100.611</v>
      </c>
      <c r="N1576" s="8"/>
      <c r="O1576" s="8">
        <v>20.380922973229193</v>
      </c>
      <c r="P1576" s="8">
        <v>1.5963694711295768</v>
      </c>
      <c r="Q1576" s="8">
        <v>5.6867115760650417</v>
      </c>
      <c r="R1576" s="8">
        <v>72.335995979576197</v>
      </c>
      <c r="S1576" s="8">
        <v>100</v>
      </c>
      <c r="V1576" s="8"/>
      <c r="W1576" s="8"/>
      <c r="X1576" s="9"/>
    </row>
    <row r="1577" spans="2:24" x14ac:dyDescent="0.2">
      <c r="B1577" s="20" t="s">
        <v>3119</v>
      </c>
      <c r="C1577" s="8">
        <v>46.25</v>
      </c>
      <c r="D1577" s="8">
        <v>0</v>
      </c>
      <c r="E1577" s="8">
        <v>7.0000000000000001E-3</v>
      </c>
      <c r="F1577" s="8">
        <v>0</v>
      </c>
      <c r="G1577" s="8">
        <v>3.1869999999999998</v>
      </c>
      <c r="H1577" s="8">
        <v>41.701000000000001</v>
      </c>
      <c r="I1577" s="8">
        <v>0.60399999999999998</v>
      </c>
      <c r="J1577" s="8">
        <v>8.3879999999999999</v>
      </c>
      <c r="K1577" s="8">
        <v>0</v>
      </c>
      <c r="L1577" s="8">
        <v>5.0000000000000001E-3</v>
      </c>
      <c r="M1577" s="8">
        <v>100.15300000000001</v>
      </c>
      <c r="N1577" s="8"/>
      <c r="O1577" s="8">
        <v>18.77239408283657</v>
      </c>
      <c r="P1577" s="8">
        <v>1.8808279828142882</v>
      </c>
      <c r="Q1577" s="8">
        <v>5.5672618823341624</v>
      </c>
      <c r="R1577" s="8">
        <v>73.779516052014998</v>
      </c>
      <c r="S1577" s="8">
        <v>100.00000000000001</v>
      </c>
      <c r="V1577" s="8"/>
      <c r="W1577" s="8"/>
      <c r="X1577" s="9"/>
    </row>
    <row r="1578" spans="2:24" x14ac:dyDescent="0.2">
      <c r="B1578" s="20" t="s">
        <v>3120</v>
      </c>
      <c r="C1578" s="8">
        <v>46.112000000000002</v>
      </c>
      <c r="D1578" s="8">
        <v>6.0000000000000001E-3</v>
      </c>
      <c r="E1578" s="8">
        <v>0</v>
      </c>
      <c r="F1578" s="8">
        <v>0</v>
      </c>
      <c r="G1578" s="8">
        <v>3.1379999999999999</v>
      </c>
      <c r="H1578" s="8">
        <v>41.722000000000001</v>
      </c>
      <c r="I1578" s="8">
        <v>0.48</v>
      </c>
      <c r="J1578" s="8">
        <v>8.7189999999999994</v>
      </c>
      <c r="K1578" s="8">
        <v>5.3999999999999999E-2</v>
      </c>
      <c r="L1578" s="8">
        <v>3.0000000000000001E-3</v>
      </c>
      <c r="M1578" s="8">
        <v>100.23399999999999</v>
      </c>
      <c r="N1578" s="8"/>
      <c r="O1578" s="8">
        <v>19.453605648732868</v>
      </c>
      <c r="P1578" s="8">
        <v>1.4901348292437091</v>
      </c>
      <c r="Q1578" s="8">
        <v>5.4649314163193612</v>
      </c>
      <c r="R1578" s="8">
        <v>73.591328105704065</v>
      </c>
      <c r="S1578" s="8">
        <v>100</v>
      </c>
      <c r="V1578" s="8"/>
      <c r="W1578" s="8"/>
      <c r="X1578" s="9"/>
    </row>
    <row r="1579" spans="2:24" ht="17" x14ac:dyDescent="0.2">
      <c r="B1579" s="10" t="s">
        <v>3191</v>
      </c>
      <c r="C1579" s="8">
        <f>AVERAGE(C1549:C1578)</f>
        <v>46.092900000000014</v>
      </c>
      <c r="D1579" s="8">
        <f t="shared" ref="D1579:K1579" si="698">AVERAGE(D1549:D1578)</f>
        <v>5.6666666666666671E-4</v>
      </c>
      <c r="E1579" s="8">
        <f t="shared" si="698"/>
        <v>2.3266666666666668E-2</v>
      </c>
      <c r="F1579" s="8">
        <f t="shared" si="698"/>
        <v>0</v>
      </c>
      <c r="G1579" s="8">
        <f t="shared" si="698"/>
        <v>2.305166666666667</v>
      </c>
      <c r="H1579" s="8">
        <f t="shared" si="698"/>
        <v>42.443433333333346</v>
      </c>
      <c r="I1579" s="8">
        <f t="shared" si="698"/>
        <v>0.53356666666666674</v>
      </c>
      <c r="J1579" s="8">
        <f t="shared" si="698"/>
        <v>8.7312999999999992</v>
      </c>
      <c r="K1579" s="8">
        <f t="shared" si="698"/>
        <v>2.2700000000000005E-2</v>
      </c>
      <c r="L1579" s="8">
        <f>AVERAGE(L1549:L1578)</f>
        <v>3.0000000000000005E-3</v>
      </c>
      <c r="M1579" s="8">
        <f>SUM(C1579:L1579)</f>
        <v>100.15590000000003</v>
      </c>
      <c r="N1579" s="8"/>
      <c r="O1579" s="8">
        <v>19.477965493300839</v>
      </c>
      <c r="P1579" s="8">
        <v>1.6561675457857323</v>
      </c>
      <c r="Q1579" s="8">
        <v>4.0138890073024562</v>
      </c>
      <c r="R1579" s="8">
        <v>74.85197795361097</v>
      </c>
      <c r="S1579" s="8">
        <v>100</v>
      </c>
      <c r="V1579" s="8"/>
      <c r="W1579" s="8"/>
      <c r="X1579" s="9"/>
    </row>
    <row r="1580" spans="2:24" ht="17" x14ac:dyDescent="0.2">
      <c r="B1580" s="10" t="s">
        <v>1532</v>
      </c>
      <c r="C1580" s="8">
        <f>(STDEV(C1549:C1578)/C1579)*100</f>
        <v>0.7491357816044738</v>
      </c>
      <c r="D1580" s="8">
        <f t="shared" ref="D1580:K1580" si="699">(STDEV(D1549:D1578)/D1579)*100</f>
        <v>288.23736390365019</v>
      </c>
      <c r="E1580" s="8">
        <f t="shared" si="699"/>
        <v>136.09685943259458</v>
      </c>
      <c r="F1580" s="8"/>
      <c r="G1580" s="8">
        <f t="shared" si="699"/>
        <v>36.657735374510182</v>
      </c>
      <c r="H1580" s="8">
        <f t="shared" si="699"/>
        <v>1.8312443891688241</v>
      </c>
      <c r="I1580" s="8">
        <f t="shared" si="699"/>
        <v>18.831461542396955</v>
      </c>
      <c r="J1580" s="8">
        <f t="shared" si="699"/>
        <v>2.8801252341698551</v>
      </c>
      <c r="K1580" s="8">
        <f t="shared" si="699"/>
        <v>136.30710941421196</v>
      </c>
      <c r="L1580" s="8">
        <f>(STDEV(L1549:L1578)/L1579)*100</f>
        <v>114.47029429446778</v>
      </c>
      <c r="N1580" s="8"/>
      <c r="O1580" s="8">
        <v>4.8697751723617015</v>
      </c>
      <c r="P1580" s="8">
        <v>44.302931551951872</v>
      </c>
      <c r="Q1580" s="8">
        <v>48.379515779525178</v>
      </c>
      <c r="R1580" s="8">
        <v>2.4477774961612271</v>
      </c>
      <c r="S1580" s="8">
        <v>99.999999999999972</v>
      </c>
      <c r="T1580" s="8">
        <v>10.322352111661766</v>
      </c>
      <c r="U1580" s="8">
        <v>78.663796143180264</v>
      </c>
      <c r="V1580" s="8">
        <v>11.013851745157972</v>
      </c>
      <c r="W1580" s="8">
        <v>100</v>
      </c>
      <c r="X1580" s="9"/>
    </row>
    <row r="1581" spans="2:24" x14ac:dyDescent="0.2">
      <c r="B1581" s="20"/>
      <c r="C1581" s="8"/>
      <c r="D1581" s="8"/>
      <c r="E1581" s="8"/>
      <c r="F1581" s="8"/>
      <c r="G1581" s="8"/>
      <c r="H1581" s="8"/>
      <c r="I1581" s="8"/>
      <c r="J1581" s="8"/>
      <c r="K1581" s="8"/>
      <c r="L1581" s="8"/>
      <c r="N1581" s="8"/>
      <c r="O1581" s="8"/>
      <c r="P1581" s="8"/>
      <c r="Q1581" s="8"/>
      <c r="R1581" s="8"/>
      <c r="S1581" s="8"/>
      <c r="V1581" s="8"/>
      <c r="W1581" s="8"/>
      <c r="X1581" s="9"/>
    </row>
    <row r="1582" spans="2:24" x14ac:dyDescent="0.2">
      <c r="B1582" s="20" t="s">
        <v>3121</v>
      </c>
      <c r="C1582" s="8">
        <v>65.238</v>
      </c>
      <c r="D1582" s="8">
        <v>0</v>
      </c>
      <c r="E1582" s="8">
        <v>27.056999999999999</v>
      </c>
      <c r="F1582" s="8">
        <v>3.0000000000000001E-3</v>
      </c>
      <c r="G1582" s="8">
        <v>0.255</v>
      </c>
      <c r="H1582" s="8">
        <v>0.124</v>
      </c>
      <c r="I1582" s="8">
        <v>0</v>
      </c>
      <c r="J1582" s="8">
        <v>0</v>
      </c>
      <c r="K1582" s="8">
        <v>0.184</v>
      </c>
      <c r="L1582" s="8">
        <v>0</v>
      </c>
      <c r="M1582" s="8">
        <v>92.878</v>
      </c>
      <c r="N1582" s="8"/>
      <c r="O1582" s="8">
        <v>0</v>
      </c>
      <c r="P1582" s="8">
        <v>0</v>
      </c>
      <c r="Q1582" s="8">
        <v>67.001419727881526</v>
      </c>
      <c r="R1582" s="8">
        <v>32.998580272118474</v>
      </c>
      <c r="S1582" s="8">
        <v>100</v>
      </c>
      <c r="T1582" s="8">
        <v>0</v>
      </c>
      <c r="U1582" s="8">
        <v>52.849381263483743</v>
      </c>
      <c r="V1582" s="8">
        <v>47.150618736516257</v>
      </c>
      <c r="W1582" s="8">
        <v>100</v>
      </c>
      <c r="X1582" s="9"/>
    </row>
    <row r="1583" spans="2:24" x14ac:dyDescent="0.2">
      <c r="B1583" s="20" t="s">
        <v>3123</v>
      </c>
      <c r="C1583" s="8">
        <v>64.578000000000003</v>
      </c>
      <c r="D1583" s="8">
        <v>0</v>
      </c>
      <c r="E1583" s="8">
        <v>26.864000000000001</v>
      </c>
      <c r="F1583" s="8">
        <v>0</v>
      </c>
      <c r="G1583" s="8">
        <v>0.248</v>
      </c>
      <c r="H1583" s="8">
        <v>0.122</v>
      </c>
      <c r="I1583" s="8">
        <v>0</v>
      </c>
      <c r="J1583" s="8">
        <v>0</v>
      </c>
      <c r="K1583" s="8">
        <v>0.22600000000000001</v>
      </c>
      <c r="L1583" s="8">
        <v>0.01</v>
      </c>
      <c r="M1583" s="8">
        <v>92.048000000000002</v>
      </c>
      <c r="N1583" s="8"/>
      <c r="O1583" s="8">
        <v>0</v>
      </c>
      <c r="P1583" s="8">
        <v>0</v>
      </c>
      <c r="Q1583" s="8">
        <v>66.745016339794887</v>
      </c>
      <c r="R1583" s="8">
        <v>33.254983660205113</v>
      </c>
      <c r="S1583" s="8">
        <v>100</v>
      </c>
      <c r="T1583" s="8">
        <v>0</v>
      </c>
      <c r="U1583" s="8">
        <v>58.50887097919815</v>
      </c>
      <c r="V1583" s="8">
        <v>41.49112902080185</v>
      </c>
      <c r="W1583" s="8">
        <v>100</v>
      </c>
      <c r="X1583" s="9"/>
    </row>
    <row r="1584" spans="2:24" x14ac:dyDescent="0.2">
      <c r="B1584" s="20" t="s">
        <v>3124</v>
      </c>
      <c r="C1584" s="8">
        <v>63.94</v>
      </c>
      <c r="D1584" s="8">
        <v>0</v>
      </c>
      <c r="E1584" s="8">
        <v>26.712</v>
      </c>
      <c r="F1584" s="8">
        <v>0.01</v>
      </c>
      <c r="G1584" s="8">
        <v>0.22</v>
      </c>
      <c r="H1584" s="8">
        <v>0.11899999999999999</v>
      </c>
      <c r="I1584" s="8">
        <v>1.7999999999999999E-2</v>
      </c>
      <c r="J1584" s="8">
        <v>0</v>
      </c>
      <c r="K1584" s="8">
        <v>7.9000000000000001E-2</v>
      </c>
      <c r="L1584" s="8">
        <v>5.0000000000000001E-3</v>
      </c>
      <c r="M1584" s="8">
        <v>91.123999999999995</v>
      </c>
      <c r="N1584" s="8"/>
      <c r="O1584" s="8">
        <v>0</v>
      </c>
      <c r="P1584" s="8">
        <v>8.6112997938807343</v>
      </c>
      <c r="Q1584" s="8">
        <v>59.042716831978495</v>
      </c>
      <c r="R1584" s="8">
        <v>32.345983374140765</v>
      </c>
      <c r="S1584" s="8">
        <v>100</v>
      </c>
      <c r="T1584" s="8">
        <v>0</v>
      </c>
      <c r="U1584" s="8">
        <v>32.955340146544202</v>
      </c>
      <c r="V1584" s="8">
        <v>67.044659853455798</v>
      </c>
      <c r="W1584" s="8">
        <v>100</v>
      </c>
      <c r="X1584" s="9"/>
    </row>
    <row r="1585" spans="2:24" x14ac:dyDescent="0.2">
      <c r="B1585" s="20" t="s">
        <v>3125</v>
      </c>
      <c r="C1585" s="8">
        <v>65.046999999999997</v>
      </c>
      <c r="D1585" s="8">
        <v>0</v>
      </c>
      <c r="E1585" s="8">
        <v>27.225999999999999</v>
      </c>
      <c r="F1585" s="8">
        <v>0</v>
      </c>
      <c r="G1585" s="8">
        <v>0.27100000000000002</v>
      </c>
      <c r="H1585" s="8">
        <v>0.13100000000000001</v>
      </c>
      <c r="I1585" s="8">
        <v>0</v>
      </c>
      <c r="J1585" s="8">
        <v>0</v>
      </c>
      <c r="K1585" s="8">
        <v>0.16500000000000001</v>
      </c>
      <c r="L1585" s="8">
        <v>6.0000000000000001E-3</v>
      </c>
      <c r="M1585" s="8">
        <v>92.873000000000005</v>
      </c>
      <c r="N1585" s="8"/>
      <c r="O1585" s="8">
        <v>0</v>
      </c>
      <c r="P1585" s="8">
        <v>0</v>
      </c>
      <c r="Q1585" s="8">
        <v>67.132606747824468</v>
      </c>
      <c r="R1585" s="8">
        <v>32.867393252175525</v>
      </c>
      <c r="S1585" s="8">
        <v>100</v>
      </c>
      <c r="T1585" s="8">
        <v>0</v>
      </c>
      <c r="U1585" s="8">
        <v>48.655558482468862</v>
      </c>
      <c r="V1585" s="8">
        <v>51.344441517531124</v>
      </c>
      <c r="W1585" s="8">
        <v>99.999999999999986</v>
      </c>
      <c r="X1585" s="9"/>
    </row>
    <row r="1586" spans="2:24" x14ac:dyDescent="0.2">
      <c r="B1586" s="20" t="s">
        <v>3126</v>
      </c>
      <c r="C1586" s="8">
        <v>64.534999999999997</v>
      </c>
      <c r="D1586" s="8">
        <v>0</v>
      </c>
      <c r="E1586" s="8">
        <v>26.57</v>
      </c>
      <c r="F1586" s="8">
        <v>2E-3</v>
      </c>
      <c r="G1586" s="8">
        <v>0.27100000000000002</v>
      </c>
      <c r="H1586" s="8">
        <v>0.13900000000000001</v>
      </c>
      <c r="I1586" s="8">
        <v>0</v>
      </c>
      <c r="J1586" s="8">
        <v>0</v>
      </c>
      <c r="K1586" s="8">
        <v>0.20399999999999999</v>
      </c>
      <c r="L1586" s="8">
        <v>5.0000000000000001E-3</v>
      </c>
      <c r="M1586" s="8">
        <v>91.728999999999999</v>
      </c>
      <c r="N1586" s="8"/>
      <c r="O1586" s="8">
        <v>0</v>
      </c>
      <c r="P1586" s="8">
        <v>0</v>
      </c>
      <c r="Q1586" s="8">
        <v>65.811655563708953</v>
      </c>
      <c r="R1586" s="8">
        <v>34.18834443629104</v>
      </c>
      <c r="S1586" s="8">
        <v>100</v>
      </c>
      <c r="T1586" s="8">
        <v>0</v>
      </c>
      <c r="U1586" s="8">
        <v>53.457248989766512</v>
      </c>
      <c r="V1586" s="8">
        <v>46.542751010233488</v>
      </c>
      <c r="W1586" s="8">
        <v>100</v>
      </c>
      <c r="X1586" s="9"/>
    </row>
    <row r="1587" spans="2:24" x14ac:dyDescent="0.2">
      <c r="B1587" s="20" t="s">
        <v>3127</v>
      </c>
      <c r="C1587" s="8">
        <v>63.930999999999997</v>
      </c>
      <c r="D1587" s="8">
        <v>0</v>
      </c>
      <c r="E1587" s="8">
        <v>26.625</v>
      </c>
      <c r="F1587" s="8">
        <v>0</v>
      </c>
      <c r="G1587" s="8">
        <v>0.21299999999999999</v>
      </c>
      <c r="H1587" s="8">
        <v>0.12</v>
      </c>
      <c r="I1587" s="8">
        <v>8.9999999999999993E-3</v>
      </c>
      <c r="J1587" s="8">
        <v>0</v>
      </c>
      <c r="K1587" s="8">
        <v>0.10299999999999999</v>
      </c>
      <c r="L1587" s="8">
        <v>0</v>
      </c>
      <c r="M1587" s="8">
        <v>91.007000000000005</v>
      </c>
      <c r="N1587" s="8"/>
      <c r="O1587" s="8">
        <v>0</v>
      </c>
      <c r="P1587" s="8">
        <v>4.5762172212938248</v>
      </c>
      <c r="Q1587" s="8">
        <v>60.756279811505074</v>
      </c>
      <c r="R1587" s="8">
        <v>34.667502967201109</v>
      </c>
      <c r="S1587" s="8">
        <v>100</v>
      </c>
      <c r="T1587" s="8">
        <v>0</v>
      </c>
      <c r="U1587" s="8">
        <v>40.516735871511585</v>
      </c>
      <c r="V1587" s="8">
        <v>59.483264128488422</v>
      </c>
      <c r="W1587" s="8">
        <v>100</v>
      </c>
      <c r="X1587" s="9"/>
    </row>
    <row r="1588" spans="2:24" x14ac:dyDescent="0.2">
      <c r="B1588" s="20" t="s">
        <v>3128</v>
      </c>
      <c r="C1588" s="8">
        <v>64.671999999999997</v>
      </c>
      <c r="D1588" s="8">
        <v>0</v>
      </c>
      <c r="E1588" s="8">
        <v>27.114000000000001</v>
      </c>
      <c r="F1588" s="8">
        <v>0</v>
      </c>
      <c r="G1588" s="8">
        <v>0.26300000000000001</v>
      </c>
      <c r="H1588" s="8">
        <v>0.14199999999999999</v>
      </c>
      <c r="I1588" s="8">
        <v>0.01</v>
      </c>
      <c r="J1588" s="8">
        <v>1E-3</v>
      </c>
      <c r="K1588" s="8">
        <v>0.18099999999999999</v>
      </c>
      <c r="L1588" s="8">
        <v>3.0000000000000001E-3</v>
      </c>
      <c r="M1588" s="8">
        <v>92.405000000000001</v>
      </c>
      <c r="N1588" s="8"/>
      <c r="O1588" s="8">
        <v>0.30079234816649764</v>
      </c>
      <c r="P1588" s="8">
        <v>4.1852141229662978</v>
      </c>
      <c r="Q1588" s="8">
        <v>61.747713312971264</v>
      </c>
      <c r="R1588" s="8">
        <v>33.766280215895939</v>
      </c>
      <c r="S1588" s="8">
        <v>100</v>
      </c>
      <c r="T1588" s="8">
        <v>0</v>
      </c>
      <c r="U1588" s="8">
        <v>49.627826725590147</v>
      </c>
      <c r="V1588" s="8">
        <v>50.37217327440986</v>
      </c>
      <c r="W1588" s="8">
        <v>100</v>
      </c>
      <c r="X1588" s="9"/>
    </row>
    <row r="1589" spans="2:24" x14ac:dyDescent="0.2">
      <c r="B1589" s="20" t="s">
        <v>3129</v>
      </c>
      <c r="C1589" s="8">
        <v>63.661000000000001</v>
      </c>
      <c r="D1589" s="8">
        <v>1.2E-2</v>
      </c>
      <c r="E1589" s="8">
        <v>26.867000000000001</v>
      </c>
      <c r="F1589" s="8">
        <v>0</v>
      </c>
      <c r="G1589" s="8">
        <v>0.26700000000000002</v>
      </c>
      <c r="H1589" s="8">
        <v>0.14199999999999999</v>
      </c>
      <c r="I1589" s="8">
        <v>1E-3</v>
      </c>
      <c r="J1589" s="8">
        <v>0</v>
      </c>
      <c r="K1589" s="8">
        <v>8.3000000000000004E-2</v>
      </c>
      <c r="L1589" s="8">
        <v>3.0000000000000001E-3</v>
      </c>
      <c r="M1589" s="8">
        <v>91.037999999999997</v>
      </c>
      <c r="N1589" s="8"/>
      <c r="O1589" s="8">
        <v>0</v>
      </c>
      <c r="P1589" s="8">
        <v>0.43203707140791758</v>
      </c>
      <c r="Q1589" s="8">
        <v>64.711240218129561</v>
      </c>
      <c r="R1589" s="8">
        <v>34.856722710462527</v>
      </c>
      <c r="S1589" s="8">
        <v>100</v>
      </c>
      <c r="T1589" s="8">
        <v>0</v>
      </c>
      <c r="U1589" s="8">
        <v>31.804727881971395</v>
      </c>
      <c r="V1589" s="8">
        <v>68.195272118028612</v>
      </c>
      <c r="W1589" s="8">
        <v>100</v>
      </c>
      <c r="X1589" s="9"/>
    </row>
    <row r="1590" spans="2:24" x14ac:dyDescent="0.2">
      <c r="B1590" s="20" t="s">
        <v>3130</v>
      </c>
      <c r="C1590" s="8">
        <v>64.438000000000002</v>
      </c>
      <c r="D1590" s="8">
        <v>3.0000000000000001E-3</v>
      </c>
      <c r="E1590" s="8">
        <v>26.925999999999998</v>
      </c>
      <c r="F1590" s="8">
        <v>7.0000000000000001E-3</v>
      </c>
      <c r="G1590" s="8">
        <v>0.28100000000000003</v>
      </c>
      <c r="H1590" s="8">
        <v>0.14199999999999999</v>
      </c>
      <c r="I1590" s="8">
        <v>0</v>
      </c>
      <c r="J1590" s="8">
        <v>0</v>
      </c>
      <c r="K1590" s="8">
        <v>0.157</v>
      </c>
      <c r="L1590" s="8">
        <v>8.0000000000000002E-3</v>
      </c>
      <c r="M1590" s="8">
        <v>91.977000000000004</v>
      </c>
      <c r="N1590" s="8"/>
      <c r="O1590" s="8">
        <v>0</v>
      </c>
      <c r="P1590" s="8">
        <v>0</v>
      </c>
      <c r="Q1590" s="8">
        <v>66.145723299429974</v>
      </c>
      <c r="R1590" s="8">
        <v>33.854276700570026</v>
      </c>
      <c r="S1590" s="8">
        <v>100</v>
      </c>
      <c r="T1590" s="8">
        <v>0</v>
      </c>
      <c r="U1590" s="8">
        <v>46.144275869780756</v>
      </c>
      <c r="V1590" s="8">
        <v>53.855724130219244</v>
      </c>
      <c r="W1590" s="8">
        <v>100</v>
      </c>
      <c r="X1590" s="9"/>
    </row>
    <row r="1591" spans="2:24" x14ac:dyDescent="0.2">
      <c r="B1591" s="20" t="s">
        <v>3122</v>
      </c>
      <c r="C1591" s="8">
        <v>64.072999999999993</v>
      </c>
      <c r="D1591" s="8">
        <v>0</v>
      </c>
      <c r="E1591" s="8">
        <v>27.05</v>
      </c>
      <c r="F1591" s="8">
        <v>0</v>
      </c>
      <c r="G1591" s="8">
        <v>0.26300000000000001</v>
      </c>
      <c r="H1591" s="8">
        <v>0.14099999999999999</v>
      </c>
      <c r="I1591" s="8">
        <v>0</v>
      </c>
      <c r="J1591" s="8">
        <v>0</v>
      </c>
      <c r="K1591" s="8">
        <v>0.16900000000000001</v>
      </c>
      <c r="L1591" s="8">
        <v>1.2E-2</v>
      </c>
      <c r="M1591" s="8">
        <v>91.707999999999998</v>
      </c>
      <c r="N1591" s="8"/>
      <c r="O1591" s="8">
        <v>0</v>
      </c>
      <c r="P1591" s="8">
        <v>0</v>
      </c>
      <c r="Q1591" s="8">
        <v>64.809166909815644</v>
      </c>
      <c r="R1591" s="8">
        <v>35.190833090184356</v>
      </c>
      <c r="S1591" s="8">
        <v>100</v>
      </c>
      <c r="T1591" s="8">
        <v>0</v>
      </c>
      <c r="U1591" s="8">
        <v>49.122704851564286</v>
      </c>
      <c r="V1591" s="8">
        <v>50.877295148435721</v>
      </c>
      <c r="W1591" s="8">
        <v>100</v>
      </c>
      <c r="X1591" s="9"/>
    </row>
    <row r="1592" spans="2:24" x14ac:dyDescent="0.2">
      <c r="B1592" s="20" t="s">
        <v>3131</v>
      </c>
      <c r="C1592" s="8">
        <v>65.313000000000002</v>
      </c>
      <c r="D1592" s="8">
        <v>6.0000000000000001E-3</v>
      </c>
      <c r="E1592" s="8">
        <v>27.047999999999998</v>
      </c>
      <c r="F1592" s="8">
        <v>0</v>
      </c>
      <c r="G1592" s="8">
        <v>0.253</v>
      </c>
      <c r="H1592" s="8">
        <v>0.14599999999999999</v>
      </c>
      <c r="I1592" s="8">
        <v>1.7999999999999999E-2</v>
      </c>
      <c r="J1592" s="8">
        <v>4.0000000000000001E-3</v>
      </c>
      <c r="K1592" s="8">
        <v>0.20100000000000001</v>
      </c>
      <c r="L1592" s="8">
        <v>7.0000000000000001E-3</v>
      </c>
      <c r="M1592" s="8">
        <v>93.007999999999996</v>
      </c>
      <c r="N1592" s="8"/>
      <c r="O1592" s="8">
        <v>1.1697850222992008</v>
      </c>
      <c r="P1592" s="8">
        <v>7.3243563930455755</v>
      </c>
      <c r="Q1592" s="8">
        <v>57.751721281163803</v>
      </c>
      <c r="R1592" s="8">
        <v>33.754137303491419</v>
      </c>
      <c r="S1592" s="8">
        <v>100</v>
      </c>
      <c r="T1592" s="8">
        <v>0</v>
      </c>
      <c r="U1592" s="8">
        <v>51.54404454251393</v>
      </c>
      <c r="V1592" s="8">
        <v>48.45595545748607</v>
      </c>
      <c r="W1592" s="8">
        <v>100</v>
      </c>
      <c r="X1592" s="9"/>
    </row>
    <row r="1593" spans="2:24" x14ac:dyDescent="0.2">
      <c r="B1593" s="20" t="s">
        <v>3133</v>
      </c>
      <c r="C1593" s="8">
        <v>64.802999999999997</v>
      </c>
      <c r="D1593" s="8">
        <v>0</v>
      </c>
      <c r="E1593" s="8">
        <v>26.902000000000001</v>
      </c>
      <c r="F1593" s="8">
        <v>0</v>
      </c>
      <c r="G1593" s="8">
        <v>0.252</v>
      </c>
      <c r="H1593" s="8">
        <v>0.16200000000000001</v>
      </c>
      <c r="I1593" s="8">
        <v>0</v>
      </c>
      <c r="J1593" s="8">
        <v>0</v>
      </c>
      <c r="K1593" s="8">
        <v>0.125</v>
      </c>
      <c r="L1593" s="8">
        <v>4.0000000000000001E-3</v>
      </c>
      <c r="M1593" s="8">
        <v>92.248000000000005</v>
      </c>
      <c r="N1593" s="8"/>
      <c r="O1593" s="8">
        <v>0</v>
      </c>
      <c r="P1593" s="8">
        <v>0</v>
      </c>
      <c r="Q1593" s="8">
        <v>60.565874663635945</v>
      </c>
      <c r="R1593" s="8">
        <v>39.434125336364055</v>
      </c>
      <c r="S1593" s="8">
        <v>100</v>
      </c>
      <c r="T1593" s="8">
        <v>0</v>
      </c>
      <c r="U1593" s="8">
        <v>41.055515119605808</v>
      </c>
      <c r="V1593" s="8">
        <v>58.944484880394185</v>
      </c>
      <c r="W1593" s="8">
        <v>100</v>
      </c>
      <c r="X1593" s="9"/>
    </row>
    <row r="1594" spans="2:24" x14ac:dyDescent="0.2">
      <c r="B1594" s="20" t="s">
        <v>3134</v>
      </c>
      <c r="C1594" s="8">
        <v>65.135999999999996</v>
      </c>
      <c r="D1594" s="8">
        <v>5.0000000000000001E-3</v>
      </c>
      <c r="E1594" s="8">
        <v>27.210999999999999</v>
      </c>
      <c r="F1594" s="8">
        <v>0</v>
      </c>
      <c r="G1594" s="8">
        <v>0.23100000000000001</v>
      </c>
      <c r="H1594" s="8">
        <v>0.157</v>
      </c>
      <c r="I1594" s="8">
        <v>8.0000000000000002E-3</v>
      </c>
      <c r="J1594" s="8">
        <v>0</v>
      </c>
      <c r="K1594" s="8">
        <v>0.19500000000000001</v>
      </c>
      <c r="L1594" s="8">
        <v>1E-3</v>
      </c>
      <c r="M1594" s="8">
        <v>92.944000000000003</v>
      </c>
      <c r="N1594" s="8"/>
      <c r="O1594" s="8">
        <v>0</v>
      </c>
      <c r="P1594" s="8">
        <v>3.5275100631957206</v>
      </c>
      <c r="Q1594" s="8">
        <v>57.139666692652924</v>
      </c>
      <c r="R1594" s="8">
        <v>39.332823244151356</v>
      </c>
      <c r="S1594" s="8">
        <v>100</v>
      </c>
      <c r="T1594" s="8">
        <v>0</v>
      </c>
      <c r="U1594" s="8">
        <v>52.791924457935359</v>
      </c>
      <c r="V1594" s="8">
        <v>47.208075542064641</v>
      </c>
      <c r="W1594" s="8">
        <v>100</v>
      </c>
      <c r="X1594" s="9"/>
    </row>
    <row r="1595" spans="2:24" x14ac:dyDescent="0.2">
      <c r="B1595" s="20" t="s">
        <v>3135</v>
      </c>
      <c r="C1595" s="8">
        <v>64.14</v>
      </c>
      <c r="D1595" s="8">
        <v>0</v>
      </c>
      <c r="E1595" s="8">
        <v>26.853999999999999</v>
      </c>
      <c r="F1595" s="8">
        <v>0</v>
      </c>
      <c r="G1595" s="8">
        <v>0.28199999999999997</v>
      </c>
      <c r="H1595" s="8">
        <v>0.159</v>
      </c>
      <c r="I1595" s="8">
        <v>1.2999999999999999E-2</v>
      </c>
      <c r="J1595" s="8">
        <v>0</v>
      </c>
      <c r="K1595" s="8">
        <v>0.10299999999999999</v>
      </c>
      <c r="L1595" s="8">
        <v>6.0000000000000001E-3</v>
      </c>
      <c r="M1595" s="8">
        <v>91.557000000000002</v>
      </c>
      <c r="N1595" s="8"/>
      <c r="O1595" s="8">
        <v>0</v>
      </c>
      <c r="P1595" s="8">
        <v>4.9706504930980371</v>
      </c>
      <c r="Q1595" s="8">
        <v>60.487610938585426</v>
      </c>
      <c r="R1595" s="8">
        <v>34.541738568316546</v>
      </c>
      <c r="S1595" s="8">
        <v>100.00000000000001</v>
      </c>
      <c r="T1595" s="8">
        <v>0</v>
      </c>
      <c r="U1595" s="8">
        <v>33.871482103984548</v>
      </c>
      <c r="V1595" s="8">
        <v>66.128517896015467</v>
      </c>
      <c r="W1595" s="8">
        <v>100.00000000000001</v>
      </c>
      <c r="X1595" s="9"/>
    </row>
    <row r="1596" spans="2:24" x14ac:dyDescent="0.2">
      <c r="B1596" s="20" t="s">
        <v>3136</v>
      </c>
      <c r="C1596" s="8">
        <v>64.462000000000003</v>
      </c>
      <c r="D1596" s="8">
        <v>0</v>
      </c>
      <c r="E1596" s="8">
        <v>27.103999999999999</v>
      </c>
      <c r="F1596" s="8">
        <v>0</v>
      </c>
      <c r="G1596" s="8">
        <v>0.251</v>
      </c>
      <c r="H1596" s="8">
        <v>0.13700000000000001</v>
      </c>
      <c r="I1596" s="8">
        <v>1.0999999999999999E-2</v>
      </c>
      <c r="J1596" s="8">
        <v>0</v>
      </c>
      <c r="K1596" s="8">
        <v>0.14099999999999999</v>
      </c>
      <c r="L1596" s="8">
        <v>6.0000000000000001E-3</v>
      </c>
      <c r="M1596" s="8">
        <v>92.117000000000004</v>
      </c>
      <c r="N1596" s="8"/>
      <c r="O1596" s="8">
        <v>0</v>
      </c>
      <c r="P1596" s="8">
        <v>4.789999983479718</v>
      </c>
      <c r="Q1596" s="8">
        <v>61.314613737683509</v>
      </c>
      <c r="R1596" s="8">
        <v>33.895386278836774</v>
      </c>
      <c r="S1596" s="8">
        <v>100</v>
      </c>
      <c r="T1596" s="8">
        <v>0</v>
      </c>
      <c r="U1596" s="8">
        <v>44.399549378763091</v>
      </c>
      <c r="V1596" s="8">
        <v>55.600450621236909</v>
      </c>
      <c r="W1596" s="8">
        <v>100</v>
      </c>
      <c r="X1596" s="9"/>
    </row>
    <row r="1597" spans="2:24" x14ac:dyDescent="0.2">
      <c r="B1597" s="20" t="s">
        <v>3137</v>
      </c>
      <c r="C1597" s="8">
        <v>64.814999999999998</v>
      </c>
      <c r="D1597" s="8">
        <v>0</v>
      </c>
      <c r="E1597" s="8">
        <v>27.041</v>
      </c>
      <c r="F1597" s="8">
        <v>2E-3</v>
      </c>
      <c r="G1597" s="8">
        <v>0.27400000000000002</v>
      </c>
      <c r="H1597" s="8">
        <v>0.14899999999999999</v>
      </c>
      <c r="I1597" s="8">
        <v>0</v>
      </c>
      <c r="J1597" s="8">
        <v>0</v>
      </c>
      <c r="K1597" s="8">
        <v>0.224</v>
      </c>
      <c r="L1597" s="8">
        <v>0</v>
      </c>
      <c r="M1597" s="8">
        <v>92.504999999999995</v>
      </c>
      <c r="N1597" s="8"/>
      <c r="O1597" s="8">
        <v>0</v>
      </c>
      <c r="P1597" s="8">
        <v>0</v>
      </c>
      <c r="Q1597" s="8">
        <v>64.484349478891914</v>
      </c>
      <c r="R1597" s="8">
        <v>35.515650521108086</v>
      </c>
      <c r="S1597" s="8">
        <v>100</v>
      </c>
      <c r="T1597" s="8">
        <v>0</v>
      </c>
      <c r="U1597" s="8">
        <v>54.999570640609207</v>
      </c>
      <c r="V1597" s="8">
        <v>45.000429359390793</v>
      </c>
      <c r="W1597" s="8">
        <v>100</v>
      </c>
      <c r="X1597" s="9"/>
    </row>
    <row r="1598" spans="2:24" x14ac:dyDescent="0.2">
      <c r="B1598" s="20" t="s">
        <v>3138</v>
      </c>
      <c r="C1598" s="8">
        <v>64.548000000000002</v>
      </c>
      <c r="D1598" s="8">
        <v>0</v>
      </c>
      <c r="E1598" s="8">
        <v>27.161000000000001</v>
      </c>
      <c r="F1598" s="8">
        <v>0</v>
      </c>
      <c r="G1598" s="8">
        <v>0.26600000000000001</v>
      </c>
      <c r="H1598" s="8">
        <v>0.14599999999999999</v>
      </c>
      <c r="I1598" s="8">
        <v>8.0000000000000002E-3</v>
      </c>
      <c r="J1598" s="8">
        <v>3.0000000000000001E-3</v>
      </c>
      <c r="K1598" s="8">
        <v>0.183</v>
      </c>
      <c r="L1598" s="8">
        <v>5.0000000000000001E-3</v>
      </c>
      <c r="M1598" s="8">
        <v>92.331999999999994</v>
      </c>
      <c r="N1598" s="8"/>
      <c r="O1598" s="8">
        <v>0.8897422487135298</v>
      </c>
      <c r="P1598" s="8">
        <v>3.3012912709286018</v>
      </c>
      <c r="Q1598" s="8">
        <v>61.577626014323464</v>
      </c>
      <c r="R1598" s="8">
        <v>34.231340466034396</v>
      </c>
      <c r="S1598" s="8">
        <v>99.999999999999986</v>
      </c>
      <c r="T1598" s="8">
        <v>0</v>
      </c>
      <c r="U1598" s="8">
        <v>49.550044299577259</v>
      </c>
      <c r="V1598" s="8">
        <v>50.449955700422734</v>
      </c>
      <c r="W1598" s="8">
        <v>100</v>
      </c>
      <c r="X1598" s="9"/>
    </row>
    <row r="1599" spans="2:24" x14ac:dyDescent="0.2">
      <c r="B1599" s="20" t="s">
        <v>3139</v>
      </c>
      <c r="C1599" s="8">
        <v>65.551000000000002</v>
      </c>
      <c r="D1599" s="8">
        <v>0</v>
      </c>
      <c r="E1599" s="8">
        <v>27.369</v>
      </c>
      <c r="F1599" s="8">
        <v>0</v>
      </c>
      <c r="G1599" s="8">
        <v>0.20399999999999999</v>
      </c>
      <c r="H1599" s="8">
        <v>0.159</v>
      </c>
      <c r="I1599" s="8">
        <v>2.9000000000000001E-2</v>
      </c>
      <c r="J1599" s="8">
        <v>0</v>
      </c>
      <c r="K1599" s="8">
        <v>0.13400000000000001</v>
      </c>
      <c r="L1599" s="8">
        <v>5.0000000000000001E-3</v>
      </c>
      <c r="M1599" s="8">
        <v>93.450999999999993</v>
      </c>
      <c r="N1599" s="8"/>
      <c r="O1599" s="8">
        <v>0</v>
      </c>
      <c r="P1599" s="8">
        <v>12.404891978687123</v>
      </c>
      <c r="Q1599" s="8">
        <v>48.952243985551668</v>
      </c>
      <c r="R1599" s="8">
        <v>38.6428640357612</v>
      </c>
      <c r="S1599" s="8">
        <v>100</v>
      </c>
      <c r="T1599" s="8">
        <v>0</v>
      </c>
      <c r="U1599" s="8">
        <v>42.709287269979718</v>
      </c>
      <c r="V1599" s="8">
        <v>57.290712730020289</v>
      </c>
      <c r="W1599" s="8">
        <v>100</v>
      </c>
      <c r="X1599" s="9"/>
    </row>
    <row r="1600" spans="2:24" x14ac:dyDescent="0.2">
      <c r="B1600" s="20" t="s">
        <v>3140</v>
      </c>
      <c r="C1600" s="8">
        <v>64.944000000000003</v>
      </c>
      <c r="D1600" s="8">
        <v>0</v>
      </c>
      <c r="E1600" s="8">
        <v>27.192</v>
      </c>
      <c r="F1600" s="8">
        <v>0</v>
      </c>
      <c r="G1600" s="8">
        <v>0.28599999999999998</v>
      </c>
      <c r="H1600" s="8">
        <v>0.159</v>
      </c>
      <c r="I1600" s="8">
        <v>1E-3</v>
      </c>
      <c r="J1600" s="8">
        <v>0</v>
      </c>
      <c r="K1600" s="8">
        <v>0.19700000000000001</v>
      </c>
      <c r="L1600" s="8">
        <v>4.0000000000000001E-3</v>
      </c>
      <c r="M1600" s="8">
        <v>92.793000000000006</v>
      </c>
      <c r="N1600" s="8"/>
      <c r="O1600" s="8">
        <v>0</v>
      </c>
      <c r="P1600" s="8">
        <v>0.3971735444791068</v>
      </c>
      <c r="Q1600" s="8">
        <v>63.722645005813249</v>
      </c>
      <c r="R1600" s="8">
        <v>35.880181449707635</v>
      </c>
      <c r="S1600" s="8">
        <v>99.999999999999986</v>
      </c>
      <c r="T1600" s="8">
        <v>0</v>
      </c>
      <c r="U1600" s="8">
        <v>50.436607988657364</v>
      </c>
      <c r="V1600" s="8">
        <v>49.563392011342636</v>
      </c>
      <c r="W1600" s="8">
        <v>100</v>
      </c>
      <c r="X1600" s="9"/>
    </row>
    <row r="1601" spans="2:24" x14ac:dyDescent="0.2">
      <c r="B1601" s="20" t="s">
        <v>3132</v>
      </c>
      <c r="C1601" s="8">
        <v>66.31</v>
      </c>
      <c r="D1601" s="8">
        <v>0</v>
      </c>
      <c r="E1601" s="8">
        <v>27.370999999999999</v>
      </c>
      <c r="F1601" s="8">
        <v>5.0000000000000001E-3</v>
      </c>
      <c r="G1601" s="8">
        <v>0.23899999999999999</v>
      </c>
      <c r="H1601" s="8">
        <v>0.15</v>
      </c>
      <c r="I1601" s="8">
        <v>0</v>
      </c>
      <c r="J1601" s="8">
        <v>0</v>
      </c>
      <c r="K1601" s="8">
        <v>0.13400000000000001</v>
      </c>
      <c r="L1601" s="8">
        <v>4.0000000000000001E-3</v>
      </c>
      <c r="M1601" s="8">
        <v>94.227000000000004</v>
      </c>
      <c r="N1601" s="8"/>
      <c r="O1601" s="8">
        <v>0</v>
      </c>
      <c r="P1601" s="8">
        <v>0</v>
      </c>
      <c r="Q1601" s="8">
        <v>61.137497587266822</v>
      </c>
      <c r="R1601" s="8">
        <v>38.862502412733171</v>
      </c>
      <c r="S1601" s="8">
        <v>100</v>
      </c>
      <c r="T1601" s="8">
        <v>0</v>
      </c>
      <c r="U1601" s="8">
        <v>44.280506460159536</v>
      </c>
      <c r="V1601" s="8">
        <v>55.719493539840457</v>
      </c>
      <c r="W1601" s="8">
        <v>100</v>
      </c>
      <c r="X1601" s="9"/>
    </row>
    <row r="1602" spans="2:24" x14ac:dyDescent="0.2">
      <c r="B1602" s="20" t="s">
        <v>3141</v>
      </c>
      <c r="C1602" s="8">
        <v>64.509</v>
      </c>
      <c r="D1602" s="8">
        <v>0</v>
      </c>
      <c r="E1602" s="8">
        <v>26.946999999999999</v>
      </c>
      <c r="F1602" s="8">
        <v>0</v>
      </c>
      <c r="G1602" s="8">
        <v>0.247</v>
      </c>
      <c r="H1602" s="8">
        <v>0.17</v>
      </c>
      <c r="I1602" s="8">
        <v>0</v>
      </c>
      <c r="J1602" s="8">
        <v>8.0000000000000002E-3</v>
      </c>
      <c r="K1602" s="8">
        <v>0.105</v>
      </c>
      <c r="L1602" s="8">
        <v>4.0000000000000001E-3</v>
      </c>
      <c r="M1602" s="8">
        <v>91.995000000000005</v>
      </c>
      <c r="N1602" s="8"/>
      <c r="O1602" s="8">
        <v>2.3867209606303494</v>
      </c>
      <c r="P1602" s="8">
        <v>0</v>
      </c>
      <c r="Q1602" s="8">
        <v>57.518421628597061</v>
      </c>
      <c r="R1602" s="8">
        <v>40.094857410772597</v>
      </c>
      <c r="S1602" s="8">
        <v>100</v>
      </c>
      <c r="T1602" s="8">
        <v>0</v>
      </c>
      <c r="U1602" s="8">
        <v>36.178851936777122</v>
      </c>
      <c r="V1602" s="8">
        <v>63.821148063222886</v>
      </c>
      <c r="W1602" s="8">
        <v>100</v>
      </c>
      <c r="X1602" s="9"/>
    </row>
    <row r="1603" spans="2:24" x14ac:dyDescent="0.2">
      <c r="B1603" s="20" t="s">
        <v>3143</v>
      </c>
      <c r="C1603" s="8">
        <v>64.846000000000004</v>
      </c>
      <c r="D1603" s="8">
        <v>0</v>
      </c>
      <c r="E1603" s="8">
        <v>27.006</v>
      </c>
      <c r="F1603" s="8">
        <v>3.0000000000000001E-3</v>
      </c>
      <c r="G1603" s="8">
        <v>0.25900000000000001</v>
      </c>
      <c r="H1603" s="8">
        <v>0.17299999999999999</v>
      </c>
      <c r="I1603" s="8">
        <v>0</v>
      </c>
      <c r="J1603" s="8">
        <v>6.0000000000000001E-3</v>
      </c>
      <c r="K1603" s="8">
        <v>0.153</v>
      </c>
      <c r="L1603" s="8">
        <v>4.0000000000000001E-3</v>
      </c>
      <c r="M1603" s="8">
        <v>92.450999999999993</v>
      </c>
      <c r="N1603" s="8"/>
      <c r="O1603" s="8">
        <v>1.7395030545629371</v>
      </c>
      <c r="P1603" s="8">
        <v>0</v>
      </c>
      <c r="Q1603" s="8">
        <v>58.610045151639945</v>
      </c>
      <c r="R1603" s="8">
        <v>39.650451793797117</v>
      </c>
      <c r="S1603" s="8">
        <v>100</v>
      </c>
      <c r="T1603" s="8">
        <v>0</v>
      </c>
      <c r="U1603" s="8">
        <v>44.527728201232932</v>
      </c>
      <c r="V1603" s="8">
        <v>55.472271798767068</v>
      </c>
      <c r="W1603" s="8">
        <v>100</v>
      </c>
      <c r="X1603" s="9"/>
    </row>
    <row r="1604" spans="2:24" x14ac:dyDescent="0.2">
      <c r="B1604" s="20" t="s">
        <v>3144</v>
      </c>
      <c r="C1604" s="8">
        <v>64.293999999999997</v>
      </c>
      <c r="D1604" s="8">
        <v>0</v>
      </c>
      <c r="E1604" s="8">
        <v>26.83</v>
      </c>
      <c r="F1604" s="8">
        <v>0</v>
      </c>
      <c r="G1604" s="8">
        <v>0.22900000000000001</v>
      </c>
      <c r="H1604" s="8">
        <v>0.154</v>
      </c>
      <c r="I1604" s="8">
        <v>0</v>
      </c>
      <c r="J1604" s="8">
        <v>1E-3</v>
      </c>
      <c r="K1604" s="8">
        <v>0.11600000000000001</v>
      </c>
      <c r="L1604" s="8">
        <v>2E-3</v>
      </c>
      <c r="M1604" s="8">
        <v>91.643000000000001</v>
      </c>
      <c r="N1604" s="8"/>
      <c r="O1604" s="8">
        <v>0.33168670886666263</v>
      </c>
      <c r="P1604" s="8">
        <v>0</v>
      </c>
      <c r="Q1604" s="8">
        <v>59.28733076756415</v>
      </c>
      <c r="R1604" s="8">
        <v>40.380982523569187</v>
      </c>
      <c r="S1604" s="8">
        <v>100</v>
      </c>
      <c r="T1604" s="8">
        <v>0</v>
      </c>
      <c r="U1604" s="8">
        <v>41.046986461061671</v>
      </c>
      <c r="V1604" s="8">
        <v>58.953013538938329</v>
      </c>
      <c r="W1604" s="8">
        <v>100</v>
      </c>
      <c r="X1604" s="9"/>
    </row>
    <row r="1605" spans="2:24" x14ac:dyDescent="0.2">
      <c r="B1605" s="20" t="s">
        <v>3145</v>
      </c>
      <c r="C1605" s="8">
        <v>64.600999999999999</v>
      </c>
      <c r="D1605" s="8">
        <v>0</v>
      </c>
      <c r="E1605" s="8">
        <v>26.870999999999999</v>
      </c>
      <c r="F1605" s="8">
        <v>1E-3</v>
      </c>
      <c r="G1605" s="8">
        <v>0.26200000000000001</v>
      </c>
      <c r="H1605" s="8">
        <v>0.16700000000000001</v>
      </c>
      <c r="I1605" s="8">
        <v>1E-3</v>
      </c>
      <c r="J1605" s="8">
        <v>0</v>
      </c>
      <c r="K1605" s="8">
        <v>0.16200000000000001</v>
      </c>
      <c r="L1605" s="8">
        <v>0</v>
      </c>
      <c r="M1605" s="8">
        <v>92.064999999999998</v>
      </c>
      <c r="N1605" s="8"/>
      <c r="O1605" s="8">
        <v>0</v>
      </c>
      <c r="P1605" s="8">
        <v>0.41175828086615179</v>
      </c>
      <c r="Q1605" s="8">
        <v>60.518907826968814</v>
      </c>
      <c r="R1605" s="8">
        <v>39.069333892165048</v>
      </c>
      <c r="S1605" s="8">
        <v>100.00000000000001</v>
      </c>
      <c r="T1605" s="8">
        <v>0</v>
      </c>
      <c r="U1605" s="8">
        <v>46.453976299506003</v>
      </c>
      <c r="V1605" s="8">
        <v>53.546023700494004</v>
      </c>
      <c r="W1605" s="8">
        <v>100</v>
      </c>
      <c r="X1605" s="9"/>
    </row>
    <row r="1606" spans="2:24" x14ac:dyDescent="0.2">
      <c r="B1606" s="20" t="s">
        <v>3146</v>
      </c>
      <c r="C1606" s="8">
        <v>64.448999999999998</v>
      </c>
      <c r="D1606" s="8">
        <v>3.0000000000000001E-3</v>
      </c>
      <c r="E1606" s="8">
        <v>27.143000000000001</v>
      </c>
      <c r="F1606" s="8">
        <v>0</v>
      </c>
      <c r="G1606" s="8">
        <v>0.23100000000000001</v>
      </c>
      <c r="H1606" s="8">
        <v>0.17100000000000001</v>
      </c>
      <c r="I1606" s="8">
        <v>0</v>
      </c>
      <c r="J1606" s="8">
        <v>6.0000000000000001E-3</v>
      </c>
      <c r="K1606" s="8">
        <v>0.16700000000000001</v>
      </c>
      <c r="L1606" s="8">
        <v>0</v>
      </c>
      <c r="M1606" s="8">
        <v>92.180999999999997</v>
      </c>
      <c r="N1606" s="8"/>
      <c r="O1606" s="8">
        <v>1.866311609168813</v>
      </c>
      <c r="P1606" s="8">
        <v>0</v>
      </c>
      <c r="Q1606" s="8">
        <v>56.084549223427047</v>
      </c>
      <c r="R1606" s="8">
        <v>42.049139167404128</v>
      </c>
      <c r="S1606" s="8">
        <v>99.999999999999986</v>
      </c>
      <c r="T1606" s="8">
        <v>0</v>
      </c>
      <c r="U1606" s="8">
        <v>48.454225577374906</v>
      </c>
      <c r="V1606" s="8">
        <v>51.545774422625087</v>
      </c>
      <c r="W1606" s="8">
        <v>100</v>
      </c>
      <c r="X1606" s="9"/>
    </row>
    <row r="1607" spans="2:24" x14ac:dyDescent="0.2">
      <c r="B1607" s="20" t="s">
        <v>3147</v>
      </c>
      <c r="C1607" s="8">
        <v>64.512</v>
      </c>
      <c r="D1607" s="8">
        <v>0</v>
      </c>
      <c r="E1607" s="8">
        <v>26.913</v>
      </c>
      <c r="F1607" s="8">
        <v>0</v>
      </c>
      <c r="G1607" s="8">
        <v>0.23499999999999999</v>
      </c>
      <c r="H1607" s="8">
        <v>0.16500000000000001</v>
      </c>
      <c r="I1607" s="8">
        <v>0</v>
      </c>
      <c r="J1607" s="8">
        <v>0</v>
      </c>
      <c r="K1607" s="8">
        <v>0.153</v>
      </c>
      <c r="L1607" s="8">
        <v>6.0000000000000001E-3</v>
      </c>
      <c r="M1607" s="8">
        <v>92.009</v>
      </c>
      <c r="N1607" s="8"/>
      <c r="O1607" s="8">
        <v>0</v>
      </c>
      <c r="P1607" s="8">
        <v>0</v>
      </c>
      <c r="Q1607" s="8">
        <v>58.441090771603591</v>
      </c>
      <c r="R1607" s="8">
        <v>41.558909228396409</v>
      </c>
      <c r="S1607" s="8">
        <v>100</v>
      </c>
      <c r="T1607" s="8">
        <v>0</v>
      </c>
      <c r="U1607" s="8">
        <v>46.868716024264877</v>
      </c>
      <c r="V1607" s="8">
        <v>53.131283975735109</v>
      </c>
      <c r="W1607" s="8">
        <v>99.999999999999986</v>
      </c>
      <c r="X1607" s="9"/>
    </row>
    <row r="1608" spans="2:24" x14ac:dyDescent="0.2">
      <c r="B1608" s="20" t="s">
        <v>3148</v>
      </c>
      <c r="C1608" s="8">
        <v>64.408000000000001</v>
      </c>
      <c r="D1608" s="8">
        <v>0</v>
      </c>
      <c r="E1608" s="8">
        <v>27.053000000000001</v>
      </c>
      <c r="F1608" s="8">
        <v>0</v>
      </c>
      <c r="G1608" s="8">
        <v>0.21199999999999999</v>
      </c>
      <c r="H1608" s="8">
        <v>0.16200000000000001</v>
      </c>
      <c r="I1608" s="8">
        <v>0</v>
      </c>
      <c r="J1608" s="8">
        <v>3.0000000000000001E-3</v>
      </c>
      <c r="K1608" s="8">
        <v>0.186</v>
      </c>
      <c r="L1608" s="8">
        <v>5.0000000000000001E-3</v>
      </c>
      <c r="M1608" s="8">
        <v>92.031000000000006</v>
      </c>
      <c r="N1608" s="8"/>
      <c r="O1608" s="8">
        <v>1.0116528119035011</v>
      </c>
      <c r="P1608" s="8">
        <v>0</v>
      </c>
      <c r="Q1608" s="8">
        <v>55.801316569656798</v>
      </c>
      <c r="R1608" s="8">
        <v>43.187030618439707</v>
      </c>
      <c r="S1608" s="8">
        <v>100</v>
      </c>
      <c r="T1608" s="8">
        <v>0</v>
      </c>
      <c r="U1608" s="8">
        <v>53.162540279800083</v>
      </c>
      <c r="V1608" s="8">
        <v>46.837459720199909</v>
      </c>
      <c r="W1608" s="8">
        <v>100</v>
      </c>
      <c r="X1608" s="9"/>
    </row>
    <row r="1609" spans="2:24" x14ac:dyDescent="0.2">
      <c r="B1609" s="20" t="s">
        <v>3149</v>
      </c>
      <c r="C1609" s="8">
        <v>64.739000000000004</v>
      </c>
      <c r="D1609" s="8">
        <v>0</v>
      </c>
      <c r="E1609" s="8">
        <v>26.934999999999999</v>
      </c>
      <c r="F1609" s="8">
        <v>0</v>
      </c>
      <c r="G1609" s="8">
        <v>0.27400000000000002</v>
      </c>
      <c r="H1609" s="8">
        <v>0.152</v>
      </c>
      <c r="I1609" s="8">
        <v>0</v>
      </c>
      <c r="J1609" s="8">
        <v>0</v>
      </c>
      <c r="K1609" s="8">
        <v>0.19400000000000001</v>
      </c>
      <c r="L1609" s="8">
        <v>0.01</v>
      </c>
      <c r="M1609" s="8">
        <v>92.304000000000002</v>
      </c>
      <c r="N1609" s="8"/>
      <c r="O1609" s="8">
        <v>0</v>
      </c>
      <c r="P1609" s="8">
        <v>0</v>
      </c>
      <c r="Q1609" s="8">
        <v>64.026508585667358</v>
      </c>
      <c r="R1609" s="8">
        <v>35.973491414332649</v>
      </c>
      <c r="S1609" s="8">
        <v>100</v>
      </c>
      <c r="T1609" s="8">
        <v>0</v>
      </c>
      <c r="U1609" s="8">
        <v>51.243246148271638</v>
      </c>
      <c r="V1609" s="8">
        <v>48.756753851728362</v>
      </c>
      <c r="W1609" s="8">
        <v>100</v>
      </c>
      <c r="X1609" s="9"/>
    </row>
    <row r="1610" spans="2:24" x14ac:dyDescent="0.2">
      <c r="B1610" s="20" t="s">
        <v>3150</v>
      </c>
      <c r="C1610" s="8">
        <v>64.751000000000005</v>
      </c>
      <c r="D1610" s="8">
        <v>0</v>
      </c>
      <c r="E1610" s="8">
        <v>26.677</v>
      </c>
      <c r="F1610" s="8">
        <v>0</v>
      </c>
      <c r="G1610" s="8">
        <v>0.245</v>
      </c>
      <c r="H1610" s="8">
        <v>0.14499999999999999</v>
      </c>
      <c r="I1610" s="8">
        <v>0</v>
      </c>
      <c r="J1610" s="8">
        <v>6.0000000000000001E-3</v>
      </c>
      <c r="K1610" s="8">
        <v>0.16700000000000001</v>
      </c>
      <c r="L1610" s="8">
        <v>7.0000000000000001E-3</v>
      </c>
      <c r="M1610" s="8">
        <v>92.001000000000005</v>
      </c>
      <c r="N1610" s="8"/>
      <c r="O1610" s="8">
        <v>1.9239209750651416</v>
      </c>
      <c r="P1610" s="8">
        <v>0</v>
      </c>
      <c r="Q1610" s="8">
        <v>61.31975485809933</v>
      </c>
      <c r="R1610" s="8">
        <v>36.756324166835533</v>
      </c>
      <c r="S1610" s="8">
        <v>100</v>
      </c>
      <c r="T1610" s="8">
        <v>0</v>
      </c>
      <c r="U1610" s="8">
        <v>49.213827538634391</v>
      </c>
      <c r="V1610" s="8">
        <v>50.786172461365609</v>
      </c>
      <c r="W1610" s="8">
        <v>100</v>
      </c>
      <c r="X1610" s="9"/>
    </row>
    <row r="1611" spans="2:24" x14ac:dyDescent="0.2">
      <c r="B1611" s="20" t="s">
        <v>3142</v>
      </c>
      <c r="C1611" s="8">
        <v>64.239999999999995</v>
      </c>
      <c r="D1611" s="8">
        <v>0</v>
      </c>
      <c r="E1611" s="8">
        <v>26.811</v>
      </c>
      <c r="F1611" s="8">
        <v>0</v>
      </c>
      <c r="G1611" s="8">
        <v>0.25900000000000001</v>
      </c>
      <c r="H1611" s="8">
        <v>0.16200000000000001</v>
      </c>
      <c r="I1611" s="8">
        <v>0</v>
      </c>
      <c r="J1611" s="8">
        <v>0</v>
      </c>
      <c r="K1611" s="8">
        <v>0.188</v>
      </c>
      <c r="L1611" s="8">
        <v>1E-3</v>
      </c>
      <c r="M1611" s="8">
        <v>91.668000000000006</v>
      </c>
      <c r="N1611" s="8"/>
      <c r="O1611" s="8">
        <v>0</v>
      </c>
      <c r="P1611" s="8">
        <v>0</v>
      </c>
      <c r="Q1611" s="8">
        <v>61.218331790312241</v>
      </c>
      <c r="R1611" s="8">
        <v>38.781668209687766</v>
      </c>
      <c r="S1611" s="8">
        <v>100</v>
      </c>
      <c r="T1611" s="8">
        <v>0</v>
      </c>
      <c r="U1611" s="8">
        <v>50.744280929403921</v>
      </c>
      <c r="V1611" s="8">
        <v>49.255719070596079</v>
      </c>
      <c r="W1611" s="8">
        <v>100</v>
      </c>
      <c r="X1611" s="9"/>
    </row>
    <row r="1612" spans="2:24" ht="17" x14ac:dyDescent="0.2">
      <c r="B1612" s="10" t="s">
        <v>3513</v>
      </c>
      <c r="C1612" s="8">
        <f>AVERAGE(C1582:C1611)</f>
        <v>64.649466666666655</v>
      </c>
      <c r="D1612" s="8">
        <f t="shared" ref="D1612:K1612" si="700">AVERAGE(D1582:D1611)</f>
        <v>9.6666666666666656E-4</v>
      </c>
      <c r="E1612" s="8">
        <f t="shared" si="700"/>
        <v>26.981666666666666</v>
      </c>
      <c r="F1612" s="8">
        <f t="shared" si="700"/>
        <v>1.1000000000000001E-3</v>
      </c>
      <c r="G1612" s="8">
        <f t="shared" si="700"/>
        <v>0.25143333333333334</v>
      </c>
      <c r="H1612" s="8">
        <f t="shared" si="700"/>
        <v>0.14889999999999995</v>
      </c>
      <c r="I1612" s="8">
        <f t="shared" si="700"/>
        <v>4.2333333333333337E-3</v>
      </c>
      <c r="J1612" s="8">
        <f t="shared" si="700"/>
        <v>1.2666666666666666E-3</v>
      </c>
      <c r="K1612" s="8">
        <f t="shared" si="700"/>
        <v>0.15929999999999997</v>
      </c>
      <c r="L1612" s="8">
        <f>AVERAGE(L1582:L1611)</f>
        <v>4.4333333333333351E-3</v>
      </c>
      <c r="M1612" s="8">
        <f>SUM(C1612:L1612)</f>
        <v>92.202766666666662</v>
      </c>
      <c r="N1612" s="8"/>
      <c r="O1612" s="8">
        <v>0.39444700037513092</v>
      </c>
      <c r="P1612" s="8">
        <v>1.8342548673870234</v>
      </c>
      <c r="Q1612" s="8">
        <v>61.114957686093788</v>
      </c>
      <c r="R1612" s="8">
        <v>36.656340446144057</v>
      </c>
      <c r="S1612" s="8">
        <v>100</v>
      </c>
      <c r="T1612" s="8">
        <v>0</v>
      </c>
      <c r="U1612" s="8">
        <v>47.304636293687466</v>
      </c>
      <c r="V1612" s="8">
        <v>52.695363706312527</v>
      </c>
      <c r="W1612" s="8">
        <v>100</v>
      </c>
      <c r="X1612" s="9"/>
    </row>
    <row r="1613" spans="2:24" ht="17" x14ac:dyDescent="0.2">
      <c r="B1613" s="10" t="s">
        <v>1532</v>
      </c>
      <c r="C1613" s="8">
        <f>(STDEV(C1582:C1611)/C1612)*100</f>
        <v>0.81632333432440485</v>
      </c>
      <c r="D1613" s="8">
        <f t="shared" ref="D1613:K1613" si="701">(STDEV(D1582:D1611)/D1612)*100</f>
        <v>268.22820370876832</v>
      </c>
      <c r="E1613" s="8">
        <f t="shared" si="701"/>
        <v>0.74130305357971771</v>
      </c>
      <c r="F1613" s="8">
        <f t="shared" si="701"/>
        <v>216.648215157214</v>
      </c>
      <c r="G1613" s="8">
        <f t="shared" si="701"/>
        <v>8.693977308585648</v>
      </c>
      <c r="H1613" s="8">
        <f t="shared" si="701"/>
        <v>10.355331118875283</v>
      </c>
      <c r="I1613" s="8">
        <f t="shared" si="701"/>
        <v>172.8842879481341</v>
      </c>
      <c r="J1613" s="8">
        <f t="shared" si="701"/>
        <v>185.36068213516154</v>
      </c>
      <c r="K1613" s="8">
        <f t="shared" si="701"/>
        <v>25.004731565875399</v>
      </c>
      <c r="L1613" s="8">
        <f>(STDEV(L1582:L1611)/L1612)*100</f>
        <v>71.251640097782925</v>
      </c>
      <c r="N1613" s="8"/>
      <c r="O1613" s="8">
        <v>42.042988161714206</v>
      </c>
      <c r="P1613" s="8">
        <v>54.561007363877401</v>
      </c>
      <c r="Q1613" s="8">
        <v>1.5391920280883646</v>
      </c>
      <c r="R1613" s="8">
        <v>1.856812446320016</v>
      </c>
      <c r="S1613" s="8">
        <v>100</v>
      </c>
      <c r="T1613" s="8">
        <v>1.415685944320112</v>
      </c>
      <c r="U1613" s="8">
        <v>8.0240854626595368</v>
      </c>
      <c r="V1613" s="8">
        <v>90.560228593020369</v>
      </c>
      <c r="W1613" s="8">
        <v>100.00000000000001</v>
      </c>
      <c r="X1613" s="9"/>
    </row>
    <row r="1614" spans="2:24" x14ac:dyDescent="0.2">
      <c r="B1614" s="20"/>
      <c r="C1614" s="8"/>
      <c r="D1614" s="8"/>
      <c r="E1614" s="8"/>
      <c r="F1614" s="8"/>
      <c r="G1614" s="8"/>
      <c r="H1614" s="8"/>
      <c r="I1614" s="8"/>
      <c r="J1614" s="8"/>
      <c r="K1614" s="8"/>
      <c r="L1614" s="8"/>
      <c r="N1614" s="8"/>
      <c r="O1614" s="8"/>
      <c r="P1614" s="8"/>
      <c r="Q1614" s="8"/>
      <c r="R1614" s="8"/>
      <c r="S1614" s="8"/>
      <c r="V1614" s="8"/>
      <c r="W1614" s="8"/>
      <c r="X1614" s="9"/>
    </row>
    <row r="1615" spans="2:24" x14ac:dyDescent="0.2">
      <c r="B1615" s="20" t="s">
        <v>3155</v>
      </c>
      <c r="C1615" s="8">
        <v>65.245999999999995</v>
      </c>
      <c r="D1615" s="8">
        <v>4.0000000000000001E-3</v>
      </c>
      <c r="E1615" s="8">
        <v>27.344000000000001</v>
      </c>
      <c r="F1615" s="8">
        <v>0</v>
      </c>
      <c r="G1615" s="8">
        <v>1.0999999999999999E-2</v>
      </c>
      <c r="H1615" s="8">
        <v>2.5999999999999999E-2</v>
      </c>
      <c r="I1615" s="8">
        <v>1.4E-2</v>
      </c>
      <c r="J1615" s="8">
        <v>7.0000000000000001E-3</v>
      </c>
      <c r="K1615" s="8">
        <v>8.8999999999999996E-2</v>
      </c>
      <c r="L1615" s="8">
        <v>6.0000000000000001E-3</v>
      </c>
      <c r="M1615" s="8">
        <v>92.747</v>
      </c>
      <c r="N1615" s="8"/>
      <c r="O1615" s="8">
        <v>12.585447475631723</v>
      </c>
      <c r="P1615" s="8">
        <v>35.022694453456268</v>
      </c>
      <c r="Q1615" s="8">
        <v>15.436955534533899</v>
      </c>
      <c r="R1615" s="8">
        <v>36.954902536378107</v>
      </c>
      <c r="S1615" s="8">
        <v>100</v>
      </c>
      <c r="T1615" s="8">
        <v>0</v>
      </c>
      <c r="U1615" s="8">
        <v>74.330508480166799</v>
      </c>
      <c r="V1615" s="8">
        <v>25.669491519833205</v>
      </c>
      <c r="W1615" s="8">
        <v>100</v>
      </c>
      <c r="X1615" s="9"/>
    </row>
    <row r="1616" spans="2:24" x14ac:dyDescent="0.2">
      <c r="B1616" s="20" t="s">
        <v>3167</v>
      </c>
      <c r="C1616" s="8">
        <v>65.305000000000007</v>
      </c>
      <c r="D1616" s="8">
        <v>0</v>
      </c>
      <c r="E1616" s="8">
        <v>27.265999999999998</v>
      </c>
      <c r="F1616" s="8">
        <v>0</v>
      </c>
      <c r="G1616" s="8">
        <v>7.0000000000000001E-3</v>
      </c>
      <c r="H1616" s="8">
        <v>0.01</v>
      </c>
      <c r="I1616" s="8">
        <v>3.0000000000000001E-3</v>
      </c>
      <c r="J1616" s="8">
        <v>3.0000000000000001E-3</v>
      </c>
      <c r="K1616" s="8">
        <v>0.152</v>
      </c>
      <c r="L1616" s="8">
        <v>0</v>
      </c>
      <c r="M1616" s="8">
        <v>92.745999999999995</v>
      </c>
      <c r="N1616" s="8"/>
      <c r="O1616" s="8">
        <v>14.603168618211622</v>
      </c>
      <c r="P1616" s="8">
        <v>20.318797307691888</v>
      </c>
      <c r="Q1616" s="8">
        <v>26.59636177297196</v>
      </c>
      <c r="R1616" s="8">
        <v>38.481672301124512</v>
      </c>
      <c r="S1616" s="8">
        <v>99.999999999999972</v>
      </c>
      <c r="T1616" s="8">
        <v>0</v>
      </c>
      <c r="U1616" s="8">
        <v>93.050403080879761</v>
      </c>
      <c r="V1616" s="8">
        <v>6.9495969191202365</v>
      </c>
      <c r="W1616" s="8">
        <v>100</v>
      </c>
      <c r="X1616" s="9"/>
    </row>
    <row r="1617" spans="2:24" x14ac:dyDescent="0.2">
      <c r="B1617" s="20" t="s">
        <v>3168</v>
      </c>
      <c r="C1617" s="8">
        <v>64.049000000000007</v>
      </c>
      <c r="D1617" s="8">
        <v>0</v>
      </c>
      <c r="E1617" s="8">
        <v>26.867999999999999</v>
      </c>
      <c r="F1617" s="8">
        <v>4.0000000000000001E-3</v>
      </c>
      <c r="G1617" s="8">
        <v>1.4E-2</v>
      </c>
      <c r="H1617" s="8">
        <v>8.0000000000000002E-3</v>
      </c>
      <c r="I1617" s="8">
        <v>0</v>
      </c>
      <c r="J1617" s="8">
        <v>3.0000000000000001E-3</v>
      </c>
      <c r="K1617" s="8">
        <v>6.0999999999999999E-2</v>
      </c>
      <c r="L1617" s="8">
        <v>5.0000000000000001E-3</v>
      </c>
      <c r="M1617" s="8">
        <v>91.019000000000005</v>
      </c>
      <c r="N1617" s="8"/>
      <c r="O1617" s="8">
        <v>14.813335781530407</v>
      </c>
      <c r="P1617" s="8">
        <v>0</v>
      </c>
      <c r="Q1617" s="8">
        <v>53.958267251500367</v>
      </c>
      <c r="R1617" s="8">
        <v>31.228396966969228</v>
      </c>
      <c r="S1617" s="8">
        <v>100</v>
      </c>
      <c r="T1617" s="8">
        <v>0</v>
      </c>
      <c r="U1617" s="8">
        <v>84.49775750688903</v>
      </c>
      <c r="V1617" s="8">
        <v>15.502242493110973</v>
      </c>
      <c r="W1617" s="8">
        <v>100</v>
      </c>
      <c r="X1617" s="9"/>
    </row>
    <row r="1618" spans="2:24" x14ac:dyDescent="0.2">
      <c r="B1618" s="20" t="s">
        <v>3169</v>
      </c>
      <c r="C1618" s="8">
        <v>65.036000000000001</v>
      </c>
      <c r="D1618" s="8">
        <v>0</v>
      </c>
      <c r="E1618" s="8">
        <v>27.707000000000001</v>
      </c>
      <c r="F1618" s="8">
        <v>8.9999999999999993E-3</v>
      </c>
      <c r="G1618" s="8">
        <v>0</v>
      </c>
      <c r="H1618" s="8">
        <v>2.1999999999999999E-2</v>
      </c>
      <c r="I1618" s="8">
        <v>0</v>
      </c>
      <c r="J1618" s="8">
        <v>0</v>
      </c>
      <c r="K1618" s="8">
        <v>0.13800000000000001</v>
      </c>
      <c r="L1618" s="8">
        <v>8.0000000000000002E-3</v>
      </c>
      <c r="M1618" s="8">
        <v>92.923000000000002</v>
      </c>
      <c r="N1618" s="8"/>
      <c r="O1618" s="8">
        <v>0</v>
      </c>
      <c r="P1618" s="8">
        <v>0</v>
      </c>
      <c r="Q1618" s="8">
        <v>0</v>
      </c>
      <c r="R1618" s="8">
        <v>100</v>
      </c>
      <c r="S1618" s="8">
        <v>100</v>
      </c>
      <c r="T1618" s="8">
        <v>0</v>
      </c>
      <c r="U1618" s="8">
        <v>93.489065937006828</v>
      </c>
      <c r="V1618" s="8">
        <v>6.5109340629931696</v>
      </c>
      <c r="W1618" s="8">
        <v>100</v>
      </c>
      <c r="X1618" s="9"/>
    </row>
    <row r="1619" spans="2:24" x14ac:dyDescent="0.2">
      <c r="B1619" s="20" t="s">
        <v>3151</v>
      </c>
      <c r="C1619" s="8">
        <v>65.251000000000005</v>
      </c>
      <c r="D1619" s="8">
        <v>0</v>
      </c>
      <c r="E1619" s="8">
        <v>27.646999999999998</v>
      </c>
      <c r="F1619" s="8">
        <v>0</v>
      </c>
      <c r="G1619" s="8">
        <v>2.1000000000000001E-2</v>
      </c>
      <c r="H1619" s="8">
        <v>1.2E-2</v>
      </c>
      <c r="I1619" s="8">
        <v>0</v>
      </c>
      <c r="J1619" s="8">
        <v>2E-3</v>
      </c>
      <c r="K1619" s="8">
        <v>8.5999999999999993E-2</v>
      </c>
      <c r="L1619" s="8">
        <v>3.0000000000000001E-3</v>
      </c>
      <c r="M1619" s="8">
        <v>93.022000000000006</v>
      </c>
      <c r="N1619" s="8"/>
      <c r="O1619" s="8">
        <v>7.1741073538182727</v>
      </c>
      <c r="P1619" s="8">
        <v>0</v>
      </c>
      <c r="Q1619" s="8">
        <v>58.797047275103878</v>
      </c>
      <c r="R1619" s="8">
        <v>34.028845371077857</v>
      </c>
      <c r="S1619" s="8">
        <v>100</v>
      </c>
      <c r="T1619" s="8">
        <v>0</v>
      </c>
      <c r="U1619" s="8">
        <v>84.808108777474558</v>
      </c>
      <c r="V1619" s="8">
        <v>15.191891222525438</v>
      </c>
      <c r="W1619" s="8">
        <v>100</v>
      </c>
      <c r="X1619" s="9"/>
    </row>
    <row r="1620" spans="2:24" x14ac:dyDescent="0.2">
      <c r="B1620" s="20" t="s">
        <v>3152</v>
      </c>
      <c r="C1620" s="8">
        <v>64.683000000000007</v>
      </c>
      <c r="D1620" s="8">
        <v>4.0000000000000001E-3</v>
      </c>
      <c r="E1620" s="8">
        <v>27.041</v>
      </c>
      <c r="F1620" s="8">
        <v>5.0000000000000001E-3</v>
      </c>
      <c r="G1620" s="8">
        <v>0.159</v>
      </c>
      <c r="H1620" s="8">
        <v>3.7999999999999999E-2</v>
      </c>
      <c r="I1620" s="8">
        <v>0</v>
      </c>
      <c r="J1620" s="8">
        <v>4.0000000000000001E-3</v>
      </c>
      <c r="K1620" s="8">
        <v>0.11799999999999999</v>
      </c>
      <c r="L1620" s="8">
        <v>1E-3</v>
      </c>
      <c r="M1620" s="8">
        <v>92.055000000000007</v>
      </c>
      <c r="N1620" s="8"/>
      <c r="O1620" s="8">
        <v>2.529283044910585</v>
      </c>
      <c r="P1620" s="8">
        <v>0</v>
      </c>
      <c r="Q1620" s="8">
        <v>78.475286926737553</v>
      </c>
      <c r="R1620" s="8">
        <v>18.995430028351862</v>
      </c>
      <c r="S1620" s="8">
        <v>100</v>
      </c>
      <c r="T1620" s="8">
        <v>0</v>
      </c>
      <c r="U1620" s="8">
        <v>57.451023838127604</v>
      </c>
      <c r="V1620" s="8">
        <v>42.548976161872389</v>
      </c>
      <c r="W1620" s="8">
        <v>100</v>
      </c>
      <c r="X1620" s="9"/>
    </row>
    <row r="1621" spans="2:24" x14ac:dyDescent="0.2">
      <c r="B1621" s="20" t="s">
        <v>3153</v>
      </c>
      <c r="C1621" s="8">
        <v>65.027000000000001</v>
      </c>
      <c r="D1621" s="8">
        <v>4.0000000000000001E-3</v>
      </c>
      <c r="E1621" s="8">
        <v>27.407</v>
      </c>
      <c r="F1621" s="8">
        <v>0</v>
      </c>
      <c r="G1621" s="8">
        <v>0.14499999999999999</v>
      </c>
      <c r="H1621" s="8">
        <v>6.0999999999999999E-2</v>
      </c>
      <c r="I1621" s="8">
        <v>1.4999999999999999E-2</v>
      </c>
      <c r="J1621" s="8">
        <v>0</v>
      </c>
      <c r="K1621" s="8">
        <v>0.13800000000000001</v>
      </c>
      <c r="L1621" s="8">
        <v>1.4999999999999999E-2</v>
      </c>
      <c r="M1621" s="8">
        <v>92.82</v>
      </c>
      <c r="N1621" s="8"/>
      <c r="O1621" s="8">
        <v>0</v>
      </c>
      <c r="P1621" s="8">
        <v>11.450347154948993</v>
      </c>
      <c r="Q1621" s="8">
        <v>62.093028944553282</v>
      </c>
      <c r="R1621" s="8">
        <v>26.456623900497711</v>
      </c>
      <c r="S1621" s="8">
        <v>99.999999999999972</v>
      </c>
      <c r="T1621" s="8">
        <v>0</v>
      </c>
      <c r="U1621" s="8">
        <v>57.807267721754776</v>
      </c>
      <c r="V1621" s="8">
        <v>42.192732278245231</v>
      </c>
      <c r="W1621" s="8">
        <v>100</v>
      </c>
      <c r="X1621" s="9"/>
    </row>
    <row r="1622" spans="2:24" x14ac:dyDescent="0.2">
      <c r="B1622" s="20" t="s">
        <v>3154</v>
      </c>
      <c r="C1622" s="8">
        <v>64.923000000000002</v>
      </c>
      <c r="D1622" s="8">
        <v>0</v>
      </c>
      <c r="E1622" s="8">
        <v>27.369</v>
      </c>
      <c r="F1622" s="8">
        <v>0</v>
      </c>
      <c r="G1622" s="8">
        <v>0.20799999999999999</v>
      </c>
      <c r="H1622" s="8">
        <v>6.3E-2</v>
      </c>
      <c r="I1622" s="8">
        <v>0</v>
      </c>
      <c r="J1622" s="8">
        <v>0</v>
      </c>
      <c r="K1622" s="8">
        <v>0.19700000000000001</v>
      </c>
      <c r="L1622" s="8">
        <v>8.9999999999999993E-3</v>
      </c>
      <c r="M1622" s="8">
        <v>92.774000000000001</v>
      </c>
      <c r="N1622" s="8"/>
      <c r="O1622" s="8">
        <v>0</v>
      </c>
      <c r="P1622" s="8">
        <v>0</v>
      </c>
      <c r="Q1622" s="8">
        <v>76.524805710220079</v>
      </c>
      <c r="R1622" s="8">
        <v>23.475194289779928</v>
      </c>
      <c r="S1622" s="8">
        <v>100</v>
      </c>
      <c r="T1622" s="8">
        <v>0</v>
      </c>
      <c r="U1622" s="8">
        <v>62.691237033247262</v>
      </c>
      <c r="V1622" s="8">
        <v>37.308762966752738</v>
      </c>
      <c r="W1622" s="8">
        <v>100</v>
      </c>
      <c r="X1622" s="9"/>
    </row>
    <row r="1623" spans="2:24" x14ac:dyDescent="0.2">
      <c r="B1623" s="20" t="s">
        <v>3156</v>
      </c>
      <c r="C1623" s="8">
        <v>68.138000000000005</v>
      </c>
      <c r="D1623" s="8">
        <v>4.0000000000000001E-3</v>
      </c>
      <c r="E1623" s="8">
        <v>24.164000000000001</v>
      </c>
      <c r="F1623" s="8">
        <v>0</v>
      </c>
      <c r="G1623" s="8">
        <v>2.9000000000000001E-2</v>
      </c>
      <c r="H1623" s="8">
        <v>2.1000000000000001E-2</v>
      </c>
      <c r="I1623" s="8">
        <v>1.4E-2</v>
      </c>
      <c r="J1623" s="8">
        <v>0</v>
      </c>
      <c r="K1623" s="8">
        <v>0.109</v>
      </c>
      <c r="L1623" s="8">
        <v>2E-3</v>
      </c>
      <c r="M1623" s="8">
        <v>92.480999999999995</v>
      </c>
      <c r="N1623" s="8"/>
      <c r="O1623" s="8">
        <v>0</v>
      </c>
      <c r="P1623" s="8">
        <v>33.175385108300617</v>
      </c>
      <c r="Q1623" s="8">
        <v>38.550799001372319</v>
      </c>
      <c r="R1623" s="8">
        <v>28.273815890327072</v>
      </c>
      <c r="S1623" s="8">
        <v>100.00000000000001</v>
      </c>
      <c r="T1623" s="8">
        <v>0</v>
      </c>
      <c r="U1623" s="8">
        <v>77.060698299458579</v>
      </c>
      <c r="V1623" s="8">
        <v>22.939301700541424</v>
      </c>
      <c r="W1623" s="8">
        <v>100</v>
      </c>
      <c r="X1623" s="9"/>
    </row>
    <row r="1624" spans="2:24" x14ac:dyDescent="0.2">
      <c r="B1624" s="20" t="s">
        <v>3157</v>
      </c>
      <c r="C1624" s="8">
        <v>65.353999999999999</v>
      </c>
      <c r="D1624" s="8">
        <v>0</v>
      </c>
      <c r="E1624" s="8">
        <v>27.655000000000001</v>
      </c>
      <c r="F1624" s="8">
        <v>0</v>
      </c>
      <c r="G1624" s="8">
        <v>2.9000000000000001E-2</v>
      </c>
      <c r="H1624" s="8">
        <v>4.4999999999999998E-2</v>
      </c>
      <c r="I1624" s="8">
        <v>4.0000000000000001E-3</v>
      </c>
      <c r="J1624" s="8">
        <v>0</v>
      </c>
      <c r="K1624" s="8">
        <v>0.17</v>
      </c>
      <c r="L1624" s="8">
        <v>6.0000000000000001E-3</v>
      </c>
      <c r="M1624" s="8">
        <v>93.263000000000005</v>
      </c>
      <c r="N1624" s="8"/>
      <c r="O1624" s="8">
        <v>0</v>
      </c>
      <c r="P1624" s="8">
        <v>8.7267635458080992</v>
      </c>
      <c r="Q1624" s="8">
        <v>35.492669399630216</v>
      </c>
      <c r="R1624" s="8">
        <v>55.780567054561693</v>
      </c>
      <c r="S1624" s="8">
        <v>100</v>
      </c>
      <c r="T1624" s="8">
        <v>0</v>
      </c>
      <c r="U1624" s="8">
        <v>82.828791079244198</v>
      </c>
      <c r="V1624" s="8">
        <v>17.171208920755802</v>
      </c>
      <c r="W1624" s="8">
        <v>100</v>
      </c>
      <c r="X1624" s="9"/>
    </row>
    <row r="1625" spans="2:24" x14ac:dyDescent="0.2">
      <c r="B1625" s="20" t="s">
        <v>3158</v>
      </c>
      <c r="C1625" s="8">
        <v>65.063999999999993</v>
      </c>
      <c r="D1625" s="8">
        <v>0</v>
      </c>
      <c r="E1625" s="8">
        <v>27.773</v>
      </c>
      <c r="F1625" s="8">
        <v>0</v>
      </c>
      <c r="G1625" s="8">
        <v>0</v>
      </c>
      <c r="H1625" s="8">
        <v>3.9E-2</v>
      </c>
      <c r="I1625" s="8">
        <v>0</v>
      </c>
      <c r="J1625" s="8">
        <v>5.0000000000000001E-3</v>
      </c>
      <c r="K1625" s="8">
        <v>0.128</v>
      </c>
      <c r="L1625" s="8">
        <v>7.0000000000000001E-3</v>
      </c>
      <c r="M1625" s="8">
        <v>93.037000000000006</v>
      </c>
      <c r="N1625" s="8"/>
      <c r="O1625" s="8">
        <v>13.954256373359245</v>
      </c>
      <c r="P1625" s="8">
        <v>0</v>
      </c>
      <c r="Q1625" s="8">
        <v>0</v>
      </c>
      <c r="R1625" s="8">
        <v>86.045743626640743</v>
      </c>
      <c r="S1625" s="8">
        <v>99.999999999999986</v>
      </c>
      <c r="T1625" s="8">
        <v>0</v>
      </c>
      <c r="U1625" s="8">
        <v>86.603280332240701</v>
      </c>
      <c r="V1625" s="8">
        <v>13.396719667759299</v>
      </c>
      <c r="W1625" s="8">
        <v>100</v>
      </c>
      <c r="X1625" s="9"/>
    </row>
    <row r="1626" spans="2:24" x14ac:dyDescent="0.2">
      <c r="B1626" s="20" t="s">
        <v>3159</v>
      </c>
      <c r="C1626" s="8">
        <v>65.358000000000004</v>
      </c>
      <c r="D1626" s="8">
        <v>0</v>
      </c>
      <c r="E1626" s="8">
        <v>27.533999999999999</v>
      </c>
      <c r="F1626" s="8">
        <v>0</v>
      </c>
      <c r="G1626" s="8">
        <v>8.9999999999999993E-3</v>
      </c>
      <c r="H1626" s="8">
        <v>3.4000000000000002E-2</v>
      </c>
      <c r="I1626" s="8">
        <v>0</v>
      </c>
      <c r="J1626" s="8">
        <v>4.0000000000000001E-3</v>
      </c>
      <c r="K1626" s="8">
        <v>0.11799999999999999</v>
      </c>
      <c r="L1626" s="8">
        <v>5.0000000000000001E-3</v>
      </c>
      <c r="M1626" s="8">
        <v>93.081000000000003</v>
      </c>
      <c r="N1626" s="8"/>
      <c r="O1626" s="8">
        <v>10.553105670808034</v>
      </c>
      <c r="P1626" s="8">
        <v>0</v>
      </c>
      <c r="Q1626" s="8">
        <v>18.533658288374948</v>
      </c>
      <c r="R1626" s="8">
        <v>70.913236040817011</v>
      </c>
      <c r="S1626" s="8">
        <v>100</v>
      </c>
      <c r="T1626" s="8">
        <v>0</v>
      </c>
      <c r="U1626" s="8">
        <v>84.92539140763941</v>
      </c>
      <c r="V1626" s="8">
        <v>15.074608592360574</v>
      </c>
      <c r="W1626" s="8">
        <v>99.999999999999986</v>
      </c>
      <c r="X1626" s="9"/>
    </row>
    <row r="1627" spans="2:24" x14ac:dyDescent="0.2">
      <c r="B1627" s="20" t="s">
        <v>3160</v>
      </c>
      <c r="C1627" s="8">
        <v>64.965000000000003</v>
      </c>
      <c r="D1627" s="8">
        <v>0</v>
      </c>
      <c r="E1627" s="8">
        <v>27.111999999999998</v>
      </c>
      <c r="F1627" s="8">
        <v>0</v>
      </c>
      <c r="G1627" s="8">
        <v>3.0000000000000001E-3</v>
      </c>
      <c r="H1627" s="8">
        <v>4.4999999999999998E-2</v>
      </c>
      <c r="I1627" s="8">
        <v>0</v>
      </c>
      <c r="J1627" s="8">
        <v>0</v>
      </c>
      <c r="K1627" s="8">
        <v>9.2999999999999999E-2</v>
      </c>
      <c r="L1627" s="8">
        <v>8.0000000000000002E-3</v>
      </c>
      <c r="M1627" s="8">
        <v>92.230999999999995</v>
      </c>
      <c r="N1627" s="8"/>
      <c r="O1627" s="8">
        <v>0</v>
      </c>
      <c r="P1627" s="8">
        <v>0</v>
      </c>
      <c r="Q1627" s="8">
        <v>6.1758085739105271</v>
      </c>
      <c r="R1627" s="8">
        <v>93.82419142608947</v>
      </c>
      <c r="S1627" s="8">
        <v>100</v>
      </c>
      <c r="T1627" s="8">
        <v>0</v>
      </c>
      <c r="U1627" s="8">
        <v>81.612928019296731</v>
      </c>
      <c r="V1627" s="8">
        <v>18.387071980703261</v>
      </c>
      <c r="W1627" s="8">
        <v>100</v>
      </c>
      <c r="X1627" s="9"/>
    </row>
    <row r="1628" spans="2:24" x14ac:dyDescent="0.2">
      <c r="B1628" s="20" t="s">
        <v>3161</v>
      </c>
      <c r="C1628" s="8">
        <v>64.837999999999994</v>
      </c>
      <c r="D1628" s="8">
        <v>0</v>
      </c>
      <c r="E1628" s="8">
        <v>27.452999999999999</v>
      </c>
      <c r="F1628" s="8">
        <v>0</v>
      </c>
      <c r="G1628" s="8">
        <v>0.159</v>
      </c>
      <c r="H1628" s="8">
        <v>3.2000000000000001E-2</v>
      </c>
      <c r="I1628" s="8">
        <v>0</v>
      </c>
      <c r="J1628" s="8">
        <v>0</v>
      </c>
      <c r="K1628" s="8">
        <v>8.8999999999999996E-2</v>
      </c>
      <c r="L1628" s="8">
        <v>1.0999999999999999E-2</v>
      </c>
      <c r="M1628" s="8">
        <v>92.597999999999999</v>
      </c>
      <c r="N1628" s="8"/>
      <c r="O1628" s="8">
        <v>0</v>
      </c>
      <c r="P1628" s="8">
        <v>0</v>
      </c>
      <c r="Q1628" s="8">
        <v>83.067737877393057</v>
      </c>
      <c r="R1628" s="8">
        <v>16.932262122606947</v>
      </c>
      <c r="S1628" s="8">
        <v>100</v>
      </c>
      <c r="T1628" s="8">
        <v>0</v>
      </c>
      <c r="U1628" s="8">
        <v>51.876653346188398</v>
      </c>
      <c r="V1628" s="8">
        <v>48.123346653811616</v>
      </c>
      <c r="W1628" s="8">
        <v>100.00000000000001</v>
      </c>
      <c r="X1628" s="9"/>
    </row>
    <row r="1629" spans="2:24" x14ac:dyDescent="0.2">
      <c r="B1629" s="20" t="s">
        <v>3162</v>
      </c>
      <c r="C1629" s="8">
        <v>65.302000000000007</v>
      </c>
      <c r="D1629" s="8">
        <v>4.0000000000000001E-3</v>
      </c>
      <c r="E1629" s="8">
        <v>27.463000000000001</v>
      </c>
      <c r="F1629" s="8">
        <v>0</v>
      </c>
      <c r="G1629" s="8">
        <v>3.9E-2</v>
      </c>
      <c r="H1629" s="8">
        <v>3.3000000000000002E-2</v>
      </c>
      <c r="I1629" s="8">
        <v>0</v>
      </c>
      <c r="J1629" s="8">
        <v>1E-3</v>
      </c>
      <c r="K1629" s="8">
        <v>0.14000000000000001</v>
      </c>
      <c r="L1629" s="8">
        <v>6.0000000000000001E-3</v>
      </c>
      <c r="M1629" s="8">
        <v>92.997</v>
      </c>
      <c r="N1629" s="8"/>
      <c r="O1629" s="8">
        <v>1.7382429360550733</v>
      </c>
      <c r="P1629" s="8">
        <v>0</v>
      </c>
      <c r="Q1629" s="8">
        <v>52.914345261837312</v>
      </c>
      <c r="R1629" s="8">
        <v>45.347411802107601</v>
      </c>
      <c r="S1629" s="8">
        <v>99.999999999999986</v>
      </c>
      <c r="T1629" s="8">
        <v>0</v>
      </c>
      <c r="U1629" s="8">
        <v>81.494508429957207</v>
      </c>
      <c r="V1629" s="8">
        <v>18.5054915700428</v>
      </c>
      <c r="W1629" s="8">
        <v>100</v>
      </c>
      <c r="X1629" s="9"/>
    </row>
    <row r="1630" spans="2:24" x14ac:dyDescent="0.2">
      <c r="B1630" s="20" t="s">
        <v>3163</v>
      </c>
      <c r="C1630" s="8">
        <v>65.227999999999994</v>
      </c>
      <c r="D1630" s="8">
        <v>4.0000000000000001E-3</v>
      </c>
      <c r="E1630" s="8">
        <v>27.286999999999999</v>
      </c>
      <c r="F1630" s="8">
        <v>0</v>
      </c>
      <c r="G1630" s="8">
        <v>2.1000000000000001E-2</v>
      </c>
      <c r="H1630" s="8">
        <v>2.1000000000000001E-2</v>
      </c>
      <c r="I1630" s="8">
        <v>3.0000000000000001E-3</v>
      </c>
      <c r="J1630" s="8">
        <v>2E-3</v>
      </c>
      <c r="K1630" s="8">
        <v>3.9E-2</v>
      </c>
      <c r="L1630" s="8">
        <v>6.0000000000000001E-3</v>
      </c>
      <c r="M1630" s="8">
        <v>92.611000000000004</v>
      </c>
      <c r="N1630" s="8"/>
      <c r="O1630" s="8">
        <v>5.106319742543576</v>
      </c>
      <c r="P1630" s="8">
        <v>10.657372918465411</v>
      </c>
      <c r="Q1630" s="8">
        <v>41.850018196944895</v>
      </c>
      <c r="R1630" s="8">
        <v>42.38628914204611</v>
      </c>
      <c r="S1630" s="8">
        <v>100</v>
      </c>
      <c r="T1630" s="8">
        <v>0</v>
      </c>
      <c r="U1630" s="8">
        <v>64.309992862900003</v>
      </c>
      <c r="V1630" s="8">
        <v>35.690007137099997</v>
      </c>
      <c r="W1630" s="8">
        <v>100</v>
      </c>
      <c r="X1630" s="9"/>
    </row>
    <row r="1631" spans="2:24" x14ac:dyDescent="0.2">
      <c r="B1631" s="20" t="s">
        <v>3164</v>
      </c>
      <c r="C1631" s="8">
        <v>65.370999999999995</v>
      </c>
      <c r="D1631" s="8">
        <v>0</v>
      </c>
      <c r="E1631" s="8">
        <v>27.533999999999999</v>
      </c>
      <c r="F1631" s="8">
        <v>0</v>
      </c>
      <c r="G1631" s="8">
        <v>0.04</v>
      </c>
      <c r="H1631" s="8">
        <v>2.9000000000000001E-2</v>
      </c>
      <c r="I1631" s="8">
        <v>0</v>
      </c>
      <c r="J1631" s="8">
        <v>7.0000000000000001E-3</v>
      </c>
      <c r="K1631" s="8">
        <v>9.2999999999999999E-2</v>
      </c>
      <c r="L1631" s="8">
        <v>0</v>
      </c>
      <c r="M1631" s="8">
        <v>93.081000000000003</v>
      </c>
      <c r="N1631" s="8"/>
      <c r="O1631" s="8">
        <v>11.447689024630989</v>
      </c>
      <c r="P1631" s="8">
        <v>0</v>
      </c>
      <c r="Q1631" s="8">
        <v>51.059683824531312</v>
      </c>
      <c r="R1631" s="8">
        <v>37.492627150837713</v>
      </c>
      <c r="S1631" s="8">
        <v>100.00000000000001</v>
      </c>
      <c r="T1631" s="8">
        <v>0</v>
      </c>
      <c r="U1631" s="8">
        <v>73.349506536138563</v>
      </c>
      <c r="V1631" s="8">
        <v>26.650493463861437</v>
      </c>
      <c r="W1631" s="8">
        <v>100</v>
      </c>
      <c r="X1631" s="9"/>
    </row>
    <row r="1632" spans="2:24" x14ac:dyDescent="0.2">
      <c r="B1632" s="20" t="s">
        <v>3165</v>
      </c>
      <c r="C1632" s="8">
        <v>65.197999999999993</v>
      </c>
      <c r="D1632" s="8">
        <v>0</v>
      </c>
      <c r="E1632" s="8">
        <v>27.597000000000001</v>
      </c>
      <c r="F1632" s="8">
        <v>0</v>
      </c>
      <c r="G1632" s="8">
        <v>2.5000000000000001E-2</v>
      </c>
      <c r="H1632" s="8">
        <v>3.1E-2</v>
      </c>
      <c r="I1632" s="8">
        <v>8.9999999999999993E-3</v>
      </c>
      <c r="J1632" s="8">
        <v>0</v>
      </c>
      <c r="K1632" s="8">
        <v>9.2999999999999999E-2</v>
      </c>
      <c r="L1632" s="8">
        <v>1.0999999999999999E-2</v>
      </c>
      <c r="M1632" s="8">
        <v>92.97</v>
      </c>
      <c r="N1632" s="8"/>
      <c r="O1632" s="8">
        <v>0</v>
      </c>
      <c r="P1632" s="8">
        <v>22.146907723556826</v>
      </c>
      <c r="Q1632" s="8">
        <v>34.511039741777971</v>
      </c>
      <c r="R1632" s="8">
        <v>43.342052534665207</v>
      </c>
      <c r="S1632" s="8">
        <v>100</v>
      </c>
      <c r="T1632" s="8">
        <v>0</v>
      </c>
      <c r="U1632" s="8">
        <v>74.851648465980574</v>
      </c>
      <c r="V1632" s="8">
        <v>25.148351534019437</v>
      </c>
      <c r="W1632" s="8">
        <v>100.00000000000001</v>
      </c>
      <c r="X1632" s="9"/>
    </row>
    <row r="1633" spans="2:24" x14ac:dyDescent="0.2">
      <c r="B1633" s="20" t="s">
        <v>3166</v>
      </c>
      <c r="C1633" s="8">
        <v>64.950999999999993</v>
      </c>
      <c r="D1633" s="8">
        <v>0</v>
      </c>
      <c r="E1633" s="8">
        <v>27.724</v>
      </c>
      <c r="F1633" s="8">
        <v>0</v>
      </c>
      <c r="G1633" s="8">
        <v>2.1000000000000001E-2</v>
      </c>
      <c r="H1633" s="8">
        <v>1.9E-2</v>
      </c>
      <c r="I1633" s="8">
        <v>2E-3</v>
      </c>
      <c r="J1633" s="8">
        <v>3.0000000000000001E-3</v>
      </c>
      <c r="K1633" s="8">
        <v>0.17</v>
      </c>
      <c r="L1633" s="8">
        <v>1E-3</v>
      </c>
      <c r="M1633" s="8">
        <v>92.899000000000001</v>
      </c>
      <c r="N1633" s="8"/>
      <c r="O1633" s="8">
        <v>8.0656739900542984</v>
      </c>
      <c r="P1633" s="8">
        <v>7.481700227234926</v>
      </c>
      <c r="Q1633" s="8">
        <v>44.069391169285559</v>
      </c>
      <c r="R1633" s="8">
        <v>40.383234613425216</v>
      </c>
      <c r="S1633" s="8">
        <v>100</v>
      </c>
      <c r="T1633" s="8">
        <v>0</v>
      </c>
      <c r="U1633" s="8">
        <v>89.213666412927196</v>
      </c>
      <c r="V1633" s="8">
        <v>10.786333587072809</v>
      </c>
      <c r="W1633" s="8">
        <v>100</v>
      </c>
      <c r="X1633" s="9"/>
    </row>
    <row r="1634" spans="2:24" ht="17" x14ac:dyDescent="0.2">
      <c r="B1634" s="10" t="s">
        <v>3643</v>
      </c>
      <c r="C1634" s="8">
        <f t="shared" ref="C1634:L1634" si="702">AVERAGE(C1615:C1626,C1627:C1633)</f>
        <v>65.225631578947386</v>
      </c>
      <c r="D1634" s="8">
        <f t="shared" si="702"/>
        <v>1.2631578947368421E-3</v>
      </c>
      <c r="E1634" s="8">
        <f t="shared" si="702"/>
        <v>27.260263157894734</v>
      </c>
      <c r="F1634" s="8">
        <f t="shared" si="702"/>
        <v>9.4736842105263154E-4</v>
      </c>
      <c r="G1634" s="8">
        <f t="shared" si="702"/>
        <v>4.9473684210526322E-2</v>
      </c>
      <c r="H1634" s="8">
        <f t="shared" si="702"/>
        <v>3.1000000000000003E-2</v>
      </c>
      <c r="I1634" s="8">
        <f t="shared" si="702"/>
        <v>3.3684210526315791E-3</v>
      </c>
      <c r="J1634" s="8">
        <f t="shared" si="702"/>
        <v>2.1578947368421056E-3</v>
      </c>
      <c r="K1634" s="8">
        <f t="shared" si="702"/>
        <v>0.11689473684210527</v>
      </c>
      <c r="L1634" s="8">
        <f t="shared" si="702"/>
        <v>5.7894736842105275E-3</v>
      </c>
      <c r="M1634" s="8">
        <f>SUM(C1634:L1634)</f>
        <v>92.696789473684234</v>
      </c>
      <c r="N1634" s="8"/>
      <c r="O1634" s="8">
        <v>3.0841097834082873</v>
      </c>
      <c r="P1634" s="8">
        <v>6.6984889357905057</v>
      </c>
      <c r="Q1634" s="8">
        <v>55.191496811221221</v>
      </c>
      <c r="R1634" s="8">
        <v>35.025904469579977</v>
      </c>
      <c r="S1634" s="8">
        <v>100</v>
      </c>
      <c r="T1634" s="8">
        <v>0</v>
      </c>
      <c r="U1634" s="8">
        <v>75.144889009448434</v>
      </c>
      <c r="V1634" s="8">
        <v>24.855110990551566</v>
      </c>
      <c r="W1634" s="8">
        <v>100</v>
      </c>
      <c r="X1634" s="9"/>
    </row>
    <row r="1635" spans="2:24" ht="17" x14ac:dyDescent="0.2">
      <c r="B1635" s="10" t="s">
        <v>1532</v>
      </c>
      <c r="C1635" s="8">
        <f t="shared" ref="C1635:L1635" si="703">(STDEV(C1615:C1626,C1627:C1633)/C1634)*100</f>
        <v>1.1829720948732021</v>
      </c>
      <c r="D1635" s="8">
        <f t="shared" si="703"/>
        <v>151.2295287646244</v>
      </c>
      <c r="E1635" s="8">
        <f t="shared" si="703"/>
        <v>2.8905651451244729</v>
      </c>
      <c r="F1635" s="8">
        <f t="shared" si="703"/>
        <v>254.87698423338801</v>
      </c>
      <c r="G1635" s="8">
        <f t="shared" si="703"/>
        <v>130.95274163692119</v>
      </c>
      <c r="H1635" s="8">
        <f t="shared" si="703"/>
        <v>49.438984656226417</v>
      </c>
      <c r="I1635" s="8">
        <f t="shared" si="703"/>
        <v>159.63010628742103</v>
      </c>
      <c r="J1635" s="8">
        <f t="shared" si="703"/>
        <v>110.59899165686768</v>
      </c>
      <c r="K1635" s="8">
        <f t="shared" si="703"/>
        <v>33.931141025456455</v>
      </c>
      <c r="L1635" s="8">
        <f t="shared" si="703"/>
        <v>70.180797606019524</v>
      </c>
      <c r="N1635" s="8"/>
      <c r="O1635" s="8">
        <v>23.332813574616971</v>
      </c>
      <c r="P1635" s="8">
        <v>46.857773045733694</v>
      </c>
      <c r="Q1635" s="8">
        <v>21.563978267461451</v>
      </c>
      <c r="R1635" s="8">
        <v>8.2454351121878862</v>
      </c>
      <c r="S1635" s="8">
        <v>100.00000000000001</v>
      </c>
      <c r="V1635" s="8"/>
      <c r="W1635" s="8"/>
      <c r="X1635" s="9"/>
    </row>
    <row r="1636" spans="2:24" x14ac:dyDescent="0.2">
      <c r="B1636" s="20"/>
      <c r="C1636" s="8"/>
      <c r="D1636" s="8"/>
      <c r="E1636" s="8"/>
      <c r="F1636" s="8"/>
      <c r="G1636" s="8"/>
      <c r="H1636" s="8"/>
      <c r="I1636" s="8"/>
      <c r="J1636" s="8"/>
      <c r="K1636" s="8"/>
      <c r="L1636" s="8"/>
      <c r="N1636" s="8"/>
      <c r="O1636" s="8"/>
      <c r="P1636" s="8"/>
      <c r="Q1636" s="8"/>
      <c r="R1636" s="8"/>
      <c r="S1636" s="8"/>
      <c r="V1636" s="8"/>
      <c r="W1636" s="8"/>
      <c r="X1636" s="9"/>
    </row>
    <row r="1637" spans="2:24" x14ac:dyDescent="0.2">
      <c r="B1637" s="20" t="s">
        <v>3170</v>
      </c>
      <c r="C1637" s="8">
        <v>56.664000000000001</v>
      </c>
      <c r="D1637" s="8">
        <v>0</v>
      </c>
      <c r="E1637" s="8">
        <v>25.303999999999998</v>
      </c>
      <c r="F1637" s="8">
        <v>0</v>
      </c>
      <c r="G1637" s="8">
        <v>0.10199999999999999</v>
      </c>
      <c r="H1637" s="8">
        <v>1.7000000000000001E-2</v>
      </c>
      <c r="I1637" s="8">
        <v>3.9E-2</v>
      </c>
      <c r="J1637" s="8">
        <v>2.1999999999999999E-2</v>
      </c>
      <c r="K1637" s="8">
        <v>14.602</v>
      </c>
      <c r="L1637" s="8">
        <v>8.0000000000000002E-3</v>
      </c>
      <c r="M1637" s="8">
        <v>96.768000000000001</v>
      </c>
      <c r="N1637" s="8"/>
      <c r="O1637" s="8">
        <v>12.993192259612568</v>
      </c>
      <c r="P1637" s="8">
        <v>32.048572425371297</v>
      </c>
      <c r="Q1637" s="8">
        <v>47.020982801427849</v>
      </c>
      <c r="R1637" s="8">
        <v>7.9372525135882874</v>
      </c>
      <c r="S1637" s="8">
        <v>100.00000000000001</v>
      </c>
      <c r="T1637" s="8">
        <v>0.30027912076627178</v>
      </c>
      <c r="U1637" s="8">
        <v>99.361393354889302</v>
      </c>
      <c r="V1637" s="8">
        <v>0.33832752434441576</v>
      </c>
      <c r="W1637" s="8">
        <v>100</v>
      </c>
      <c r="X1637" s="9"/>
    </row>
    <row r="1638" spans="2:24" x14ac:dyDescent="0.2">
      <c r="B1638" s="20" t="s">
        <v>3171</v>
      </c>
      <c r="C1638" s="8">
        <v>57.478999999999999</v>
      </c>
      <c r="D1638" s="8">
        <v>8.9999999999999993E-3</v>
      </c>
      <c r="E1638" s="8">
        <v>25.637</v>
      </c>
      <c r="F1638" s="8">
        <v>0</v>
      </c>
      <c r="G1638" s="8">
        <v>0.186</v>
      </c>
      <c r="H1638" s="8">
        <v>3.2000000000000001E-2</v>
      </c>
      <c r="I1638" s="8">
        <v>0</v>
      </c>
      <c r="J1638" s="8">
        <v>3.4000000000000002E-2</v>
      </c>
      <c r="K1638" s="8">
        <v>15.025</v>
      </c>
      <c r="L1638" s="8">
        <v>1.4999999999999999E-2</v>
      </c>
      <c r="M1638" s="8">
        <v>98.417000000000002</v>
      </c>
      <c r="N1638" s="8"/>
      <c r="O1638" s="8">
        <v>16.62762183257702</v>
      </c>
      <c r="P1638" s="8">
        <v>0</v>
      </c>
      <c r="Q1638" s="8">
        <v>71.000680691682462</v>
      </c>
      <c r="R1638" s="8">
        <v>12.371697475740511</v>
      </c>
      <c r="S1638" s="8">
        <v>100</v>
      </c>
      <c r="T1638" s="8">
        <v>0.53279664953720951</v>
      </c>
      <c r="U1638" s="8">
        <v>99.249589378092224</v>
      </c>
      <c r="V1638" s="8">
        <v>0.21761397237056768</v>
      </c>
      <c r="W1638" s="8">
        <v>100</v>
      </c>
      <c r="X1638" s="9"/>
    </row>
    <row r="1639" spans="2:24" x14ac:dyDescent="0.2">
      <c r="B1639" s="20" t="s">
        <v>3172</v>
      </c>
      <c r="C1639" s="8">
        <v>57.313000000000002</v>
      </c>
      <c r="D1639" s="8">
        <v>0</v>
      </c>
      <c r="E1639" s="8">
        <v>25.17</v>
      </c>
      <c r="F1639" s="8">
        <v>0</v>
      </c>
      <c r="G1639" s="8">
        <v>0.20899999999999999</v>
      </c>
      <c r="H1639" s="8">
        <v>4.9000000000000002E-2</v>
      </c>
      <c r="I1639" s="8">
        <v>1.4E-2</v>
      </c>
      <c r="J1639" s="8">
        <v>8.1000000000000003E-2</v>
      </c>
      <c r="K1639" s="8">
        <v>14.744</v>
      </c>
      <c r="L1639" s="8">
        <v>0</v>
      </c>
      <c r="M1639" s="8">
        <v>97.58</v>
      </c>
      <c r="N1639" s="8"/>
      <c r="O1639" s="8">
        <v>26.790104492410769</v>
      </c>
      <c r="P1639" s="8">
        <v>6.4427061304839937</v>
      </c>
      <c r="Q1639" s="8">
        <v>53.955288780534502</v>
      </c>
      <c r="R1639" s="8">
        <v>12.811900596570736</v>
      </c>
      <c r="S1639" s="8">
        <v>100</v>
      </c>
      <c r="T1639" s="8">
        <v>0.60824694842830673</v>
      </c>
      <c r="U1639" s="8">
        <v>98.872683360286743</v>
      </c>
      <c r="V1639" s="8">
        <v>0.51906969128495239</v>
      </c>
      <c r="W1639" s="8">
        <v>100</v>
      </c>
      <c r="X1639" s="9"/>
    </row>
    <row r="1640" spans="2:24" x14ac:dyDescent="0.2">
      <c r="B1640" s="20" t="s">
        <v>3173</v>
      </c>
      <c r="C1640" s="8">
        <v>56.646999999999998</v>
      </c>
      <c r="D1640" s="8">
        <v>0.01</v>
      </c>
      <c r="E1640" s="8">
        <v>25.111000000000001</v>
      </c>
      <c r="F1640" s="8">
        <v>0</v>
      </c>
      <c r="G1640" s="8">
        <v>7.2999999999999995E-2</v>
      </c>
      <c r="H1640" s="8">
        <v>7.0000000000000001E-3</v>
      </c>
      <c r="I1640" s="8">
        <v>0</v>
      </c>
      <c r="J1640" s="8">
        <v>5.8999999999999997E-2</v>
      </c>
      <c r="K1640" s="8">
        <v>14.503</v>
      </c>
      <c r="L1640" s="8">
        <v>8.0000000000000002E-3</v>
      </c>
      <c r="M1640" s="8">
        <v>96.438000000000002</v>
      </c>
      <c r="N1640" s="8"/>
      <c r="O1640" s="8">
        <v>48.554207295118559</v>
      </c>
      <c r="P1640" s="8">
        <v>0</v>
      </c>
      <c r="Q1640" s="8">
        <v>46.891709214773194</v>
      </c>
      <c r="R1640" s="8">
        <v>4.5540834901082512</v>
      </c>
      <c r="S1640" s="8">
        <v>100.00000000000001</v>
      </c>
      <c r="T1640" s="8">
        <v>0</v>
      </c>
      <c r="U1640" s="8">
        <v>99.539136878095221</v>
      </c>
      <c r="V1640" s="8">
        <v>0.4608631219047768</v>
      </c>
      <c r="W1640" s="8">
        <v>100</v>
      </c>
      <c r="X1640" s="9"/>
    </row>
    <row r="1641" spans="2:24" x14ac:dyDescent="0.2">
      <c r="B1641" s="20" t="s">
        <v>3174</v>
      </c>
      <c r="C1641" s="8">
        <v>56.607999999999997</v>
      </c>
      <c r="D1641" s="8">
        <v>0</v>
      </c>
      <c r="E1641" s="8">
        <v>25.510999999999999</v>
      </c>
      <c r="F1641" s="8">
        <v>0</v>
      </c>
      <c r="G1641" s="8">
        <v>7.0000000000000001E-3</v>
      </c>
      <c r="H1641" s="8">
        <v>0.01</v>
      </c>
      <c r="I1641" s="8">
        <v>0.01</v>
      </c>
      <c r="J1641" s="8">
        <v>0.113</v>
      </c>
      <c r="K1641" s="8">
        <v>14.153</v>
      </c>
      <c r="L1641" s="8">
        <v>2E-3</v>
      </c>
      <c r="M1641" s="8">
        <v>96.417000000000002</v>
      </c>
      <c r="N1641" s="8"/>
      <c r="O1641" s="8">
        <v>80.551306261906532</v>
      </c>
      <c r="P1641" s="8">
        <v>9.9184781783722364</v>
      </c>
      <c r="Q1641" s="8">
        <v>3.894848152790817</v>
      </c>
      <c r="R1641" s="8">
        <v>5.6353674069304205</v>
      </c>
      <c r="S1641" s="8">
        <v>100</v>
      </c>
      <c r="T1641" s="8">
        <v>0</v>
      </c>
      <c r="U1641" s="8">
        <v>99.455251728934996</v>
      </c>
      <c r="V1641" s="8">
        <v>0.54474827106501544</v>
      </c>
      <c r="W1641" s="8">
        <v>100.00000000000001</v>
      </c>
      <c r="X1641" s="9"/>
    </row>
    <row r="1642" spans="2:24" x14ac:dyDescent="0.2">
      <c r="B1642" s="20" t="s">
        <v>3175</v>
      </c>
      <c r="C1642" s="8">
        <v>56.92</v>
      </c>
      <c r="D1642" s="8">
        <v>2.8000000000000001E-2</v>
      </c>
      <c r="E1642" s="8">
        <v>25.417999999999999</v>
      </c>
      <c r="F1642" s="8">
        <v>0</v>
      </c>
      <c r="G1642" s="8">
        <v>0.08</v>
      </c>
      <c r="H1642" s="8">
        <v>4.0000000000000001E-3</v>
      </c>
      <c r="I1642" s="8">
        <v>2.8000000000000001E-2</v>
      </c>
      <c r="J1642" s="8">
        <v>3.4000000000000002E-2</v>
      </c>
      <c r="K1642" s="8">
        <v>14.244</v>
      </c>
      <c r="L1642" s="8">
        <v>0.01</v>
      </c>
      <c r="M1642" s="8">
        <v>96.766999999999996</v>
      </c>
      <c r="N1642" s="8"/>
      <c r="O1642" s="8">
        <v>24.537229704374976</v>
      </c>
      <c r="P1642" s="8">
        <v>28.116129887978026</v>
      </c>
      <c r="Q1642" s="8">
        <v>45.064540283438852</v>
      </c>
      <c r="R1642" s="8">
        <v>2.282100124208148</v>
      </c>
      <c r="S1642" s="8">
        <v>100</v>
      </c>
      <c r="T1642" s="8">
        <v>0</v>
      </c>
      <c r="U1642" s="8">
        <v>99.465307804910779</v>
      </c>
      <c r="V1642" s="8">
        <v>0.53469219508921906</v>
      </c>
      <c r="W1642" s="8">
        <v>100</v>
      </c>
      <c r="X1642" s="9"/>
    </row>
    <row r="1643" spans="2:24" x14ac:dyDescent="0.2">
      <c r="B1643" s="20" t="s">
        <v>3176</v>
      </c>
      <c r="C1643" s="8">
        <v>57.82</v>
      </c>
      <c r="D1643" s="8">
        <v>0</v>
      </c>
      <c r="E1643" s="8">
        <v>25.501999999999999</v>
      </c>
      <c r="F1643" s="8">
        <v>0</v>
      </c>
      <c r="G1643" s="8">
        <v>7.2999999999999995E-2</v>
      </c>
      <c r="H1643" s="8">
        <v>1.4E-2</v>
      </c>
      <c r="I1643" s="8">
        <v>0</v>
      </c>
      <c r="J1643" s="8">
        <v>1.7000000000000001E-2</v>
      </c>
      <c r="K1643" s="8">
        <v>14.776999999999999</v>
      </c>
      <c r="L1643" s="8">
        <v>0</v>
      </c>
      <c r="M1643" s="8">
        <v>98.203000000000003</v>
      </c>
      <c r="N1643" s="8"/>
      <c r="O1643" s="8">
        <v>19.988828442419624</v>
      </c>
      <c r="P1643" s="8">
        <v>0</v>
      </c>
      <c r="Q1643" s="8">
        <v>66.997658665307355</v>
      </c>
      <c r="R1643" s="8">
        <v>13.013512892273022</v>
      </c>
      <c r="S1643" s="8">
        <v>100.00000000000001</v>
      </c>
      <c r="T1643" s="8">
        <v>0</v>
      </c>
      <c r="U1643" s="8">
        <v>99.68296512005675</v>
      </c>
      <c r="V1643" s="8">
        <v>0.31703487994325108</v>
      </c>
      <c r="W1643" s="8">
        <v>100</v>
      </c>
      <c r="X1643" s="9"/>
    </row>
    <row r="1644" spans="2:24" x14ac:dyDescent="0.2">
      <c r="B1644" s="20" t="s">
        <v>3177</v>
      </c>
      <c r="C1644" s="8">
        <v>57.122</v>
      </c>
      <c r="D1644" s="8">
        <v>8.9999999999999993E-3</v>
      </c>
      <c r="E1644" s="8">
        <v>25.513999999999999</v>
      </c>
      <c r="F1644" s="8">
        <v>2E-3</v>
      </c>
      <c r="G1644" s="8">
        <v>2.5999999999999999E-2</v>
      </c>
      <c r="H1644" s="8">
        <v>3.3000000000000002E-2</v>
      </c>
      <c r="I1644" s="8">
        <v>0</v>
      </c>
      <c r="J1644" s="8">
        <v>6.6000000000000003E-2</v>
      </c>
      <c r="K1644" s="8">
        <v>14.5</v>
      </c>
      <c r="L1644" s="8">
        <v>0</v>
      </c>
      <c r="M1644" s="8">
        <v>97.283000000000001</v>
      </c>
      <c r="N1644" s="8"/>
      <c r="O1644" s="8">
        <v>58.72812836675616</v>
      </c>
      <c r="P1644" s="8">
        <v>0</v>
      </c>
      <c r="Q1644" s="8">
        <v>18.05817757389951</v>
      </c>
      <c r="R1644" s="8">
        <v>23.213694059344334</v>
      </c>
      <c r="S1644" s="8">
        <v>100</v>
      </c>
      <c r="T1644" s="8">
        <v>0</v>
      </c>
      <c r="U1644" s="8">
        <v>99.57353392994743</v>
      </c>
      <c r="V1644" s="8">
        <v>0.42646607005256515</v>
      </c>
      <c r="W1644" s="8">
        <v>100</v>
      </c>
      <c r="X1644" s="9"/>
    </row>
    <row r="1645" spans="2:24" x14ac:dyDescent="0.2">
      <c r="B1645" s="20" t="s">
        <v>3178</v>
      </c>
      <c r="C1645" s="8">
        <v>57.06</v>
      </c>
      <c r="D1645" s="8">
        <v>0</v>
      </c>
      <c r="E1645" s="8">
        <v>25.507000000000001</v>
      </c>
      <c r="F1645" s="8">
        <v>0</v>
      </c>
      <c r="G1645" s="8">
        <v>4.5999999999999999E-2</v>
      </c>
      <c r="H1645" s="8">
        <v>8.0000000000000002E-3</v>
      </c>
      <c r="I1645" s="8">
        <v>0</v>
      </c>
      <c r="J1645" s="8">
        <v>9.5000000000000001E-2</v>
      </c>
      <c r="K1645" s="8">
        <v>14.221</v>
      </c>
      <c r="L1645" s="8">
        <v>3.0000000000000001E-3</v>
      </c>
      <c r="M1645" s="8">
        <v>96.957999999999998</v>
      </c>
      <c r="N1645" s="8"/>
      <c r="O1645" s="8">
        <v>69.227105295723533</v>
      </c>
      <c r="P1645" s="8">
        <v>0</v>
      </c>
      <c r="Q1645" s="8">
        <v>26.164277406005027</v>
      </c>
      <c r="R1645" s="8">
        <v>4.6086172982714322</v>
      </c>
      <c r="S1645" s="8">
        <v>99.999999999999986</v>
      </c>
      <c r="T1645" s="8">
        <v>0</v>
      </c>
      <c r="U1645" s="8">
        <v>99.469581846534197</v>
      </c>
      <c r="V1645" s="8">
        <v>0.53041815346580745</v>
      </c>
      <c r="W1645" s="8">
        <v>100</v>
      </c>
      <c r="X1645" s="9"/>
    </row>
    <row r="1646" spans="2:24" ht="17" x14ac:dyDescent="0.2">
      <c r="B1646" s="10" t="s">
        <v>3057</v>
      </c>
      <c r="C1646" s="8">
        <f t="shared" ref="C1646:L1646" si="704">AVERAGE(C1637:C1640,C1641:C1645)</f>
        <v>57.070333333333338</v>
      </c>
      <c r="D1646" s="8">
        <f t="shared" si="704"/>
        <v>6.2222222222222227E-3</v>
      </c>
      <c r="E1646" s="8">
        <f t="shared" si="704"/>
        <v>25.408222222222225</v>
      </c>
      <c r="F1646" s="8">
        <f t="shared" si="704"/>
        <v>2.2222222222222223E-4</v>
      </c>
      <c r="G1646" s="8">
        <f t="shared" si="704"/>
        <v>8.9111111111111099E-2</v>
      </c>
      <c r="H1646" s="8">
        <f t="shared" si="704"/>
        <v>1.9333333333333334E-2</v>
      </c>
      <c r="I1646" s="8">
        <f t="shared" si="704"/>
        <v>1.0111111111111111E-2</v>
      </c>
      <c r="J1646" s="8">
        <f t="shared" si="704"/>
        <v>5.7888888888888893E-2</v>
      </c>
      <c r="K1646" s="8">
        <f t="shared" si="704"/>
        <v>14.529888888888889</v>
      </c>
      <c r="L1646" s="8">
        <f t="shared" si="704"/>
        <v>5.1111111111111114E-3</v>
      </c>
      <c r="M1646" s="8">
        <f>SUM(C1646:L1646)</f>
        <v>97.196444444444438</v>
      </c>
      <c r="N1646" s="8"/>
      <c r="O1646" s="8">
        <v>36.919717791139448</v>
      </c>
      <c r="P1646" s="8">
        <v>8.9724891080115796</v>
      </c>
      <c r="Q1646" s="8">
        <v>44.360186588526126</v>
      </c>
      <c r="R1646" s="8">
        <v>9.747606512322859</v>
      </c>
      <c r="S1646" s="8">
        <v>100.00000000000001</v>
      </c>
      <c r="T1646" s="8">
        <v>0</v>
      </c>
      <c r="U1646" s="8">
        <v>99.407206805379843</v>
      </c>
      <c r="V1646" s="8">
        <v>0.59279319462016355</v>
      </c>
      <c r="W1646" s="8">
        <v>100</v>
      </c>
      <c r="X1646" s="9"/>
    </row>
    <row r="1647" spans="2:24" ht="17" x14ac:dyDescent="0.2">
      <c r="B1647" s="10" t="s">
        <v>1532</v>
      </c>
      <c r="C1647" s="8">
        <f t="shared" ref="C1647:L1647" si="705">(STDEV(C1637:C1640,C1641:C1645)/C1646)*100</f>
        <v>0.72546670590554097</v>
      </c>
      <c r="D1647" s="8">
        <f t="shared" si="705"/>
        <v>150.07173029819398</v>
      </c>
      <c r="E1647" s="8">
        <f t="shared" si="705"/>
        <v>0.69392294314321545</v>
      </c>
      <c r="F1647" s="8">
        <f t="shared" si="705"/>
        <v>299.99999999999994</v>
      </c>
      <c r="G1647" s="8">
        <f t="shared" si="705"/>
        <v>76.433813508575085</v>
      </c>
      <c r="H1647" s="8">
        <f t="shared" si="705"/>
        <v>78.953469943829717</v>
      </c>
      <c r="I1647" s="8">
        <f t="shared" si="705"/>
        <v>143.35921915489385</v>
      </c>
      <c r="J1647" s="8">
        <f t="shared" si="705"/>
        <v>58.315381831595303</v>
      </c>
      <c r="K1647" s="8">
        <f t="shared" si="705"/>
        <v>2.0036562599542491</v>
      </c>
      <c r="L1647" s="8">
        <f t="shared" si="705"/>
        <v>105.10931387795341</v>
      </c>
      <c r="N1647" s="8"/>
      <c r="O1647" s="8">
        <v>15.35174981502645</v>
      </c>
      <c r="P1647" s="8">
        <v>52.511120496006981</v>
      </c>
      <c r="Q1647" s="8">
        <v>15.705748382744162</v>
      </c>
      <c r="R1647" s="8">
        <v>16.431381306222413</v>
      </c>
      <c r="S1647" s="8">
        <v>100</v>
      </c>
      <c r="V1647" s="8"/>
      <c r="W1647" s="8"/>
      <c r="X1647" s="9"/>
    </row>
    <row r="1648" spans="2:24" x14ac:dyDescent="0.2">
      <c r="B1648" s="20"/>
      <c r="C1648" s="8"/>
      <c r="D1648" s="8"/>
      <c r="E1648" s="8"/>
      <c r="F1648" s="8"/>
      <c r="G1648" s="8"/>
      <c r="H1648" s="8"/>
      <c r="I1648" s="8"/>
      <c r="J1648" s="8"/>
      <c r="K1648" s="8"/>
      <c r="L1648" s="8"/>
      <c r="N1648" s="8"/>
      <c r="O1648" s="8"/>
      <c r="P1648" s="8"/>
      <c r="Q1648" s="8"/>
      <c r="R1648" s="8"/>
      <c r="S1648" s="8"/>
      <c r="V1648" s="8"/>
      <c r="W1648" s="8"/>
      <c r="X1648" s="9"/>
    </row>
    <row r="1649" spans="2:24" x14ac:dyDescent="0.2">
      <c r="B1649" s="20" t="s">
        <v>3184</v>
      </c>
      <c r="C1649" s="8">
        <v>52.554000000000002</v>
      </c>
      <c r="D1649" s="8">
        <v>7.6999999999999999E-2</v>
      </c>
      <c r="E1649" s="8">
        <v>5.6550000000000002</v>
      </c>
      <c r="F1649" s="8">
        <v>0</v>
      </c>
      <c r="G1649" s="8">
        <v>11.557</v>
      </c>
      <c r="H1649" s="8">
        <v>1.7000000000000001E-2</v>
      </c>
      <c r="I1649" s="8">
        <v>8.0109999999999992</v>
      </c>
      <c r="J1649" s="8">
        <v>14.877000000000001</v>
      </c>
      <c r="K1649" s="8">
        <v>5.2350000000000003</v>
      </c>
      <c r="L1649" s="8">
        <v>0</v>
      </c>
      <c r="M1649" s="8">
        <v>98.013000000000005</v>
      </c>
      <c r="N1649" s="8"/>
      <c r="O1649" s="8">
        <v>42.43577607902435</v>
      </c>
      <c r="P1649" s="8">
        <v>31.794676893861258</v>
      </c>
      <c r="Q1649" s="8">
        <v>25.731212174379415</v>
      </c>
      <c r="R1649" s="8">
        <v>3.8334852734963502E-2</v>
      </c>
      <c r="S1649" s="8">
        <v>99.999999999999986</v>
      </c>
      <c r="T1649" s="8">
        <v>12.362358628851176</v>
      </c>
      <c r="U1649" s="8">
        <v>11.541250448593043</v>
      </c>
      <c r="V1649" s="8">
        <v>76.096390922555784</v>
      </c>
      <c r="W1649" s="8">
        <v>100</v>
      </c>
      <c r="X1649" s="9"/>
    </row>
    <row r="1650" spans="2:24" x14ac:dyDescent="0.2">
      <c r="B1650" s="20" t="s">
        <v>3185</v>
      </c>
      <c r="C1650" s="8">
        <v>52.366</v>
      </c>
      <c r="D1650" s="8">
        <v>7.0000000000000007E-2</v>
      </c>
      <c r="E1650" s="8">
        <v>5.1840000000000002</v>
      </c>
      <c r="F1650" s="8">
        <v>0</v>
      </c>
      <c r="G1650" s="8">
        <v>10.865</v>
      </c>
      <c r="H1650" s="8">
        <v>1.7999999999999999E-2</v>
      </c>
      <c r="I1650" s="8">
        <v>8.9009999999999998</v>
      </c>
      <c r="J1650" s="8">
        <v>15.866</v>
      </c>
      <c r="K1650" s="8">
        <v>4.82</v>
      </c>
      <c r="L1650" s="8">
        <v>1.4999999999999999E-2</v>
      </c>
      <c r="M1650" s="8">
        <v>98.11</v>
      </c>
      <c r="N1650" s="8"/>
      <c r="O1650" s="8">
        <v>43.177865764746841</v>
      </c>
      <c r="P1650" s="8">
        <v>33.704153263975826</v>
      </c>
      <c r="Q1650" s="8">
        <v>23.079255713376234</v>
      </c>
      <c r="R1650" s="8">
        <v>3.8725257901097883E-2</v>
      </c>
      <c r="S1650" s="8">
        <v>100</v>
      </c>
      <c r="T1650" s="8">
        <v>13.198831673867787</v>
      </c>
      <c r="U1650" s="8">
        <v>8.5167535440689512</v>
      </c>
      <c r="V1650" s="8">
        <v>78.284414782063266</v>
      </c>
      <c r="W1650" s="8">
        <v>100</v>
      </c>
      <c r="X1650" s="9"/>
    </row>
    <row r="1651" spans="2:24" x14ac:dyDescent="0.2">
      <c r="B1651" s="20" t="s">
        <v>3186</v>
      </c>
      <c r="C1651" s="8">
        <v>52.084000000000003</v>
      </c>
      <c r="D1651" s="8">
        <v>9.1999999999999998E-2</v>
      </c>
      <c r="E1651" s="8">
        <v>5.3609999999999998</v>
      </c>
      <c r="F1651" s="8">
        <v>1.0999999999999999E-2</v>
      </c>
      <c r="G1651" s="8">
        <v>10.621</v>
      </c>
      <c r="H1651" s="8">
        <v>1.7999999999999999E-2</v>
      </c>
      <c r="I1651" s="8">
        <v>8.8360000000000003</v>
      </c>
      <c r="J1651" s="8">
        <v>15.898999999999999</v>
      </c>
      <c r="K1651" s="8">
        <v>5.0510000000000002</v>
      </c>
      <c r="L1651" s="8">
        <v>5.0000000000000001E-3</v>
      </c>
      <c r="M1651" s="8">
        <v>97.994</v>
      </c>
      <c r="N1651" s="8"/>
      <c r="O1651" s="8">
        <v>43.56154742120971</v>
      </c>
      <c r="P1651" s="8">
        <v>33.685274798257254</v>
      </c>
      <c r="Q1651" s="8">
        <v>22.71418949965172</v>
      </c>
      <c r="R1651" s="8">
        <v>3.8988280881320218E-2</v>
      </c>
      <c r="S1651" s="8">
        <v>100.00000000000001</v>
      </c>
      <c r="T1651" s="8">
        <v>15.467887019066081</v>
      </c>
      <c r="U1651" s="8">
        <v>7.6580402186969971</v>
      </c>
      <c r="V1651" s="8">
        <v>76.874072762236921</v>
      </c>
      <c r="W1651" s="8">
        <v>100</v>
      </c>
      <c r="X1651" s="9"/>
    </row>
    <row r="1652" spans="2:24" x14ac:dyDescent="0.2">
      <c r="B1652" s="20" t="s">
        <v>3187</v>
      </c>
      <c r="C1652" s="8">
        <v>52.543999999999997</v>
      </c>
      <c r="D1652" s="8">
        <v>9.5000000000000001E-2</v>
      </c>
      <c r="E1652" s="8">
        <v>5.76</v>
      </c>
      <c r="F1652" s="8">
        <v>7.0000000000000001E-3</v>
      </c>
      <c r="G1652" s="8">
        <v>11.555</v>
      </c>
      <c r="H1652" s="8">
        <v>8.9999999999999993E-3</v>
      </c>
      <c r="I1652" s="8">
        <v>8.1050000000000004</v>
      </c>
      <c r="J1652" s="8">
        <v>14.734999999999999</v>
      </c>
      <c r="K1652" s="8">
        <v>5.5410000000000004</v>
      </c>
      <c r="L1652" s="8">
        <v>3.0000000000000001E-3</v>
      </c>
      <c r="M1652" s="8">
        <v>98.353999999999999</v>
      </c>
      <c r="N1652" s="8"/>
      <c r="O1652" s="8">
        <v>42.05363390569557</v>
      </c>
      <c r="P1652" s="8">
        <v>32.185281117785408</v>
      </c>
      <c r="Q1652" s="8">
        <v>25.740778994808167</v>
      </c>
      <c r="R1652" s="8">
        <v>2.0305981710840297E-2</v>
      </c>
      <c r="S1652" s="8">
        <v>99.999999999999986</v>
      </c>
      <c r="T1652" s="8">
        <v>15.334080013422433</v>
      </c>
      <c r="U1652" s="8">
        <v>10.327804781312333</v>
      </c>
      <c r="V1652" s="8">
        <v>74.338115205265225</v>
      </c>
      <c r="W1652" s="8">
        <v>100</v>
      </c>
      <c r="X1652" s="9"/>
    </row>
    <row r="1653" spans="2:24" x14ac:dyDescent="0.2">
      <c r="B1653" s="20" t="s">
        <v>3188</v>
      </c>
      <c r="C1653" s="8">
        <v>52.618000000000002</v>
      </c>
      <c r="D1653" s="8">
        <v>5.2999999999999999E-2</v>
      </c>
      <c r="E1653" s="8">
        <v>5.6130000000000004</v>
      </c>
      <c r="F1653" s="8">
        <v>2E-3</v>
      </c>
      <c r="G1653" s="8">
        <v>11.257</v>
      </c>
      <c r="H1653" s="8">
        <v>1.7000000000000001E-2</v>
      </c>
      <c r="I1653" s="8">
        <v>8.5090000000000003</v>
      </c>
      <c r="J1653" s="8">
        <v>15.199</v>
      </c>
      <c r="K1653" s="8">
        <v>5.2590000000000003</v>
      </c>
      <c r="L1653" s="8">
        <v>0</v>
      </c>
      <c r="M1653" s="8">
        <v>98.537000000000006</v>
      </c>
      <c r="N1653" s="8"/>
      <c r="O1653" s="8">
        <v>42.40977590681215</v>
      </c>
      <c r="P1653" s="8">
        <v>33.035461971499643</v>
      </c>
      <c r="Q1653" s="8">
        <v>24.51726240593516</v>
      </c>
      <c r="R1653" s="8">
        <v>3.7499715753033527E-2</v>
      </c>
      <c r="S1653" s="8">
        <v>99.999999999999972</v>
      </c>
      <c r="T1653" s="8">
        <v>14.443530309273175</v>
      </c>
      <c r="U1653" s="8">
        <v>9.5699939771100517</v>
      </c>
      <c r="V1653" s="8">
        <v>75.98647571361677</v>
      </c>
      <c r="W1653" s="8">
        <v>100</v>
      </c>
      <c r="X1653" s="9"/>
    </row>
    <row r="1654" spans="2:24" x14ac:dyDescent="0.2">
      <c r="B1654" s="20" t="s">
        <v>3179</v>
      </c>
      <c r="C1654" s="8">
        <v>52.597000000000001</v>
      </c>
      <c r="D1654" s="8">
        <v>8.7999999999999995E-2</v>
      </c>
      <c r="E1654" s="8">
        <v>7.2910000000000004</v>
      </c>
      <c r="F1654" s="8">
        <v>1.2E-2</v>
      </c>
      <c r="G1654" s="8">
        <v>10.02</v>
      </c>
      <c r="H1654" s="8">
        <v>7.0000000000000001E-3</v>
      </c>
      <c r="I1654" s="8">
        <v>7.8579999999999997</v>
      </c>
      <c r="J1654" s="8">
        <v>14.141</v>
      </c>
      <c r="K1654" s="8">
        <v>5.8079999999999998</v>
      </c>
      <c r="L1654" s="8">
        <v>1.2E-2</v>
      </c>
      <c r="M1654" s="8">
        <v>97.843999999999994</v>
      </c>
      <c r="N1654" s="8"/>
      <c r="O1654" s="8">
        <v>42.980201221715696</v>
      </c>
      <c r="P1654" s="8">
        <v>33.231599462635778</v>
      </c>
      <c r="Q1654" s="8">
        <v>23.771379762485648</v>
      </c>
      <c r="R1654" s="8">
        <v>1.6819553162875183E-2</v>
      </c>
      <c r="S1654" s="8">
        <v>100</v>
      </c>
      <c r="T1654" s="8">
        <v>12.424179775626937</v>
      </c>
      <c r="U1654" s="8">
        <v>14.794723847602617</v>
      </c>
      <c r="V1654" s="8">
        <v>72.781096376770449</v>
      </c>
      <c r="W1654" s="8">
        <v>100</v>
      </c>
      <c r="X1654" s="9"/>
    </row>
    <row r="1655" spans="2:24" x14ac:dyDescent="0.2">
      <c r="B1655" s="20" t="s">
        <v>3180</v>
      </c>
      <c r="C1655" s="8">
        <v>52.259</v>
      </c>
      <c r="D1655" s="8">
        <v>6.6000000000000003E-2</v>
      </c>
      <c r="E1655" s="8">
        <v>5.8170000000000002</v>
      </c>
      <c r="F1655" s="8">
        <v>0</v>
      </c>
      <c r="G1655" s="8">
        <v>11.542</v>
      </c>
      <c r="H1655" s="8">
        <v>3.7999999999999999E-2</v>
      </c>
      <c r="I1655" s="8">
        <v>7.7939999999999996</v>
      </c>
      <c r="J1655" s="8">
        <v>14.664999999999999</v>
      </c>
      <c r="K1655" s="8">
        <v>5.5279999999999996</v>
      </c>
      <c r="L1655" s="8">
        <v>2.1999999999999999E-2</v>
      </c>
      <c r="M1655" s="8">
        <v>97.748000000000005</v>
      </c>
      <c r="N1655" s="8"/>
      <c r="O1655" s="8">
        <v>42.447397244321017</v>
      </c>
      <c r="P1655" s="8">
        <v>31.38920366465787</v>
      </c>
      <c r="Q1655" s="8">
        <v>26.076446868584163</v>
      </c>
      <c r="R1655" s="8">
        <v>8.6952222436953233E-2</v>
      </c>
      <c r="S1655" s="8">
        <v>99.999999999999986</v>
      </c>
      <c r="T1655" s="8">
        <v>14.926118655939394</v>
      </c>
      <c r="U1655" s="8">
        <v>10.879019950151561</v>
      </c>
      <c r="V1655" s="8">
        <v>74.194861393909036</v>
      </c>
      <c r="W1655" s="8">
        <v>100</v>
      </c>
      <c r="X1655" s="9"/>
    </row>
    <row r="1656" spans="2:24" x14ac:dyDescent="0.2">
      <c r="B1656" s="20" t="s">
        <v>3181</v>
      </c>
      <c r="C1656" s="8">
        <v>52.287999999999997</v>
      </c>
      <c r="D1656" s="8">
        <v>5.5E-2</v>
      </c>
      <c r="E1656" s="8">
        <v>5.4930000000000003</v>
      </c>
      <c r="F1656" s="8">
        <v>8.9999999999999993E-3</v>
      </c>
      <c r="G1656" s="8">
        <v>10.625999999999999</v>
      </c>
      <c r="H1656" s="8">
        <v>0.02</v>
      </c>
      <c r="I1656" s="8">
        <v>8.5169999999999995</v>
      </c>
      <c r="J1656" s="8">
        <v>15.7</v>
      </c>
      <c r="K1656" s="8">
        <v>4.7329999999999997</v>
      </c>
      <c r="L1656" s="8">
        <v>1.4E-2</v>
      </c>
      <c r="M1656" s="8">
        <v>97.474000000000004</v>
      </c>
      <c r="N1656" s="8"/>
      <c r="O1656" s="8">
        <v>43.780867128272838</v>
      </c>
      <c r="P1656" s="8">
        <v>33.046255165710136</v>
      </c>
      <c r="Q1656" s="8">
        <v>23.128787432397768</v>
      </c>
      <c r="R1656" s="8">
        <v>4.4090273619255195E-2</v>
      </c>
      <c r="S1656" s="8">
        <v>100</v>
      </c>
      <c r="T1656" s="8">
        <v>10.392661127864805</v>
      </c>
      <c r="U1656" s="8">
        <v>10.890432537511181</v>
      </c>
      <c r="V1656" s="8">
        <v>78.716906334624014</v>
      </c>
      <c r="W1656" s="8">
        <v>100</v>
      </c>
      <c r="X1656" s="9"/>
    </row>
    <row r="1657" spans="2:24" x14ac:dyDescent="0.2">
      <c r="B1657" s="20" t="s">
        <v>3182</v>
      </c>
      <c r="C1657" s="8">
        <v>51.926000000000002</v>
      </c>
      <c r="D1657" s="8">
        <v>7.4999999999999997E-2</v>
      </c>
      <c r="E1657" s="8">
        <v>5.617</v>
      </c>
      <c r="F1657" s="8">
        <v>0</v>
      </c>
      <c r="G1657" s="8">
        <v>10.683999999999999</v>
      </c>
      <c r="H1657" s="8">
        <v>1.0999999999999999E-2</v>
      </c>
      <c r="I1657" s="8">
        <v>8.92</v>
      </c>
      <c r="J1657" s="8">
        <v>15.666</v>
      </c>
      <c r="K1657" s="8">
        <v>4.8760000000000003</v>
      </c>
      <c r="L1657" s="8">
        <v>2E-3</v>
      </c>
      <c r="M1657" s="8">
        <v>97.793999999999997</v>
      </c>
      <c r="N1657" s="8"/>
      <c r="O1657" s="8">
        <v>43.008564639766099</v>
      </c>
      <c r="P1657" s="8">
        <v>34.07317305403059</v>
      </c>
      <c r="Q1657" s="8">
        <v>22.89438872322129</v>
      </c>
      <c r="R1657" s="8">
        <v>2.3873582982025004E-2</v>
      </c>
      <c r="S1657" s="8">
        <v>100</v>
      </c>
      <c r="T1657" s="8">
        <v>14.008972124181691</v>
      </c>
      <c r="U1657" s="8">
        <v>8.2232308237679206</v>
      </c>
      <c r="V1657" s="8">
        <v>77.767797052050398</v>
      </c>
      <c r="W1657" s="8">
        <v>100</v>
      </c>
      <c r="X1657" s="9"/>
    </row>
    <row r="1658" spans="2:24" x14ac:dyDescent="0.2">
      <c r="B1658" s="20" t="s">
        <v>3183</v>
      </c>
      <c r="C1658" s="8">
        <v>52.654000000000003</v>
      </c>
      <c r="D1658" s="8">
        <v>8.7999999999999995E-2</v>
      </c>
      <c r="E1658" s="8">
        <v>6.0960000000000001</v>
      </c>
      <c r="F1658" s="8">
        <v>7.0000000000000001E-3</v>
      </c>
      <c r="G1658" s="8">
        <v>10.545</v>
      </c>
      <c r="H1658" s="8">
        <v>0.04</v>
      </c>
      <c r="I1658" s="8">
        <v>8.2579999999999991</v>
      </c>
      <c r="J1658" s="8">
        <v>15.192</v>
      </c>
      <c r="K1658" s="8">
        <v>5.2510000000000003</v>
      </c>
      <c r="L1658" s="8">
        <v>0</v>
      </c>
      <c r="M1658" s="8">
        <v>98.153999999999996</v>
      </c>
      <c r="N1658" s="8"/>
      <c r="O1658" s="8">
        <v>43.474492676498059</v>
      </c>
      <c r="P1658" s="8">
        <v>32.881025022222175</v>
      </c>
      <c r="Q1658" s="8">
        <v>23.553990829015227</v>
      </c>
      <c r="R1658" s="8">
        <v>9.0491472264549982E-2</v>
      </c>
      <c r="S1658" s="8">
        <v>100</v>
      </c>
      <c r="T1658" s="8">
        <v>11.946490668128911</v>
      </c>
      <c r="U1658" s="8">
        <v>11.986635145574441</v>
      </c>
      <c r="V1658" s="8">
        <v>76.066874186296644</v>
      </c>
      <c r="W1658" s="8">
        <v>100</v>
      </c>
      <c r="X1658" s="9"/>
    </row>
    <row r="1659" spans="2:24" ht="17" x14ac:dyDescent="0.2">
      <c r="B1659" s="10" t="s">
        <v>1861</v>
      </c>
      <c r="C1659" s="8">
        <f>AVERAGE(C1649:C1658)</f>
        <v>52.388999999999996</v>
      </c>
      <c r="D1659" s="8">
        <f t="shared" ref="D1659:L1659" si="706">AVERAGE(D1649:D1658)</f>
        <v>7.5899999999999995E-2</v>
      </c>
      <c r="E1659" s="8">
        <f t="shared" si="706"/>
        <v>5.7887000000000004</v>
      </c>
      <c r="F1659" s="8">
        <f t="shared" si="706"/>
        <v>4.8000000000000004E-3</v>
      </c>
      <c r="G1659" s="8">
        <f t="shared" si="706"/>
        <v>10.927200000000001</v>
      </c>
      <c r="H1659" s="8">
        <f t="shared" si="706"/>
        <v>1.9500000000000003E-2</v>
      </c>
      <c r="I1659" s="8">
        <f t="shared" si="706"/>
        <v>8.3708999999999989</v>
      </c>
      <c r="J1659" s="8">
        <f t="shared" si="706"/>
        <v>15.194000000000003</v>
      </c>
      <c r="K1659" s="8">
        <f t="shared" si="706"/>
        <v>5.2101999999999986</v>
      </c>
      <c r="L1659" s="8">
        <f t="shared" si="706"/>
        <v>7.3000000000000009E-3</v>
      </c>
      <c r="M1659" s="8">
        <f>SUM(C1659:L1659)</f>
        <v>97.987499999999997</v>
      </c>
      <c r="N1659" s="8"/>
      <c r="O1659" s="8">
        <v>42.938084520656105</v>
      </c>
      <c r="P1659" s="8">
        <v>32.914980063895946</v>
      </c>
      <c r="Q1659" s="8">
        <v>24.103370863918126</v>
      </c>
      <c r="R1659" s="8">
        <v>4.3564551529834711E-2</v>
      </c>
      <c r="S1659" s="8">
        <v>100.00000000000001</v>
      </c>
      <c r="T1659" s="8">
        <v>13.441447902322482</v>
      </c>
      <c r="U1659" s="8">
        <v>10.425571869129234</v>
      </c>
      <c r="V1659" s="8">
        <v>76.132980228548291</v>
      </c>
      <c r="W1659" s="8">
        <v>100</v>
      </c>
      <c r="X1659" s="9"/>
    </row>
    <row r="1660" spans="2:24" ht="17" x14ac:dyDescent="0.2">
      <c r="B1660" s="10" t="s">
        <v>1532</v>
      </c>
      <c r="C1660" s="8">
        <f>(STDEV(C1649:C1658)/C1659)*100</f>
        <v>0.47281191315191862</v>
      </c>
      <c r="D1660" s="8">
        <f t="shared" ref="D1660:L1660" si="707">(STDEV(D1649:D1658)/D1659)*100</f>
        <v>19.703712831142724</v>
      </c>
      <c r="E1660" s="8">
        <f t="shared" si="707"/>
        <v>10.084863669887891</v>
      </c>
      <c r="F1660" s="8">
        <f t="shared" si="707"/>
        <v>102.43938285880985</v>
      </c>
      <c r="G1660" s="8">
        <f t="shared" si="707"/>
        <v>4.8175673449404686</v>
      </c>
      <c r="H1660" s="8">
        <f t="shared" si="707"/>
        <v>57.169201737403874</v>
      </c>
      <c r="I1660" s="8">
        <f t="shared" si="707"/>
        <v>5.1121023910259655</v>
      </c>
      <c r="J1660" s="8">
        <f t="shared" si="707"/>
        <v>3.8796260613577078</v>
      </c>
      <c r="K1660" s="8">
        <f t="shared" si="707"/>
        <v>6.6777524356497624</v>
      </c>
      <c r="L1660" s="8">
        <f t="shared" si="707"/>
        <v>107.48551960031894</v>
      </c>
      <c r="N1660" s="8"/>
      <c r="O1660" s="8">
        <v>6.4716628785942696</v>
      </c>
      <c r="P1660" s="8">
        <v>11.865238158987523</v>
      </c>
      <c r="Q1660" s="8">
        <v>6.2726659354982504</v>
      </c>
      <c r="R1660" s="8">
        <v>75.390433026919951</v>
      </c>
      <c r="S1660" s="8">
        <v>100</v>
      </c>
      <c r="T1660" s="8">
        <v>5.5078828555741675</v>
      </c>
      <c r="U1660" s="8">
        <v>12.192313249076847</v>
      </c>
      <c r="V1660" s="8">
        <v>82.299803895348987</v>
      </c>
      <c r="W1660" s="8">
        <v>100</v>
      </c>
      <c r="X1660" s="9"/>
    </row>
    <row r="1661" spans="2:24" x14ac:dyDescent="0.2">
      <c r="B1661" s="20"/>
      <c r="C1661" s="8"/>
      <c r="D1661" s="8"/>
      <c r="E1661" s="8"/>
      <c r="F1661" s="8"/>
      <c r="G1661" s="8"/>
      <c r="H1661" s="8"/>
      <c r="I1661" s="8"/>
      <c r="J1661" s="8"/>
      <c r="K1661" s="8"/>
      <c r="L1661" s="8"/>
      <c r="N1661" s="8"/>
      <c r="O1661" s="8"/>
      <c r="P1661" s="8"/>
      <c r="Q1661" s="8"/>
      <c r="R1661" s="8"/>
      <c r="S1661" s="8"/>
      <c r="V1661" s="8"/>
      <c r="W1661" s="8"/>
      <c r="X1661" s="9"/>
    </row>
    <row r="1662" spans="2:24" x14ac:dyDescent="0.2">
      <c r="B1662" s="10"/>
      <c r="C1662" s="8"/>
      <c r="D1662" s="8"/>
      <c r="E1662" s="8"/>
      <c r="F1662" s="8"/>
      <c r="G1662" s="8"/>
      <c r="H1662" s="8"/>
      <c r="I1662" s="8"/>
      <c r="J1662" s="8"/>
      <c r="K1662" s="8"/>
      <c r="L1662" s="8"/>
      <c r="N1662" s="8"/>
      <c r="O1662" s="8"/>
      <c r="P1662" s="8"/>
      <c r="Q1662" s="8"/>
      <c r="R1662" s="8"/>
      <c r="S1662" s="8"/>
      <c r="V1662" s="8"/>
      <c r="W1662" s="8"/>
      <c r="X1662" s="9"/>
    </row>
    <row r="1663" spans="2:24" x14ac:dyDescent="0.2">
      <c r="B1663" s="13" t="s">
        <v>3636</v>
      </c>
      <c r="C1663" s="8"/>
      <c r="D1663" s="8"/>
      <c r="E1663" s="8"/>
      <c r="F1663" s="8"/>
      <c r="G1663" s="8"/>
      <c r="H1663" s="8"/>
      <c r="I1663" s="8"/>
      <c r="J1663" s="8"/>
      <c r="K1663" s="8"/>
      <c r="L1663" s="8"/>
      <c r="N1663" s="8"/>
      <c r="O1663" s="8"/>
      <c r="P1663" s="8"/>
      <c r="Q1663" s="8"/>
      <c r="R1663" s="8"/>
      <c r="S1663" s="8"/>
      <c r="V1663" s="8"/>
      <c r="W1663" s="8"/>
      <c r="X1663" s="9"/>
    </row>
    <row r="1664" spans="2:24" x14ac:dyDescent="0.2">
      <c r="B1664" s="23" t="s">
        <v>3637</v>
      </c>
      <c r="C1664" s="8"/>
      <c r="D1664" s="8"/>
      <c r="E1664" s="8"/>
      <c r="F1664" s="8"/>
      <c r="G1664" s="8"/>
      <c r="H1664" s="8"/>
      <c r="I1664" s="8"/>
      <c r="J1664" s="8"/>
      <c r="K1664" s="8"/>
      <c r="L1664" s="8"/>
      <c r="N1664" s="8"/>
      <c r="O1664" s="8"/>
      <c r="P1664" s="8"/>
      <c r="Q1664" s="8"/>
      <c r="R1664" s="8"/>
      <c r="S1664" s="8"/>
      <c r="V1664" s="8"/>
      <c r="W1664" s="8"/>
      <c r="X1664" s="9"/>
    </row>
    <row r="1665" spans="2:24" x14ac:dyDescent="0.2">
      <c r="B1665" s="13" t="s">
        <v>1893</v>
      </c>
      <c r="C1665" s="8">
        <f t="shared" ref="C1665:L1665" si="708">AVERAGE(C25:C30,C1168:C1171)</f>
        <v>55.976400000000012</v>
      </c>
      <c r="D1665" s="8">
        <f t="shared" si="708"/>
        <v>8.2339999999999997E-2</v>
      </c>
      <c r="E1665" s="8">
        <f t="shared" si="708"/>
        <v>3.3866000000000001</v>
      </c>
      <c r="F1665" s="8">
        <f t="shared" si="708"/>
        <v>0.51819999999999999</v>
      </c>
      <c r="G1665" s="8">
        <f t="shared" si="708"/>
        <v>6.1633999999999993</v>
      </c>
      <c r="H1665" s="8">
        <f t="shared" si="708"/>
        <v>0.13020999999999999</v>
      </c>
      <c r="I1665" s="8">
        <f t="shared" si="708"/>
        <v>33.269500000000001</v>
      </c>
      <c r="J1665" s="8">
        <f t="shared" si="708"/>
        <v>0.81233</v>
      </c>
      <c r="K1665" s="8">
        <f t="shared" si="708"/>
        <v>7.9270000000000007E-2</v>
      </c>
      <c r="L1665" s="8">
        <f t="shared" si="708"/>
        <v>6.3000000000000003E-4</v>
      </c>
      <c r="M1665" s="8">
        <f t="shared" ref="M1665:M1671" si="709">SUM(C1665:L1665)</f>
        <v>100.41888000000002</v>
      </c>
      <c r="N1665" s="8"/>
      <c r="O1665" s="8">
        <v>1.5616581003047458</v>
      </c>
      <c r="P1665" s="8">
        <v>88.991932534693333</v>
      </c>
      <c r="Q1665" s="8">
        <v>9.2485184318071241</v>
      </c>
      <c r="R1665" s="8">
        <v>0.19789093319479284</v>
      </c>
      <c r="S1665" s="8">
        <v>100</v>
      </c>
      <c r="V1665" s="8"/>
      <c r="W1665" s="8"/>
      <c r="X1665" s="9"/>
    </row>
    <row r="1666" spans="2:24" x14ac:dyDescent="0.2">
      <c r="B1666" s="13" t="s">
        <v>1894</v>
      </c>
      <c r="C1666" s="8">
        <f t="shared" ref="C1666:L1666" si="710">AVERAGE(C34:C39,C452:C455,C1161:C1163,C1339:C1345)</f>
        <v>56.369049999999994</v>
      </c>
      <c r="D1666" s="8">
        <f t="shared" si="710"/>
        <v>7.9285000000000008E-2</v>
      </c>
      <c r="E1666" s="8">
        <f t="shared" si="710"/>
        <v>2.9674500000000004</v>
      </c>
      <c r="F1666" s="8">
        <f t="shared" si="710"/>
        <v>0.54329000000000005</v>
      </c>
      <c r="G1666" s="8">
        <f t="shared" si="710"/>
        <v>5.2686999999999999</v>
      </c>
      <c r="H1666" s="8">
        <f t="shared" si="710"/>
        <v>0.12811500000000003</v>
      </c>
      <c r="I1666" s="8">
        <f t="shared" si="710"/>
        <v>34.079949999999997</v>
      </c>
      <c r="J1666" s="8">
        <f t="shared" si="710"/>
        <v>0.69338000000000011</v>
      </c>
      <c r="K1666" s="8">
        <f t="shared" si="710"/>
        <v>0.12483000000000002</v>
      </c>
      <c r="L1666" s="8">
        <f t="shared" si="710"/>
        <v>1.5150000000000001E-3</v>
      </c>
      <c r="M1666" s="8">
        <f t="shared" si="709"/>
        <v>100.25556499999999</v>
      </c>
      <c r="N1666" s="8"/>
      <c r="O1666" s="8">
        <v>1.3251195597392249</v>
      </c>
      <c r="P1666" s="8">
        <v>90.621991285710408</v>
      </c>
      <c r="Q1666" s="8">
        <v>7.8593308422921133</v>
      </c>
      <c r="R1666" s="8">
        <v>0.19355831225825373</v>
      </c>
      <c r="S1666" s="8">
        <v>99.999999999999986</v>
      </c>
      <c r="V1666" s="8"/>
      <c r="W1666" s="8"/>
      <c r="X1666" s="9"/>
    </row>
    <row r="1667" spans="2:24" x14ac:dyDescent="0.2">
      <c r="B1667" s="13" t="s">
        <v>1895</v>
      </c>
      <c r="C1667" s="8">
        <f t="shared" ref="C1667:L1667" si="711">AVERAGE(C97:C102,C471:C480,C1359:C1365)</f>
        <v>49.91873913043478</v>
      </c>
      <c r="D1667" s="8">
        <f t="shared" si="711"/>
        <v>0.12414782608695649</v>
      </c>
      <c r="E1667" s="8">
        <f t="shared" si="711"/>
        <v>5.1489130434782604</v>
      </c>
      <c r="F1667" s="8">
        <f t="shared" si="711"/>
        <v>0.23539565217391298</v>
      </c>
      <c r="G1667" s="8">
        <f t="shared" si="711"/>
        <v>21.766217391304348</v>
      </c>
      <c r="H1667" s="8">
        <f t="shared" si="711"/>
        <v>0.21642608695652174</v>
      </c>
      <c r="I1667" s="8">
        <f t="shared" si="711"/>
        <v>20.931086956521739</v>
      </c>
      <c r="J1667" s="8">
        <f t="shared" si="711"/>
        <v>5.4630434782608685E-2</v>
      </c>
      <c r="K1667" s="8">
        <f t="shared" si="711"/>
        <v>7.6173913043478259E-3</v>
      </c>
      <c r="L1667" s="8">
        <f t="shared" si="711"/>
        <v>4.8043478260869571E-3</v>
      </c>
      <c r="M1667" s="8">
        <f t="shared" si="709"/>
        <v>98.407978260869555</v>
      </c>
      <c r="N1667" s="8"/>
      <c r="O1667" s="8">
        <v>0.11789377322356208</v>
      </c>
      <c r="P1667" s="8">
        <v>62.849075080776082</v>
      </c>
      <c r="Q1667" s="8">
        <v>36.663803756431093</v>
      </c>
      <c r="R1667" s="8">
        <v>0.36922738956926004</v>
      </c>
      <c r="S1667" s="8">
        <v>100</v>
      </c>
      <c r="V1667" s="8"/>
      <c r="W1667" s="8"/>
      <c r="X1667" s="9"/>
    </row>
    <row r="1668" spans="2:24" x14ac:dyDescent="0.2">
      <c r="B1668" s="13" t="s">
        <v>1808</v>
      </c>
      <c r="C1668" s="8">
        <f t="shared" ref="C1668:L1668" si="712">AVERAGE(C106:C111,C484:C519,C1193:C1209,C1211:C1215)</f>
        <v>50.1796875</v>
      </c>
      <c r="D1668" s="8">
        <f t="shared" si="712"/>
        <v>9.595156249999999E-2</v>
      </c>
      <c r="E1668" s="8">
        <f t="shared" si="712"/>
        <v>5.642765625</v>
      </c>
      <c r="F1668" s="8">
        <f t="shared" si="712"/>
        <v>0.20470625000000001</v>
      </c>
      <c r="G1668" s="8">
        <f t="shared" si="712"/>
        <v>20.408031250000004</v>
      </c>
      <c r="H1668" s="8">
        <f t="shared" si="712"/>
        <v>0.13917968749999998</v>
      </c>
      <c r="I1668" s="8">
        <f t="shared" si="712"/>
        <v>21.881093749999994</v>
      </c>
      <c r="J1668" s="8">
        <f t="shared" si="712"/>
        <v>5.531718749999999E-2</v>
      </c>
      <c r="K1668" s="8">
        <f t="shared" si="712"/>
        <v>6.9468750000000017E-3</v>
      </c>
      <c r="L1668" s="8">
        <f t="shared" si="712"/>
        <v>3.8671875000000004E-3</v>
      </c>
      <c r="M1668" s="8">
        <f t="shared" si="709"/>
        <v>98.617546875000002</v>
      </c>
      <c r="N1668" s="8"/>
      <c r="O1668" s="8">
        <v>0.11885938889776018</v>
      </c>
      <c r="P1668" s="8">
        <v>65.417407190207157</v>
      </c>
      <c r="Q1668" s="8">
        <v>34.227317156512868</v>
      </c>
      <c r="R1668" s="8">
        <v>0.23641626438220567</v>
      </c>
      <c r="S1668" s="8">
        <v>99.999999999999986</v>
      </c>
      <c r="V1668" s="8"/>
      <c r="W1668" s="8"/>
      <c r="X1668" s="9"/>
    </row>
    <row r="1669" spans="2:24" x14ac:dyDescent="0.2">
      <c r="B1669" s="13" t="s">
        <v>1188</v>
      </c>
      <c r="C1669" s="8">
        <f t="shared" ref="C1669:L1669" si="713">AVERAGE(C385:C393,C1024:C1040,C1428:C1439)</f>
        <v>49.75615789473683</v>
      </c>
      <c r="D1669" s="8">
        <f t="shared" si="713"/>
        <v>5.0473684210526316E-2</v>
      </c>
      <c r="E1669" s="8">
        <f t="shared" si="713"/>
        <v>0.93016578947368433</v>
      </c>
      <c r="F1669" s="8">
        <f t="shared" si="713"/>
        <v>6.16842105263158E-3</v>
      </c>
      <c r="G1669" s="8">
        <f t="shared" si="713"/>
        <v>30.637131578947361</v>
      </c>
      <c r="H1669" s="8">
        <f t="shared" si="713"/>
        <v>0.86402631578947364</v>
      </c>
      <c r="I1669" s="8">
        <f t="shared" si="713"/>
        <v>15.394736842105264</v>
      </c>
      <c r="J1669" s="8">
        <f t="shared" si="713"/>
        <v>0.61808157894736815</v>
      </c>
      <c r="K1669" s="8">
        <f t="shared" si="713"/>
        <v>1.3310526315789474E-2</v>
      </c>
      <c r="L1669" s="8">
        <f t="shared" si="713"/>
        <v>8.5263157894736841E-4</v>
      </c>
      <c r="M1669" s="8">
        <f t="shared" si="709"/>
        <v>98.271105263157864</v>
      </c>
      <c r="N1669" s="8"/>
      <c r="O1669" s="8">
        <v>1.3253598754734661</v>
      </c>
      <c r="P1669" s="8">
        <v>45.931558930140497</v>
      </c>
      <c r="Q1669" s="8">
        <v>51.27840008603998</v>
      </c>
      <c r="R1669" s="8">
        <v>1.4646811083460698</v>
      </c>
      <c r="S1669" s="8">
        <v>100.00000000000001</v>
      </c>
      <c r="V1669" s="8"/>
      <c r="W1669" s="8"/>
      <c r="X1669" s="9"/>
    </row>
    <row r="1670" spans="2:24" ht="17" x14ac:dyDescent="0.2">
      <c r="B1670" s="10" t="s">
        <v>3039</v>
      </c>
      <c r="C1670" s="8">
        <f t="shared" ref="C1670:L1670" si="714">AVERAGE(C1063:C1075,C1077:C1081)</f>
        <v>50.553666666666672</v>
      </c>
      <c r="D1670" s="8">
        <f t="shared" si="714"/>
        <v>8.1333333333333327E-2</v>
      </c>
      <c r="E1670" s="8">
        <f t="shared" si="714"/>
        <v>1.2128333333333334</v>
      </c>
      <c r="F1670" s="8">
        <f t="shared" si="714"/>
        <v>3.938888888888889E-2</v>
      </c>
      <c r="G1670" s="8">
        <f t="shared" si="714"/>
        <v>28.602833333333333</v>
      </c>
      <c r="H1670" s="8">
        <f t="shared" si="714"/>
        <v>0.58511111111111114</v>
      </c>
      <c r="I1670" s="8">
        <f t="shared" si="714"/>
        <v>17.008333333333333</v>
      </c>
      <c r="J1670" s="8">
        <f t="shared" si="714"/>
        <v>0.59061111111111098</v>
      </c>
      <c r="K1670" s="8">
        <f t="shared" si="714"/>
        <v>1.2611111111111115E-2</v>
      </c>
      <c r="L1670" s="8">
        <f t="shared" si="714"/>
        <v>6.111111111111111E-4</v>
      </c>
      <c r="M1670" s="8">
        <f t="shared" si="709"/>
        <v>98.687333333333356</v>
      </c>
      <c r="N1670" s="8"/>
      <c r="O1670" s="8">
        <v>1.2554354427409817</v>
      </c>
      <c r="P1670" s="8">
        <v>50.304336941168891</v>
      </c>
      <c r="Q1670" s="8">
        <v>47.456988360579643</v>
      </c>
      <c r="R1670" s="8">
        <v>0.98323925551047375</v>
      </c>
      <c r="S1670" s="8">
        <v>99.999999999999986</v>
      </c>
      <c r="V1670" s="8"/>
      <c r="W1670" s="8"/>
      <c r="X1670" s="9"/>
    </row>
    <row r="1671" spans="2:24" x14ac:dyDescent="0.2">
      <c r="B1671" s="13" t="s">
        <v>1949</v>
      </c>
      <c r="C1671" s="8">
        <f t="shared" ref="C1671:L1671" si="715">AVERAGE(C223:C237,C406:C413,C631:C642,C963:C973,C1263:C1275)</f>
        <v>56.851830508474563</v>
      </c>
      <c r="D1671" s="8">
        <f t="shared" si="715"/>
        <v>1.2884745762711867E-2</v>
      </c>
      <c r="E1671" s="8">
        <f t="shared" si="715"/>
        <v>1.0002237288135591</v>
      </c>
      <c r="F1671" s="8">
        <f t="shared" si="715"/>
        <v>0.47311355932203392</v>
      </c>
      <c r="G1671" s="8">
        <f t="shared" si="715"/>
        <v>7.6891355932203354</v>
      </c>
      <c r="H1671" s="8">
        <f t="shared" si="715"/>
        <v>0.17593220338983051</v>
      </c>
      <c r="I1671" s="8">
        <f t="shared" si="715"/>
        <v>33.132898305084744</v>
      </c>
      <c r="J1671" s="8">
        <f t="shared" si="715"/>
        <v>0.46704576271186438</v>
      </c>
      <c r="K1671" s="8">
        <f t="shared" si="715"/>
        <v>4.6745762711864402E-3</v>
      </c>
      <c r="L1671" s="8">
        <f t="shared" si="715"/>
        <v>2.0067796610169493E-3</v>
      </c>
      <c r="M1671" s="8">
        <f t="shared" si="709"/>
        <v>99.809745762711856</v>
      </c>
      <c r="N1671" s="8"/>
      <c r="O1671" s="8">
        <v>0.88608607087799629</v>
      </c>
      <c r="P1671" s="8">
        <v>87.46348922962558</v>
      </c>
      <c r="Q1671" s="8">
        <v>11.38655476641495</v>
      </c>
      <c r="R1671" s="8">
        <v>0.26386993308147094</v>
      </c>
      <c r="S1671" s="8">
        <v>99.999999999999986</v>
      </c>
      <c r="V1671" s="8"/>
      <c r="W1671" s="8"/>
      <c r="X1671" s="9"/>
    </row>
    <row r="1672" spans="2:24" x14ac:dyDescent="0.2">
      <c r="B1672" s="23" t="s">
        <v>3635</v>
      </c>
      <c r="C1672" s="8"/>
      <c r="D1672" s="8"/>
      <c r="E1672" s="8"/>
      <c r="F1672" s="8"/>
      <c r="G1672" s="8"/>
      <c r="H1672" s="8"/>
      <c r="I1672" s="8"/>
      <c r="J1672" s="8"/>
      <c r="K1672" s="8"/>
      <c r="L1672" s="8"/>
      <c r="N1672" s="8"/>
      <c r="O1672" s="8"/>
      <c r="P1672" s="8"/>
      <c r="Q1672" s="8"/>
      <c r="R1672" s="8"/>
      <c r="S1672" s="8"/>
      <c r="V1672" s="8"/>
      <c r="W1672" s="8"/>
      <c r="X1672" s="9"/>
    </row>
    <row r="1673" spans="2:24" x14ac:dyDescent="0.2">
      <c r="B1673" s="13" t="s">
        <v>1897</v>
      </c>
      <c r="C1673" s="8">
        <f t="shared" ref="C1673:L1673" si="716">AVERAGE(C16:C21,C441:C448,C1149:C1151,C1329:C1335)</f>
        <v>52.794499999999999</v>
      </c>
      <c r="D1673" s="8">
        <f t="shared" si="716"/>
        <v>0.28400416666666667</v>
      </c>
      <c r="E1673" s="8">
        <f t="shared" si="716"/>
        <v>4.6284166666666655</v>
      </c>
      <c r="F1673" s="8">
        <f t="shared" si="716"/>
        <v>1.1123999999999998</v>
      </c>
      <c r="G1673" s="8">
        <f t="shared" si="716"/>
        <v>2.8806250000000002</v>
      </c>
      <c r="H1673" s="8">
        <f t="shared" si="716"/>
        <v>8.1316666666666662E-2</v>
      </c>
      <c r="I1673" s="8">
        <f t="shared" si="716"/>
        <v>16.414333333333332</v>
      </c>
      <c r="J1673" s="8">
        <f t="shared" si="716"/>
        <v>20.313541666666669</v>
      </c>
      <c r="K1673" s="8">
        <f t="shared" si="716"/>
        <v>1.1002041666666664</v>
      </c>
      <c r="L1673" s="8">
        <f t="shared" si="716"/>
        <v>4.9708333333333332E-3</v>
      </c>
      <c r="M1673" s="8">
        <f t="shared" ref="M1673:M1689" si="717">SUM(C1673:L1673)</f>
        <v>99.614312499999997</v>
      </c>
      <c r="N1673" s="8"/>
      <c r="O1673" s="8">
        <v>44.679386258177999</v>
      </c>
      <c r="P1673" s="8">
        <v>50.233761138790001</v>
      </c>
      <c r="Q1673" s="8">
        <v>4.9454591798585259</v>
      </c>
      <c r="R1673" s="8">
        <v>0.14139342317346695</v>
      </c>
      <c r="S1673" s="8">
        <v>100</v>
      </c>
      <c r="T1673" s="8">
        <v>0</v>
      </c>
      <c r="U1673" s="8">
        <v>4.1953725372062003</v>
      </c>
      <c r="V1673" s="8">
        <v>95.804627462793803</v>
      </c>
      <c r="W1673" s="8">
        <v>100</v>
      </c>
      <c r="X1673" s="9"/>
    </row>
    <row r="1674" spans="2:24" ht="17" x14ac:dyDescent="0.2">
      <c r="B1674" s="10" t="s">
        <v>3042</v>
      </c>
      <c r="C1674" s="8">
        <f t="shared" ref="C1674:L1674" si="718">AVERAGE(C43:C48)</f>
        <v>55.736666666666657</v>
      </c>
      <c r="D1674" s="8">
        <f t="shared" si="718"/>
        <v>3.5450000000000002E-2</v>
      </c>
      <c r="E1674" s="8">
        <f t="shared" si="718"/>
        <v>1.6194166666666667</v>
      </c>
      <c r="F1674" s="8">
        <f t="shared" si="718"/>
        <v>0.3075</v>
      </c>
      <c r="G1674" s="8">
        <f t="shared" si="718"/>
        <v>2.0866666666666664</v>
      </c>
      <c r="H1674" s="8">
        <f t="shared" si="718"/>
        <v>3.1016666666666665E-2</v>
      </c>
      <c r="I1674" s="8">
        <f t="shared" si="718"/>
        <v>16.518333333333331</v>
      </c>
      <c r="J1674" s="8">
        <f t="shared" si="718"/>
        <v>23.081666666666667</v>
      </c>
      <c r="K1674" s="8">
        <f t="shared" si="718"/>
        <v>0.91391666666666671</v>
      </c>
      <c r="L1674" s="8">
        <f t="shared" si="718"/>
        <v>2.3333333333333335E-3</v>
      </c>
      <c r="M1674" s="8">
        <f t="shared" si="717"/>
        <v>100.33296666666665</v>
      </c>
      <c r="N1674" s="8"/>
      <c r="O1674" s="8">
        <v>48.370502285759095</v>
      </c>
      <c r="P1674" s="8">
        <v>48.164888156677371</v>
      </c>
      <c r="Q1674" s="8">
        <v>3.4132245237304355</v>
      </c>
      <c r="R1674" s="8">
        <v>5.1385033833105082E-2</v>
      </c>
      <c r="S1674" s="8">
        <v>100</v>
      </c>
      <c r="T1674" s="8">
        <v>0</v>
      </c>
      <c r="U1674" s="8">
        <v>3.3497486979271516</v>
      </c>
      <c r="V1674" s="8">
        <v>96.650251302072846</v>
      </c>
      <c r="W1674" s="8">
        <v>100</v>
      </c>
      <c r="X1674" s="9"/>
    </row>
    <row r="1675" spans="2:24" x14ac:dyDescent="0.2">
      <c r="B1675" s="13" t="s">
        <v>1193</v>
      </c>
      <c r="C1675" s="8">
        <f t="shared" ref="C1675:L1675" si="719">AVERAGE(C725:C732,C733,C734:C735,C832:C843,C846,C848:C849,C1443:C1447)</f>
        <v>50.594612903225816</v>
      </c>
      <c r="D1675" s="8">
        <f t="shared" si="719"/>
        <v>9.0203225806451612E-2</v>
      </c>
      <c r="E1675" s="8">
        <f t="shared" si="719"/>
        <v>1.7483548387096775</v>
      </c>
      <c r="F1675" s="8">
        <f t="shared" si="719"/>
        <v>2.8193548387096777E-3</v>
      </c>
      <c r="G1675" s="8">
        <f t="shared" si="719"/>
        <v>15.993870967741934</v>
      </c>
      <c r="H1675" s="8">
        <f t="shared" si="719"/>
        <v>0.72147096774193564</v>
      </c>
      <c r="I1675" s="8">
        <f t="shared" si="719"/>
        <v>7.8003548387096764</v>
      </c>
      <c r="J1675" s="8">
        <f t="shared" si="719"/>
        <v>21.336903225806449</v>
      </c>
      <c r="K1675" s="8">
        <f t="shared" si="719"/>
        <v>1.4275838709677422</v>
      </c>
      <c r="L1675" s="8">
        <f t="shared" si="719"/>
        <v>1.3903225806451616E-3</v>
      </c>
      <c r="M1675" s="8">
        <f t="shared" si="717"/>
        <v>99.717564516129045</v>
      </c>
      <c r="N1675" s="8"/>
      <c r="O1675" s="8">
        <v>47.15901116350819</v>
      </c>
      <c r="P1675" s="8">
        <v>23.988249653602413</v>
      </c>
      <c r="Q1675" s="8">
        <v>27.592130616310879</v>
      </c>
      <c r="R1675" s="8">
        <v>1.2606085665785196</v>
      </c>
      <c r="S1675" s="8">
        <v>100.00000000000001</v>
      </c>
      <c r="V1675" s="8"/>
      <c r="W1675" s="8"/>
      <c r="X1675" s="9"/>
    </row>
    <row r="1676" spans="2:24" ht="17" x14ac:dyDescent="0.2">
      <c r="B1676" s="10" t="s">
        <v>1190</v>
      </c>
      <c r="C1676" s="8">
        <f t="shared" ref="C1676:L1676" si="720">AVERAGE(C739:C750,C853:C866,C867:C871,C1451:C1454)</f>
        <v>48.263457142857142</v>
      </c>
      <c r="D1676" s="8">
        <f t="shared" si="720"/>
        <v>1.989714285714286E-2</v>
      </c>
      <c r="E1676" s="8">
        <f t="shared" si="720"/>
        <v>0.40954285714285715</v>
      </c>
      <c r="F1676" s="8">
        <f t="shared" si="720"/>
        <v>4.2199999999999998E-3</v>
      </c>
      <c r="G1676" s="8">
        <f t="shared" si="720"/>
        <v>24.223971428571428</v>
      </c>
      <c r="H1676" s="8">
        <f t="shared" si="720"/>
        <v>3.0806285714285706</v>
      </c>
      <c r="I1676" s="8">
        <f t="shared" si="720"/>
        <v>1.0854200000000001</v>
      </c>
      <c r="J1676" s="8">
        <f t="shared" si="720"/>
        <v>22.330942857142855</v>
      </c>
      <c r="K1676" s="8">
        <f t="shared" si="720"/>
        <v>0.20459714285714284</v>
      </c>
      <c r="L1676" s="8">
        <f t="shared" si="720"/>
        <v>5.6285714285714294E-4</v>
      </c>
      <c r="M1676" s="8">
        <f t="shared" si="717"/>
        <v>99.623239999999996</v>
      </c>
      <c r="N1676" s="8"/>
      <c r="O1676" s="8">
        <v>49.421695612539764</v>
      </c>
      <c r="P1676" s="8">
        <v>3.3424067451441046</v>
      </c>
      <c r="Q1676" s="8">
        <v>41.846031096876281</v>
      </c>
      <c r="R1676" s="8">
        <v>5.3898665454398555</v>
      </c>
      <c r="S1676" s="8">
        <v>100.00000000000001</v>
      </c>
      <c r="V1676" s="8"/>
      <c r="W1676" s="8"/>
      <c r="X1676" s="9"/>
    </row>
    <row r="1677" spans="2:24" x14ac:dyDescent="0.2">
      <c r="B1677" s="13" t="s">
        <v>2665</v>
      </c>
      <c r="C1677" s="8">
        <f t="shared" ref="C1677:L1677" si="721">AVERAGE(C754:C770,C875:C899,C1458:C1463)</f>
        <v>47.922791666666676</v>
      </c>
      <c r="D1677" s="8">
        <f t="shared" si="721"/>
        <v>5.0541666666666669E-3</v>
      </c>
      <c r="E1677" s="8">
        <f t="shared" si="721"/>
        <v>0.52505208333333331</v>
      </c>
      <c r="F1677" s="8">
        <f t="shared" si="721"/>
        <v>1.1895833333333335E-3</v>
      </c>
      <c r="G1677" s="8">
        <f t="shared" si="721"/>
        <v>20.64489583333334</v>
      </c>
      <c r="H1677" s="8">
        <f t="shared" si="721"/>
        <v>7.4321249999999983</v>
      </c>
      <c r="I1677" s="8">
        <f t="shared" si="721"/>
        <v>0.80101875000000022</v>
      </c>
      <c r="J1677" s="8">
        <f t="shared" si="721"/>
        <v>21.920437500000002</v>
      </c>
      <c r="K1677" s="8">
        <f t="shared" si="721"/>
        <v>2.5285416666666668E-2</v>
      </c>
      <c r="L1677" s="8">
        <f t="shared" si="721"/>
        <v>6.1041666666666666E-4</v>
      </c>
      <c r="M1677" s="8">
        <f t="shared" si="717"/>
        <v>99.278460416666675</v>
      </c>
      <c r="N1677" s="8"/>
      <c r="O1677" s="8">
        <v>48.685353200567889</v>
      </c>
      <c r="P1677" s="8">
        <v>2.4753846150820626</v>
      </c>
      <c r="Q1677" s="8">
        <v>35.789872377102903</v>
      </c>
      <c r="R1677" s="8">
        <v>13.049389807247147</v>
      </c>
      <c r="S1677" s="8">
        <v>100.00000000000001</v>
      </c>
      <c r="V1677" s="8"/>
      <c r="W1677" s="8"/>
      <c r="X1677" s="9"/>
    </row>
    <row r="1678" spans="2:24" x14ac:dyDescent="0.2">
      <c r="B1678" s="13" t="s">
        <v>1191</v>
      </c>
      <c r="C1678" s="8">
        <f t="shared" ref="C1678:L1678" si="722">AVERAGE(C774:C786,C903:C920,C1467:C1471)</f>
        <v>48.185861111111109</v>
      </c>
      <c r="D1678" s="8">
        <f t="shared" si="722"/>
        <v>3.3500000000000005E-3</v>
      </c>
      <c r="E1678" s="8">
        <f t="shared" si="722"/>
        <v>0.21344166666666664</v>
      </c>
      <c r="F1678" s="8">
        <f t="shared" si="722"/>
        <v>2.9777777777777775E-3</v>
      </c>
      <c r="G1678" s="8">
        <f t="shared" si="722"/>
        <v>21.867472222222222</v>
      </c>
      <c r="H1678" s="8">
        <f t="shared" si="722"/>
        <v>6.2781388888888898</v>
      </c>
      <c r="I1678" s="8">
        <f t="shared" si="722"/>
        <v>0.32430555555555562</v>
      </c>
      <c r="J1678" s="8">
        <f t="shared" si="722"/>
        <v>22.528416666666665</v>
      </c>
      <c r="K1678" s="8">
        <f t="shared" si="722"/>
        <v>2.6775000000000011E-2</v>
      </c>
      <c r="L1678" s="8">
        <f t="shared" si="722"/>
        <v>1.1277777777777781E-3</v>
      </c>
      <c r="M1678" s="8">
        <f t="shared" si="717"/>
        <v>99.431866666666664</v>
      </c>
      <c r="N1678" s="8"/>
      <c r="O1678" s="8">
        <v>50.050485912394002</v>
      </c>
      <c r="P1678" s="8">
        <v>1.0024966149448113</v>
      </c>
      <c r="Q1678" s="8">
        <v>37.920543942656174</v>
      </c>
      <c r="R1678" s="8">
        <v>11.026473530005008</v>
      </c>
      <c r="S1678" s="8">
        <v>100</v>
      </c>
      <c r="V1678" s="8"/>
      <c r="W1678" s="8"/>
      <c r="X1678" s="9"/>
    </row>
    <row r="1679" spans="2:24" ht="17" x14ac:dyDescent="0.2">
      <c r="B1679" s="10" t="s">
        <v>3508</v>
      </c>
      <c r="C1679" s="8">
        <f t="shared" ref="C1679:L1679" si="723">AVERAGE(C1549:C1578)</f>
        <v>46.092900000000014</v>
      </c>
      <c r="D1679" s="8">
        <f t="shared" si="723"/>
        <v>5.6666666666666671E-4</v>
      </c>
      <c r="E1679" s="8">
        <f t="shared" si="723"/>
        <v>2.3266666666666668E-2</v>
      </c>
      <c r="F1679" s="8">
        <f t="shared" si="723"/>
        <v>0</v>
      </c>
      <c r="G1679" s="8">
        <f t="shared" si="723"/>
        <v>2.305166666666667</v>
      </c>
      <c r="H1679" s="8">
        <f t="shared" si="723"/>
        <v>42.443433333333346</v>
      </c>
      <c r="I1679" s="8">
        <f t="shared" si="723"/>
        <v>0.53356666666666674</v>
      </c>
      <c r="J1679" s="8">
        <f t="shared" si="723"/>
        <v>8.7312999999999992</v>
      </c>
      <c r="K1679" s="8">
        <f t="shared" si="723"/>
        <v>2.2700000000000005E-2</v>
      </c>
      <c r="L1679" s="8">
        <f t="shared" si="723"/>
        <v>3.0000000000000005E-3</v>
      </c>
      <c r="M1679" s="8">
        <f t="shared" si="717"/>
        <v>100.15590000000003</v>
      </c>
      <c r="N1679" s="8"/>
      <c r="O1679" s="8">
        <v>19.477965493300839</v>
      </c>
      <c r="P1679" s="8">
        <v>1.6561675457857323</v>
      </c>
      <c r="Q1679" s="8">
        <v>4.0138890073024562</v>
      </c>
      <c r="R1679" s="8">
        <v>74.85197795361097</v>
      </c>
      <c r="S1679" s="8">
        <v>100</v>
      </c>
      <c r="V1679" s="8"/>
      <c r="W1679" s="8"/>
      <c r="X1679" s="9"/>
    </row>
    <row r="1680" spans="2:24" ht="17" x14ac:dyDescent="0.2">
      <c r="B1680" s="10" t="s">
        <v>1896</v>
      </c>
      <c r="C1680" s="8">
        <f t="shared" ref="C1680:L1680" si="724">AVERAGE(C52:C57,C432:C436,C459:C467,C1349:C1355)</f>
        <v>54.428962962962956</v>
      </c>
      <c r="D1680" s="8">
        <f t="shared" si="724"/>
        <v>9.6714814814814809E-2</v>
      </c>
      <c r="E1680" s="8">
        <f t="shared" si="724"/>
        <v>1.5780518518518516</v>
      </c>
      <c r="F1680" s="8">
        <f t="shared" si="724"/>
        <v>1.049962962962963</v>
      </c>
      <c r="G1680" s="8">
        <f t="shared" si="724"/>
        <v>2.0040740740740737</v>
      </c>
      <c r="H1680" s="8">
        <f t="shared" si="724"/>
        <v>5.357407407407408E-2</v>
      </c>
      <c r="I1680" s="8">
        <f t="shared" si="724"/>
        <v>16.769777777777776</v>
      </c>
      <c r="J1680" s="8">
        <f t="shared" si="724"/>
        <v>22.739037037037036</v>
      </c>
      <c r="K1680" s="8">
        <f t="shared" si="724"/>
        <v>0.8018074074074073</v>
      </c>
      <c r="L1680" s="8">
        <f t="shared" si="724"/>
        <v>1.6444444444444445E-3</v>
      </c>
      <c r="M1680" s="8">
        <f t="shared" si="717"/>
        <v>99.523607407407397</v>
      </c>
      <c r="N1680" s="8"/>
      <c r="O1680" s="8">
        <v>47.691862623973655</v>
      </c>
      <c r="P1680" s="8">
        <v>48.938473770033369</v>
      </c>
      <c r="Q1680" s="8">
        <v>3.2808345634862581</v>
      </c>
      <c r="R1680" s="8">
        <v>8.8829042506715583E-2</v>
      </c>
      <c r="S1680" s="8">
        <v>100</v>
      </c>
      <c r="T1680" s="8">
        <v>0</v>
      </c>
      <c r="U1680" s="8">
        <v>2.9533309893698254</v>
      </c>
      <c r="V1680" s="8">
        <v>97.046669010630168</v>
      </c>
      <c r="W1680" s="8">
        <v>100</v>
      </c>
      <c r="X1680" s="9"/>
    </row>
    <row r="1681" spans="2:24" ht="17" x14ac:dyDescent="0.2">
      <c r="B1681" s="10" t="s">
        <v>3041</v>
      </c>
      <c r="C1681" s="8">
        <f t="shared" ref="C1681:L1681" si="725">AVERAGE(C61:C66)</f>
        <v>55.166666666666664</v>
      </c>
      <c r="D1681" s="8">
        <f t="shared" si="725"/>
        <v>7.9533333333333331E-2</v>
      </c>
      <c r="E1681" s="8">
        <f t="shared" si="725"/>
        <v>1.4416166666666668</v>
      </c>
      <c r="F1681" s="8">
        <f t="shared" si="725"/>
        <v>0.90461666666666674</v>
      </c>
      <c r="G1681" s="8">
        <f t="shared" si="725"/>
        <v>2.6516666666666668</v>
      </c>
      <c r="H1681" s="8">
        <f t="shared" si="725"/>
        <v>5.3083333333333337E-2</v>
      </c>
      <c r="I1681" s="8">
        <f t="shared" si="725"/>
        <v>16.239999999999998</v>
      </c>
      <c r="J1681" s="8">
        <f t="shared" si="725"/>
        <v>22.693333333333339</v>
      </c>
      <c r="K1681" s="8">
        <f t="shared" si="725"/>
        <v>0.93763333333333343</v>
      </c>
      <c r="L1681" s="8">
        <f t="shared" si="725"/>
        <v>1.2833333333333334E-3</v>
      </c>
      <c r="M1681" s="8">
        <f t="shared" si="717"/>
        <v>100.16943333333334</v>
      </c>
      <c r="N1681" s="8"/>
      <c r="O1681" s="8">
        <v>47.874893368377109</v>
      </c>
      <c r="P1681" s="8">
        <v>47.670142517265091</v>
      </c>
      <c r="Q1681" s="8">
        <v>4.3664330255689183</v>
      </c>
      <c r="R1681" s="8">
        <v>8.8531088788891266E-2</v>
      </c>
      <c r="S1681" s="8">
        <v>100.00000000000001</v>
      </c>
      <c r="T1681" s="8">
        <v>0</v>
      </c>
      <c r="U1681" s="8">
        <v>3.4558719315209991</v>
      </c>
      <c r="V1681" s="8">
        <v>96.544128068478997</v>
      </c>
      <c r="W1681" s="8">
        <v>100</v>
      </c>
      <c r="X1681" s="9"/>
    </row>
    <row r="1682" spans="2:24" x14ac:dyDescent="0.2">
      <c r="B1682" s="13" t="s">
        <v>1192</v>
      </c>
      <c r="C1682" s="8">
        <f t="shared" ref="C1682:L1682" si="726">AVERAGE(C790:C801,C924:C943,C1475:C1479)</f>
        <v>49.683135135135139</v>
      </c>
      <c r="D1682" s="8">
        <f t="shared" si="726"/>
        <v>6.2859459459459449E-2</v>
      </c>
      <c r="E1682" s="8">
        <f t="shared" si="726"/>
        <v>0.54134324324324323</v>
      </c>
      <c r="F1682" s="8">
        <f t="shared" si="726"/>
        <v>4.7081081081081083E-3</v>
      </c>
      <c r="G1682" s="8">
        <f t="shared" si="726"/>
        <v>20.877675675675675</v>
      </c>
      <c r="H1682" s="8">
        <f t="shared" si="726"/>
        <v>1.1993837837837837</v>
      </c>
      <c r="I1682" s="8">
        <f t="shared" si="726"/>
        <v>4.4838648648648656</v>
      </c>
      <c r="J1682" s="8">
        <f t="shared" si="726"/>
        <v>22.930405405405406</v>
      </c>
      <c r="K1682" s="8">
        <f t="shared" si="726"/>
        <v>0.12375405405405408</v>
      </c>
      <c r="L1682" s="8">
        <f t="shared" si="726"/>
        <v>2.1432432432432432E-3</v>
      </c>
      <c r="M1682" s="8">
        <f t="shared" si="717"/>
        <v>99.909272972972985</v>
      </c>
      <c r="N1682" s="8"/>
      <c r="O1682" s="8">
        <v>49.404720424588682</v>
      </c>
      <c r="P1682" s="8">
        <v>13.441883478457687</v>
      </c>
      <c r="Q1682" s="8">
        <v>35.110515528929852</v>
      </c>
      <c r="R1682" s="8">
        <v>2.0428805680237936</v>
      </c>
      <c r="S1682" s="8">
        <v>100.00000000000001</v>
      </c>
      <c r="V1682" s="8"/>
      <c r="W1682" s="8"/>
      <c r="X1682" s="9"/>
    </row>
    <row r="1683" spans="2:24" x14ac:dyDescent="0.2">
      <c r="B1683" s="13" t="s">
        <v>2105</v>
      </c>
      <c r="C1683" s="8">
        <f t="shared" ref="C1683:L1683" si="727">AVERAGE(C326:C334,C417:C428,C707:C719,C997:C1001,C1313:C1325)</f>
        <v>53.491846153846161</v>
      </c>
      <c r="D1683" s="8">
        <f t="shared" si="727"/>
        <v>8.80846153846154E-2</v>
      </c>
      <c r="E1683" s="8">
        <f t="shared" si="727"/>
        <v>1.1316000000000002</v>
      </c>
      <c r="F1683" s="8">
        <f t="shared" si="727"/>
        <v>3.2076923076923072E-3</v>
      </c>
      <c r="G1683" s="8">
        <f t="shared" si="727"/>
        <v>4.2859615384615388</v>
      </c>
      <c r="H1683" s="8">
        <f t="shared" si="727"/>
        <v>0.21102115384615386</v>
      </c>
      <c r="I1683" s="8">
        <f t="shared" si="727"/>
        <v>15.431788461538464</v>
      </c>
      <c r="J1683" s="8">
        <f t="shared" si="727"/>
        <v>24.608288461538457</v>
      </c>
      <c r="K1683" s="8">
        <f t="shared" si="727"/>
        <v>0.1167653846153846</v>
      </c>
      <c r="L1683" s="8">
        <f t="shared" si="727"/>
        <v>1.5923076923076926E-3</v>
      </c>
      <c r="M1683" s="8">
        <f t="shared" si="717"/>
        <v>99.370155769230777</v>
      </c>
      <c r="N1683" s="8"/>
      <c r="O1683" s="8">
        <v>49.621252405297831</v>
      </c>
      <c r="P1683" s="8">
        <v>43.296567944539568</v>
      </c>
      <c r="Q1683" s="8">
        <v>6.7457917254998767</v>
      </c>
      <c r="R1683" s="8">
        <v>0.33638792466273271</v>
      </c>
      <c r="S1683" s="8">
        <v>100</v>
      </c>
      <c r="T1683" s="8">
        <v>6.1162388610339707E-2</v>
      </c>
      <c r="U1683" s="8">
        <v>0.36336789459704327</v>
      </c>
      <c r="V1683" s="8">
        <v>99.575469716792625</v>
      </c>
      <c r="W1683" s="8">
        <v>100.00000000000001</v>
      </c>
      <c r="X1683" s="9"/>
    </row>
    <row r="1684" spans="2:24" ht="17" x14ac:dyDescent="0.2">
      <c r="B1684" s="10" t="s">
        <v>3040</v>
      </c>
      <c r="C1684" s="8">
        <f t="shared" ref="C1684:L1684" si="728">AVERAGE(C162:C167)</f>
        <v>55.25333333333333</v>
      </c>
      <c r="D1684" s="8">
        <f t="shared" si="728"/>
        <v>5.2166666666666667E-2</v>
      </c>
      <c r="E1684" s="8">
        <f t="shared" si="728"/>
        <v>1.3076666666666668</v>
      </c>
      <c r="F1684" s="8">
        <f t="shared" si="728"/>
        <v>8.5833333333333331E-2</v>
      </c>
      <c r="G1684" s="8">
        <f t="shared" si="728"/>
        <v>1.8500000000000003</v>
      </c>
      <c r="H1684" s="8">
        <f t="shared" si="728"/>
        <v>1.4449999999999999E-2</v>
      </c>
      <c r="I1684" s="8">
        <f t="shared" si="728"/>
        <v>16.756666666666664</v>
      </c>
      <c r="J1684" s="8">
        <f t="shared" si="728"/>
        <v>24.61</v>
      </c>
      <c r="K1684" s="8">
        <f t="shared" si="728"/>
        <v>0.51936666666666664</v>
      </c>
      <c r="L1684" s="8">
        <f t="shared" si="728"/>
        <v>6.8666666666666659E-3</v>
      </c>
      <c r="M1684" s="8">
        <f t="shared" si="717"/>
        <v>100.45635</v>
      </c>
      <c r="N1684" s="8"/>
      <c r="O1684" s="8">
        <v>49.837385640238899</v>
      </c>
      <c r="P1684" s="8">
        <v>47.215236241022829</v>
      </c>
      <c r="Q1684" s="8">
        <v>2.9242447128807325</v>
      </c>
      <c r="R1684" s="8">
        <v>2.3133405857543528E-2</v>
      </c>
      <c r="S1684" s="8">
        <v>100.00000000000001</v>
      </c>
      <c r="T1684" s="8">
        <v>0</v>
      </c>
      <c r="U1684" s="8">
        <v>1.8677497147861539</v>
      </c>
      <c r="V1684" s="8">
        <v>98.132250285213843</v>
      </c>
      <c r="W1684" s="8">
        <v>100</v>
      </c>
      <c r="X1684" s="9"/>
    </row>
    <row r="1685" spans="2:24" ht="17" x14ac:dyDescent="0.2">
      <c r="B1685" s="10" t="s">
        <v>3506</v>
      </c>
      <c r="C1685" s="8">
        <f t="shared" ref="C1685:L1685" si="729">AVERAGE(C1501:C1510)</f>
        <v>50.839100000000002</v>
      </c>
      <c r="D1685" s="8">
        <f t="shared" si="729"/>
        <v>1.5E-3</v>
      </c>
      <c r="E1685" s="8">
        <f t="shared" si="729"/>
        <v>0.19210000000000002</v>
      </c>
      <c r="F1685" s="8">
        <f t="shared" si="729"/>
        <v>5.0000000000000001E-4</v>
      </c>
      <c r="G1685" s="8">
        <f t="shared" si="729"/>
        <v>15.264599999999998</v>
      </c>
      <c r="H1685" s="8">
        <f t="shared" si="729"/>
        <v>0.82450000000000012</v>
      </c>
      <c r="I1685" s="8">
        <f t="shared" si="729"/>
        <v>7.7812999999999999</v>
      </c>
      <c r="J1685" s="8">
        <f t="shared" si="729"/>
        <v>24.287700000000001</v>
      </c>
      <c r="K1685" s="8">
        <f t="shared" si="729"/>
        <v>6.2600000000000017E-2</v>
      </c>
      <c r="L1685" s="8">
        <f t="shared" si="729"/>
        <v>5.0000000000000001E-4</v>
      </c>
      <c r="M1685" s="8">
        <f t="shared" si="717"/>
        <v>99.254400000000018</v>
      </c>
      <c r="N1685" s="8"/>
      <c r="O1685" s="8">
        <v>50.937794922302658</v>
      </c>
      <c r="P1685" s="8">
        <v>22.706845670063963</v>
      </c>
      <c r="Q1685" s="8">
        <v>24.988346855136498</v>
      </c>
      <c r="R1685" s="8">
        <v>1.3670125524968779</v>
      </c>
      <c r="S1685" s="8">
        <v>99.999999999999986</v>
      </c>
      <c r="V1685" s="8"/>
      <c r="W1685" s="8"/>
      <c r="X1685" s="9"/>
    </row>
    <row r="1686" spans="2:24" x14ac:dyDescent="0.2">
      <c r="B1686" s="13" t="s">
        <v>1189</v>
      </c>
      <c r="C1686" s="8">
        <f t="shared" ref="C1686:L1686" si="730">AVERAGE(C372:C378,C380:C381,C1044:C1059)</f>
        <v>50.474320000000013</v>
      </c>
      <c r="D1686" s="8">
        <f t="shared" si="730"/>
        <v>0.24314799999999998</v>
      </c>
      <c r="E1686" s="8">
        <f t="shared" si="730"/>
        <v>2.3953800000000003</v>
      </c>
      <c r="F1686" s="8">
        <f t="shared" si="730"/>
        <v>2.4464E-2</v>
      </c>
      <c r="G1686" s="8">
        <f t="shared" si="730"/>
        <v>13.60228</v>
      </c>
      <c r="H1686" s="8">
        <f t="shared" si="730"/>
        <v>0.42769999999999991</v>
      </c>
      <c r="I1686" s="8">
        <f t="shared" si="730"/>
        <v>10.97364</v>
      </c>
      <c r="J1686" s="8">
        <f t="shared" si="730"/>
        <v>20.81108</v>
      </c>
      <c r="K1686" s="8">
        <f t="shared" si="730"/>
        <v>0.38946399999999998</v>
      </c>
      <c r="L1686" s="8">
        <f t="shared" si="730"/>
        <v>1.5760000000000001E-3</v>
      </c>
      <c r="M1686" s="8">
        <f t="shared" si="717"/>
        <v>99.343052000000029</v>
      </c>
      <c r="N1686" s="8"/>
      <c r="O1686" s="8">
        <v>44.245866728464108</v>
      </c>
      <c r="P1686" s="8">
        <v>32.462330496588407</v>
      </c>
      <c r="Q1686" s="8">
        <v>22.572940934895247</v>
      </c>
      <c r="R1686" s="8">
        <v>0.71886184005223241</v>
      </c>
      <c r="S1686" s="8">
        <v>99.999999999999986</v>
      </c>
      <c r="V1686" s="8"/>
      <c r="W1686" s="8"/>
      <c r="X1686" s="9"/>
    </row>
    <row r="1687" spans="2:24" ht="17" x14ac:dyDescent="0.2">
      <c r="B1687" s="10" t="s">
        <v>3043</v>
      </c>
      <c r="C1687" s="8">
        <f t="shared" ref="C1687:L1687" si="731">AVERAGE(C1085:C1096,C1098:C1102)</f>
        <v>51.052529411764709</v>
      </c>
      <c r="D1687" s="8">
        <f t="shared" si="731"/>
        <v>0.35435294117647054</v>
      </c>
      <c r="E1687" s="8">
        <f t="shared" si="731"/>
        <v>2.5069411764705882</v>
      </c>
      <c r="F1687" s="8">
        <f t="shared" si="731"/>
        <v>6.5941176470588225E-2</v>
      </c>
      <c r="G1687" s="8">
        <f t="shared" si="731"/>
        <v>11.51264705882353</v>
      </c>
      <c r="H1687" s="8">
        <f t="shared" si="731"/>
        <v>0.24764705882352941</v>
      </c>
      <c r="I1687" s="8">
        <f t="shared" si="731"/>
        <v>11.899411764705883</v>
      </c>
      <c r="J1687" s="8">
        <f t="shared" si="731"/>
        <v>21.629529411764707</v>
      </c>
      <c r="K1687" s="8">
        <f t="shared" si="731"/>
        <v>0.46005882352941174</v>
      </c>
      <c r="L1687" s="8">
        <f t="shared" si="731"/>
        <v>8.2352941176470592E-4</v>
      </c>
      <c r="M1687" s="8">
        <f t="shared" si="717"/>
        <v>99.729882352941189</v>
      </c>
      <c r="N1687" s="8"/>
      <c r="O1687" s="8">
        <v>45.66250170271335</v>
      </c>
      <c r="P1687" s="8">
        <v>34.953367390936165</v>
      </c>
      <c r="Q1687" s="8">
        <v>18.970822825122127</v>
      </c>
      <c r="R1687" s="8">
        <v>0.41330808122835833</v>
      </c>
      <c r="S1687" s="8">
        <v>100</v>
      </c>
      <c r="V1687" s="8"/>
      <c r="W1687" s="8"/>
      <c r="X1687" s="9"/>
    </row>
    <row r="1688" spans="2:24" x14ac:dyDescent="0.2">
      <c r="B1688" s="13" t="s">
        <v>2150</v>
      </c>
      <c r="C1688" s="8">
        <f t="shared" ref="C1688:L1688" si="732">AVERAGE(C201:C219,C366:C368,C617:C627,C947:C959,C1255:C1259)</f>
        <v>50.264882352941164</v>
      </c>
      <c r="D1688" s="8">
        <f t="shared" si="732"/>
        <v>0.95570784313725465</v>
      </c>
      <c r="E1688" s="8">
        <f t="shared" si="732"/>
        <v>3.6170392156862756</v>
      </c>
      <c r="F1688" s="8">
        <f t="shared" si="732"/>
        <v>3.8543137254901959E-2</v>
      </c>
      <c r="G1688" s="8">
        <f t="shared" si="732"/>
        <v>8.4274509803921571</v>
      </c>
      <c r="H1688" s="8">
        <f t="shared" si="732"/>
        <v>0.20640980392156866</v>
      </c>
      <c r="I1688" s="8">
        <f t="shared" si="732"/>
        <v>14.044392156862747</v>
      </c>
      <c r="J1688" s="8">
        <f t="shared" si="732"/>
        <v>21.478431372549021</v>
      </c>
      <c r="K1688" s="8">
        <f t="shared" si="732"/>
        <v>0.330335294117647</v>
      </c>
      <c r="L1688" s="8">
        <f t="shared" si="732"/>
        <v>2.5764705882352938E-3</v>
      </c>
      <c r="M1688" s="8">
        <f t="shared" si="717"/>
        <v>99.365768627450976</v>
      </c>
      <c r="N1688" s="8"/>
      <c r="O1688" s="8">
        <v>44.970708005537539</v>
      </c>
      <c r="P1688" s="8">
        <v>40.914854420648211</v>
      </c>
      <c r="Q1688" s="8">
        <v>13.772784307097494</v>
      </c>
      <c r="R1688" s="8">
        <v>0.34165326671673946</v>
      </c>
      <c r="S1688" s="8">
        <v>99.999999999999972</v>
      </c>
      <c r="V1688" s="8"/>
      <c r="W1688" s="8"/>
      <c r="X1688" s="9"/>
    </row>
    <row r="1689" spans="2:24" x14ac:dyDescent="0.2">
      <c r="B1689" s="13" t="s">
        <v>1807</v>
      </c>
      <c r="C1689" s="8">
        <f t="shared" ref="C1689:L1689" si="733">AVERAGE(C813:C826,C977:C992,C1483:C1488)</f>
        <v>47.809638888888884</v>
      </c>
      <c r="D1689" s="8">
        <f t="shared" si="733"/>
        <v>1.9097222222222224E-2</v>
      </c>
      <c r="E1689" s="8">
        <f t="shared" si="733"/>
        <v>0.48331388888888882</v>
      </c>
      <c r="F1689" s="8">
        <f t="shared" si="733"/>
        <v>1.4055555555555555E-3</v>
      </c>
      <c r="G1689" s="8">
        <f t="shared" si="733"/>
        <v>21.516527777777782</v>
      </c>
      <c r="H1689" s="8">
        <f t="shared" si="733"/>
        <v>7.5696944444444432</v>
      </c>
      <c r="I1689" s="8">
        <f t="shared" si="733"/>
        <v>0.2647138888888888</v>
      </c>
      <c r="J1689" s="8">
        <f t="shared" si="733"/>
        <v>21.598083333333332</v>
      </c>
      <c r="K1689" s="8">
        <f t="shared" si="733"/>
        <v>4.5752777777777781E-2</v>
      </c>
      <c r="L1689" s="8">
        <f t="shared" si="733"/>
        <v>6.916666666666666E-4</v>
      </c>
      <c r="M1689" s="8">
        <f t="shared" si="717"/>
        <v>99.308919444444442</v>
      </c>
      <c r="N1689" s="8"/>
      <c r="O1689" s="8">
        <v>48.269003726430547</v>
      </c>
      <c r="P1689" s="8">
        <v>0.82315334798049089</v>
      </c>
      <c r="Q1689" s="8">
        <v>37.53389697850362</v>
      </c>
      <c r="R1689" s="8">
        <v>13.373945947085344</v>
      </c>
      <c r="S1689" s="8">
        <v>100.00000000000001</v>
      </c>
      <c r="V1689" s="8"/>
      <c r="W1689" s="8"/>
      <c r="X1689" s="9"/>
    </row>
    <row r="1690" spans="2:24" x14ac:dyDescent="0.2">
      <c r="B1690" s="23" t="s">
        <v>3638</v>
      </c>
      <c r="C1690" s="8"/>
      <c r="D1690" s="8"/>
      <c r="E1690" s="8"/>
      <c r="F1690" s="8"/>
      <c r="G1690" s="8"/>
      <c r="H1690" s="8"/>
      <c r="I1690" s="8"/>
      <c r="J1690" s="8"/>
      <c r="K1690" s="8"/>
      <c r="L1690" s="8"/>
      <c r="N1690" s="8"/>
      <c r="O1690" s="8"/>
      <c r="P1690" s="8"/>
      <c r="Q1690" s="8"/>
      <c r="R1690" s="8"/>
      <c r="S1690" s="8"/>
      <c r="V1690" s="8"/>
      <c r="W1690" s="8"/>
      <c r="X1690" s="9"/>
    </row>
    <row r="1691" spans="2:24" ht="17" x14ac:dyDescent="0.2">
      <c r="B1691" s="10" t="s">
        <v>3507</v>
      </c>
      <c r="C1691" s="8">
        <f t="shared" ref="C1691:L1691" si="734">AVERAGE(C1516:C1545)</f>
        <v>55.229466666666674</v>
      </c>
      <c r="D1691" s="8">
        <f t="shared" si="734"/>
        <v>3.8166666666666682E-2</v>
      </c>
      <c r="E1691" s="8">
        <f t="shared" si="734"/>
        <v>15.431433333333331</v>
      </c>
      <c r="F1691" s="8">
        <f t="shared" si="734"/>
        <v>2.9000000000000007E-3</v>
      </c>
      <c r="G1691" s="8">
        <f t="shared" si="734"/>
        <v>6.6822333333333344</v>
      </c>
      <c r="H1691" s="8">
        <f t="shared" si="734"/>
        <v>2.0333333333333346E-2</v>
      </c>
      <c r="I1691" s="8">
        <f t="shared" si="734"/>
        <v>3.7168666666666668</v>
      </c>
      <c r="J1691" s="8">
        <f t="shared" si="734"/>
        <v>6.2533333333333321</v>
      </c>
      <c r="K1691" s="8">
        <f t="shared" si="734"/>
        <v>10.201499999999999</v>
      </c>
      <c r="L1691" s="8">
        <f t="shared" si="734"/>
        <v>5.0333333333333341E-3</v>
      </c>
      <c r="M1691" s="8">
        <f>SUM(C1691:L1691)</f>
        <v>97.581266666666664</v>
      </c>
      <c r="N1691" s="8"/>
      <c r="O1691" s="8">
        <v>37.542153774060253</v>
      </c>
      <c r="P1691" s="8">
        <v>31.048132646535283</v>
      </c>
      <c r="Q1691" s="8">
        <v>31.31320981001917</v>
      </c>
      <c r="R1691" s="8">
        <v>9.6503769385307983E-2</v>
      </c>
      <c r="S1691" s="8">
        <v>100.00000000000001</v>
      </c>
      <c r="T1691" s="8">
        <v>6.0893425677177957</v>
      </c>
      <c r="U1691" s="8">
        <v>49.680362776440553</v>
      </c>
      <c r="V1691" s="8">
        <v>44.230294655841647</v>
      </c>
      <c r="W1691" s="8">
        <v>100</v>
      </c>
      <c r="X1691" s="9" t="s">
        <v>3640</v>
      </c>
    </row>
    <row r="1692" spans="2:24" x14ac:dyDescent="0.2">
      <c r="B1692" s="13" t="s">
        <v>1900</v>
      </c>
      <c r="C1692" s="8">
        <f t="shared" ref="C1692:L1692" si="735">AVERAGE(C7:C12,C1155:C1157)</f>
        <v>53.44511111111111</v>
      </c>
      <c r="D1692" s="8">
        <f t="shared" si="735"/>
        <v>0.18840000000000001</v>
      </c>
      <c r="E1692" s="8">
        <f t="shared" si="735"/>
        <v>4.6235555555555559</v>
      </c>
      <c r="F1692" s="8">
        <f t="shared" si="735"/>
        <v>1.2018222222222221</v>
      </c>
      <c r="G1692" s="8">
        <f t="shared" si="735"/>
        <v>2.5510000000000002</v>
      </c>
      <c r="H1692" s="8">
        <f t="shared" si="735"/>
        <v>8.2177777777777752E-2</v>
      </c>
      <c r="I1692" s="8">
        <f t="shared" si="735"/>
        <v>16.292222222222225</v>
      </c>
      <c r="J1692" s="8">
        <f t="shared" si="735"/>
        <v>20.496111111111109</v>
      </c>
      <c r="K1692" s="8">
        <f t="shared" si="735"/>
        <v>1.3358111111111113</v>
      </c>
      <c r="L1692" s="8">
        <f t="shared" si="735"/>
        <v>3.3333333333333332E-4</v>
      </c>
      <c r="M1692" s="8">
        <f t="shared" ref="M1692:M1706" si="736">SUM(C1692:L1692)</f>
        <v>100.21654444444444</v>
      </c>
      <c r="N1692" s="8"/>
      <c r="O1692" s="8">
        <v>45.324131141159668</v>
      </c>
      <c r="P1692" s="8">
        <v>50.129023406361959</v>
      </c>
      <c r="Q1692" s="8">
        <v>4.4031839164728623</v>
      </c>
      <c r="R1692" s="8">
        <v>0.14366153600549408</v>
      </c>
      <c r="S1692" s="8">
        <v>99.999999999999986</v>
      </c>
      <c r="T1692" s="8">
        <v>8.7497175946278954E-2</v>
      </c>
      <c r="U1692" s="8">
        <v>4.9912421444679644</v>
      </c>
      <c r="V1692" s="8">
        <v>94.921260679585757</v>
      </c>
      <c r="W1692" s="8">
        <v>100</v>
      </c>
      <c r="X1692" s="9"/>
    </row>
    <row r="1693" spans="2:24" ht="17" x14ac:dyDescent="0.2">
      <c r="B1693" s="10" t="s">
        <v>3050</v>
      </c>
      <c r="C1693" s="8">
        <f t="shared" ref="C1693:L1693" si="737">AVERAGE(C70:C75)</f>
        <v>56.623333333333335</v>
      </c>
      <c r="D1693" s="8">
        <f t="shared" si="737"/>
        <v>4.0533333333333331E-2</v>
      </c>
      <c r="E1693" s="8">
        <f t="shared" si="737"/>
        <v>8.2949999999999999</v>
      </c>
      <c r="F1693" s="8">
        <f t="shared" si="737"/>
        <v>1.8133333333333335E-2</v>
      </c>
      <c r="G1693" s="8">
        <f t="shared" si="737"/>
        <v>2.6783333333333332</v>
      </c>
      <c r="H1693" s="8">
        <f t="shared" si="737"/>
        <v>1.4083333333333335E-2</v>
      </c>
      <c r="I1693" s="8">
        <f t="shared" si="737"/>
        <v>10.856666666666667</v>
      </c>
      <c r="J1693" s="8">
        <f t="shared" si="737"/>
        <v>16.684999999999999</v>
      </c>
      <c r="K1693" s="8">
        <f t="shared" si="737"/>
        <v>5.0116666666666667</v>
      </c>
      <c r="L1693" s="8">
        <f t="shared" si="737"/>
        <v>5.2500000000000003E-3</v>
      </c>
      <c r="M1693" s="8">
        <f t="shared" si="736"/>
        <v>100.22800000000001</v>
      </c>
      <c r="N1693" s="8"/>
      <c r="O1693" s="8">
        <v>49.229002023126547</v>
      </c>
      <c r="P1693" s="8">
        <v>44.569957784844831</v>
      </c>
      <c r="Q1693" s="8">
        <v>6.1681907217132546</v>
      </c>
      <c r="R1693" s="8">
        <v>3.2849470315376383E-2</v>
      </c>
      <c r="S1693" s="8">
        <v>100.00000000000001</v>
      </c>
      <c r="T1693" s="8">
        <v>0</v>
      </c>
      <c r="U1693" s="8">
        <v>21.109997351660382</v>
      </c>
      <c r="V1693" s="8">
        <v>78.890002648339618</v>
      </c>
      <c r="W1693" s="8">
        <v>100</v>
      </c>
      <c r="X1693" s="9"/>
    </row>
    <row r="1694" spans="2:24" ht="17" x14ac:dyDescent="0.2">
      <c r="B1694" s="10" t="s">
        <v>3051</v>
      </c>
      <c r="C1694" s="8">
        <f t="shared" ref="C1694:L1694" si="738">AVERAGE(C79:C84)</f>
        <v>56.305</v>
      </c>
      <c r="D1694" s="8">
        <f t="shared" si="738"/>
        <v>0.12656666666666666</v>
      </c>
      <c r="E1694" s="8">
        <f t="shared" si="738"/>
        <v>10.945</v>
      </c>
      <c r="F1694" s="8">
        <f t="shared" si="738"/>
        <v>8.4766666666666657E-2</v>
      </c>
      <c r="G1694" s="8">
        <f t="shared" si="738"/>
        <v>4.371666666666667</v>
      </c>
      <c r="H1694" s="8">
        <f t="shared" si="738"/>
        <v>4.0500000000000001E-2</v>
      </c>
      <c r="I1694" s="8">
        <f t="shared" si="738"/>
        <v>8.3466666666666658</v>
      </c>
      <c r="J1694" s="8">
        <f t="shared" si="738"/>
        <v>13.695</v>
      </c>
      <c r="K1694" s="8">
        <f t="shared" si="738"/>
        <v>6.4216666666666677</v>
      </c>
      <c r="L1694" s="8">
        <f t="shared" si="738"/>
        <v>2.9666666666666665E-3</v>
      </c>
      <c r="M1694" s="8">
        <f t="shared" si="736"/>
        <v>100.3398</v>
      </c>
      <c r="N1694" s="8"/>
      <c r="O1694" s="8">
        <v>47.630101691922874</v>
      </c>
      <c r="P1694" s="8">
        <v>40.390891605223402</v>
      </c>
      <c r="Q1694" s="8">
        <v>11.867653532314581</v>
      </c>
      <c r="R1694" s="8">
        <v>0.11135317053912676</v>
      </c>
      <c r="S1694" s="8">
        <v>99.999999999999986</v>
      </c>
      <c r="T1694" s="8">
        <v>0</v>
      </c>
      <c r="U1694" s="8">
        <v>28.783191532073428</v>
      </c>
      <c r="V1694" s="8">
        <v>71.216808467926583</v>
      </c>
      <c r="W1694" s="8">
        <v>100.00000000000001</v>
      </c>
      <c r="X1694" s="9"/>
    </row>
    <row r="1695" spans="2:24" ht="17" x14ac:dyDescent="0.2">
      <c r="B1695" s="10" t="s">
        <v>3052</v>
      </c>
      <c r="C1695" s="8">
        <f t="shared" ref="C1695:L1695" si="739">AVERAGE(C88:C93)</f>
        <v>56.241666666666667</v>
      </c>
      <c r="D1695" s="8">
        <f t="shared" si="739"/>
        <v>0.1008</v>
      </c>
      <c r="E1695" s="8">
        <f t="shared" si="739"/>
        <v>10.928333333333333</v>
      </c>
      <c r="F1695" s="8">
        <f t="shared" si="739"/>
        <v>9.9133333333333337E-2</v>
      </c>
      <c r="G1695" s="8">
        <f t="shared" si="739"/>
        <v>4.5949999999999998</v>
      </c>
      <c r="H1695" s="8">
        <f t="shared" si="739"/>
        <v>1.858333333333333E-2</v>
      </c>
      <c r="I1695" s="8">
        <f t="shared" si="739"/>
        <v>8.0683333333333334</v>
      </c>
      <c r="J1695" s="8">
        <f t="shared" si="739"/>
        <v>13.478333333333333</v>
      </c>
      <c r="K1695" s="8">
        <f t="shared" si="739"/>
        <v>6.5633333333333335</v>
      </c>
      <c r="L1695" s="8">
        <f t="shared" si="739"/>
        <v>2.9333333333333334E-3</v>
      </c>
      <c r="M1695" s="8">
        <f t="shared" si="736"/>
        <v>100.09644999999999</v>
      </c>
      <c r="N1695" s="8"/>
      <c r="O1695" s="8">
        <v>47.616721888154906</v>
      </c>
      <c r="P1695" s="8">
        <v>39.660485957071607</v>
      </c>
      <c r="Q1695" s="8">
        <v>12.67089124033817</v>
      </c>
      <c r="R1695" s="8">
        <v>5.190091443531894E-2</v>
      </c>
      <c r="S1695" s="8">
        <v>100</v>
      </c>
      <c r="T1695" s="8">
        <v>0</v>
      </c>
      <c r="U1695" s="8">
        <v>29.557693419080806</v>
      </c>
      <c r="V1695" s="8">
        <v>70.442306580919194</v>
      </c>
      <c r="W1695" s="8">
        <v>100</v>
      </c>
      <c r="X1695" s="9"/>
    </row>
    <row r="1696" spans="2:24" ht="17" x14ac:dyDescent="0.2">
      <c r="B1696" s="10" t="s">
        <v>1902</v>
      </c>
      <c r="C1696" s="8">
        <f t="shared" ref="C1696:L1696" si="740">AVERAGE(C115:C120,C523:C535,C1369:C1375)</f>
        <v>56.224961538461535</v>
      </c>
      <c r="D1696" s="8">
        <f t="shared" si="740"/>
        <v>6.5526923076923094E-2</v>
      </c>
      <c r="E1696" s="8">
        <f t="shared" si="740"/>
        <v>12.496961538461537</v>
      </c>
      <c r="F1696" s="8">
        <f t="shared" si="740"/>
        <v>1.864615384615385E-2</v>
      </c>
      <c r="G1696" s="8">
        <f t="shared" si="740"/>
        <v>4.320038461538461</v>
      </c>
      <c r="H1696" s="8">
        <f t="shared" si="740"/>
        <v>1.5919230769230776E-2</v>
      </c>
      <c r="I1696" s="8">
        <f t="shared" si="740"/>
        <v>7.3048076923076923</v>
      </c>
      <c r="J1696" s="8">
        <f t="shared" si="740"/>
        <v>11.726307692307692</v>
      </c>
      <c r="K1696" s="8">
        <f t="shared" si="740"/>
        <v>7.5526153846153834</v>
      </c>
      <c r="L1696" s="8">
        <f t="shared" si="740"/>
        <v>1.1153846153846153E-3</v>
      </c>
      <c r="M1696" s="8">
        <f t="shared" si="736"/>
        <v>99.726899999999986</v>
      </c>
      <c r="N1696" s="8"/>
      <c r="O1696" s="8">
        <v>46.395320600203945</v>
      </c>
      <c r="P1696" s="8">
        <v>40.213565362871471</v>
      </c>
      <c r="Q1696" s="8">
        <v>13.341321636371193</v>
      </c>
      <c r="R1696" s="8">
        <v>4.9792400553396059E-2</v>
      </c>
      <c r="S1696" s="8">
        <v>100</v>
      </c>
      <c r="T1696" s="8">
        <v>0.22897915451631279</v>
      </c>
      <c r="U1696" s="8">
        <v>34.948083321878421</v>
      </c>
      <c r="V1696" s="8">
        <v>64.822937523605276</v>
      </c>
      <c r="W1696" s="8">
        <v>100</v>
      </c>
      <c r="X1696" s="9"/>
    </row>
    <row r="1697" spans="2:24" x14ac:dyDescent="0.2">
      <c r="B1697" s="13" t="s">
        <v>1903</v>
      </c>
      <c r="C1697" s="8">
        <f t="shared" ref="C1697:L1697" si="741">AVERAGE(C124:C129,C539:C548,C1379:C1385)</f>
        <v>55.658217391304341</v>
      </c>
      <c r="D1697" s="8">
        <f t="shared" si="741"/>
        <v>9.3052173913043462E-2</v>
      </c>
      <c r="E1697" s="8">
        <f t="shared" si="741"/>
        <v>12.025043478260871</v>
      </c>
      <c r="F1697" s="8">
        <f t="shared" si="741"/>
        <v>1.1804347826086957E-2</v>
      </c>
      <c r="G1697" s="8">
        <f t="shared" si="741"/>
        <v>4.6353478260869565</v>
      </c>
      <c r="H1697" s="8">
        <f t="shared" si="741"/>
        <v>1.8913043478260873E-2</v>
      </c>
      <c r="I1697" s="8">
        <f t="shared" si="741"/>
        <v>7.6099130434782607</v>
      </c>
      <c r="J1697" s="8">
        <f t="shared" si="741"/>
        <v>12.57278260869565</v>
      </c>
      <c r="K1697" s="8">
        <f t="shared" si="741"/>
        <v>7.0734782608695648</v>
      </c>
      <c r="L1697" s="8">
        <f t="shared" si="741"/>
        <v>2.4782608695652179E-3</v>
      </c>
      <c r="M1697" s="8">
        <f t="shared" si="736"/>
        <v>99.701030434782595</v>
      </c>
      <c r="N1697" s="8"/>
      <c r="O1697" s="8">
        <v>46.923450628613473</v>
      </c>
      <c r="P1697" s="8">
        <v>39.517469560371502</v>
      </c>
      <c r="Q1697" s="8">
        <v>13.503278031624266</v>
      </c>
      <c r="R1697" s="8">
        <v>5.580177939074344E-2</v>
      </c>
      <c r="S1697" s="8">
        <v>99.999999999999986</v>
      </c>
      <c r="T1697" s="8">
        <v>0.98761473488524587</v>
      </c>
      <c r="U1697" s="8">
        <v>31.660218013567931</v>
      </c>
      <c r="V1697" s="8">
        <v>67.352167251546831</v>
      </c>
      <c r="W1697" s="8">
        <v>100</v>
      </c>
      <c r="X1697" s="9"/>
    </row>
    <row r="1698" spans="2:24" ht="19" x14ac:dyDescent="0.2">
      <c r="B1698" s="10" t="s">
        <v>3045</v>
      </c>
      <c r="C1698" s="8">
        <f t="shared" ref="C1698:L1698" si="742">AVERAGE(C1175:C1188)</f>
        <v>55.670999999999992</v>
      </c>
      <c r="D1698" s="8">
        <f t="shared" si="742"/>
        <v>2.9714285714285717E-2</v>
      </c>
      <c r="E1698" s="8">
        <f t="shared" si="742"/>
        <v>5.5924285714285711</v>
      </c>
      <c r="F1698" s="8">
        <f t="shared" si="742"/>
        <v>1.3000000000000001E-2</v>
      </c>
      <c r="G1698" s="8">
        <f t="shared" si="742"/>
        <v>3.5435000000000003</v>
      </c>
      <c r="H1698" s="8">
        <f t="shared" si="742"/>
        <v>8.3428571428571421E-2</v>
      </c>
      <c r="I1698" s="8">
        <f t="shared" si="742"/>
        <v>12.195571428571427</v>
      </c>
      <c r="J1698" s="8">
        <f t="shared" si="742"/>
        <v>19.525928571428572</v>
      </c>
      <c r="K1698" s="8">
        <f t="shared" si="742"/>
        <v>3.3054999999999999</v>
      </c>
      <c r="L1698" s="8">
        <f t="shared" si="742"/>
        <v>3.5714285714285718E-3</v>
      </c>
      <c r="M1698" s="8">
        <f>SUM(C1698:L1698)</f>
        <v>99.963642857142844</v>
      </c>
      <c r="N1698" s="8"/>
      <c r="O1698" s="8">
        <v>49.650663453896122</v>
      </c>
      <c r="P1698" s="8">
        <v>43.148570487179938</v>
      </c>
      <c r="Q1698" s="8">
        <v>7.0330571016640819</v>
      </c>
      <c r="R1698" s="8">
        <v>0.16770895725985374</v>
      </c>
      <c r="S1698" s="8">
        <v>100</v>
      </c>
      <c r="T1698" s="8">
        <v>0</v>
      </c>
      <c r="U1698" s="8">
        <v>13.20225649184783</v>
      </c>
      <c r="V1698" s="8">
        <v>86.797743508152166</v>
      </c>
      <c r="W1698" s="8">
        <v>100</v>
      </c>
      <c r="X1698" s="9" t="s">
        <v>3646</v>
      </c>
    </row>
    <row r="1699" spans="2:24" ht="17" x14ac:dyDescent="0.2">
      <c r="B1699" s="10" t="s">
        <v>3048</v>
      </c>
      <c r="C1699" s="8">
        <f t="shared" ref="C1699:L1699" si="743">AVERAGE(C133:C138)</f>
        <v>54.958333333333321</v>
      </c>
      <c r="D1699" s="8">
        <f t="shared" si="743"/>
        <v>3.9016666666666665E-2</v>
      </c>
      <c r="E1699" s="8">
        <f t="shared" si="743"/>
        <v>1.1070499999999999</v>
      </c>
      <c r="F1699" s="8">
        <f t="shared" si="743"/>
        <v>2.6583333333333334E-2</v>
      </c>
      <c r="G1699" s="8">
        <f t="shared" si="743"/>
        <v>1.6216666666666668</v>
      </c>
      <c r="H1699" s="8">
        <f t="shared" si="743"/>
        <v>7.4666666666666666E-3</v>
      </c>
      <c r="I1699" s="8">
        <f t="shared" si="743"/>
        <v>16.873333333333335</v>
      </c>
      <c r="J1699" s="8">
        <f t="shared" si="743"/>
        <v>24.856666666666666</v>
      </c>
      <c r="K1699" s="8">
        <f t="shared" si="743"/>
        <v>0.55710000000000004</v>
      </c>
      <c r="L1699" s="8">
        <f t="shared" si="743"/>
        <v>1.8000000000000002E-3</v>
      </c>
      <c r="M1699" s="8">
        <f t="shared" si="736"/>
        <v>100.04901666666667</v>
      </c>
      <c r="N1699" s="8"/>
      <c r="O1699" s="8">
        <v>50.108336464149794</v>
      </c>
      <c r="P1699" s="8">
        <v>47.328079383547383</v>
      </c>
      <c r="Q1699" s="8">
        <v>2.5516848375611341</v>
      </c>
      <c r="R1699" s="8">
        <v>1.1899314741700161E-2</v>
      </c>
      <c r="S1699" s="8">
        <v>100.00000000000001</v>
      </c>
      <c r="T1699" s="8">
        <v>0.60412651711156673</v>
      </c>
      <c r="U1699" s="8">
        <v>1.3997342848232641</v>
      </c>
      <c r="V1699" s="8">
        <v>97.996139198065165</v>
      </c>
      <c r="W1699" s="8">
        <v>100</v>
      </c>
      <c r="X1699" s="9"/>
    </row>
    <row r="1700" spans="2:24" ht="17" x14ac:dyDescent="0.2">
      <c r="B1700" s="10" t="s">
        <v>3049</v>
      </c>
      <c r="C1700" s="8">
        <f t="shared" ref="C1700:L1700" si="744">AVERAGE(C142:C147)</f>
        <v>54.859999999999992</v>
      </c>
      <c r="D1700" s="8">
        <f t="shared" si="744"/>
        <v>2.9133333333333331E-2</v>
      </c>
      <c r="E1700" s="8">
        <f t="shared" si="744"/>
        <v>0.9849</v>
      </c>
      <c r="F1700" s="8">
        <f t="shared" si="744"/>
        <v>3.8483333333333335E-2</v>
      </c>
      <c r="G1700" s="8">
        <f t="shared" si="744"/>
        <v>2.0300000000000002</v>
      </c>
      <c r="H1700" s="8">
        <f t="shared" si="744"/>
        <v>2.2516666666666667E-2</v>
      </c>
      <c r="I1700" s="8">
        <f t="shared" si="744"/>
        <v>16.650000000000002</v>
      </c>
      <c r="J1700" s="8">
        <f t="shared" si="744"/>
        <v>24.62166666666667</v>
      </c>
      <c r="K1700" s="8">
        <f t="shared" si="744"/>
        <v>0.62086666666666668</v>
      </c>
      <c r="L1700" s="8">
        <f t="shared" si="744"/>
        <v>4.8333333333333328E-4</v>
      </c>
      <c r="M1700" s="8">
        <f t="shared" si="736"/>
        <v>99.858050000000006</v>
      </c>
      <c r="N1700" s="8"/>
      <c r="O1700" s="8">
        <v>49.850788874760291</v>
      </c>
      <c r="P1700" s="8">
        <v>46.905063018281837</v>
      </c>
      <c r="Q1700" s="8">
        <v>3.2081079413237878</v>
      </c>
      <c r="R1700" s="8">
        <v>3.6040165634087483E-2</v>
      </c>
      <c r="S1700" s="8">
        <v>100</v>
      </c>
      <c r="T1700" s="8">
        <v>0.82871771367263158</v>
      </c>
      <c r="U1700" s="8">
        <v>1.4139130253530476</v>
      </c>
      <c r="V1700" s="8">
        <v>97.757369260974329</v>
      </c>
      <c r="W1700" s="8">
        <v>100.00000000000001</v>
      </c>
      <c r="X1700" s="9"/>
    </row>
    <row r="1701" spans="2:24" x14ac:dyDescent="0.2">
      <c r="B1701" s="13" t="s">
        <v>2094</v>
      </c>
      <c r="C1701" s="8">
        <f t="shared" ref="C1701:L1701" si="745">AVERAGE(C151:C158,C398:C402,C552:C585,C805:C809,C1005:C1019,C1106:C1110,C1115:C1122,C1219:C1251)</f>
        <v>54.924513274336263</v>
      </c>
      <c r="D1701" s="8">
        <f t="shared" si="745"/>
        <v>3.5340707964601759E-2</v>
      </c>
      <c r="E1701" s="8">
        <f t="shared" si="745"/>
        <v>1.1060017699115043</v>
      </c>
      <c r="F1701" s="8">
        <f t="shared" si="745"/>
        <v>2.7632743362831839E-2</v>
      </c>
      <c r="G1701" s="8">
        <f t="shared" si="745"/>
        <v>1.6498053097345129</v>
      </c>
      <c r="H1701" s="8">
        <f t="shared" si="745"/>
        <v>7.723008849557525E-3</v>
      </c>
      <c r="I1701" s="8">
        <f t="shared" si="745"/>
        <v>17.049769911504434</v>
      </c>
      <c r="J1701" s="8">
        <f t="shared" si="745"/>
        <v>24.529079646017706</v>
      </c>
      <c r="K1701" s="8">
        <f t="shared" si="745"/>
        <v>0.55683628318584077</v>
      </c>
      <c r="L1701" s="8">
        <f t="shared" si="745"/>
        <v>1.746902654867257E-3</v>
      </c>
      <c r="M1701" s="8">
        <f>SUM(C1701:L1701)</f>
        <v>99.888449557522122</v>
      </c>
      <c r="N1701" s="8"/>
      <c r="O1701" s="8">
        <v>49.507765806264629</v>
      </c>
      <c r="P1701" s="8">
        <v>47.880810699536163</v>
      </c>
      <c r="Q1701" s="8">
        <v>2.5991007708426563</v>
      </c>
      <c r="R1701" s="8">
        <v>1.2322723356560095E-2</v>
      </c>
      <c r="S1701" s="8">
        <v>100</v>
      </c>
      <c r="T1701" s="8">
        <v>0.5510997126817786</v>
      </c>
      <c r="U1701" s="8">
        <v>1.4531487649183323</v>
      </c>
      <c r="V1701" s="8">
        <v>97.995751522399885</v>
      </c>
      <c r="W1701" s="8">
        <v>100</v>
      </c>
      <c r="X1701" s="9"/>
    </row>
    <row r="1702" spans="2:24" ht="17" x14ac:dyDescent="0.2">
      <c r="B1702" s="10" t="s">
        <v>3046</v>
      </c>
      <c r="C1702" s="8">
        <f t="shared" ref="C1702:L1702" si="746">AVERAGE(C171:C176)</f>
        <v>54.986666666666672</v>
      </c>
      <c r="D1702" s="8">
        <f t="shared" si="746"/>
        <v>0.10586666666666666</v>
      </c>
      <c r="E1702" s="8">
        <f t="shared" si="746"/>
        <v>2.6583333333333332</v>
      </c>
      <c r="F1702" s="8">
        <f t="shared" si="746"/>
        <v>1.4573999999999998</v>
      </c>
      <c r="G1702" s="8">
        <f t="shared" si="746"/>
        <v>1.5083333333333331</v>
      </c>
      <c r="H1702" s="8">
        <f t="shared" si="746"/>
        <v>4.608333333333333E-2</v>
      </c>
      <c r="I1702" s="8">
        <f t="shared" si="746"/>
        <v>15.603333333333333</v>
      </c>
      <c r="J1702" s="8">
        <f t="shared" si="746"/>
        <v>21.561666666666667</v>
      </c>
      <c r="K1702" s="8">
        <f t="shared" si="746"/>
        <v>1.8049999999999999</v>
      </c>
      <c r="L1702" s="8">
        <f t="shared" si="746"/>
        <v>2.0333333333333336E-3</v>
      </c>
      <c r="M1702" s="8">
        <f t="shared" si="736"/>
        <v>99.734716666666671</v>
      </c>
      <c r="N1702" s="8"/>
      <c r="O1702" s="8">
        <v>48.46860216416772</v>
      </c>
      <c r="P1702" s="8">
        <v>48.802992354596711</v>
      </c>
      <c r="Q1702" s="8">
        <v>2.6465118470666726</v>
      </c>
      <c r="R1702" s="8">
        <v>8.1893634168888604E-2</v>
      </c>
      <c r="S1702" s="8">
        <v>100</v>
      </c>
      <c r="T1702" s="8">
        <v>0</v>
      </c>
      <c r="U1702" s="8">
        <v>6.8402635376379362</v>
      </c>
      <c r="V1702" s="8">
        <v>93.159736462362062</v>
      </c>
      <c r="W1702" s="8">
        <v>100</v>
      </c>
      <c r="X1702" s="9"/>
    </row>
    <row r="1703" spans="2:24" x14ac:dyDescent="0.2">
      <c r="B1703" s="13" t="s">
        <v>1904</v>
      </c>
      <c r="C1703" s="8">
        <f t="shared" ref="C1703:L1703" si="747">AVERAGE(C180:C185,C589:C599,C1389:C1395)</f>
        <v>55.082291666666663</v>
      </c>
      <c r="D1703" s="8">
        <f t="shared" si="747"/>
        <v>3.4287500000000005E-2</v>
      </c>
      <c r="E1703" s="8">
        <f t="shared" si="747"/>
        <v>6.7837916666666658</v>
      </c>
      <c r="F1703" s="8">
        <f t="shared" si="747"/>
        <v>1.0262500000000001E-2</v>
      </c>
      <c r="G1703" s="8">
        <f t="shared" si="747"/>
        <v>8.2314999999999987</v>
      </c>
      <c r="H1703" s="8">
        <f t="shared" si="747"/>
        <v>1.1741666666666666E-2</v>
      </c>
      <c r="I1703" s="8">
        <f t="shared" si="747"/>
        <v>8.5305000000000017</v>
      </c>
      <c r="J1703" s="8">
        <f t="shared" si="747"/>
        <v>14.189791666666665</v>
      </c>
      <c r="K1703" s="8">
        <f t="shared" si="747"/>
        <v>6.0815833333333336</v>
      </c>
      <c r="L1703" s="8">
        <f t="shared" si="747"/>
        <v>2.9916666666666672E-3</v>
      </c>
      <c r="M1703" s="8">
        <f t="shared" si="736"/>
        <v>98.958741666666668</v>
      </c>
      <c r="N1703" s="8"/>
      <c r="O1703" s="8">
        <v>43.66970700212061</v>
      </c>
      <c r="P1703" s="8">
        <v>36.528315417989582</v>
      </c>
      <c r="Q1703" s="8">
        <v>19.77341074677571</v>
      </c>
      <c r="R1703" s="8">
        <v>2.8566833114096246E-2</v>
      </c>
      <c r="S1703" s="8">
        <v>100</v>
      </c>
      <c r="T1703" s="8">
        <v>7.6109038815738428</v>
      </c>
      <c r="U1703" s="8">
        <v>19.615132982699521</v>
      </c>
      <c r="V1703" s="8">
        <v>72.773963135726646</v>
      </c>
      <c r="W1703" s="8">
        <v>100.00000000000001</v>
      </c>
      <c r="X1703" s="9"/>
    </row>
    <row r="1704" spans="2:24" x14ac:dyDescent="0.2">
      <c r="B1704" s="13" t="s">
        <v>1901</v>
      </c>
      <c r="C1704" s="8">
        <f t="shared" ref="C1704:L1704" si="748">AVERAGE(C189:C197,C357:C362,C603:C613,C1399:C1405,C1637:C1640,C1641:C1645)</f>
        <v>58.963738095238099</v>
      </c>
      <c r="D1704" s="8">
        <f t="shared" si="748"/>
        <v>1.2526190476190477E-2</v>
      </c>
      <c r="E1704" s="8">
        <f t="shared" si="748"/>
        <v>25.392714285714284</v>
      </c>
      <c r="F1704" s="8">
        <f t="shared" si="748"/>
        <v>2.2619047619047618E-3</v>
      </c>
      <c r="G1704" s="8">
        <f t="shared" si="748"/>
        <v>7.0485714285714249E-2</v>
      </c>
      <c r="H1704" s="8">
        <f t="shared" si="748"/>
        <v>1.2745238095238096E-2</v>
      </c>
      <c r="I1704" s="8">
        <f t="shared" si="748"/>
        <v>8.1261904761904778E-3</v>
      </c>
      <c r="J1704" s="8">
        <f t="shared" si="748"/>
        <v>6.8961904761904738E-2</v>
      </c>
      <c r="K1704" s="8">
        <f t="shared" si="748"/>
        <v>14.919571428571434</v>
      </c>
      <c r="L1704" s="8">
        <f t="shared" si="748"/>
        <v>3.8166666666666679E-3</v>
      </c>
      <c r="M1704" s="8">
        <f t="shared" si="736"/>
        <v>99.454947619047616</v>
      </c>
      <c r="N1704" s="8"/>
      <c r="O1704" s="8"/>
      <c r="P1704" s="8"/>
      <c r="Q1704" s="8"/>
      <c r="R1704" s="8"/>
      <c r="S1704" s="8"/>
      <c r="T1704" s="8">
        <v>0</v>
      </c>
      <c r="U1704" s="8">
        <v>99.464483980660219</v>
      </c>
      <c r="V1704" s="8">
        <v>0.53551601933977711</v>
      </c>
      <c r="W1704" s="8">
        <v>100</v>
      </c>
      <c r="X1704" s="9"/>
    </row>
    <row r="1705" spans="2:24" ht="17" x14ac:dyDescent="0.2">
      <c r="B1705" s="10" t="s">
        <v>3504</v>
      </c>
      <c r="C1705" s="8">
        <f t="shared" ref="C1705:L1705" si="749">AVERAGE(C241:C246)</f>
        <v>50.243333333333332</v>
      </c>
      <c r="D1705" s="8">
        <f t="shared" si="749"/>
        <v>1.0684166666666668</v>
      </c>
      <c r="E1705" s="8">
        <f t="shared" si="749"/>
        <v>8.7766666666666655</v>
      </c>
      <c r="F1705" s="8">
        <f t="shared" si="749"/>
        <v>4.8500000000000001E-3</v>
      </c>
      <c r="G1705" s="8">
        <f t="shared" si="749"/>
        <v>7.27</v>
      </c>
      <c r="H1705" s="8">
        <f t="shared" si="749"/>
        <v>0.13184999999999999</v>
      </c>
      <c r="I1705" s="8">
        <f t="shared" si="749"/>
        <v>13.746666666666664</v>
      </c>
      <c r="J1705" s="8">
        <f t="shared" si="749"/>
        <v>17.046666666666667</v>
      </c>
      <c r="K1705" s="8">
        <f t="shared" si="749"/>
        <v>1.7250000000000003</v>
      </c>
      <c r="L1705" s="8">
        <f t="shared" si="749"/>
        <v>5.5333333333333337E-3</v>
      </c>
      <c r="M1705" s="8">
        <f t="shared" si="736"/>
        <v>100.01898333333332</v>
      </c>
      <c r="N1705" s="8"/>
      <c r="O1705" s="8">
        <v>40.63322556859179</v>
      </c>
      <c r="P1705" s="8">
        <v>45.592156014974307</v>
      </c>
      <c r="Q1705" s="8">
        <v>13.526162092076127</v>
      </c>
      <c r="R1705" s="8">
        <v>0.24845632435777035</v>
      </c>
      <c r="S1705" s="8">
        <v>100.00000000000001</v>
      </c>
      <c r="T1705" s="8">
        <v>1.2685898881436011</v>
      </c>
      <c r="U1705" s="8">
        <v>5.7447620576365281</v>
      </c>
      <c r="V1705" s="8">
        <v>92.98664805421987</v>
      </c>
      <c r="W1705" s="8">
        <v>100</v>
      </c>
      <c r="X1705" s="9"/>
    </row>
    <row r="1706" spans="2:24" ht="17" x14ac:dyDescent="0.2">
      <c r="B1706" s="10" t="s">
        <v>3044</v>
      </c>
      <c r="C1706" s="8">
        <f t="shared" ref="C1706:L1706" si="750">AVERAGE(C250:C255)</f>
        <v>51.034999999999997</v>
      </c>
      <c r="D1706" s="8">
        <f t="shared" si="750"/>
        <v>0.80225000000000002</v>
      </c>
      <c r="E1706" s="8">
        <f t="shared" si="750"/>
        <v>8.39</v>
      </c>
      <c r="F1706" s="8">
        <f t="shared" si="750"/>
        <v>1.0149999999999999E-2</v>
      </c>
      <c r="G1706" s="8">
        <f t="shared" si="750"/>
        <v>6.7333333333333334</v>
      </c>
      <c r="H1706" s="8">
        <f t="shared" si="750"/>
        <v>0.12404999999999999</v>
      </c>
      <c r="I1706" s="8">
        <f t="shared" si="750"/>
        <v>14.958333333333334</v>
      </c>
      <c r="J1706" s="8">
        <f t="shared" si="750"/>
        <v>16.483333333333334</v>
      </c>
      <c r="K1706" s="8">
        <f t="shared" si="750"/>
        <v>1.5333333333333332</v>
      </c>
      <c r="L1706" s="8">
        <f t="shared" si="750"/>
        <v>6.3E-3</v>
      </c>
      <c r="M1706" s="8">
        <f t="shared" si="736"/>
        <v>100.07608333333332</v>
      </c>
      <c r="N1706" s="8"/>
      <c r="O1706" s="8">
        <v>38.64786626881137</v>
      </c>
      <c r="P1706" s="8">
        <v>48.799411593862075</v>
      </c>
      <c r="Q1706" s="8">
        <v>12.322787000941478</v>
      </c>
      <c r="R1706" s="8">
        <v>0.22993513638507299</v>
      </c>
      <c r="S1706" s="8">
        <v>99.999999999999986</v>
      </c>
      <c r="T1706" s="8">
        <v>4.0111258421535186E-2</v>
      </c>
      <c r="U1706" s="8">
        <v>6.0708120693959069</v>
      </c>
      <c r="V1706" s="8">
        <v>93.889076672182554</v>
      </c>
      <c r="W1706" s="8">
        <v>100</v>
      </c>
      <c r="X1706" s="9"/>
    </row>
    <row r="1707" spans="2:24" x14ac:dyDescent="0.2">
      <c r="B1707" s="13" t="s">
        <v>1898</v>
      </c>
      <c r="C1707" s="8">
        <f t="shared" ref="C1707:L1707" si="751">AVERAGE(C259:C264,C646:C652,C1409:C1414)</f>
        <v>49.88421052631579</v>
      </c>
      <c r="D1707" s="8">
        <f t="shared" si="751"/>
        <v>0.93025789473684239</v>
      </c>
      <c r="E1707" s="8">
        <f t="shared" si="751"/>
        <v>8.8369999999999997</v>
      </c>
      <c r="F1707" s="8">
        <f t="shared" si="751"/>
        <v>7.3526315789473693E-3</v>
      </c>
      <c r="G1707" s="8">
        <f t="shared" si="751"/>
        <v>6.6678421052631576</v>
      </c>
      <c r="H1707" s="8">
        <f t="shared" si="751"/>
        <v>0.13207368421052632</v>
      </c>
      <c r="I1707" s="8">
        <f t="shared" si="751"/>
        <v>14.494947368421052</v>
      </c>
      <c r="J1707" s="8">
        <f t="shared" si="751"/>
        <v>16.801421052631582</v>
      </c>
      <c r="K1707" s="8">
        <f t="shared" si="751"/>
        <v>1.5847368421052632</v>
      </c>
      <c r="L1707" s="8">
        <f t="shared" si="751"/>
        <v>7.1736842105263156E-3</v>
      </c>
      <c r="M1707" s="8">
        <f t="shared" ref="M1707:M1713" si="752">SUM(C1707:L1707)</f>
        <v>99.347015789473673</v>
      </c>
      <c r="N1707" s="8"/>
      <c r="O1707" s="8">
        <v>39.739770767346741</v>
      </c>
      <c r="P1707" s="8">
        <v>47.703130772443139</v>
      </c>
      <c r="Q1707" s="8">
        <v>12.310140103588026</v>
      </c>
      <c r="R1707" s="8">
        <v>0.24695835662209339</v>
      </c>
      <c r="S1707" s="8">
        <v>100</v>
      </c>
      <c r="T1707" s="8">
        <v>1.8479199386035792</v>
      </c>
      <c r="U1707" s="8">
        <v>4.6216513838620532</v>
      </c>
      <c r="V1707" s="8">
        <v>93.53042867753436</v>
      </c>
      <c r="W1707" s="8">
        <v>99.999999999999986</v>
      </c>
      <c r="X1707" s="9"/>
    </row>
    <row r="1708" spans="2:24" ht="17" x14ac:dyDescent="0.2">
      <c r="B1708" s="10" t="s">
        <v>3047</v>
      </c>
      <c r="C1708" s="8">
        <f t="shared" ref="C1708:L1708" si="753">AVERAGE(C268:C273)</f>
        <v>49.25</v>
      </c>
      <c r="D1708" s="8">
        <f t="shared" si="753"/>
        <v>1.5097666666666667</v>
      </c>
      <c r="E1708" s="8">
        <f t="shared" si="753"/>
        <v>9.4166666666666661</v>
      </c>
      <c r="F1708" s="8">
        <f t="shared" si="753"/>
        <v>5.8666666666666659E-3</v>
      </c>
      <c r="G1708" s="8">
        <f t="shared" si="753"/>
        <v>8.2183333333333337</v>
      </c>
      <c r="H1708" s="8">
        <f t="shared" si="753"/>
        <v>0.12925</v>
      </c>
      <c r="I1708" s="8">
        <f t="shared" si="753"/>
        <v>11.916666666666666</v>
      </c>
      <c r="J1708" s="8">
        <f t="shared" si="753"/>
        <v>17.461666666666662</v>
      </c>
      <c r="K1708" s="8">
        <f t="shared" si="753"/>
        <v>2.0483333333333333</v>
      </c>
      <c r="L1708" s="8">
        <f t="shared" si="753"/>
        <v>7.8500000000000011E-3</v>
      </c>
      <c r="M1708" s="8">
        <f t="shared" si="752"/>
        <v>99.964399999999998</v>
      </c>
      <c r="N1708" s="8"/>
      <c r="O1708" s="8">
        <v>43.052043122090041</v>
      </c>
      <c r="P1708" s="8">
        <v>40.880270667484211</v>
      </c>
      <c r="Q1708" s="8">
        <v>15.815763850132623</v>
      </c>
      <c r="R1708" s="8">
        <v>0.25192236029314646</v>
      </c>
      <c r="S1708" s="8">
        <v>100.00000000000003</v>
      </c>
      <c r="T1708" s="8">
        <v>2.2277287451371843</v>
      </c>
      <c r="U1708" s="8">
        <v>6.3325266255044044</v>
      </c>
      <c r="V1708" s="8">
        <v>91.439744629358415</v>
      </c>
      <c r="W1708" s="8">
        <v>100</v>
      </c>
      <c r="X1708" s="9"/>
    </row>
    <row r="1709" spans="2:24" x14ac:dyDescent="0.2">
      <c r="B1709" s="13" t="s">
        <v>1899</v>
      </c>
      <c r="C1709" s="8">
        <f t="shared" ref="C1709:L1709" si="754">AVERAGE(C277:C282,C656:C662,C1418:C1424)</f>
        <v>50.04515</v>
      </c>
      <c r="D1709" s="8">
        <f t="shared" si="754"/>
        <v>0.88431499999999996</v>
      </c>
      <c r="E1709" s="8">
        <f t="shared" si="754"/>
        <v>8.812949999999999</v>
      </c>
      <c r="F1709" s="8">
        <f t="shared" si="754"/>
        <v>3.8600000000000001E-3</v>
      </c>
      <c r="G1709" s="8">
        <f t="shared" si="754"/>
        <v>6.6370000000000005</v>
      </c>
      <c r="H1709" s="8">
        <f t="shared" si="754"/>
        <v>0.12962500000000002</v>
      </c>
      <c r="I1709" s="8">
        <f t="shared" si="754"/>
        <v>14.785400000000001</v>
      </c>
      <c r="J1709" s="8">
        <f t="shared" si="754"/>
        <v>16.39725</v>
      </c>
      <c r="K1709" s="8">
        <f t="shared" si="754"/>
        <v>1.5505500000000003</v>
      </c>
      <c r="L1709" s="8">
        <f t="shared" si="754"/>
        <v>6.9150000000000001E-3</v>
      </c>
      <c r="M1709" s="8">
        <f t="shared" si="752"/>
        <v>99.253015000000005</v>
      </c>
      <c r="N1709" s="8"/>
      <c r="O1709" s="8">
        <v>38.807707654057168</v>
      </c>
      <c r="P1709" s="8">
        <v>48.689010466626456</v>
      </c>
      <c r="Q1709" s="8">
        <v>12.260752791687381</v>
      </c>
      <c r="R1709" s="8">
        <v>0.24252908762900319</v>
      </c>
      <c r="S1709" s="8">
        <v>100.00000000000001</v>
      </c>
      <c r="T1709" s="8">
        <v>1.2374797786948364</v>
      </c>
      <c r="U1709" s="8">
        <v>5.0668625970108785</v>
      </c>
      <c r="V1709" s="8">
        <v>93.695657624294284</v>
      </c>
      <c r="W1709" s="8">
        <v>100</v>
      </c>
      <c r="X1709" s="9"/>
    </row>
    <row r="1710" spans="2:24" ht="17" x14ac:dyDescent="0.2">
      <c r="B1710" s="10" t="s">
        <v>3053</v>
      </c>
      <c r="C1710" s="8">
        <f t="shared" ref="C1710:L1710" si="755">AVERAGE(C286:C291)</f>
        <v>56.221666666666671</v>
      </c>
      <c r="D1710" s="8">
        <f t="shared" si="755"/>
        <v>4.5533333333333335E-2</v>
      </c>
      <c r="E1710" s="8">
        <f t="shared" si="755"/>
        <v>9.3349999999999991</v>
      </c>
      <c r="F1710" s="8">
        <f t="shared" si="755"/>
        <v>7.6383333333333331E-2</v>
      </c>
      <c r="G1710" s="8">
        <f t="shared" si="755"/>
        <v>4.703333333333334</v>
      </c>
      <c r="H1710" s="8">
        <f t="shared" si="755"/>
        <v>9.1333333333333336E-3</v>
      </c>
      <c r="I1710" s="8">
        <f t="shared" si="755"/>
        <v>8.8733333333333331</v>
      </c>
      <c r="J1710" s="8">
        <f t="shared" si="755"/>
        <v>14.023333333333333</v>
      </c>
      <c r="K1710" s="8">
        <f t="shared" si="755"/>
        <v>6.3866666666666658</v>
      </c>
      <c r="L1710" s="8">
        <f t="shared" si="755"/>
        <v>1.5500000000000002E-3</v>
      </c>
      <c r="M1710" s="8">
        <f t="shared" si="752"/>
        <v>99.675933333333347</v>
      </c>
      <c r="N1710" s="8"/>
      <c r="O1710" s="8">
        <v>46.669702801109587</v>
      </c>
      <c r="P1710" s="8">
        <v>41.08861216148803</v>
      </c>
      <c r="Q1710" s="8">
        <v>12.217655734176342</v>
      </c>
      <c r="R1710" s="8">
        <v>2.4029303226044182E-2</v>
      </c>
      <c r="S1710" s="8">
        <v>100</v>
      </c>
      <c r="T1710" s="8">
        <v>1.6131989718012445</v>
      </c>
      <c r="U1710" s="8">
        <v>26.613655910631817</v>
      </c>
      <c r="V1710" s="8">
        <v>71.773145117566941</v>
      </c>
      <c r="W1710" s="8">
        <v>100</v>
      </c>
      <c r="X1710" s="9"/>
    </row>
    <row r="1711" spans="2:24" x14ac:dyDescent="0.2">
      <c r="B1711" s="13" t="s">
        <v>1905</v>
      </c>
      <c r="C1711" s="8">
        <f t="shared" ref="C1711:L1711" si="756">AVERAGE(C295:C302,C666:C677,C1279:C1290,C1649:C1658)</f>
        <v>53.358785714285702</v>
      </c>
      <c r="D1711" s="8">
        <f t="shared" si="756"/>
        <v>8.2142857142857156E-2</v>
      </c>
      <c r="E1711" s="8">
        <f t="shared" si="756"/>
        <v>5.8437142857142854</v>
      </c>
      <c r="F1711" s="8">
        <f t="shared" si="756"/>
        <v>6.4738095238095258E-3</v>
      </c>
      <c r="G1711" s="8">
        <f t="shared" si="756"/>
        <v>10.407547619047619</v>
      </c>
      <c r="H1711" s="8">
        <f t="shared" si="756"/>
        <v>1.3057142857142863E-2</v>
      </c>
      <c r="I1711" s="8">
        <f t="shared" si="756"/>
        <v>8.3596904761904778</v>
      </c>
      <c r="J1711" s="8">
        <f t="shared" si="756"/>
        <v>15.174523809523809</v>
      </c>
      <c r="K1711" s="8">
        <f t="shared" si="756"/>
        <v>5.2282142857142855</v>
      </c>
      <c r="L1711" s="8">
        <f t="shared" si="756"/>
        <v>3.2738095238095239E-3</v>
      </c>
      <c r="M1711" s="8">
        <f t="shared" si="752"/>
        <v>98.477423809523785</v>
      </c>
      <c r="N1711" s="8"/>
      <c r="O1711" s="8">
        <v>43.43016367276806</v>
      </c>
      <c r="P1711" s="8">
        <v>33.2902832543096</v>
      </c>
      <c r="Q1711" s="8">
        <v>23.250010205729414</v>
      </c>
      <c r="R1711" s="8">
        <v>2.9542867192932372E-2</v>
      </c>
      <c r="S1711" s="8">
        <v>100</v>
      </c>
      <c r="T1711" s="8">
        <v>9.9286383222453747</v>
      </c>
      <c r="U1711" s="8">
        <v>13.495247891714502</v>
      </c>
      <c r="V1711" s="8">
        <v>76.576113786040125</v>
      </c>
      <c r="W1711" s="8">
        <v>100</v>
      </c>
      <c r="X1711" s="9"/>
    </row>
    <row r="1712" spans="2:24" x14ac:dyDescent="0.2">
      <c r="B1712" s="13" t="s">
        <v>1906</v>
      </c>
      <c r="C1712" s="8">
        <f t="shared" ref="C1712:L1712" si="757">AVERAGE(C306:C313,C681:C703,C1294:C1301,C1302:C1309)</f>
        <v>55.77506382978725</v>
      </c>
      <c r="D1712" s="8">
        <f t="shared" si="757"/>
        <v>3.5480851063829782E-2</v>
      </c>
      <c r="E1712" s="8">
        <f t="shared" si="757"/>
        <v>9.05195744680851</v>
      </c>
      <c r="F1712" s="8">
        <f t="shared" si="757"/>
        <v>1.6217021276595748E-2</v>
      </c>
      <c r="G1712" s="8">
        <f t="shared" si="757"/>
        <v>5.8198936170212736</v>
      </c>
      <c r="H1712" s="8">
        <f t="shared" si="757"/>
        <v>1.3827659574468089E-2</v>
      </c>
      <c r="I1712" s="8">
        <f t="shared" si="757"/>
        <v>8.6161702127659598</v>
      </c>
      <c r="J1712" s="8">
        <f t="shared" si="757"/>
        <v>13.406191489361703</v>
      </c>
      <c r="K1712" s="8">
        <f t="shared" si="757"/>
        <v>6.6235106382978728</v>
      </c>
      <c r="L1712" s="8">
        <f t="shared" si="757"/>
        <v>2.8936170212765957E-3</v>
      </c>
      <c r="M1712" s="8">
        <f t="shared" si="752"/>
        <v>99.361206382978764</v>
      </c>
      <c r="N1712" s="8"/>
      <c r="O1712" s="8">
        <v>44.764411947924124</v>
      </c>
      <c r="P1712" s="8">
        <v>40.030649191846081</v>
      </c>
      <c r="Q1712" s="8">
        <v>15.168437904495011</v>
      </c>
      <c r="R1712" s="8">
        <v>3.6500955734794151E-2</v>
      </c>
      <c r="S1712" s="8">
        <v>100.00000000000001</v>
      </c>
      <c r="T1712" s="8">
        <v>4.602455167572856</v>
      </c>
      <c r="U1712" s="8">
        <v>25.296001009793851</v>
      </c>
      <c r="V1712" s="8">
        <v>70.101543822633289</v>
      </c>
      <c r="W1712" s="8">
        <v>100</v>
      </c>
      <c r="X1712" s="9"/>
    </row>
    <row r="1713" spans="2:24" ht="17" x14ac:dyDescent="0.2">
      <c r="B1713" s="10" t="s">
        <v>3054</v>
      </c>
      <c r="C1713" s="8">
        <f t="shared" ref="C1713:L1713" si="758">AVERAGE(C317:C322)</f>
        <v>56.07833333333334</v>
      </c>
      <c r="D1713" s="8">
        <f t="shared" si="758"/>
        <v>2.8466666666666664E-2</v>
      </c>
      <c r="E1713" s="8">
        <f t="shared" si="758"/>
        <v>9.1316666666666659</v>
      </c>
      <c r="F1713" s="8">
        <f t="shared" si="758"/>
        <v>1.5283333333333335E-2</v>
      </c>
      <c r="G1713" s="8">
        <f t="shared" si="758"/>
        <v>9.1916666666666682</v>
      </c>
      <c r="H1713" s="8">
        <f t="shared" si="758"/>
        <v>1.0083333333333333E-2</v>
      </c>
      <c r="I1713" s="8">
        <f t="shared" si="758"/>
        <v>6.56</v>
      </c>
      <c r="J1713" s="8">
        <f t="shared" si="758"/>
        <v>10.219999999999999</v>
      </c>
      <c r="K1713" s="8">
        <f t="shared" si="758"/>
        <v>8.0833333333333339</v>
      </c>
      <c r="L1713" s="8">
        <f t="shared" si="758"/>
        <v>1.4166666666666668E-3</v>
      </c>
      <c r="M1713" s="8">
        <f t="shared" si="752"/>
        <v>99.320249999999987</v>
      </c>
      <c r="N1713" s="8"/>
      <c r="O1713" s="8">
        <v>38.522357318982898</v>
      </c>
      <c r="P1713" s="8">
        <v>34.404614576381356</v>
      </c>
      <c r="Q1713" s="8">
        <v>27.042981584883275</v>
      </c>
      <c r="R1713" s="8">
        <v>3.0046519752482428E-2</v>
      </c>
      <c r="S1713" s="8">
        <v>100.00000000000003</v>
      </c>
      <c r="T1713" s="8">
        <v>9.0874840227656968</v>
      </c>
      <c r="U1713" s="8">
        <v>29.683044206087452</v>
      </c>
      <c r="V1713" s="8">
        <v>61.229471771146848</v>
      </c>
      <c r="W1713" s="8">
        <v>100</v>
      </c>
      <c r="X1713" s="9"/>
    </row>
    <row r="1714" spans="2:24" ht="17" x14ac:dyDescent="0.2">
      <c r="B1714" s="10" t="s">
        <v>3055</v>
      </c>
      <c r="C1714" s="8">
        <f t="shared" ref="C1714:L1714" si="759">AVERAGE(C338:C343)</f>
        <v>56.231666666666662</v>
      </c>
      <c r="D1714" s="8">
        <f t="shared" si="759"/>
        <v>0.10958333333333332</v>
      </c>
      <c r="E1714" s="8">
        <f t="shared" si="759"/>
        <v>11.008333333333333</v>
      </c>
      <c r="F1714" s="8">
        <f t="shared" si="759"/>
        <v>6.3666666666666663E-2</v>
      </c>
      <c r="G1714" s="8">
        <f t="shared" si="759"/>
        <v>4.3199999999999994</v>
      </c>
      <c r="H1714" s="8">
        <f t="shared" si="759"/>
        <v>2.0833333333333332E-2</v>
      </c>
      <c r="I1714" s="8">
        <f t="shared" si="759"/>
        <v>8.2416666666666671</v>
      </c>
      <c r="J1714" s="8">
        <f t="shared" si="759"/>
        <v>13.498333333333335</v>
      </c>
      <c r="K1714" s="8">
        <f t="shared" si="759"/>
        <v>6.5750000000000002</v>
      </c>
      <c r="L1714" s="8">
        <f t="shared" si="759"/>
        <v>2.0333333333333332E-3</v>
      </c>
      <c r="M1714" s="8">
        <f t="shared" ref="M1714:M1718" si="760">SUM(C1714:L1714)</f>
        <v>100.07111666666665</v>
      </c>
      <c r="N1714" s="8"/>
      <c r="O1714" s="8">
        <v>47.60613860364645</v>
      </c>
      <c r="P1714" s="8">
        <v>40.443501785405346</v>
      </c>
      <c r="Q1714" s="8">
        <v>11.892273852762985</v>
      </c>
      <c r="R1714" s="8">
        <v>5.8085758185228167E-2</v>
      </c>
      <c r="S1714" s="8">
        <v>100.00000000000001</v>
      </c>
      <c r="T1714" s="8">
        <v>0</v>
      </c>
      <c r="U1714" s="8">
        <v>29.559170207533914</v>
      </c>
      <c r="V1714" s="8">
        <v>70.44082979246609</v>
      </c>
      <c r="W1714" s="8">
        <v>100</v>
      </c>
      <c r="X1714" s="9"/>
    </row>
    <row r="1715" spans="2:24" ht="17" x14ac:dyDescent="0.2">
      <c r="B1715" s="10" t="s">
        <v>3505</v>
      </c>
      <c r="C1715" s="8">
        <f t="shared" ref="C1715:L1715" si="761">AVERAGE(C347:C352)</f>
        <v>56.484999999999992</v>
      </c>
      <c r="D1715" s="8">
        <f t="shared" si="761"/>
        <v>3.556666666666667E-2</v>
      </c>
      <c r="E1715" s="8">
        <f t="shared" si="761"/>
        <v>10.145000000000001</v>
      </c>
      <c r="F1715" s="8">
        <f t="shared" si="761"/>
        <v>3.2499999999999999E-3</v>
      </c>
      <c r="G1715" s="8">
        <f t="shared" si="761"/>
        <v>7.4716666666666667</v>
      </c>
      <c r="H1715" s="8">
        <f t="shared" si="761"/>
        <v>6.9666666666666661E-3</v>
      </c>
      <c r="I1715" s="8">
        <f t="shared" si="761"/>
        <v>6.6483333333333343</v>
      </c>
      <c r="J1715" s="8">
        <f t="shared" si="761"/>
        <v>10.868333333333334</v>
      </c>
      <c r="K1715" s="8">
        <f t="shared" si="761"/>
        <v>8.0450000000000017</v>
      </c>
      <c r="L1715" s="8">
        <f t="shared" si="761"/>
        <v>2.7833333333333334E-3</v>
      </c>
      <c r="M1715" s="8">
        <f t="shared" si="760"/>
        <v>99.7119</v>
      </c>
      <c r="N1715" s="8"/>
      <c r="O1715" s="8">
        <v>41.871681550112491</v>
      </c>
      <c r="P1715" s="8">
        <v>35.638641139836977</v>
      </c>
      <c r="Q1715" s="8">
        <v>22.468459010530591</v>
      </c>
      <c r="R1715" s="8">
        <v>2.121829951993575E-2</v>
      </c>
      <c r="S1715" s="8">
        <v>100</v>
      </c>
      <c r="T1715" s="8">
        <v>6.1153872785882779</v>
      </c>
      <c r="U1715" s="8">
        <v>32.015821039132462</v>
      </c>
      <c r="V1715" s="8">
        <v>61.868791682279266</v>
      </c>
      <c r="W1715" s="8">
        <v>100</v>
      </c>
      <c r="X1715" s="9"/>
    </row>
    <row r="1716" spans="2:24" x14ac:dyDescent="0.2">
      <c r="B1716" s="23" t="s">
        <v>3639</v>
      </c>
      <c r="C1716" s="8"/>
      <c r="D1716" s="8"/>
      <c r="E1716" s="8"/>
      <c r="F1716" s="8"/>
      <c r="G1716" s="8"/>
      <c r="H1716" s="8"/>
      <c r="I1716" s="8"/>
      <c r="J1716" s="8"/>
      <c r="K1716" s="8"/>
      <c r="L1716" s="8"/>
      <c r="N1716" s="8"/>
      <c r="O1716" s="8"/>
      <c r="P1716" s="8"/>
      <c r="Q1716" s="8"/>
      <c r="R1716" s="8"/>
      <c r="S1716" s="8"/>
      <c r="V1716" s="8"/>
      <c r="W1716" s="8"/>
      <c r="X1716" s="9"/>
    </row>
    <row r="1717" spans="2:24" ht="17" x14ac:dyDescent="0.2">
      <c r="B1717" s="10" t="s">
        <v>3512</v>
      </c>
      <c r="C1717" s="8">
        <f t="shared" ref="C1717:L1717" si="762">AVERAGE(C1582:C1611)</f>
        <v>64.649466666666655</v>
      </c>
      <c r="D1717" s="8">
        <f t="shared" si="762"/>
        <v>9.6666666666666656E-4</v>
      </c>
      <c r="E1717" s="8">
        <f t="shared" si="762"/>
        <v>26.981666666666666</v>
      </c>
      <c r="F1717" s="8">
        <f t="shared" si="762"/>
        <v>1.1000000000000001E-3</v>
      </c>
      <c r="G1717" s="8">
        <f t="shared" si="762"/>
        <v>0.25143333333333334</v>
      </c>
      <c r="H1717" s="8">
        <f t="shared" si="762"/>
        <v>0.14889999999999995</v>
      </c>
      <c r="I1717" s="8">
        <f t="shared" si="762"/>
        <v>4.2333333333333337E-3</v>
      </c>
      <c r="J1717" s="8">
        <f t="shared" si="762"/>
        <v>1.2666666666666666E-3</v>
      </c>
      <c r="K1717" s="8">
        <f t="shared" si="762"/>
        <v>0.15929999999999997</v>
      </c>
      <c r="L1717" s="8">
        <f t="shared" si="762"/>
        <v>4.4333333333333351E-3</v>
      </c>
      <c r="M1717" s="8">
        <f>SUM(C1717:L1717)</f>
        <v>92.202766666666662</v>
      </c>
      <c r="N1717" s="8"/>
      <c r="O1717" s="8"/>
      <c r="P1717" s="8"/>
      <c r="Q1717" s="8"/>
      <c r="R1717" s="8"/>
      <c r="S1717" s="8"/>
      <c r="V1717" s="8"/>
      <c r="W1717" s="8"/>
      <c r="X1717" s="9" t="s">
        <v>3511</v>
      </c>
    </row>
    <row r="1718" spans="2:24" ht="18" thickBot="1" x14ac:dyDescent="0.25">
      <c r="B1718" s="16" t="s">
        <v>3056</v>
      </c>
      <c r="C1718" s="17">
        <f t="shared" ref="C1718:L1718" si="763">AVERAGE(C1126:C1145,C1492:C1497,C1615:C1626,C1627:C1633)</f>
        <v>65.57135555555557</v>
      </c>
      <c r="D1718" s="17">
        <f t="shared" si="763"/>
        <v>1.3111111111111116E-3</v>
      </c>
      <c r="E1718" s="17">
        <f t="shared" si="763"/>
        <v>28.060511111111119</v>
      </c>
      <c r="F1718" s="17">
        <f t="shared" si="763"/>
        <v>7.1111111111111115E-4</v>
      </c>
      <c r="G1718" s="17">
        <f t="shared" si="763"/>
        <v>6.5177777777777765E-2</v>
      </c>
      <c r="H1718" s="17">
        <f t="shared" si="763"/>
        <v>3.8022222222222207E-2</v>
      </c>
      <c r="I1718" s="17">
        <f t="shared" si="763"/>
        <v>3.0444444444444447E-3</v>
      </c>
      <c r="J1718" s="17">
        <f t="shared" si="763"/>
        <v>3.5555555555555562E-3</v>
      </c>
      <c r="K1718" s="17">
        <f t="shared" si="763"/>
        <v>0.11164444444444445</v>
      </c>
      <c r="L1718" s="17">
        <f t="shared" si="763"/>
        <v>4.3111111111111128E-3</v>
      </c>
      <c r="M1718" s="17">
        <f t="shared" si="760"/>
        <v>93.85964444444447</v>
      </c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8" t="s">
        <v>3511</v>
      </c>
    </row>
  </sheetData>
  <pageMargins left="0.7" right="0.7" top="0.75" bottom="0.75" header="0.3" footer="0.3"/>
  <pageSetup paperSize="9" scale="40" fitToHeight="100" orientation="portrait" horizontalDpi="0" verticalDpi="0"/>
  <headerFooter>
    <oddHeader>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A0776-8733-9C4E-898F-1EBA83B33B8F}">
  <sheetPr>
    <pageSetUpPr fitToPage="1"/>
  </sheetPr>
  <dimension ref="A1:M3347"/>
  <sheetViews>
    <sheetView workbookViewId="0">
      <pane ySplit="5240" topLeftCell="A3323" activePane="bottomLeft"/>
      <selection activeCell="P741" sqref="P741"/>
      <selection pane="bottomLeft" activeCell="F3353" sqref="F3353"/>
    </sheetView>
  </sheetViews>
  <sheetFormatPr baseColWidth="10" defaultRowHeight="16" x14ac:dyDescent="0.2"/>
  <cols>
    <col min="1" max="1" width="2.1640625" style="7" bestFit="1" customWidth="1"/>
    <col min="2" max="2" width="34.6640625" style="7" customWidth="1"/>
    <col min="3" max="3" width="8.33203125" style="7" bestFit="1" customWidth="1"/>
    <col min="4" max="4" width="9.83203125" style="7" bestFit="1" customWidth="1"/>
    <col min="5" max="5" width="10" style="7" bestFit="1" customWidth="1"/>
    <col min="6" max="7" width="8" style="7" bestFit="1" customWidth="1"/>
    <col min="8" max="8" width="6.83203125" style="7" bestFit="1" customWidth="1"/>
    <col min="9" max="9" width="10" style="7" customWidth="1"/>
    <col min="10" max="10" width="7.1640625" style="7" bestFit="1" customWidth="1"/>
    <col min="11" max="11" width="7.5" style="7" bestFit="1" customWidth="1"/>
    <col min="12" max="12" width="22" style="7" bestFit="1" customWidth="1"/>
    <col min="13" max="13" width="2.1640625" style="7" bestFit="1" customWidth="1"/>
    <col min="14" max="16384" width="10.83203125" style="7"/>
  </cols>
  <sheetData>
    <row r="1" spans="1:13" x14ac:dyDescent="0.2">
      <c r="B1" s="19"/>
      <c r="C1" s="19"/>
      <c r="E1" s="19"/>
      <c r="J1" s="19"/>
      <c r="K1" s="19"/>
      <c r="L1" s="19"/>
    </row>
    <row r="2" spans="1:13" x14ac:dyDescent="0.2">
      <c r="B2" s="24" t="s">
        <v>3017</v>
      </c>
      <c r="C2" s="19"/>
      <c r="E2" s="19"/>
      <c r="F2" s="19"/>
      <c r="G2" s="19"/>
      <c r="H2" s="19"/>
      <c r="I2" s="19"/>
      <c r="J2" s="19"/>
      <c r="K2" s="19"/>
      <c r="L2" s="19"/>
    </row>
    <row r="3" spans="1:13" x14ac:dyDescent="0.2">
      <c r="B3" s="7" t="s">
        <v>3018</v>
      </c>
      <c r="C3" s="19"/>
      <c r="E3" s="19"/>
      <c r="F3" s="19"/>
      <c r="G3" s="19"/>
      <c r="H3" s="19"/>
      <c r="I3" s="19"/>
      <c r="J3" s="19"/>
      <c r="K3" s="19"/>
      <c r="L3" s="19"/>
    </row>
    <row r="4" spans="1:13" ht="17" thickBot="1" x14ac:dyDescent="0.25">
      <c r="B4" s="19"/>
      <c r="C4" s="19"/>
      <c r="E4" s="19"/>
      <c r="F4" s="19"/>
      <c r="G4" s="19"/>
      <c r="H4" s="19"/>
      <c r="I4" s="19"/>
      <c r="J4" s="19"/>
      <c r="K4" s="19"/>
      <c r="L4" s="19"/>
    </row>
    <row r="5" spans="1:13" ht="47" x14ac:dyDescent="0.2">
      <c r="A5" s="25"/>
      <c r="B5" s="26" t="s">
        <v>1394</v>
      </c>
      <c r="C5" s="27" t="s">
        <v>3648</v>
      </c>
      <c r="D5" s="27" t="s">
        <v>3649</v>
      </c>
      <c r="E5" s="27" t="s">
        <v>3650</v>
      </c>
      <c r="F5" s="27" t="s">
        <v>4</v>
      </c>
      <c r="G5" s="28" t="s">
        <v>3651</v>
      </c>
      <c r="H5" s="28" t="s">
        <v>5</v>
      </c>
      <c r="I5" s="28" t="s">
        <v>3652</v>
      </c>
      <c r="J5" s="28" t="s">
        <v>6</v>
      </c>
      <c r="K5" s="28" t="s">
        <v>7</v>
      </c>
      <c r="L5" s="29" t="s">
        <v>8</v>
      </c>
      <c r="M5" s="25"/>
    </row>
    <row r="6" spans="1:13" x14ac:dyDescent="0.2">
      <c r="A6" s="25"/>
      <c r="B6" s="30" t="s">
        <v>1410</v>
      </c>
      <c r="C6" s="31"/>
      <c r="D6" s="31"/>
      <c r="E6" s="31"/>
      <c r="F6" s="31"/>
      <c r="G6" s="31"/>
      <c r="H6" s="31"/>
      <c r="I6" s="31"/>
      <c r="J6" s="31"/>
      <c r="K6" s="31"/>
      <c r="L6" s="32"/>
      <c r="M6" s="25"/>
    </row>
    <row r="7" spans="1:13" x14ac:dyDescent="0.2">
      <c r="A7" s="25"/>
      <c r="B7" s="30" t="s">
        <v>1395</v>
      </c>
      <c r="C7" s="31"/>
      <c r="D7" s="31"/>
      <c r="E7" s="31"/>
      <c r="F7" s="31"/>
      <c r="G7" s="31"/>
      <c r="H7" s="31"/>
      <c r="I7" s="31"/>
      <c r="J7" s="31"/>
      <c r="K7" s="31"/>
      <c r="L7" s="32"/>
      <c r="M7" s="25"/>
    </row>
    <row r="8" spans="1:13" x14ac:dyDescent="0.2">
      <c r="A8" s="25"/>
      <c r="B8" s="30" t="s">
        <v>3024</v>
      </c>
      <c r="C8" s="33"/>
      <c r="D8" s="31"/>
      <c r="E8" s="33"/>
      <c r="F8" s="33"/>
      <c r="G8" s="31"/>
      <c r="H8" s="34"/>
      <c r="I8" s="31"/>
      <c r="J8" s="31"/>
      <c r="K8" s="31"/>
      <c r="L8" s="32"/>
      <c r="M8" s="25"/>
    </row>
    <row r="9" spans="1:13" x14ac:dyDescent="0.2">
      <c r="A9" s="25">
        <v>1</v>
      </c>
      <c r="B9" s="35" t="s">
        <v>2703</v>
      </c>
      <c r="C9" s="36">
        <f>AVERAGE(C10:C20)</f>
        <v>2125496627.5779092</v>
      </c>
      <c r="D9" s="33"/>
      <c r="E9" s="36">
        <f>AVERAGE(E10:E20)</f>
        <v>2.0304558181818183E-3</v>
      </c>
      <c r="F9" s="36">
        <f>2*STDEV(E10:E20)</f>
        <v>7.0566610698367879E-7</v>
      </c>
      <c r="G9" s="37">
        <f t="shared" ref="G9:G20" si="0">1000*(E9/((1+(0)/1000)*(E$9/((1+((4.87)/1000))*0.0020052)))/0.0020052-1)</f>
        <v>4.8699999999999299</v>
      </c>
      <c r="H9" s="38">
        <f>G9-I9</f>
        <v>-7.0166095156309893E-14</v>
      </c>
      <c r="I9" s="38">
        <v>4.87</v>
      </c>
      <c r="J9" s="37"/>
      <c r="K9" s="37">
        <f>F9/0.0020052*1000</f>
        <v>0.35191806651889029</v>
      </c>
      <c r="L9" s="32"/>
      <c r="M9" s="25"/>
    </row>
    <row r="10" spans="1:13" x14ac:dyDescent="0.2">
      <c r="A10" s="25"/>
      <c r="B10" s="35" t="s">
        <v>301</v>
      </c>
      <c r="C10" s="36">
        <v>2147380254.7869999</v>
      </c>
      <c r="D10" s="33"/>
      <c r="E10" s="36">
        <v>2.0302670000000001E-3</v>
      </c>
      <c r="F10" s="36">
        <v>1.5599999999999999E-7</v>
      </c>
      <c r="G10" s="37">
        <f t="shared" si="0"/>
        <v>4.7765541221509444</v>
      </c>
      <c r="H10" s="37"/>
      <c r="I10" s="37"/>
      <c r="J10" s="37">
        <f t="shared" ref="J10:J20" si="1">F10/0.0020052*1000</f>
        <v>7.7797725912627166E-2</v>
      </c>
      <c r="K10" s="37">
        <f t="shared" ref="K10:K20" si="2">SQRT((F10/0.0020052*1000)^2+(F$9/0.0020052*1000)^2)</f>
        <v>0.3604147773046637</v>
      </c>
      <c r="L10" s="39"/>
      <c r="M10" s="25"/>
    </row>
    <row r="11" spans="1:13" x14ac:dyDescent="0.2">
      <c r="A11" s="25"/>
      <c r="B11" s="35" t="s">
        <v>303</v>
      </c>
      <c r="C11" s="36">
        <v>2141783460.2939999</v>
      </c>
      <c r="D11" s="33"/>
      <c r="E11" s="36">
        <v>2.031021E-3</v>
      </c>
      <c r="F11" s="36">
        <v>5.0399999999999996E-7</v>
      </c>
      <c r="G11" s="37">
        <f t="shared" si="0"/>
        <v>5.1497077624396148</v>
      </c>
      <c r="H11" s="37"/>
      <c r="I11" s="37"/>
      <c r="J11" s="37">
        <f t="shared" si="1"/>
        <v>0.25134649910233392</v>
      </c>
      <c r="K11" s="37">
        <f t="shared" si="2"/>
        <v>0.43245969540917178</v>
      </c>
      <c r="L11" s="39"/>
      <c r="M11" s="25"/>
    </row>
    <row r="12" spans="1:13" x14ac:dyDescent="0.2">
      <c r="A12" s="25"/>
      <c r="B12" s="35" t="s">
        <v>320</v>
      </c>
      <c r="C12" s="36">
        <v>2123805449.02</v>
      </c>
      <c r="D12" s="33"/>
      <c r="E12" s="36">
        <v>2.0300090000000002E-3</v>
      </c>
      <c r="F12" s="36">
        <v>1.8E-7</v>
      </c>
      <c r="G12" s="37">
        <f t="shared" si="0"/>
        <v>4.6488702505402824</v>
      </c>
      <c r="H12" s="37"/>
      <c r="I12" s="37"/>
      <c r="J12" s="37">
        <f t="shared" si="1"/>
        <v>8.9766606822262118E-2</v>
      </c>
      <c r="K12" s="37">
        <f t="shared" si="2"/>
        <v>0.36318641114829264</v>
      </c>
      <c r="L12" s="39"/>
      <c r="M12" s="25"/>
    </row>
    <row r="13" spans="1:13" x14ac:dyDescent="0.2">
      <c r="A13" s="25"/>
      <c r="B13" s="35" t="s">
        <v>322</v>
      </c>
      <c r="C13" s="36">
        <v>2126946266.8710001</v>
      </c>
      <c r="D13" s="33"/>
      <c r="E13" s="36">
        <v>2.030217E-3</v>
      </c>
      <c r="F13" s="36">
        <v>3.7800000000000002E-7</v>
      </c>
      <c r="G13" s="37">
        <f t="shared" si="0"/>
        <v>4.7518091857920997</v>
      </c>
      <c r="H13" s="37"/>
      <c r="I13" s="37"/>
      <c r="J13" s="37">
        <f t="shared" si="1"/>
        <v>0.18850987432675045</v>
      </c>
      <c r="K13" s="37">
        <f t="shared" si="2"/>
        <v>0.39922712615888384</v>
      </c>
      <c r="L13" s="39"/>
      <c r="M13" s="25"/>
    </row>
    <row r="14" spans="1:13" x14ac:dyDescent="0.2">
      <c r="A14" s="25"/>
      <c r="B14" s="35" t="s">
        <v>323</v>
      </c>
      <c r="C14" s="36">
        <v>2121040838.947</v>
      </c>
      <c r="D14" s="33"/>
      <c r="E14" s="36">
        <v>2.0304479999999998E-3</v>
      </c>
      <c r="F14" s="36">
        <v>1.0700000000000001E-7</v>
      </c>
      <c r="G14" s="37">
        <f t="shared" si="0"/>
        <v>4.8661307917692298</v>
      </c>
      <c r="H14" s="37"/>
      <c r="I14" s="37"/>
      <c r="J14" s="37">
        <f t="shared" si="1"/>
        <v>5.3361260722122487E-2</v>
      </c>
      <c r="K14" s="37">
        <f t="shared" si="2"/>
        <v>0.35594065472807179</v>
      </c>
      <c r="L14" s="39"/>
      <c r="M14" s="25"/>
    </row>
    <row r="15" spans="1:13" x14ac:dyDescent="0.2">
      <c r="A15" s="25"/>
      <c r="B15" s="35" t="s">
        <v>324</v>
      </c>
      <c r="C15" s="36">
        <v>2122304766.27</v>
      </c>
      <c r="D15" s="33"/>
      <c r="E15" s="36">
        <v>2.0305420000000002E-3</v>
      </c>
      <c r="F15" s="36">
        <v>2.29E-7</v>
      </c>
      <c r="G15" s="37">
        <f t="shared" si="0"/>
        <v>4.9126512721235915</v>
      </c>
      <c r="H15" s="37"/>
      <c r="I15" s="37"/>
      <c r="J15" s="37">
        <f t="shared" si="1"/>
        <v>0.1142030720127668</v>
      </c>
      <c r="K15" s="37">
        <f t="shared" si="2"/>
        <v>0.36998468508783883</v>
      </c>
      <c r="L15" s="39"/>
      <c r="M15" s="25"/>
    </row>
    <row r="16" spans="1:13" x14ac:dyDescent="0.2">
      <c r="A16" s="25"/>
      <c r="B16" s="35" t="s">
        <v>326</v>
      </c>
      <c r="C16" s="36">
        <v>2103482925.4809999</v>
      </c>
      <c r="D16" s="33"/>
      <c r="E16" s="36">
        <v>2.031045E-3</v>
      </c>
      <c r="F16" s="36">
        <v>2.53E-7</v>
      </c>
      <c r="G16" s="37">
        <f t="shared" si="0"/>
        <v>5.1615853318918159</v>
      </c>
      <c r="H16" s="37"/>
      <c r="I16" s="37"/>
      <c r="J16" s="37">
        <f t="shared" si="1"/>
        <v>0.12617195292240174</v>
      </c>
      <c r="K16" s="37">
        <f t="shared" si="2"/>
        <v>0.3738524939687401</v>
      </c>
      <c r="L16" s="39"/>
      <c r="M16" s="25"/>
    </row>
    <row r="17" spans="1:13" x14ac:dyDescent="0.2">
      <c r="A17" s="25"/>
      <c r="B17" s="35" t="s">
        <v>399</v>
      </c>
      <c r="C17" s="36">
        <v>2132523906.2149999</v>
      </c>
      <c r="D17" s="33"/>
      <c r="E17" s="36">
        <v>2.0300219999999998E-3</v>
      </c>
      <c r="F17" s="36">
        <v>4.5999999999999999E-7</v>
      </c>
      <c r="G17" s="37">
        <f t="shared" si="0"/>
        <v>4.6553039339933822</v>
      </c>
      <c r="H17" s="37"/>
      <c r="I17" s="37"/>
      <c r="J17" s="37">
        <f t="shared" si="1"/>
        <v>0.22940355076800317</v>
      </c>
      <c r="K17" s="37">
        <f t="shared" si="2"/>
        <v>0.4200860800447474</v>
      </c>
      <c r="L17" s="39"/>
      <c r="M17" s="25"/>
    </row>
    <row r="18" spans="1:13" x14ac:dyDescent="0.2">
      <c r="A18" s="25"/>
      <c r="B18" s="35" t="s">
        <v>317</v>
      </c>
      <c r="C18" s="36">
        <v>2121767446.313</v>
      </c>
      <c r="D18" s="33"/>
      <c r="E18" s="36">
        <v>2.0303029999999998E-3</v>
      </c>
      <c r="F18" s="36">
        <v>2.4200000000000002E-7</v>
      </c>
      <c r="G18" s="37">
        <f t="shared" si="0"/>
        <v>4.794370476328913</v>
      </c>
      <c r="H18" s="37"/>
      <c r="I18" s="37"/>
      <c r="J18" s="37">
        <f t="shared" si="1"/>
        <v>0.12068621583881908</v>
      </c>
      <c r="K18" s="37">
        <f t="shared" si="2"/>
        <v>0.37203694471905357</v>
      </c>
      <c r="L18" s="39"/>
      <c r="M18" s="25"/>
    </row>
    <row r="19" spans="1:13" x14ac:dyDescent="0.2">
      <c r="A19" s="25"/>
      <c r="B19" s="35" t="s">
        <v>396</v>
      </c>
      <c r="C19" s="36">
        <v>2131332670.313</v>
      </c>
      <c r="D19" s="33"/>
      <c r="E19" s="36">
        <v>2.030713E-3</v>
      </c>
      <c r="F19" s="36">
        <v>3.6800000000000001E-7</v>
      </c>
      <c r="G19" s="37">
        <f t="shared" si="0"/>
        <v>4.9972789544701079</v>
      </c>
      <c r="H19" s="37"/>
      <c r="I19" s="37"/>
      <c r="J19" s="37">
        <f t="shared" si="1"/>
        <v>0.18352284061440255</v>
      </c>
      <c r="K19" s="37">
        <f t="shared" si="2"/>
        <v>0.39689665981156041</v>
      </c>
      <c r="L19" s="39"/>
      <c r="M19" s="25"/>
    </row>
    <row r="20" spans="1:13" x14ac:dyDescent="0.2">
      <c r="A20" s="25"/>
      <c r="B20" s="35" t="s">
        <v>397</v>
      </c>
      <c r="C20" s="36">
        <v>2108094918.846</v>
      </c>
      <c r="D20" s="33"/>
      <c r="E20" s="36">
        <v>2.030427E-3</v>
      </c>
      <c r="F20" s="36">
        <v>2.9400000000000001E-7</v>
      </c>
      <c r="G20" s="37">
        <f t="shared" si="0"/>
        <v>4.8557379184985816</v>
      </c>
      <c r="H20" s="37"/>
      <c r="I20" s="37"/>
      <c r="J20" s="37">
        <f t="shared" si="1"/>
        <v>0.14661879114302814</v>
      </c>
      <c r="K20" s="37">
        <f t="shared" si="2"/>
        <v>0.38123928897562093</v>
      </c>
      <c r="L20" s="39"/>
      <c r="M20" s="25"/>
    </row>
    <row r="21" spans="1:13" x14ac:dyDescent="0.2">
      <c r="A21" s="25"/>
      <c r="B21" s="35"/>
      <c r="C21" s="36"/>
      <c r="D21" s="33"/>
      <c r="E21" s="36"/>
      <c r="F21" s="36"/>
      <c r="G21" s="40"/>
      <c r="H21" s="40"/>
      <c r="I21" s="40"/>
      <c r="J21" s="40"/>
      <c r="K21" s="40"/>
      <c r="L21" s="39"/>
      <c r="M21" s="25"/>
    </row>
    <row r="22" spans="1:13" x14ac:dyDescent="0.2">
      <c r="A22" s="25">
        <v>1</v>
      </c>
      <c r="B22" s="35" t="s">
        <v>1543</v>
      </c>
      <c r="C22" s="36">
        <f>AVERAGE(C23:C61)</f>
        <v>2129074642.1682305</v>
      </c>
      <c r="D22" s="33"/>
      <c r="E22" s="36">
        <f>AVERAGE(E23:E61)</f>
        <v>2.0431974615384616E-3</v>
      </c>
      <c r="F22" s="36">
        <f>2*STDEV(E23:E61)</f>
        <v>8.3316111364823208E-7</v>
      </c>
      <c r="G22" s="37">
        <f t="shared" ref="G22:G61" si="3">1000*(E22/((1+(0)/1000)*(E$9/((1+((4.87)/1000))*0.0020052)))/0.0020052-1)</f>
        <v>11.175823079299985</v>
      </c>
      <c r="H22" s="38">
        <f>G22-I22</f>
        <v>0.99582307929998493</v>
      </c>
      <c r="I22" s="37">
        <v>10.18</v>
      </c>
      <c r="J22" s="37"/>
      <c r="K22" s="37">
        <f>F22/0.0020052*1000</f>
        <v>0.41550025615810499</v>
      </c>
      <c r="L22" s="39"/>
      <c r="M22" s="25"/>
    </row>
    <row r="23" spans="1:13" x14ac:dyDescent="0.2">
      <c r="A23" s="25"/>
      <c r="B23" s="35" t="s">
        <v>233</v>
      </c>
      <c r="C23" s="36">
        <v>2058649991.5699999</v>
      </c>
      <c r="D23" s="33"/>
      <c r="E23" s="36">
        <v>2.0435060000000001E-3</v>
      </c>
      <c r="F23" s="36">
        <v>3.1300000000000001E-7</v>
      </c>
      <c r="G23" s="37">
        <f t="shared" si="3"/>
        <v>11.328518371199525</v>
      </c>
      <c r="H23" s="37"/>
      <c r="I23" s="37"/>
      <c r="J23" s="37">
        <f t="shared" ref="J23:J61" si="4">F23/0.0020052*1000</f>
        <v>0.15609415519648914</v>
      </c>
      <c r="K23" s="37">
        <f t="shared" ref="K23:K61" si="5">SQRT((F23/0.0020052*1000)^2+(F$9/0.0020052*1000)^2)</f>
        <v>0.38498274094938301</v>
      </c>
      <c r="L23" s="39"/>
      <c r="M23" s="25"/>
    </row>
    <row r="24" spans="1:13" x14ac:dyDescent="0.2">
      <c r="A24" s="25"/>
      <c r="B24" s="35" t="s">
        <v>235</v>
      </c>
      <c r="C24" s="36">
        <v>2049004348.026</v>
      </c>
      <c r="D24" s="33"/>
      <c r="E24" s="36">
        <v>2.0433629999999999E-3</v>
      </c>
      <c r="F24" s="36">
        <v>2.0200000000000001E-7</v>
      </c>
      <c r="G24" s="37">
        <f t="shared" si="3"/>
        <v>11.257747853213651</v>
      </c>
      <c r="H24" s="37"/>
      <c r="I24" s="37"/>
      <c r="J24" s="37">
        <f t="shared" si="4"/>
        <v>0.10073808098942749</v>
      </c>
      <c r="K24" s="37">
        <f t="shared" si="5"/>
        <v>0.36605257341511283</v>
      </c>
      <c r="L24" s="39"/>
      <c r="M24" s="25"/>
    </row>
    <row r="25" spans="1:13" x14ac:dyDescent="0.2">
      <c r="A25" s="25"/>
      <c r="B25" s="35" t="s">
        <v>236</v>
      </c>
      <c r="C25" s="36">
        <v>2059214897.777</v>
      </c>
      <c r="D25" s="33"/>
      <c r="E25" s="36">
        <v>2.0424420000000002E-3</v>
      </c>
      <c r="F25" s="36">
        <v>5.2E-7</v>
      </c>
      <c r="G25" s="37">
        <f t="shared" si="3"/>
        <v>10.801946125486905</v>
      </c>
      <c r="H25" s="37"/>
      <c r="I25" s="37"/>
      <c r="J25" s="37">
        <f t="shared" si="4"/>
        <v>0.25932575304209055</v>
      </c>
      <c r="K25" s="37">
        <f t="shared" si="5"/>
        <v>0.43714548119961327</v>
      </c>
      <c r="L25" s="39"/>
      <c r="M25" s="25"/>
    </row>
    <row r="26" spans="1:13" x14ac:dyDescent="0.2">
      <c r="A26" s="25"/>
      <c r="B26" s="35" t="s">
        <v>352</v>
      </c>
      <c r="C26" s="36">
        <v>2063203168.2590001</v>
      </c>
      <c r="D26" s="33"/>
      <c r="E26" s="36">
        <v>2.0435599999999998E-3</v>
      </c>
      <c r="F26" s="36">
        <v>3.58E-7</v>
      </c>
      <c r="G26" s="37">
        <f t="shared" si="3"/>
        <v>11.355242902466811</v>
      </c>
      <c r="H26" s="37"/>
      <c r="I26" s="37"/>
      <c r="J26" s="37">
        <f t="shared" si="4"/>
        <v>0.17853580690205464</v>
      </c>
      <c r="K26" s="37">
        <f t="shared" si="5"/>
        <v>0.39461545824835831</v>
      </c>
      <c r="L26" s="39"/>
      <c r="M26" s="25"/>
    </row>
    <row r="27" spans="1:13" x14ac:dyDescent="0.2">
      <c r="A27" s="25"/>
      <c r="B27" s="35" t="s">
        <v>353</v>
      </c>
      <c r="C27" s="36">
        <v>2089184427.497</v>
      </c>
      <c r="D27" s="33"/>
      <c r="E27" s="36">
        <v>2.0434490000000001E-3</v>
      </c>
      <c r="F27" s="36">
        <v>2.3799999999999999E-7</v>
      </c>
      <c r="G27" s="37">
        <f t="shared" si="3"/>
        <v>11.300309143750686</v>
      </c>
      <c r="H27" s="37"/>
      <c r="I27" s="37"/>
      <c r="J27" s="37">
        <f t="shared" si="4"/>
        <v>0.11869140235387991</v>
      </c>
      <c r="K27" s="37">
        <f t="shared" si="5"/>
        <v>0.37139463449964472</v>
      </c>
      <c r="L27" s="39"/>
      <c r="M27" s="25"/>
    </row>
    <row r="28" spans="1:13" x14ac:dyDescent="0.2">
      <c r="A28" s="25"/>
      <c r="B28" s="35" t="s">
        <v>354</v>
      </c>
      <c r="C28" s="36">
        <v>2097423000.415</v>
      </c>
      <c r="D28" s="33"/>
      <c r="E28" s="36">
        <v>2.0436539999999998E-3</v>
      </c>
      <c r="F28" s="36">
        <v>2.91E-7</v>
      </c>
      <c r="G28" s="37">
        <f t="shared" si="3"/>
        <v>11.401763382821173</v>
      </c>
      <c r="H28" s="37"/>
      <c r="I28" s="37"/>
      <c r="J28" s="37">
        <f t="shared" si="4"/>
        <v>0.14512268102932374</v>
      </c>
      <c r="K28" s="37">
        <f t="shared" si="5"/>
        <v>0.38066641313823962</v>
      </c>
      <c r="L28" s="39"/>
      <c r="M28" s="25"/>
    </row>
    <row r="29" spans="1:13" x14ac:dyDescent="0.2">
      <c r="A29" s="25"/>
      <c r="B29" s="35" t="s">
        <v>355</v>
      </c>
      <c r="C29" s="36">
        <v>2116938892.8199999</v>
      </c>
      <c r="D29" s="33"/>
      <c r="E29" s="36">
        <v>2.0428579999999998E-3</v>
      </c>
      <c r="F29" s="36">
        <v>2.5400000000000002E-7</v>
      </c>
      <c r="G29" s="37">
        <f t="shared" si="3"/>
        <v>11.007823995990984</v>
      </c>
      <c r="H29" s="37"/>
      <c r="I29" s="37"/>
      <c r="J29" s="37">
        <f t="shared" si="4"/>
        <v>0.12667065629363655</v>
      </c>
      <c r="K29" s="37">
        <f t="shared" si="5"/>
        <v>0.37402109660853983</v>
      </c>
      <c r="L29" s="39"/>
      <c r="M29" s="25"/>
    </row>
    <row r="30" spans="1:13" x14ac:dyDescent="0.2">
      <c r="A30" s="25"/>
      <c r="B30" s="35" t="s">
        <v>234</v>
      </c>
      <c r="C30" s="36">
        <v>2098343781.6659999</v>
      </c>
      <c r="D30" s="33"/>
      <c r="E30" s="36">
        <v>2.0439880000000001E-3</v>
      </c>
      <c r="F30" s="36">
        <v>8.5499999999999997E-7</v>
      </c>
      <c r="G30" s="37">
        <f t="shared" si="3"/>
        <v>11.567059557697101</v>
      </c>
      <c r="H30" s="37"/>
      <c r="I30" s="37"/>
      <c r="J30" s="37">
        <f t="shared" si="4"/>
        <v>0.42639138240574509</v>
      </c>
      <c r="K30" s="37">
        <f t="shared" si="5"/>
        <v>0.55286158894634418</v>
      </c>
      <c r="L30" s="39" t="s">
        <v>299</v>
      </c>
      <c r="M30" s="25"/>
    </row>
    <row r="31" spans="1:13" x14ac:dyDescent="0.2">
      <c r="A31" s="25"/>
      <c r="B31" s="35" t="s">
        <v>362</v>
      </c>
      <c r="C31" s="36">
        <v>2112846949.4189999</v>
      </c>
      <c r="D31" s="33"/>
      <c r="E31" s="36">
        <v>2.0438600000000002E-3</v>
      </c>
      <c r="F31" s="36">
        <v>6.06E-7</v>
      </c>
      <c r="G31" s="37">
        <f t="shared" si="3"/>
        <v>11.503712520618992</v>
      </c>
      <c r="H31" s="37"/>
      <c r="I31" s="37"/>
      <c r="J31" s="37">
        <f t="shared" si="4"/>
        <v>0.30221424296828248</v>
      </c>
      <c r="K31" s="37">
        <f t="shared" si="5"/>
        <v>0.46387473976849197</v>
      </c>
      <c r="L31" s="39"/>
      <c r="M31" s="25"/>
    </row>
    <row r="32" spans="1:13" x14ac:dyDescent="0.2">
      <c r="A32" s="25"/>
      <c r="B32" s="35" t="s">
        <v>237</v>
      </c>
      <c r="C32" s="36">
        <v>2128902817.802</v>
      </c>
      <c r="D32" s="33"/>
      <c r="E32" s="36">
        <v>2.043202E-3</v>
      </c>
      <c r="F32" s="36">
        <v>3.8500000000000002E-7</v>
      </c>
      <c r="G32" s="37">
        <f t="shared" si="3"/>
        <v>11.178069158138682</v>
      </c>
      <c r="H32" s="37"/>
      <c r="I32" s="37"/>
      <c r="J32" s="37">
        <f t="shared" si="4"/>
        <v>0.19200079792539401</v>
      </c>
      <c r="K32" s="37">
        <f t="shared" si="5"/>
        <v>0.40088730579351362</v>
      </c>
      <c r="L32" s="39"/>
      <c r="M32" s="25"/>
    </row>
    <row r="33" spans="1:13" x14ac:dyDescent="0.2">
      <c r="A33" s="25"/>
      <c r="B33" s="35" t="s">
        <v>400</v>
      </c>
      <c r="C33" s="36">
        <v>2125797171.052</v>
      </c>
      <c r="D33" s="33"/>
      <c r="E33" s="36">
        <v>2.0430840000000001E-3</v>
      </c>
      <c r="F33" s="36">
        <v>2.65E-7</v>
      </c>
      <c r="G33" s="37">
        <f t="shared" si="3"/>
        <v>11.119671108332341</v>
      </c>
      <c r="H33" s="37"/>
      <c r="I33" s="37"/>
      <c r="J33" s="37">
        <f t="shared" si="4"/>
        <v>0.13215639337721924</v>
      </c>
      <c r="K33" s="37">
        <f t="shared" si="5"/>
        <v>0.37591440229508155</v>
      </c>
      <c r="L33" s="39"/>
      <c r="M33" s="25"/>
    </row>
    <row r="34" spans="1:13" x14ac:dyDescent="0.2">
      <c r="A34" s="25"/>
      <c r="B34" s="35" t="s">
        <v>401</v>
      </c>
      <c r="C34" s="36">
        <v>2112389330.9059999</v>
      </c>
      <c r="D34" s="33"/>
      <c r="E34" s="36">
        <v>2.043479E-3</v>
      </c>
      <c r="F34" s="36">
        <v>2.2000000000000001E-7</v>
      </c>
      <c r="G34" s="37">
        <f t="shared" si="3"/>
        <v>11.315156105565771</v>
      </c>
      <c r="H34" s="37"/>
      <c r="I34" s="37"/>
      <c r="J34" s="37">
        <f t="shared" si="4"/>
        <v>0.10971474167165371</v>
      </c>
      <c r="K34" s="37">
        <f t="shared" si="5"/>
        <v>0.36862399553267255</v>
      </c>
      <c r="L34" s="39"/>
      <c r="M34" s="25"/>
    </row>
    <row r="35" spans="1:13" x14ac:dyDescent="0.2">
      <c r="A35" s="25"/>
      <c r="B35" s="35" t="s">
        <v>402</v>
      </c>
      <c r="C35" s="36">
        <v>2133916516.846</v>
      </c>
      <c r="D35" s="33"/>
      <c r="E35" s="36">
        <v>2.0425E-3</v>
      </c>
      <c r="F35" s="36">
        <v>9.4900000000000004E-7</v>
      </c>
      <c r="G35" s="37">
        <f t="shared" si="3"/>
        <v>10.830650251663076</v>
      </c>
      <c r="H35" s="37"/>
      <c r="I35" s="37"/>
      <c r="J35" s="37">
        <f t="shared" si="4"/>
        <v>0.47326949930181528</v>
      </c>
      <c r="K35" s="37">
        <f t="shared" si="5"/>
        <v>0.58977143412663269</v>
      </c>
      <c r="L35" s="39" t="s">
        <v>299</v>
      </c>
      <c r="M35" s="25"/>
    </row>
    <row r="36" spans="1:13" x14ac:dyDescent="0.2">
      <c r="A36" s="25"/>
      <c r="B36" s="35" t="s">
        <v>403</v>
      </c>
      <c r="C36" s="36">
        <v>2141525674.944</v>
      </c>
      <c r="D36" s="33"/>
      <c r="E36" s="36">
        <v>2.0427150000000001E-3</v>
      </c>
      <c r="F36" s="36">
        <v>1.6500000000000001E-7</v>
      </c>
      <c r="G36" s="37">
        <f t="shared" si="3"/>
        <v>10.937053478005332</v>
      </c>
      <c r="H36" s="37"/>
      <c r="I36" s="37"/>
      <c r="J36" s="37">
        <f t="shared" si="4"/>
        <v>8.2286056253740275E-2</v>
      </c>
      <c r="K36" s="37">
        <f t="shared" si="5"/>
        <v>0.36141018330449382</v>
      </c>
      <c r="L36" s="39"/>
      <c r="M36" s="25"/>
    </row>
    <row r="37" spans="1:13" x14ac:dyDescent="0.2">
      <c r="A37" s="25"/>
      <c r="B37" s="35" t="s">
        <v>404</v>
      </c>
      <c r="C37" s="36">
        <v>2127956274.346</v>
      </c>
      <c r="D37" s="33"/>
      <c r="E37" s="36">
        <v>2.0434310000000001E-3</v>
      </c>
      <c r="F37" s="36">
        <v>6.7000000000000004E-8</v>
      </c>
      <c r="G37" s="37">
        <f t="shared" si="3"/>
        <v>11.291400966661591</v>
      </c>
      <c r="H37" s="37"/>
      <c r="I37" s="37"/>
      <c r="J37" s="37">
        <f t="shared" si="4"/>
        <v>3.3413125872730903E-2</v>
      </c>
      <c r="K37" s="37">
        <f t="shared" si="5"/>
        <v>0.35350072492567969</v>
      </c>
      <c r="L37" s="39"/>
      <c r="M37" s="25"/>
    </row>
    <row r="38" spans="1:13" x14ac:dyDescent="0.2">
      <c r="A38" s="25"/>
      <c r="B38" s="35" t="s">
        <v>351</v>
      </c>
      <c r="C38" s="36">
        <v>2146859889.9089999</v>
      </c>
      <c r="D38" s="33"/>
      <c r="E38" s="36">
        <v>2.0426379999999998E-3</v>
      </c>
      <c r="F38" s="36">
        <v>4.9699999999999996E-7</v>
      </c>
      <c r="G38" s="37">
        <f t="shared" si="3"/>
        <v>10.898946276012733</v>
      </c>
      <c r="H38" s="37"/>
      <c r="I38" s="37"/>
      <c r="J38" s="37">
        <f t="shared" si="4"/>
        <v>0.24785557550369039</v>
      </c>
      <c r="K38" s="37">
        <f t="shared" si="5"/>
        <v>0.43044013736019049</v>
      </c>
      <c r="L38" s="39"/>
      <c r="M38" s="25"/>
    </row>
    <row r="39" spans="1:13" x14ac:dyDescent="0.2">
      <c r="A39" s="25"/>
      <c r="B39" s="35" t="s">
        <v>405</v>
      </c>
      <c r="C39" s="36">
        <v>2136803726.9719999</v>
      </c>
      <c r="D39" s="33"/>
      <c r="E39" s="36">
        <v>2.0430040000000002E-3</v>
      </c>
      <c r="F39" s="36">
        <v>3.03E-7</v>
      </c>
      <c r="G39" s="37">
        <f t="shared" si="3"/>
        <v>11.080079210158411</v>
      </c>
      <c r="H39" s="37"/>
      <c r="I39" s="37"/>
      <c r="J39" s="37">
        <f t="shared" si="4"/>
        <v>0.15110712148414124</v>
      </c>
      <c r="K39" s="37">
        <f t="shared" si="5"/>
        <v>0.38298784276477643</v>
      </c>
      <c r="L39" s="39"/>
      <c r="M39" s="25"/>
    </row>
    <row r="40" spans="1:13" x14ac:dyDescent="0.2">
      <c r="A40" s="25"/>
      <c r="B40" s="35" t="s">
        <v>406</v>
      </c>
      <c r="C40" s="36">
        <v>2134234384.23</v>
      </c>
      <c r="D40" s="33"/>
      <c r="E40" s="36">
        <v>2.0425450000000002E-3</v>
      </c>
      <c r="F40" s="36">
        <v>5.4700000000000001E-7</v>
      </c>
      <c r="G40" s="37">
        <f t="shared" si="3"/>
        <v>10.852920694385926</v>
      </c>
      <c r="H40" s="37"/>
      <c r="I40" s="37"/>
      <c r="J40" s="37">
        <f t="shared" si="4"/>
        <v>0.27279074406542991</v>
      </c>
      <c r="K40" s="37">
        <f t="shared" si="5"/>
        <v>0.44526521938072477</v>
      </c>
      <c r="L40" s="39"/>
      <c r="M40" s="25"/>
    </row>
    <row r="41" spans="1:13" x14ac:dyDescent="0.2">
      <c r="A41" s="25"/>
      <c r="B41" s="35" t="s">
        <v>407</v>
      </c>
      <c r="C41" s="36">
        <v>2142958068.049</v>
      </c>
      <c r="D41" s="33"/>
      <c r="E41" s="36">
        <v>2.04287E-3</v>
      </c>
      <c r="F41" s="36">
        <v>4.7700000000000005E-7</v>
      </c>
      <c r="G41" s="37">
        <f t="shared" si="3"/>
        <v>11.013762780717196</v>
      </c>
      <c r="H41" s="37"/>
      <c r="I41" s="37"/>
      <c r="J41" s="37">
        <f t="shared" si="4"/>
        <v>0.23788150807899466</v>
      </c>
      <c r="K41" s="37">
        <f t="shared" si="5"/>
        <v>0.42477516103031604</v>
      </c>
      <c r="L41" s="39"/>
      <c r="M41" s="25"/>
    </row>
    <row r="42" spans="1:13" x14ac:dyDescent="0.2">
      <c r="A42" s="25"/>
      <c r="B42" s="35" t="s">
        <v>408</v>
      </c>
      <c r="C42" s="36">
        <v>2141412306.852</v>
      </c>
      <c r="D42" s="33"/>
      <c r="E42" s="36">
        <v>2.04397E-3</v>
      </c>
      <c r="F42" s="36">
        <v>3.34E-7</v>
      </c>
      <c r="G42" s="37">
        <f t="shared" si="3"/>
        <v>11.558151380608006</v>
      </c>
      <c r="H42" s="37"/>
      <c r="I42" s="37"/>
      <c r="J42" s="37">
        <f t="shared" si="4"/>
        <v>0.16656692599241973</v>
      </c>
      <c r="K42" s="37">
        <f t="shared" si="5"/>
        <v>0.38934671743442029</v>
      </c>
      <c r="L42" s="39"/>
      <c r="M42" s="25"/>
    </row>
    <row r="43" spans="1:13" x14ac:dyDescent="0.2">
      <c r="A43" s="25"/>
      <c r="B43" s="35" t="s">
        <v>409</v>
      </c>
      <c r="C43" s="36">
        <v>2132558341.2780001</v>
      </c>
      <c r="D43" s="33"/>
      <c r="E43" s="36">
        <v>2.0430660000000001E-3</v>
      </c>
      <c r="F43" s="36">
        <v>1.8300000000000001E-7</v>
      </c>
      <c r="G43" s="37">
        <f t="shared" si="3"/>
        <v>11.110762931243245</v>
      </c>
      <c r="H43" s="37"/>
      <c r="I43" s="37"/>
      <c r="J43" s="37">
        <f t="shared" si="4"/>
        <v>9.1262716935966492E-2</v>
      </c>
      <c r="K43" s="37">
        <f t="shared" si="5"/>
        <v>0.36355908604369724</v>
      </c>
      <c r="L43" s="39"/>
      <c r="M43" s="25"/>
    </row>
    <row r="44" spans="1:13" x14ac:dyDescent="0.2">
      <c r="A44" s="25"/>
      <c r="B44" s="35" t="s">
        <v>410</v>
      </c>
      <c r="C44" s="36">
        <v>2137699917.184</v>
      </c>
      <c r="D44" s="33"/>
      <c r="E44" s="36">
        <v>2.0428030000000002E-3</v>
      </c>
      <c r="F44" s="36">
        <v>2.0800000000000001E-7</v>
      </c>
      <c r="G44" s="37">
        <f t="shared" si="3"/>
        <v>10.980604565996588</v>
      </c>
      <c r="H44" s="37"/>
      <c r="I44" s="37"/>
      <c r="J44" s="37">
        <f t="shared" si="4"/>
        <v>0.10373030121683624</v>
      </c>
      <c r="K44" s="37">
        <f t="shared" si="5"/>
        <v>0.36688731367128197</v>
      </c>
      <c r="L44" s="39"/>
      <c r="M44" s="25"/>
    </row>
    <row r="45" spans="1:13" x14ac:dyDescent="0.2">
      <c r="A45" s="25"/>
      <c r="B45" s="35" t="s">
        <v>411</v>
      </c>
      <c r="C45" s="36">
        <v>2176385747.7259998</v>
      </c>
      <c r="D45" s="33"/>
      <c r="E45" s="36">
        <v>2.0435230000000002E-3</v>
      </c>
      <c r="F45" s="36">
        <v>4.03E-7</v>
      </c>
      <c r="G45" s="37">
        <f t="shared" si="3"/>
        <v>11.33693164956151</v>
      </c>
      <c r="H45" s="37"/>
      <c r="I45" s="37"/>
      <c r="J45" s="37">
        <f t="shared" si="4"/>
        <v>0.2009774586076202</v>
      </c>
      <c r="K45" s="37">
        <f t="shared" si="5"/>
        <v>0.40526320386974657</v>
      </c>
      <c r="L45" s="39"/>
      <c r="M45" s="25"/>
    </row>
    <row r="46" spans="1:13" x14ac:dyDescent="0.2">
      <c r="A46" s="25"/>
      <c r="B46" s="35" t="s">
        <v>412</v>
      </c>
      <c r="C46" s="36">
        <v>2164886239.6869998</v>
      </c>
      <c r="D46" s="33"/>
      <c r="E46" s="36">
        <v>2.0431830000000001E-3</v>
      </c>
      <c r="F46" s="36">
        <v>3.65E-7</v>
      </c>
      <c r="G46" s="37">
        <f t="shared" si="3"/>
        <v>11.168666082322476</v>
      </c>
      <c r="H46" s="37"/>
      <c r="I46" s="37"/>
      <c r="J46" s="37">
        <f t="shared" si="4"/>
        <v>0.18202673050069818</v>
      </c>
      <c r="K46" s="37">
        <f t="shared" si="5"/>
        <v>0.39620708746710714</v>
      </c>
      <c r="L46" s="39"/>
      <c r="M46" s="25"/>
    </row>
    <row r="47" spans="1:13" x14ac:dyDescent="0.2">
      <c r="A47" s="25"/>
      <c r="B47" s="35" t="s">
        <v>413</v>
      </c>
      <c r="C47" s="36">
        <v>2182415133.3499999</v>
      </c>
      <c r="D47" s="33"/>
      <c r="E47" s="36">
        <v>2.0424789999999998E-3</v>
      </c>
      <c r="F47" s="36">
        <v>2.6100000000000002E-7</v>
      </c>
      <c r="G47" s="37">
        <f t="shared" si="3"/>
        <v>10.820257378392428</v>
      </c>
      <c r="H47" s="37"/>
      <c r="I47" s="37"/>
      <c r="J47" s="37">
        <f t="shared" si="4"/>
        <v>0.13016157989228008</v>
      </c>
      <c r="K47" s="37">
        <f t="shared" si="5"/>
        <v>0.37521775334124119</v>
      </c>
      <c r="L47" s="39"/>
      <c r="M47" s="25"/>
    </row>
    <row r="48" spans="1:13" x14ac:dyDescent="0.2">
      <c r="A48" s="25"/>
      <c r="B48" s="35" t="s">
        <v>414</v>
      </c>
      <c r="C48" s="36">
        <v>2165947586.9990001</v>
      </c>
      <c r="D48" s="33"/>
      <c r="E48" s="36">
        <v>2.0430299999999999E-3</v>
      </c>
      <c r="F48" s="36">
        <v>3.1100000000000002E-7</v>
      </c>
      <c r="G48" s="37">
        <f t="shared" si="3"/>
        <v>11.092946577064833</v>
      </c>
      <c r="H48" s="37"/>
      <c r="I48" s="37"/>
      <c r="J48" s="37">
        <f t="shared" si="4"/>
        <v>0.15509674845401958</v>
      </c>
      <c r="K48" s="37">
        <f t="shared" si="5"/>
        <v>0.38457941562621822</v>
      </c>
      <c r="L48" s="39"/>
      <c r="M48" s="25"/>
    </row>
    <row r="49" spans="1:13" x14ac:dyDescent="0.2">
      <c r="A49" s="25"/>
      <c r="B49" s="35" t="s">
        <v>415</v>
      </c>
      <c r="C49" s="36">
        <v>2168438366.441</v>
      </c>
      <c r="D49" s="33"/>
      <c r="E49" s="36">
        <v>2.0427930000000002E-3</v>
      </c>
      <c r="F49" s="36">
        <v>4.34E-7</v>
      </c>
      <c r="G49" s="37">
        <f t="shared" si="3"/>
        <v>10.975655578725041</v>
      </c>
      <c r="H49" s="37"/>
      <c r="I49" s="37"/>
      <c r="J49" s="37">
        <f t="shared" si="4"/>
        <v>0.21643726311589867</v>
      </c>
      <c r="K49" s="37">
        <f t="shared" si="5"/>
        <v>0.41314817488099215</v>
      </c>
      <c r="L49" s="39"/>
      <c r="M49" s="25"/>
    </row>
    <row r="50" spans="1:13" x14ac:dyDescent="0.2">
      <c r="A50" s="25"/>
      <c r="B50" s="35" t="s">
        <v>416</v>
      </c>
      <c r="C50" s="36">
        <v>2165703047.2020001</v>
      </c>
      <c r="D50" s="33"/>
      <c r="E50" s="36">
        <v>2.0430219999999998E-3</v>
      </c>
      <c r="F50" s="36">
        <v>1.86E-7</v>
      </c>
      <c r="G50" s="37">
        <f t="shared" si="3"/>
        <v>11.088987387247506</v>
      </c>
      <c r="H50" s="37"/>
      <c r="I50" s="37"/>
      <c r="J50" s="37">
        <f t="shared" si="4"/>
        <v>9.2758827049670867E-2</v>
      </c>
      <c r="K50" s="37">
        <f t="shared" si="5"/>
        <v>0.36393752971907806</v>
      </c>
      <c r="L50" s="39"/>
      <c r="M50" s="25"/>
    </row>
    <row r="51" spans="1:13" x14ac:dyDescent="0.2">
      <c r="A51" s="25"/>
      <c r="B51" s="35" t="s">
        <v>417</v>
      </c>
      <c r="C51" s="36">
        <v>2155482145.1760001</v>
      </c>
      <c r="D51" s="33"/>
      <c r="E51" s="36">
        <v>2.0433249999999999E-3</v>
      </c>
      <c r="F51" s="36">
        <v>1.36E-7</v>
      </c>
      <c r="G51" s="37">
        <f t="shared" si="3"/>
        <v>11.238941701581018</v>
      </c>
      <c r="H51" s="37"/>
      <c r="I51" s="37"/>
      <c r="J51" s="37">
        <f t="shared" si="4"/>
        <v>6.7823658487931385E-2</v>
      </c>
      <c r="K51" s="37">
        <f t="shared" si="5"/>
        <v>0.35839416037804195</v>
      </c>
      <c r="L51" s="39"/>
      <c r="M51" s="25"/>
    </row>
    <row r="52" spans="1:13" x14ac:dyDescent="0.2">
      <c r="A52" s="25"/>
      <c r="B52" s="35" t="s">
        <v>418</v>
      </c>
      <c r="C52" s="36">
        <v>2166003040.5009999</v>
      </c>
      <c r="D52" s="33"/>
      <c r="E52" s="36">
        <v>2.0431360000000001E-3</v>
      </c>
      <c r="F52" s="36">
        <v>7.3600000000000003E-7</v>
      </c>
      <c r="G52" s="37">
        <f t="shared" si="3"/>
        <v>11.145405842145406</v>
      </c>
      <c r="H52" s="37"/>
      <c r="I52" s="37"/>
      <c r="J52" s="37">
        <f t="shared" si="4"/>
        <v>0.3670456812288051</v>
      </c>
      <c r="K52" s="37">
        <f t="shared" si="5"/>
        <v>0.50849666434610141</v>
      </c>
      <c r="L52" s="39"/>
      <c r="M52" s="25"/>
    </row>
    <row r="53" spans="1:13" x14ac:dyDescent="0.2">
      <c r="A53" s="25"/>
      <c r="B53" s="35" t="s">
        <v>419</v>
      </c>
      <c r="C53" s="36">
        <v>2156672423.086</v>
      </c>
      <c r="D53" s="33"/>
      <c r="E53" s="36">
        <v>2.04324E-3</v>
      </c>
      <c r="F53" s="36">
        <v>5.0100000000000005E-7</v>
      </c>
      <c r="G53" s="37">
        <f t="shared" si="3"/>
        <v>11.196875309771315</v>
      </c>
      <c r="H53" s="37"/>
      <c r="I53" s="37"/>
      <c r="J53" s="37">
        <f t="shared" si="4"/>
        <v>0.24985038898862957</v>
      </c>
      <c r="K53" s="37">
        <f t="shared" si="5"/>
        <v>0.43159187019702261</v>
      </c>
      <c r="L53" s="39"/>
      <c r="M53" s="25"/>
    </row>
    <row r="54" spans="1:13" x14ac:dyDescent="0.2">
      <c r="A54" s="25"/>
      <c r="B54" s="35" t="s">
        <v>420</v>
      </c>
      <c r="C54" s="36">
        <v>2145749553.974</v>
      </c>
      <c r="D54" s="33"/>
      <c r="E54" s="36">
        <v>2.0435890000000002E-3</v>
      </c>
      <c r="F54" s="36">
        <v>1.85E-7</v>
      </c>
      <c r="G54" s="37">
        <f t="shared" si="3"/>
        <v>11.369594965555008</v>
      </c>
      <c r="H54" s="37"/>
      <c r="I54" s="37"/>
      <c r="J54" s="37">
        <f t="shared" si="4"/>
        <v>9.2260123678436071E-2</v>
      </c>
      <c r="K54" s="37">
        <f t="shared" si="5"/>
        <v>0.36381074195734575</v>
      </c>
      <c r="L54" s="39"/>
      <c r="M54" s="25"/>
    </row>
    <row r="55" spans="1:13" x14ac:dyDescent="0.2">
      <c r="A55" s="25"/>
      <c r="B55" s="35" t="s">
        <v>421</v>
      </c>
      <c r="C55" s="36">
        <v>2161733892.052</v>
      </c>
      <c r="D55" s="33"/>
      <c r="E55" s="36">
        <v>2.0430299999999999E-3</v>
      </c>
      <c r="F55" s="36">
        <v>2.5699999999999999E-7</v>
      </c>
      <c r="G55" s="37">
        <f t="shared" si="3"/>
        <v>11.092946577064833</v>
      </c>
      <c r="H55" s="37"/>
      <c r="I55" s="37"/>
      <c r="J55" s="37">
        <f t="shared" si="4"/>
        <v>0.12816676640734093</v>
      </c>
      <c r="K55" s="37">
        <f t="shared" si="5"/>
        <v>0.37453043341457309</v>
      </c>
      <c r="L55" s="39"/>
      <c r="M55" s="25"/>
    </row>
    <row r="56" spans="1:13" x14ac:dyDescent="0.2">
      <c r="A56" s="25"/>
      <c r="B56" s="35" t="s">
        <v>422</v>
      </c>
      <c r="C56" s="36">
        <v>2155754291.8400002</v>
      </c>
      <c r="D56" s="33"/>
      <c r="E56" s="36">
        <v>2.043586E-3</v>
      </c>
      <c r="F56" s="36">
        <v>2.1500000000000001E-7</v>
      </c>
      <c r="G56" s="37">
        <f t="shared" si="3"/>
        <v>11.368110269373233</v>
      </c>
      <c r="H56" s="37"/>
      <c r="I56" s="37"/>
      <c r="J56" s="37">
        <f t="shared" si="4"/>
        <v>0.10722122481547976</v>
      </c>
      <c r="K56" s="37">
        <f t="shared" si="5"/>
        <v>0.36788954401195717</v>
      </c>
      <c r="L56" s="39"/>
      <c r="M56" s="25"/>
    </row>
    <row r="57" spans="1:13" x14ac:dyDescent="0.2">
      <c r="A57" s="25"/>
      <c r="B57" s="35" t="s">
        <v>423</v>
      </c>
      <c r="C57" s="36">
        <v>2140523328.6010001</v>
      </c>
      <c r="D57" s="33"/>
      <c r="E57" s="36">
        <v>2.0433040000000001E-3</v>
      </c>
      <c r="F57" s="36">
        <v>1.8199999999999999E-7</v>
      </c>
      <c r="G57" s="37">
        <f t="shared" si="3"/>
        <v>11.228548828310592</v>
      </c>
      <c r="H57" s="37"/>
      <c r="I57" s="37"/>
      <c r="J57" s="37">
        <f t="shared" si="4"/>
        <v>9.0764013564731696E-2</v>
      </c>
      <c r="K57" s="37">
        <f t="shared" si="5"/>
        <v>0.36343421922099312</v>
      </c>
      <c r="L57" s="39"/>
      <c r="M57" s="25"/>
    </row>
    <row r="58" spans="1:13" x14ac:dyDescent="0.2">
      <c r="A58" s="25"/>
      <c r="B58" s="35" t="s">
        <v>424</v>
      </c>
      <c r="C58" s="36">
        <v>2128552017.072</v>
      </c>
      <c r="D58" s="33"/>
      <c r="E58" s="36">
        <v>2.0432480000000001E-3</v>
      </c>
      <c r="F58" s="36">
        <v>2.3900000000000001E-7</v>
      </c>
      <c r="G58" s="37">
        <f t="shared" si="3"/>
        <v>11.200834499588863</v>
      </c>
      <c r="H58" s="37"/>
      <c r="I58" s="37"/>
      <c r="J58" s="37">
        <f t="shared" si="4"/>
        <v>0.11919010572511471</v>
      </c>
      <c r="K58" s="37">
        <f t="shared" si="5"/>
        <v>0.37155431210680101</v>
      </c>
      <c r="L58" s="39"/>
      <c r="M58" s="25"/>
    </row>
    <row r="59" spans="1:13" x14ac:dyDescent="0.2">
      <c r="A59" s="25"/>
      <c r="B59" s="35" t="s">
        <v>425</v>
      </c>
      <c r="C59" s="36">
        <v>2137867587.8610001</v>
      </c>
      <c r="D59" s="33"/>
      <c r="E59" s="36">
        <v>2.043624E-3</v>
      </c>
      <c r="F59" s="36">
        <v>2.9700000000000003E-7</v>
      </c>
      <c r="G59" s="37">
        <f t="shared" si="3"/>
        <v>11.386916421005866</v>
      </c>
      <c r="H59" s="37"/>
      <c r="I59" s="37"/>
      <c r="J59" s="37">
        <f t="shared" si="4"/>
        <v>0.14811490125673252</v>
      </c>
      <c r="K59" s="37">
        <f t="shared" si="5"/>
        <v>0.38181716765578488</v>
      </c>
      <c r="L59" s="39"/>
      <c r="M59" s="25"/>
    </row>
    <row r="60" spans="1:13" x14ac:dyDescent="0.2">
      <c r="A60" s="25"/>
      <c r="B60" s="35" t="s">
        <v>426</v>
      </c>
      <c r="C60" s="36">
        <v>2102590451.3440001</v>
      </c>
      <c r="D60" s="33"/>
      <c r="E60" s="36">
        <v>2.0428629999999998E-3</v>
      </c>
      <c r="F60" s="36">
        <v>2.5499999999999999E-7</v>
      </c>
      <c r="G60" s="37">
        <f t="shared" si="3"/>
        <v>11.010298489626758</v>
      </c>
      <c r="H60" s="37"/>
      <c r="I60" s="37"/>
      <c r="J60" s="37">
        <f t="shared" si="4"/>
        <v>0.12716935966487133</v>
      </c>
      <c r="K60" s="37">
        <f t="shared" si="5"/>
        <v>0.37419028792843823</v>
      </c>
      <c r="L60" s="39"/>
      <c r="M60" s="25"/>
    </row>
    <row r="61" spans="1:13" x14ac:dyDescent="0.2">
      <c r="A61" s="25"/>
      <c r="B61" s="35" t="s">
        <v>427</v>
      </c>
      <c r="C61" s="36">
        <v>2071382313.8299999</v>
      </c>
      <c r="D61" s="33"/>
      <c r="E61" s="36">
        <v>2.0437390000000001E-3</v>
      </c>
      <c r="F61" s="36">
        <v>4.5699999999999998E-7</v>
      </c>
      <c r="G61" s="37">
        <f t="shared" si="3"/>
        <v>11.443829774631098</v>
      </c>
      <c r="H61" s="37"/>
      <c r="I61" s="37"/>
      <c r="J61" s="37">
        <f t="shared" si="4"/>
        <v>0.22790744065429883</v>
      </c>
      <c r="K61" s="37">
        <f t="shared" si="5"/>
        <v>0.41927094705928153</v>
      </c>
      <c r="L61" s="39"/>
      <c r="M61" s="25"/>
    </row>
    <row r="62" spans="1:13" x14ac:dyDescent="0.2">
      <c r="A62" s="25"/>
      <c r="B62" s="35"/>
      <c r="C62" s="36"/>
      <c r="D62" s="33"/>
      <c r="E62" s="36"/>
      <c r="F62" s="36"/>
      <c r="G62" s="40"/>
      <c r="H62" s="40"/>
      <c r="I62" s="40"/>
      <c r="J62" s="40"/>
      <c r="K62" s="40"/>
      <c r="L62" s="39"/>
      <c r="M62" s="25"/>
    </row>
    <row r="63" spans="1:13" x14ac:dyDescent="0.2">
      <c r="A63" s="25">
        <v>1</v>
      </c>
      <c r="B63" s="35" t="s">
        <v>1873</v>
      </c>
      <c r="C63" s="36">
        <f>AVERAGE(C64:C74)</f>
        <v>2105177377.6677275</v>
      </c>
      <c r="D63" s="33"/>
      <c r="E63" s="36">
        <f>AVERAGE(E64:E74)</f>
        <v>2.021041363636364E-3</v>
      </c>
      <c r="F63" s="36">
        <f>2*STDEV(E64:E74)</f>
        <v>1.0386268907464362E-6</v>
      </c>
      <c r="G63" s="37">
        <f t="shared" ref="G63:G74" si="6">1000*(E63/((1+(0)/1000)*(E$9/((1+((4.87)/1000))*0.0020052)))/0.0020052-1)</f>
        <v>0.21079842842275376</v>
      </c>
      <c r="H63" s="38">
        <f>G63-I63</f>
        <v>-2.0892015715772461</v>
      </c>
      <c r="I63" s="40">
        <v>2.2999999999999998</v>
      </c>
      <c r="J63" s="37"/>
      <c r="K63" s="37">
        <f>2*STDEV(G64:G74)</f>
        <v>0.5140151262383359</v>
      </c>
      <c r="L63" s="39"/>
      <c r="M63" s="25"/>
    </row>
    <row r="64" spans="1:13" x14ac:dyDescent="0.2">
      <c r="A64" s="25"/>
      <c r="B64" s="35" t="s">
        <v>1567</v>
      </c>
      <c r="C64" s="36">
        <v>2116786213.6099999</v>
      </c>
      <c r="D64" s="33"/>
      <c r="E64" s="36">
        <v>2.021728E-3</v>
      </c>
      <c r="F64" s="36">
        <v>3.77E-7</v>
      </c>
      <c r="G64" s="37">
        <f t="shared" si="6"/>
        <v>0.55061389081711987</v>
      </c>
      <c r="H64" s="37"/>
      <c r="I64" s="37"/>
      <c r="J64" s="37">
        <f t="shared" ref="J64:J74" si="7">F64/0.0020052*1000</f>
        <v>0.18801117095551567</v>
      </c>
      <c r="K64" s="37">
        <f t="shared" ref="K64:K74" si="8">SQRT((F64/0.0020052*1000)^2+(F$9/0.0020052*1000)^2)</f>
        <v>0.39899188706846939</v>
      </c>
      <c r="L64" s="39"/>
      <c r="M64" s="25"/>
    </row>
    <row r="65" spans="1:13" x14ac:dyDescent="0.2">
      <c r="A65" s="25"/>
      <c r="B65" s="35" t="s">
        <v>1568</v>
      </c>
      <c r="C65" s="36">
        <v>2121084144.7249999</v>
      </c>
      <c r="D65" s="33"/>
      <c r="E65" s="36">
        <v>2.0216140000000001E-3</v>
      </c>
      <c r="F65" s="36">
        <v>3.15E-7</v>
      </c>
      <c r="G65" s="37">
        <f t="shared" si="6"/>
        <v>0.49419543591944226</v>
      </c>
      <c r="H65" s="37"/>
      <c r="I65" s="37"/>
      <c r="J65" s="37">
        <f t="shared" si="7"/>
        <v>0.15709156193895871</v>
      </c>
      <c r="K65" s="37">
        <f t="shared" si="8"/>
        <v>0.38538822552695584</v>
      </c>
      <c r="L65" s="39"/>
      <c r="M65" s="25"/>
    </row>
    <row r="66" spans="1:13" x14ac:dyDescent="0.2">
      <c r="A66" s="25"/>
      <c r="B66" s="35" t="s">
        <v>1569</v>
      </c>
      <c r="C66" s="36">
        <v>2116038404.6329999</v>
      </c>
      <c r="D66" s="33"/>
      <c r="E66" s="36">
        <v>2.020768E-3</v>
      </c>
      <c r="F66" s="36">
        <v>4.0699999999999998E-7</v>
      </c>
      <c r="G66" s="37">
        <f t="shared" si="6"/>
        <v>7.5511112730852759E-2</v>
      </c>
      <c r="H66" s="37"/>
      <c r="I66" s="37"/>
      <c r="J66" s="37">
        <f t="shared" si="7"/>
        <v>0.20297227209255933</v>
      </c>
      <c r="K66" s="37">
        <f t="shared" si="8"/>
        <v>0.4062561615296561</v>
      </c>
      <c r="L66" s="39"/>
      <c r="M66" s="25"/>
    </row>
    <row r="67" spans="1:13" x14ac:dyDescent="0.2">
      <c r="A67" s="25"/>
      <c r="B67" s="35" t="s">
        <v>1570</v>
      </c>
      <c r="C67" s="36">
        <v>2111367396.2690001</v>
      </c>
      <c r="D67" s="33"/>
      <c r="E67" s="36">
        <v>2.0214489999999998E-3</v>
      </c>
      <c r="F67" s="36">
        <v>4.1800000000000001E-7</v>
      </c>
      <c r="G67" s="37">
        <f t="shared" si="6"/>
        <v>0.41253714593580959</v>
      </c>
      <c r="H67" s="37"/>
      <c r="I67" s="37"/>
      <c r="J67" s="37">
        <f t="shared" si="7"/>
        <v>0.20845800917614205</v>
      </c>
      <c r="K67" s="37">
        <f t="shared" si="8"/>
        <v>0.40902453121062876</v>
      </c>
      <c r="L67" s="39"/>
      <c r="M67" s="25"/>
    </row>
    <row r="68" spans="1:13" x14ac:dyDescent="0.2">
      <c r="A68" s="25"/>
      <c r="B68" s="35" t="s">
        <v>1571</v>
      </c>
      <c r="C68" s="36">
        <v>2111736020.8380001</v>
      </c>
      <c r="D68" s="33"/>
      <c r="E68" s="36">
        <v>2.020815E-3</v>
      </c>
      <c r="F68" s="36">
        <v>2.2700000000000001E-7</v>
      </c>
      <c r="G68" s="37">
        <f t="shared" si="6"/>
        <v>9.8771352907922605E-2</v>
      </c>
      <c r="H68" s="37"/>
      <c r="I68" s="37"/>
      <c r="J68" s="37">
        <f t="shared" si="7"/>
        <v>0.11320566527029724</v>
      </c>
      <c r="K68" s="37">
        <f t="shared" si="8"/>
        <v>0.36967803314733844</v>
      </c>
      <c r="L68" s="39"/>
      <c r="M68" s="25"/>
    </row>
    <row r="69" spans="1:13" x14ac:dyDescent="0.2">
      <c r="A69" s="25"/>
      <c r="B69" s="35" t="s">
        <v>1572</v>
      </c>
      <c r="C69" s="36">
        <v>2099342970.5699999</v>
      </c>
      <c r="D69" s="33"/>
      <c r="E69" s="36">
        <v>2.0210829999999999E-3</v>
      </c>
      <c r="F69" s="36">
        <v>1.5699999999999999E-7</v>
      </c>
      <c r="G69" s="37">
        <f t="shared" si="6"/>
        <v>0.23140421179035364</v>
      </c>
      <c r="H69" s="37"/>
      <c r="I69" s="37"/>
      <c r="J69" s="37">
        <f t="shared" si="7"/>
        <v>7.8296429283861949E-2</v>
      </c>
      <c r="K69" s="37">
        <f t="shared" si="8"/>
        <v>0.36052275431794439</v>
      </c>
      <c r="L69" s="39"/>
      <c r="M69" s="25"/>
    </row>
    <row r="70" spans="1:13" x14ac:dyDescent="0.2">
      <c r="A70" s="25"/>
      <c r="B70" s="35" t="s">
        <v>1573</v>
      </c>
      <c r="C70" s="36">
        <v>2091323684.835</v>
      </c>
      <c r="D70" s="33"/>
      <c r="E70" s="36">
        <v>2.0208449999999998E-3</v>
      </c>
      <c r="F70" s="36">
        <v>4.7399999999999998E-7</v>
      </c>
      <c r="G70" s="37">
        <f t="shared" si="6"/>
        <v>0.11361831472322947</v>
      </c>
      <c r="H70" s="37"/>
      <c r="I70" s="37"/>
      <c r="J70" s="37">
        <f t="shared" si="7"/>
        <v>0.23638539796529023</v>
      </c>
      <c r="K70" s="37">
        <f t="shared" si="8"/>
        <v>0.42393912524512611</v>
      </c>
      <c r="L70" s="39"/>
      <c r="M70" s="25"/>
    </row>
    <row r="71" spans="1:13" x14ac:dyDescent="0.2">
      <c r="A71" s="25"/>
      <c r="B71" s="35" t="s">
        <v>1574</v>
      </c>
      <c r="C71" s="36">
        <v>2100312442.777</v>
      </c>
      <c r="D71" s="33"/>
      <c r="E71" s="36">
        <v>2.02111E-3</v>
      </c>
      <c r="F71" s="36">
        <v>1.4700000000000001E-7</v>
      </c>
      <c r="G71" s="37">
        <f t="shared" si="6"/>
        <v>0.24476647742410762</v>
      </c>
      <c r="H71" s="37"/>
      <c r="I71" s="37"/>
      <c r="J71" s="37">
        <f t="shared" si="7"/>
        <v>7.3309395571514072E-2</v>
      </c>
      <c r="K71" s="37">
        <f t="shared" si="8"/>
        <v>0.3594726596299847</v>
      </c>
      <c r="L71" s="39"/>
      <c r="M71" s="25"/>
    </row>
    <row r="72" spans="1:13" x14ac:dyDescent="0.2">
      <c r="A72" s="25"/>
      <c r="B72" s="35" t="s">
        <v>1575</v>
      </c>
      <c r="C72" s="36">
        <v>2094815488.099</v>
      </c>
      <c r="D72" s="33"/>
      <c r="E72" s="36">
        <v>2.0214629999999998E-3</v>
      </c>
      <c r="F72" s="36">
        <v>3.1699999999999999E-7</v>
      </c>
      <c r="G72" s="37">
        <f t="shared" si="6"/>
        <v>0.41946572811624172</v>
      </c>
      <c r="H72" s="37"/>
      <c r="I72" s="37"/>
      <c r="J72" s="37">
        <f t="shared" si="7"/>
        <v>0.15808896868142827</v>
      </c>
      <c r="K72" s="37">
        <f t="shared" si="8"/>
        <v>0.38579586255058734</v>
      </c>
      <c r="L72" s="39"/>
      <c r="M72" s="25"/>
    </row>
    <row r="73" spans="1:13" x14ac:dyDescent="0.2">
      <c r="A73" s="25"/>
      <c r="B73" s="35" t="s">
        <v>1576</v>
      </c>
      <c r="C73" s="36">
        <v>2104420532.1860001</v>
      </c>
      <c r="D73" s="33"/>
      <c r="E73" s="36">
        <v>2.0199340000000001E-3</v>
      </c>
      <c r="F73" s="36">
        <v>2.9299999999999999E-7</v>
      </c>
      <c r="G73" s="37">
        <f t="shared" si="6"/>
        <v>-0.3372344257316362</v>
      </c>
      <c r="H73" s="37"/>
      <c r="I73" s="37"/>
      <c r="J73" s="37">
        <f t="shared" si="7"/>
        <v>0.14612008777179333</v>
      </c>
      <c r="K73" s="37">
        <f t="shared" si="8"/>
        <v>0.38104777337340612</v>
      </c>
      <c r="L73" s="39"/>
      <c r="M73" s="25"/>
    </row>
    <row r="74" spans="1:13" x14ac:dyDescent="0.2">
      <c r="A74" s="25"/>
      <c r="B74" s="35" t="s">
        <v>1577</v>
      </c>
      <c r="C74" s="36">
        <v>2089723855.803</v>
      </c>
      <c r="D74" s="33"/>
      <c r="E74" s="36">
        <v>2.0206460000000001E-3</v>
      </c>
      <c r="F74" s="36">
        <v>1.3199999999999999E-7</v>
      </c>
      <c r="G74" s="37">
        <f t="shared" si="6"/>
        <v>1.5133468015848806E-2</v>
      </c>
      <c r="H74" s="37"/>
      <c r="I74" s="37"/>
      <c r="J74" s="37">
        <f t="shared" si="7"/>
        <v>6.5828845002992215E-2</v>
      </c>
      <c r="K74" s="37">
        <f t="shared" si="8"/>
        <v>0.35802201381594134</v>
      </c>
      <c r="L74" s="39"/>
      <c r="M74" s="25"/>
    </row>
    <row r="75" spans="1:13" x14ac:dyDescent="0.2">
      <c r="A75" s="25"/>
      <c r="B75" s="35"/>
      <c r="C75" s="36"/>
      <c r="D75" s="33"/>
      <c r="E75" s="36"/>
      <c r="F75" s="36"/>
      <c r="G75" s="40"/>
      <c r="H75" s="40"/>
      <c r="I75" s="40"/>
      <c r="J75" s="40"/>
      <c r="K75" s="40"/>
      <c r="L75" s="39"/>
      <c r="M75" s="25"/>
    </row>
    <row r="76" spans="1:13" x14ac:dyDescent="0.2">
      <c r="A76" s="25">
        <v>1</v>
      </c>
      <c r="B76" s="35" t="s">
        <v>1874</v>
      </c>
      <c r="C76" s="36">
        <f>AVERAGE(C77:C87)</f>
        <v>2063087380.8673632</v>
      </c>
      <c r="D76" s="33"/>
      <c r="E76" s="36">
        <f>AVERAGE(E77:E87)</f>
        <v>2.0248424545454544E-3</v>
      </c>
      <c r="F76" s="36">
        <f>2*STDEV(E77:E87)</f>
        <v>1.1865349092670188E-6</v>
      </c>
      <c r="G76" s="37">
        <f t="shared" ref="G76:G87" si="9">1000*(E76/((1+(0)/1000)*(E$9/((1+((4.87)/1000))*0.0020052)))/0.0020052-1)</f>
        <v>2.0919534812020579</v>
      </c>
      <c r="H76" s="38">
        <f>G76-I76</f>
        <v>-1.2080465187979419</v>
      </c>
      <c r="I76" s="40">
        <v>3.3</v>
      </c>
      <c r="J76" s="37"/>
      <c r="K76" s="37">
        <f>2*STDEV(G77:G87)</f>
        <v>0.58721461634311745</v>
      </c>
      <c r="L76" s="39"/>
      <c r="M76" s="25"/>
    </row>
    <row r="77" spans="1:13" x14ac:dyDescent="0.2">
      <c r="A77" s="25"/>
      <c r="B77" s="35" t="s">
        <v>1578</v>
      </c>
      <c r="C77" s="36">
        <v>2095458553.925</v>
      </c>
      <c r="D77" s="33"/>
      <c r="E77" s="36">
        <v>2.0246719999999999E-3</v>
      </c>
      <c r="F77" s="36">
        <v>5.1E-8</v>
      </c>
      <c r="G77" s="37">
        <f t="shared" si="9"/>
        <v>2.0075957436158642</v>
      </c>
      <c r="H77" s="37"/>
      <c r="I77" s="37"/>
      <c r="J77" s="37">
        <f t="shared" ref="J77:J87" si="10">F77/0.0020052*1000</f>
        <v>2.5433871932974268E-2</v>
      </c>
      <c r="K77" s="37">
        <f t="shared" ref="K77:K87" si="11">SQRT((F77/0.0020052*1000)^2+(F$9/0.0020052*1000)^2)</f>
        <v>0.35283594967618737</v>
      </c>
      <c r="L77" s="39"/>
      <c r="M77" s="25"/>
    </row>
    <row r="78" spans="1:13" x14ac:dyDescent="0.2">
      <c r="A78" s="25"/>
      <c r="B78" s="35" t="s">
        <v>1579</v>
      </c>
      <c r="C78" s="36">
        <v>2096353828.4000001</v>
      </c>
      <c r="D78" s="33"/>
      <c r="E78" s="36">
        <v>2.0246000000000001E-3</v>
      </c>
      <c r="F78" s="36">
        <v>2.7599999999999998E-7</v>
      </c>
      <c r="G78" s="37">
        <f t="shared" si="9"/>
        <v>1.971963035259261</v>
      </c>
      <c r="H78" s="37"/>
      <c r="I78" s="37"/>
      <c r="J78" s="37">
        <f t="shared" si="10"/>
        <v>0.1376421304608019</v>
      </c>
      <c r="K78" s="37">
        <f t="shared" si="11"/>
        <v>0.37787786600988227</v>
      </c>
      <c r="L78" s="39"/>
      <c r="M78" s="25"/>
    </row>
    <row r="79" spans="1:13" x14ac:dyDescent="0.2">
      <c r="A79" s="25"/>
      <c r="B79" s="35" t="s">
        <v>1580</v>
      </c>
      <c r="C79" s="36">
        <v>2076306346.655</v>
      </c>
      <c r="D79" s="33"/>
      <c r="E79" s="36">
        <v>2.0262209999999999E-3</v>
      </c>
      <c r="F79" s="36">
        <v>3.8200000000000001E-7</v>
      </c>
      <c r="G79" s="37">
        <f t="shared" si="9"/>
        <v>2.7741938720073911</v>
      </c>
      <c r="H79" s="37"/>
      <c r="I79" s="37"/>
      <c r="J79" s="37">
        <f t="shared" si="10"/>
        <v>0.19050468781168961</v>
      </c>
      <c r="K79" s="37">
        <f t="shared" si="11"/>
        <v>0.4001729146514334</v>
      </c>
      <c r="L79" s="39"/>
      <c r="M79" s="25"/>
    </row>
    <row r="80" spans="1:13" x14ac:dyDescent="0.2">
      <c r="A80" s="25"/>
      <c r="B80" s="35" t="s">
        <v>1581</v>
      </c>
      <c r="C80" s="36">
        <v>2059380034.174</v>
      </c>
      <c r="D80" s="33"/>
      <c r="E80" s="36">
        <v>2.0244809999999999E-3</v>
      </c>
      <c r="F80" s="36">
        <v>3.3599999999999999E-7</v>
      </c>
      <c r="G80" s="37">
        <f t="shared" si="9"/>
        <v>1.9130700867255879</v>
      </c>
      <c r="H80" s="37"/>
      <c r="I80" s="37"/>
      <c r="J80" s="37">
        <f t="shared" si="10"/>
        <v>0.1675643327348893</v>
      </c>
      <c r="K80" s="37">
        <f t="shared" si="11"/>
        <v>0.38977446189723974</v>
      </c>
      <c r="L80" s="39"/>
      <c r="M80" s="25"/>
    </row>
    <row r="81" spans="1:13" x14ac:dyDescent="0.2">
      <c r="A81" s="25"/>
      <c r="B81" s="35" t="s">
        <v>1582</v>
      </c>
      <c r="C81" s="36">
        <v>2066173028.1819999</v>
      </c>
      <c r="D81" s="33"/>
      <c r="E81" s="36">
        <v>2.0244849999999999E-3</v>
      </c>
      <c r="F81" s="36">
        <v>7.5499999999999997E-7</v>
      </c>
      <c r="G81" s="37">
        <f t="shared" si="9"/>
        <v>1.915049681634251</v>
      </c>
      <c r="H81" s="37"/>
      <c r="I81" s="37"/>
      <c r="J81" s="37">
        <f t="shared" si="10"/>
        <v>0.3765210452822661</v>
      </c>
      <c r="K81" s="37">
        <f t="shared" si="11"/>
        <v>0.51537794198320552</v>
      </c>
      <c r="L81" s="39"/>
      <c r="M81" s="25"/>
    </row>
    <row r="82" spans="1:13" x14ac:dyDescent="0.2">
      <c r="A82" s="25"/>
      <c r="B82" s="35" t="s">
        <v>1583</v>
      </c>
      <c r="C82" s="36">
        <v>2062172408.622</v>
      </c>
      <c r="D82" s="33"/>
      <c r="E82" s="36">
        <v>2.0254700000000001E-3</v>
      </c>
      <c r="F82" s="36">
        <v>4.46E-7</v>
      </c>
      <c r="G82" s="37">
        <f t="shared" si="9"/>
        <v>2.4025249279002736</v>
      </c>
      <c r="H82" s="37"/>
      <c r="I82" s="37"/>
      <c r="J82" s="37">
        <f t="shared" si="10"/>
        <v>0.22242170357071614</v>
      </c>
      <c r="K82" s="37">
        <f t="shared" si="11"/>
        <v>0.41631447219823337</v>
      </c>
      <c r="L82" s="39"/>
      <c r="M82" s="25"/>
    </row>
    <row r="83" spans="1:13" x14ac:dyDescent="0.2">
      <c r="A83" s="25"/>
      <c r="B83" s="35" t="s">
        <v>1584</v>
      </c>
      <c r="C83" s="36">
        <v>2080444452.533</v>
      </c>
      <c r="D83" s="33"/>
      <c r="E83" s="36">
        <v>2.02528E-3</v>
      </c>
      <c r="F83" s="36">
        <v>3.0899999999999997E-7</v>
      </c>
      <c r="G83" s="37">
        <f t="shared" si="9"/>
        <v>2.3084941697371075</v>
      </c>
      <c r="H83" s="37"/>
      <c r="I83" s="37"/>
      <c r="J83" s="37">
        <f t="shared" si="10"/>
        <v>0.15409934171154996</v>
      </c>
      <c r="K83" s="37">
        <f t="shared" si="11"/>
        <v>0.38417825635807024</v>
      </c>
      <c r="L83" s="39"/>
      <c r="M83" s="25"/>
    </row>
    <row r="84" spans="1:13" x14ac:dyDescent="0.2">
      <c r="A84" s="25"/>
      <c r="B84" s="35" t="s">
        <v>1585</v>
      </c>
      <c r="C84" s="36">
        <v>2044371881.5090001</v>
      </c>
      <c r="D84" s="33"/>
      <c r="E84" s="36">
        <v>2.0241679999999998E-3</v>
      </c>
      <c r="F84" s="36">
        <v>4.32E-7</v>
      </c>
      <c r="G84" s="37">
        <f t="shared" si="9"/>
        <v>1.7581667851203076</v>
      </c>
      <c r="H84" s="37"/>
      <c r="I84" s="37"/>
      <c r="J84" s="37">
        <f t="shared" si="10"/>
        <v>0.21543985637342908</v>
      </c>
      <c r="K84" s="37">
        <f t="shared" si="11"/>
        <v>0.41262653484306827</v>
      </c>
      <c r="L84" s="39"/>
      <c r="M84" s="25"/>
    </row>
    <row r="85" spans="1:13" x14ac:dyDescent="0.2">
      <c r="A85" s="25"/>
      <c r="B85" s="35" t="s">
        <v>1586</v>
      </c>
      <c r="C85" s="36">
        <v>2067541169.405</v>
      </c>
      <c r="D85" s="33"/>
      <c r="E85" s="36">
        <v>2.0248079999999999E-3</v>
      </c>
      <c r="F85" s="36">
        <v>5.3399999999999999E-7</v>
      </c>
      <c r="G85" s="37">
        <f t="shared" si="9"/>
        <v>2.0749019705110783</v>
      </c>
      <c r="H85" s="37"/>
      <c r="I85" s="37"/>
      <c r="J85" s="37">
        <f t="shared" si="10"/>
        <v>0.26630760023937761</v>
      </c>
      <c r="K85" s="37">
        <f t="shared" si="11"/>
        <v>0.44132308288560007</v>
      </c>
      <c r="L85" s="39"/>
      <c r="M85" s="25"/>
    </row>
    <row r="86" spans="1:13" x14ac:dyDescent="0.2">
      <c r="A86" s="25"/>
      <c r="B86" s="35" t="s">
        <v>1587</v>
      </c>
      <c r="C86" s="36">
        <v>2018707323.8010001</v>
      </c>
      <c r="D86" s="33"/>
      <c r="E86" s="36">
        <v>2.0243829999999998E-3</v>
      </c>
      <c r="F86" s="36">
        <v>2.3799999999999999E-7</v>
      </c>
      <c r="G86" s="37">
        <f t="shared" si="9"/>
        <v>1.8645700114623409</v>
      </c>
      <c r="H86" s="37"/>
      <c r="I86" s="37"/>
      <c r="J86" s="37">
        <f t="shared" si="10"/>
        <v>0.11869140235387991</v>
      </c>
      <c r="K86" s="37">
        <f t="shared" si="11"/>
        <v>0.37139463449964472</v>
      </c>
      <c r="L86" s="39"/>
      <c r="M86" s="25"/>
    </row>
    <row r="87" spans="1:13" x14ac:dyDescent="0.2">
      <c r="A87" s="25"/>
      <c r="B87" s="35" t="s">
        <v>1588</v>
      </c>
      <c r="C87" s="36">
        <v>2027052162.335</v>
      </c>
      <c r="D87" s="33"/>
      <c r="E87" s="36">
        <v>2.024699E-3</v>
      </c>
      <c r="F87" s="36">
        <v>2.04E-7</v>
      </c>
      <c r="G87" s="37">
        <f t="shared" si="9"/>
        <v>2.0209580092493962</v>
      </c>
      <c r="H87" s="37"/>
      <c r="I87" s="37"/>
      <c r="J87" s="37">
        <f t="shared" si="10"/>
        <v>0.10173548773189707</v>
      </c>
      <c r="K87" s="37">
        <f t="shared" si="11"/>
        <v>0.36632831586766684</v>
      </c>
      <c r="L87" s="39"/>
      <c r="M87" s="25"/>
    </row>
    <row r="88" spans="1:13" x14ac:dyDescent="0.2">
      <c r="A88" s="25"/>
      <c r="B88" s="35"/>
      <c r="C88" s="36"/>
      <c r="D88" s="33"/>
      <c r="E88" s="36"/>
      <c r="F88" s="36"/>
      <c r="G88" s="40"/>
      <c r="H88" s="40"/>
      <c r="I88" s="40"/>
      <c r="J88" s="40"/>
      <c r="K88" s="40"/>
      <c r="L88" s="39"/>
      <c r="M88" s="25"/>
    </row>
    <row r="89" spans="1:13" x14ac:dyDescent="0.2">
      <c r="A89" s="25">
        <v>1</v>
      </c>
      <c r="B89" s="35" t="s">
        <v>1885</v>
      </c>
      <c r="C89" s="36">
        <f>AVERAGE(C90:C92,C94:C95)</f>
        <v>1976980097.9972</v>
      </c>
      <c r="D89" s="33"/>
      <c r="E89" s="36">
        <f>AVERAGE(E90:E92,E94:E95)</f>
        <v>2.0431429999999999E-3</v>
      </c>
      <c r="F89" s="36">
        <f>2*STDEV(E90:E92,E94:E95)</f>
        <v>1.7504382308439921E-6</v>
      </c>
      <c r="G89" s="37">
        <f t="shared" ref="G89:G95" si="12">1000*(E89/((1+(0)/1000)*(E$9/((1+((4.87)/1000))*0.0020052)))/0.0020052-1)</f>
        <v>11.1488701332354</v>
      </c>
      <c r="H89" s="38">
        <f>G89-I89</f>
        <v>-0.25112986676460025</v>
      </c>
      <c r="I89" s="40">
        <v>11.4</v>
      </c>
      <c r="J89" s="37"/>
      <c r="K89" s="37">
        <f>2*STDEV(G90:G92,G94:G95)</f>
        <v>0.86628965244018452</v>
      </c>
      <c r="L89" s="39"/>
      <c r="M89" s="25"/>
    </row>
    <row r="90" spans="1:13" x14ac:dyDescent="0.2">
      <c r="A90" s="25"/>
      <c r="B90" s="35" t="s">
        <v>445</v>
      </c>
      <c r="C90" s="36">
        <v>2018285799.9660001</v>
      </c>
      <c r="D90" s="33"/>
      <c r="E90" s="36">
        <v>2.0424190000000002E-3</v>
      </c>
      <c r="F90" s="36">
        <v>3.2899999999999999E-7</v>
      </c>
      <c r="G90" s="37">
        <f t="shared" si="12"/>
        <v>10.790563454762259</v>
      </c>
      <c r="H90" s="37"/>
      <c r="I90" s="37"/>
      <c r="J90" s="37">
        <f t="shared" ref="J90:J95" si="13">F90/0.0020052*1000</f>
        <v>0.16407340913624577</v>
      </c>
      <c r="K90" s="37">
        <f t="shared" ref="K90:K95" si="14">SQRT((F90/0.0020052*1000)^2+(F$9/0.0020052*1000)^2)</f>
        <v>0.38828650392201891</v>
      </c>
      <c r="L90" s="39"/>
      <c r="M90" s="25"/>
    </row>
    <row r="91" spans="1:13" x14ac:dyDescent="0.2">
      <c r="A91" s="25"/>
      <c r="B91" s="35" t="s">
        <v>446</v>
      </c>
      <c r="C91" s="36">
        <v>1970299770.5999999</v>
      </c>
      <c r="D91" s="33"/>
      <c r="E91" s="36">
        <v>2.0429609999999998E-3</v>
      </c>
      <c r="F91" s="36">
        <v>4.1999999999999999E-8</v>
      </c>
      <c r="G91" s="37">
        <f t="shared" si="12"/>
        <v>11.058798564890004</v>
      </c>
      <c r="H91" s="37"/>
      <c r="I91" s="37"/>
      <c r="J91" s="37">
        <f t="shared" si="13"/>
        <v>2.0945541591861162E-2</v>
      </c>
      <c r="K91" s="37">
        <f t="shared" si="14"/>
        <v>0.35254083629413835</v>
      </c>
      <c r="L91" s="39"/>
      <c r="M91" s="25"/>
    </row>
    <row r="92" spans="1:13" x14ac:dyDescent="0.2">
      <c r="A92" s="25"/>
      <c r="B92" s="35" t="s">
        <v>447</v>
      </c>
      <c r="C92" s="36">
        <v>1974636025.8729999</v>
      </c>
      <c r="D92" s="33"/>
      <c r="E92" s="36">
        <v>2.0443010000000001E-3</v>
      </c>
      <c r="F92" s="36">
        <v>1.55E-7</v>
      </c>
      <c r="G92" s="37">
        <f t="shared" si="12"/>
        <v>11.72196285930216</v>
      </c>
      <c r="H92" s="37"/>
      <c r="I92" s="37"/>
      <c r="J92" s="37">
        <f t="shared" si="13"/>
        <v>7.7299022541392384E-2</v>
      </c>
      <c r="K92" s="37">
        <f t="shared" si="14"/>
        <v>0.36030745819126309</v>
      </c>
      <c r="L92" s="39"/>
      <c r="M92" s="25"/>
    </row>
    <row r="93" spans="1:13" x14ac:dyDescent="0.2">
      <c r="A93" s="25"/>
      <c r="B93" s="41" t="s">
        <v>448</v>
      </c>
      <c r="C93" s="42">
        <v>2004243367.7850001</v>
      </c>
      <c r="D93" s="33"/>
      <c r="E93" s="42">
        <v>2.0258870000000001E-3</v>
      </c>
      <c r="F93" s="42">
        <v>2.1899999999999999E-7</v>
      </c>
      <c r="G93" s="37">
        <f t="shared" si="12"/>
        <v>2.6088976971314626</v>
      </c>
      <c r="H93" s="37"/>
      <c r="I93" s="37"/>
      <c r="J93" s="37">
        <f t="shared" si="13"/>
        <v>0.10921603830041891</v>
      </c>
      <c r="K93" s="37">
        <f t="shared" si="14"/>
        <v>0.36847587243187668</v>
      </c>
      <c r="L93" s="39" t="s">
        <v>13</v>
      </c>
      <c r="M93" s="25"/>
    </row>
    <row r="94" spans="1:13" x14ac:dyDescent="0.2">
      <c r="A94" s="25"/>
      <c r="B94" s="35" t="s">
        <v>449</v>
      </c>
      <c r="C94" s="36">
        <v>1982286564.763</v>
      </c>
      <c r="D94" s="33"/>
      <c r="E94" s="36">
        <v>2.0422639999999998E-3</v>
      </c>
      <c r="F94" s="36">
        <v>6.1600000000000001E-7</v>
      </c>
      <c r="G94" s="37">
        <f t="shared" si="12"/>
        <v>10.713854152049951</v>
      </c>
      <c r="H94" s="37"/>
      <c r="I94" s="37"/>
      <c r="J94" s="37">
        <f t="shared" si="13"/>
        <v>0.30720127668063041</v>
      </c>
      <c r="K94" s="37">
        <f t="shared" si="14"/>
        <v>0.46713911197479852</v>
      </c>
      <c r="L94" s="39"/>
      <c r="M94" s="25"/>
    </row>
    <row r="95" spans="1:13" x14ac:dyDescent="0.2">
      <c r="A95" s="25"/>
      <c r="B95" s="35" t="s">
        <v>450</v>
      </c>
      <c r="C95" s="36">
        <v>1939392328.7839999</v>
      </c>
      <c r="D95" s="33"/>
      <c r="E95" s="36">
        <v>2.0437699999999999E-3</v>
      </c>
      <c r="F95" s="36">
        <v>2.34E-7</v>
      </c>
      <c r="G95" s="37">
        <f t="shared" si="12"/>
        <v>11.459171635173293</v>
      </c>
      <c r="H95" s="37"/>
      <c r="I95" s="37"/>
      <c r="J95" s="37">
        <f t="shared" si="13"/>
        <v>0.11669658886894076</v>
      </c>
      <c r="K95" s="37">
        <f t="shared" si="14"/>
        <v>0.37076194437406962</v>
      </c>
      <c r="L95" s="39"/>
      <c r="M95" s="25"/>
    </row>
    <row r="96" spans="1:13" x14ac:dyDescent="0.2">
      <c r="A96" s="25"/>
      <c r="B96" s="35"/>
      <c r="C96" s="36"/>
      <c r="D96" s="33"/>
      <c r="E96" s="36"/>
      <c r="F96" s="36"/>
      <c r="G96" s="40"/>
      <c r="H96" s="40"/>
      <c r="I96" s="40"/>
      <c r="J96" s="40"/>
      <c r="K96" s="40"/>
      <c r="L96" s="39"/>
      <c r="M96" s="25"/>
    </row>
    <row r="97" spans="1:13" x14ac:dyDescent="0.2">
      <c r="A97" s="25">
        <v>1</v>
      </c>
      <c r="B97" s="35" t="s">
        <v>1811</v>
      </c>
      <c r="C97" s="36">
        <f>AVERAGE(C98:C108)</f>
        <v>2122499472.7481821</v>
      </c>
      <c r="D97" s="33"/>
      <c r="E97" s="36">
        <f>AVERAGE(E98:E108)</f>
        <v>2.0305341818181817E-3</v>
      </c>
      <c r="F97" s="36">
        <f>2*STDEV(E98:E108)</f>
        <v>5.0571598209408571E-7</v>
      </c>
      <c r="G97" s="37">
        <f t="shared" ref="G97:G108" si="15">1000*(E97/((1+(0)/1000)*(E$9/((1+((4.87)/1000))*0.0020052)))/0.0020052-1)</f>
        <v>4.9087820638928914</v>
      </c>
      <c r="H97" s="38">
        <f>G97-I97</f>
        <v>-0.79121793610710878</v>
      </c>
      <c r="I97" s="40">
        <v>5.7</v>
      </c>
      <c r="J97" s="37"/>
      <c r="K97" s="37">
        <f>2*STDEV(G98:G108)</f>
        <v>0.25027819584959293</v>
      </c>
      <c r="L97" s="43"/>
      <c r="M97" s="25"/>
    </row>
    <row r="98" spans="1:13" x14ac:dyDescent="0.2">
      <c r="A98" s="25"/>
      <c r="B98" s="35" t="s">
        <v>456</v>
      </c>
      <c r="C98" s="36">
        <v>2126940225.332</v>
      </c>
      <c r="D98" s="33"/>
      <c r="E98" s="36">
        <v>2.030792E-3</v>
      </c>
      <c r="F98" s="36">
        <v>4.2199999999999999E-7</v>
      </c>
      <c r="G98" s="37">
        <f t="shared" si="15"/>
        <v>5.0363759539169273</v>
      </c>
      <c r="H98" s="37"/>
      <c r="I98" s="37"/>
      <c r="J98" s="37">
        <f t="shared" ref="J98:J108" si="16">F98/0.0020052*1000</f>
        <v>0.21045282266108117</v>
      </c>
      <c r="K98" s="37">
        <f t="shared" ref="K98:K108" si="17">SQRT((F98/0.0020052*1000)^2+(F$9/0.0020052*1000)^2)</f>
        <v>0.41004477329727124</v>
      </c>
      <c r="L98" s="39"/>
      <c r="M98" s="25"/>
    </row>
    <row r="99" spans="1:13" x14ac:dyDescent="0.2">
      <c r="A99" s="25"/>
      <c r="B99" s="35" t="s">
        <v>457</v>
      </c>
      <c r="C99" s="36">
        <v>2125897983.6559999</v>
      </c>
      <c r="D99" s="33"/>
      <c r="E99" s="36">
        <v>2.0304910000000002E-3</v>
      </c>
      <c r="F99" s="36">
        <v>1.2499999999999999E-7</v>
      </c>
      <c r="G99" s="37">
        <f t="shared" si="15"/>
        <v>4.8874114370378585</v>
      </c>
      <c r="H99" s="37"/>
      <c r="I99" s="37"/>
      <c r="J99" s="37">
        <f t="shared" si="16"/>
        <v>6.2337921404348691E-2</v>
      </c>
      <c r="K99" s="37">
        <f t="shared" si="17"/>
        <v>0.3573966172019663</v>
      </c>
      <c r="L99" s="39"/>
      <c r="M99" s="25"/>
    </row>
    <row r="100" spans="1:13" x14ac:dyDescent="0.2">
      <c r="A100" s="25"/>
      <c r="B100" s="35" t="s">
        <v>458</v>
      </c>
      <c r="C100" s="36">
        <v>2133123703.721</v>
      </c>
      <c r="D100" s="33"/>
      <c r="E100" s="36">
        <v>2.030465E-3</v>
      </c>
      <c r="F100" s="36">
        <v>3.9099999999999999E-7</v>
      </c>
      <c r="G100" s="37">
        <f t="shared" si="15"/>
        <v>4.8745440701312148</v>
      </c>
      <c r="H100" s="37"/>
      <c r="I100" s="37"/>
      <c r="J100" s="37">
        <f t="shared" si="16"/>
        <v>0.19499301815280271</v>
      </c>
      <c r="K100" s="37">
        <f t="shared" si="17"/>
        <v>0.40232897319324806</v>
      </c>
      <c r="L100" s="39"/>
      <c r="M100" s="25"/>
    </row>
    <row r="101" spans="1:13" x14ac:dyDescent="0.2">
      <c r="A101" s="25"/>
      <c r="B101" s="35" t="s">
        <v>459</v>
      </c>
      <c r="C101" s="36">
        <v>2119819670.4649999</v>
      </c>
      <c r="D101" s="33"/>
      <c r="E101" s="36">
        <v>2.0305219999999999E-3</v>
      </c>
      <c r="F101" s="36">
        <v>3.0800000000000001E-7</v>
      </c>
      <c r="G101" s="37">
        <f t="shared" si="15"/>
        <v>4.9027532975800536</v>
      </c>
      <c r="H101" s="37"/>
      <c r="I101" s="37"/>
      <c r="J101" s="37">
        <f t="shared" si="16"/>
        <v>0.1536006383403152</v>
      </c>
      <c r="K101" s="37">
        <f t="shared" si="17"/>
        <v>0.38397849111759685</v>
      </c>
      <c r="L101" s="39"/>
      <c r="M101" s="25"/>
    </row>
    <row r="102" spans="1:13" x14ac:dyDescent="0.2">
      <c r="A102" s="25"/>
      <c r="B102" s="35" t="s">
        <v>460</v>
      </c>
      <c r="C102" s="36">
        <v>2123253916.572</v>
      </c>
      <c r="D102" s="33"/>
      <c r="E102" s="36">
        <v>2.0307379999999998E-3</v>
      </c>
      <c r="F102" s="36">
        <v>3.2300000000000002E-7</v>
      </c>
      <c r="G102" s="37">
        <f t="shared" si="15"/>
        <v>5.0096514226494193</v>
      </c>
      <c r="H102" s="37"/>
      <c r="I102" s="37"/>
      <c r="J102" s="37">
        <f t="shared" si="16"/>
        <v>0.16108118890883705</v>
      </c>
      <c r="K102" s="37">
        <f t="shared" si="17"/>
        <v>0.38703162010703795</v>
      </c>
      <c r="L102" s="39"/>
      <c r="M102" s="25"/>
    </row>
    <row r="103" spans="1:13" x14ac:dyDescent="0.2">
      <c r="A103" s="25"/>
      <c r="B103" s="35" t="s">
        <v>461</v>
      </c>
      <c r="C103" s="36">
        <v>2124837079.3010001</v>
      </c>
      <c r="D103" s="33"/>
      <c r="E103" s="36">
        <v>2.0308000000000001E-3</v>
      </c>
      <c r="F103" s="36">
        <v>2.35E-7</v>
      </c>
      <c r="G103" s="37">
        <f t="shared" si="15"/>
        <v>5.0403351437342536</v>
      </c>
      <c r="H103" s="37"/>
      <c r="I103" s="37"/>
      <c r="J103" s="37">
        <f t="shared" si="16"/>
        <v>0.11719529224017555</v>
      </c>
      <c r="K103" s="37">
        <f t="shared" si="17"/>
        <v>0.37091921231671759</v>
      </c>
      <c r="L103" s="39"/>
      <c r="M103" s="25"/>
    </row>
    <row r="104" spans="1:13" x14ac:dyDescent="0.2">
      <c r="A104" s="25"/>
      <c r="B104" s="35" t="s">
        <v>462</v>
      </c>
      <c r="C104" s="36">
        <v>2115594294.3599999</v>
      </c>
      <c r="D104" s="33"/>
      <c r="E104" s="36">
        <v>2.0306909999999998E-3</v>
      </c>
      <c r="F104" s="36">
        <v>1.67E-7</v>
      </c>
      <c r="G104" s="37">
        <f t="shared" si="15"/>
        <v>4.9863911824723495</v>
      </c>
      <c r="H104" s="37"/>
      <c r="I104" s="37"/>
      <c r="J104" s="37">
        <f t="shared" si="16"/>
        <v>8.3283462996209867E-2</v>
      </c>
      <c r="K104" s="37">
        <f t="shared" si="17"/>
        <v>0.36163857752047851</v>
      </c>
      <c r="L104" s="39"/>
      <c r="M104" s="25"/>
    </row>
    <row r="105" spans="1:13" x14ac:dyDescent="0.2">
      <c r="A105" s="25"/>
      <c r="B105" s="35" t="s">
        <v>463</v>
      </c>
      <c r="C105" s="36">
        <v>2116228803.0550001</v>
      </c>
      <c r="D105" s="33"/>
      <c r="E105" s="36">
        <v>2.030366E-3</v>
      </c>
      <c r="F105" s="36">
        <v>1.9399999999999999E-7</v>
      </c>
      <c r="G105" s="37">
        <f t="shared" si="15"/>
        <v>4.8255490961410796</v>
      </c>
      <c r="H105" s="37"/>
      <c r="I105" s="37"/>
      <c r="J105" s="37">
        <f t="shared" si="16"/>
        <v>9.6748454019549179E-2</v>
      </c>
      <c r="K105" s="37">
        <f t="shared" si="17"/>
        <v>0.36497477844032855</v>
      </c>
      <c r="L105" s="39"/>
      <c r="M105" s="25"/>
    </row>
    <row r="106" spans="1:13" x14ac:dyDescent="0.2">
      <c r="A106" s="25"/>
      <c r="B106" s="35" t="s">
        <v>464</v>
      </c>
      <c r="C106" s="36">
        <v>2114159143.6459999</v>
      </c>
      <c r="D106" s="33"/>
      <c r="E106" s="36">
        <v>2.0305710000000001E-3</v>
      </c>
      <c r="F106" s="36">
        <v>2.9999999999999999E-7</v>
      </c>
      <c r="G106" s="37">
        <f t="shared" si="15"/>
        <v>4.9270033352115661</v>
      </c>
      <c r="H106" s="37"/>
      <c r="I106" s="37"/>
      <c r="J106" s="37">
        <f t="shared" si="16"/>
        <v>0.14961101137043686</v>
      </c>
      <c r="K106" s="37">
        <f t="shared" si="17"/>
        <v>0.38240002649801047</v>
      </c>
      <c r="L106" s="39"/>
      <c r="M106" s="25"/>
    </row>
    <row r="107" spans="1:13" x14ac:dyDescent="0.2">
      <c r="A107" s="25"/>
      <c r="B107" s="35" t="s">
        <v>465</v>
      </c>
      <c r="C107" s="36">
        <v>2122852082.997</v>
      </c>
      <c r="D107" s="33"/>
      <c r="E107" s="36">
        <v>2.0305380000000001E-3</v>
      </c>
      <c r="F107" s="36">
        <v>8.8599999999999997E-7</v>
      </c>
      <c r="G107" s="37">
        <f t="shared" si="15"/>
        <v>4.9106716772149284</v>
      </c>
      <c r="H107" s="37"/>
      <c r="I107" s="37"/>
      <c r="J107" s="37">
        <f t="shared" si="16"/>
        <v>0.44185118691402353</v>
      </c>
      <c r="K107" s="37">
        <f t="shared" si="17"/>
        <v>0.56487060192554317</v>
      </c>
      <c r="L107" s="39" t="s">
        <v>299</v>
      </c>
      <c r="M107" s="25"/>
    </row>
    <row r="108" spans="1:13" x14ac:dyDescent="0.2">
      <c r="A108" s="25"/>
      <c r="B108" s="35" t="s">
        <v>466</v>
      </c>
      <c r="C108" s="36">
        <v>2124787297.125</v>
      </c>
      <c r="D108" s="33"/>
      <c r="E108" s="36">
        <v>2.0299020000000001E-3</v>
      </c>
      <c r="F108" s="36">
        <v>3.4700000000000002E-7</v>
      </c>
      <c r="G108" s="37">
        <f t="shared" si="15"/>
        <v>4.5959160867325988</v>
      </c>
      <c r="H108" s="37"/>
      <c r="I108" s="37"/>
      <c r="J108" s="37">
        <f t="shared" si="16"/>
        <v>0.17305006981847201</v>
      </c>
      <c r="K108" s="37">
        <f t="shared" si="17"/>
        <v>0.39216406286983019</v>
      </c>
      <c r="L108" s="39"/>
      <c r="M108" s="25"/>
    </row>
    <row r="109" spans="1:13" x14ac:dyDescent="0.2">
      <c r="A109" s="25"/>
      <c r="B109" s="35"/>
      <c r="C109" s="36"/>
      <c r="D109" s="33"/>
      <c r="E109" s="36"/>
      <c r="F109" s="36"/>
      <c r="G109" s="40"/>
      <c r="H109" s="40"/>
      <c r="I109" s="40"/>
      <c r="J109" s="40"/>
      <c r="K109" s="40"/>
      <c r="L109" s="39"/>
      <c r="M109" s="25"/>
    </row>
    <row r="110" spans="1:13" x14ac:dyDescent="0.2">
      <c r="A110" s="25">
        <v>1</v>
      </c>
      <c r="B110" s="35" t="s">
        <v>1812</v>
      </c>
      <c r="C110" s="36">
        <f>AVERAGE(C111:C121)</f>
        <v>2133483389.989727</v>
      </c>
      <c r="D110" s="33"/>
      <c r="E110" s="36">
        <f>AVERAGE(E111:E121)</f>
        <v>2.0304365454545457E-3</v>
      </c>
      <c r="F110" s="36">
        <f>2*STDEV(E111:E121)</f>
        <v>7.1563027528809348E-7</v>
      </c>
      <c r="G110" s="37">
        <f t="shared" ref="G110:G121" si="18">1000*(E110/((1+(0)/1000)*(E$9/((1+((4.87)/1000))*0.0020052)))/0.0020052-1)</f>
        <v>4.860461951803563</v>
      </c>
      <c r="H110" s="38">
        <f>G110-I110</f>
        <v>0.16046195180356282</v>
      </c>
      <c r="I110" s="40">
        <v>4.7</v>
      </c>
      <c r="J110" s="37"/>
      <c r="K110" s="37">
        <f>2*STDEV(G111:G121)</f>
        <v>0.35416451236688201</v>
      </c>
      <c r="L110" s="43"/>
      <c r="M110" s="25"/>
    </row>
    <row r="111" spans="1:13" x14ac:dyDescent="0.2">
      <c r="A111" s="25"/>
      <c r="B111" s="35" t="s">
        <v>467</v>
      </c>
      <c r="C111" s="36">
        <v>2142475021.5090001</v>
      </c>
      <c r="D111" s="33"/>
      <c r="E111" s="36">
        <v>2.0303109999999999E-3</v>
      </c>
      <c r="F111" s="36">
        <v>2.3799999999999999E-7</v>
      </c>
      <c r="G111" s="37">
        <f t="shared" si="18"/>
        <v>4.7983296661464614</v>
      </c>
      <c r="H111" s="37"/>
      <c r="I111" s="37"/>
      <c r="J111" s="37">
        <f t="shared" ref="J111:J121" si="19">F111/0.0020052*1000</f>
        <v>0.11869140235387991</v>
      </c>
      <c r="K111" s="37">
        <f t="shared" ref="K111:K121" si="20">SQRT((F111/0.0020052*1000)^2+(F$9/0.0020052*1000)^2)</f>
        <v>0.37139463449964472</v>
      </c>
      <c r="L111" s="39"/>
      <c r="M111" s="25"/>
    </row>
    <row r="112" spans="1:13" x14ac:dyDescent="0.2">
      <c r="A112" s="25"/>
      <c r="B112" s="35" t="s">
        <v>468</v>
      </c>
      <c r="C112" s="36">
        <v>2119428744.809</v>
      </c>
      <c r="D112" s="33"/>
      <c r="E112" s="36">
        <v>2.0300769999999999E-3</v>
      </c>
      <c r="F112" s="36">
        <v>2.7099999999999998E-7</v>
      </c>
      <c r="G112" s="37">
        <f t="shared" si="18"/>
        <v>4.6825233639877784</v>
      </c>
      <c r="H112" s="37"/>
      <c r="I112" s="37"/>
      <c r="J112" s="37">
        <f t="shared" si="19"/>
        <v>0.13514861360462796</v>
      </c>
      <c r="K112" s="37">
        <f t="shared" si="20"/>
        <v>0.37697675432531269</v>
      </c>
      <c r="L112" s="39"/>
      <c r="M112" s="25"/>
    </row>
    <row r="113" spans="1:13" x14ac:dyDescent="0.2">
      <c r="A113" s="25"/>
      <c r="B113" s="35" t="s">
        <v>469</v>
      </c>
      <c r="C113" s="36">
        <v>2125815742.2939999</v>
      </c>
      <c r="D113" s="33"/>
      <c r="E113" s="36">
        <v>2.0306030000000002E-3</v>
      </c>
      <c r="F113" s="36">
        <v>1.2100000000000001E-7</v>
      </c>
      <c r="G113" s="37">
        <f t="shared" si="18"/>
        <v>4.9428400944810935</v>
      </c>
      <c r="H113" s="37"/>
      <c r="I113" s="37"/>
      <c r="J113" s="37">
        <f t="shared" si="19"/>
        <v>6.0343107919409542E-2</v>
      </c>
      <c r="K113" s="37">
        <f t="shared" si="20"/>
        <v>0.35705408023962926</v>
      </c>
      <c r="L113" s="39"/>
      <c r="M113" s="25"/>
    </row>
    <row r="114" spans="1:13" x14ac:dyDescent="0.2">
      <c r="A114" s="25"/>
      <c r="B114" s="35" t="s">
        <v>470</v>
      </c>
      <c r="C114" s="36">
        <v>2117978471.6730001</v>
      </c>
      <c r="D114" s="33"/>
      <c r="E114" s="36">
        <v>2.0308739999999998E-3</v>
      </c>
      <c r="F114" s="36">
        <v>2.3799999999999999E-7</v>
      </c>
      <c r="G114" s="37">
        <f t="shared" si="18"/>
        <v>5.0769576495450774</v>
      </c>
      <c r="H114" s="37"/>
      <c r="I114" s="37"/>
      <c r="J114" s="37">
        <f t="shared" si="19"/>
        <v>0.11869140235387991</v>
      </c>
      <c r="K114" s="37">
        <f t="shared" si="20"/>
        <v>0.37139463449964472</v>
      </c>
      <c r="L114" s="39"/>
      <c r="M114" s="25"/>
    </row>
    <row r="115" spans="1:13" x14ac:dyDescent="0.2">
      <c r="A115" s="25"/>
      <c r="B115" s="35" t="s">
        <v>471</v>
      </c>
      <c r="C115" s="36">
        <v>2109936625.385</v>
      </c>
      <c r="D115" s="33"/>
      <c r="E115" s="36">
        <v>2.0312669999999998E-3</v>
      </c>
      <c r="F115" s="36">
        <v>1.85E-7</v>
      </c>
      <c r="G115" s="37">
        <f t="shared" si="18"/>
        <v>5.2714528493242874</v>
      </c>
      <c r="H115" s="37"/>
      <c r="I115" s="37"/>
      <c r="J115" s="37">
        <f t="shared" si="19"/>
        <v>9.2260123678436071E-2</v>
      </c>
      <c r="K115" s="37">
        <f t="shared" si="20"/>
        <v>0.36381074195734575</v>
      </c>
      <c r="L115" s="39"/>
      <c r="M115" s="25"/>
    </row>
    <row r="116" spans="1:13" x14ac:dyDescent="0.2">
      <c r="A116" s="25"/>
      <c r="B116" s="35" t="s">
        <v>472</v>
      </c>
      <c r="C116" s="36">
        <v>2140328708.1619999</v>
      </c>
      <c r="D116" s="33"/>
      <c r="E116" s="36">
        <v>2.0304569999999998E-3</v>
      </c>
      <c r="F116" s="36">
        <v>2.6899999999999999E-7</v>
      </c>
      <c r="G116" s="37">
        <f t="shared" si="18"/>
        <v>4.8705848803136664</v>
      </c>
      <c r="H116" s="37"/>
      <c r="I116" s="37"/>
      <c r="J116" s="37">
        <f t="shared" si="19"/>
        <v>0.1341512068621584</v>
      </c>
      <c r="K116" s="37">
        <f t="shared" si="20"/>
        <v>0.37662032850732807</v>
      </c>
      <c r="L116" s="39"/>
      <c r="M116" s="25"/>
    </row>
    <row r="117" spans="1:13" x14ac:dyDescent="0.2">
      <c r="A117" s="25"/>
      <c r="B117" s="35" t="s">
        <v>473</v>
      </c>
      <c r="C117" s="36">
        <v>2126010381.7290001</v>
      </c>
      <c r="D117" s="33"/>
      <c r="E117" s="36">
        <v>2.030179E-3</v>
      </c>
      <c r="F117" s="36">
        <v>3.27E-7</v>
      </c>
      <c r="G117" s="37">
        <f t="shared" si="18"/>
        <v>4.7330030341596885</v>
      </c>
      <c r="H117" s="37"/>
      <c r="I117" s="37"/>
      <c r="J117" s="37">
        <f t="shared" si="19"/>
        <v>0.16307600239377618</v>
      </c>
      <c r="K117" s="37">
        <f t="shared" si="20"/>
        <v>0.38786609557826657</v>
      </c>
      <c r="L117" s="39"/>
      <c r="M117" s="25"/>
    </row>
    <row r="118" spans="1:13" x14ac:dyDescent="0.2">
      <c r="A118" s="25"/>
      <c r="B118" s="35" t="s">
        <v>474</v>
      </c>
      <c r="C118" s="36">
        <v>2147455664.9319999</v>
      </c>
      <c r="D118" s="33"/>
      <c r="E118" s="36">
        <v>2.0302829999999999E-3</v>
      </c>
      <c r="F118" s="36">
        <v>3.3000000000000002E-7</v>
      </c>
      <c r="G118" s="37">
        <f t="shared" si="18"/>
        <v>4.7844725017855971</v>
      </c>
      <c r="H118" s="37"/>
      <c r="I118" s="37"/>
      <c r="J118" s="37">
        <f t="shared" si="19"/>
        <v>0.16457211250748055</v>
      </c>
      <c r="K118" s="37">
        <f t="shared" si="20"/>
        <v>0.38849749774943071</v>
      </c>
      <c r="L118" s="39"/>
      <c r="M118" s="25"/>
    </row>
    <row r="119" spans="1:13" x14ac:dyDescent="0.2">
      <c r="A119" s="25"/>
      <c r="B119" s="35" t="s">
        <v>475</v>
      </c>
      <c r="C119" s="36">
        <v>2128761201.4449999</v>
      </c>
      <c r="D119" s="33"/>
      <c r="E119" s="36">
        <v>2.0303890000000001E-3</v>
      </c>
      <c r="F119" s="36">
        <v>9.6999999999999995E-8</v>
      </c>
      <c r="G119" s="37">
        <f t="shared" si="18"/>
        <v>4.8369317668661704</v>
      </c>
      <c r="H119" s="37"/>
      <c r="I119" s="37"/>
      <c r="J119" s="37">
        <f t="shared" si="19"/>
        <v>4.837422700977459E-2</v>
      </c>
      <c r="K119" s="37">
        <f t="shared" si="20"/>
        <v>0.35522723907547871</v>
      </c>
      <c r="L119" s="39"/>
      <c r="M119" s="25"/>
    </row>
    <row r="120" spans="1:13" x14ac:dyDescent="0.2">
      <c r="A120" s="25"/>
      <c r="B120" s="35" t="s">
        <v>476</v>
      </c>
      <c r="C120" s="36">
        <v>2123465093.961</v>
      </c>
      <c r="D120" s="33"/>
      <c r="E120" s="36">
        <v>2.0301400000000002E-3</v>
      </c>
      <c r="F120" s="36">
        <v>3.1E-7</v>
      </c>
      <c r="G120" s="37">
        <f t="shared" si="18"/>
        <v>4.713701983799945</v>
      </c>
      <c r="H120" s="37"/>
      <c r="I120" s="37"/>
      <c r="J120" s="37">
        <f t="shared" si="19"/>
        <v>0.15459804508278477</v>
      </c>
      <c r="K120" s="37">
        <f t="shared" si="20"/>
        <v>0.38437856481054306</v>
      </c>
      <c r="L120" s="39"/>
      <c r="M120" s="25"/>
    </row>
    <row r="121" spans="1:13" x14ac:dyDescent="0.2">
      <c r="A121" s="25"/>
      <c r="B121" s="35" t="s">
        <v>477</v>
      </c>
      <c r="C121" s="36">
        <v>2186661633.9879999</v>
      </c>
      <c r="D121" s="33"/>
      <c r="E121" s="36">
        <v>2.0302219999999999E-3</v>
      </c>
      <c r="F121" s="36">
        <v>1.54E-7</v>
      </c>
      <c r="G121" s="37">
        <f t="shared" si="18"/>
        <v>4.7542836794280952</v>
      </c>
      <c r="H121" s="37"/>
      <c r="I121" s="37"/>
      <c r="J121" s="37">
        <f t="shared" si="19"/>
        <v>7.6800319170157602E-2</v>
      </c>
      <c r="K121" s="37">
        <f t="shared" si="20"/>
        <v>0.36020079756579132</v>
      </c>
      <c r="L121" s="39" t="s">
        <v>15</v>
      </c>
      <c r="M121" s="25"/>
    </row>
    <row r="122" spans="1:13" x14ac:dyDescent="0.2">
      <c r="A122" s="25"/>
      <c r="B122" s="35"/>
      <c r="C122" s="36"/>
      <c r="D122" s="33"/>
      <c r="E122" s="36"/>
      <c r="F122" s="36"/>
      <c r="G122" s="40"/>
      <c r="H122" s="40"/>
      <c r="I122" s="40"/>
      <c r="J122" s="40"/>
      <c r="K122" s="40"/>
      <c r="L122" s="39"/>
      <c r="M122" s="25"/>
    </row>
    <row r="123" spans="1:13" x14ac:dyDescent="0.2">
      <c r="A123" s="25">
        <v>1</v>
      </c>
      <c r="B123" s="35" t="s">
        <v>1813</v>
      </c>
      <c r="C123" s="36">
        <f>AVERAGE(C124:C133)</f>
        <v>2055279415.9854</v>
      </c>
      <c r="D123" s="33"/>
      <c r="E123" s="36">
        <f>AVERAGE(E124:E133)</f>
        <v>2.0310697000000002E-3</v>
      </c>
      <c r="F123" s="36">
        <f>2*STDEV(E124:E133)</f>
        <v>1.0967244361684623E-6</v>
      </c>
      <c r="G123" s="37">
        <f t="shared" ref="G123:G133" si="21">1000*(E123/((1+(0)/1000)*(E$9/((1+((4.87)/1000))*0.0020052)))/0.0020052-1)</f>
        <v>5.173809330453194</v>
      </c>
      <c r="H123" s="38">
        <f>G123-I123</f>
        <v>-0.22619066954680633</v>
      </c>
      <c r="I123" s="40">
        <v>5.4</v>
      </c>
      <c r="J123" s="37"/>
      <c r="K123" s="37">
        <f>2*STDEV(G124:G133)</f>
        <v>0.54276752751975677</v>
      </c>
      <c r="L123" s="43"/>
      <c r="M123" s="25"/>
    </row>
    <row r="124" spans="1:13" x14ac:dyDescent="0.2">
      <c r="A124" s="25"/>
      <c r="B124" s="35" t="s">
        <v>478</v>
      </c>
      <c r="C124" s="36">
        <v>1995690287.418</v>
      </c>
      <c r="D124" s="33"/>
      <c r="E124" s="36">
        <v>2.0308610000000001E-3</v>
      </c>
      <c r="F124" s="36">
        <v>9.5999999999999999E-8</v>
      </c>
      <c r="G124" s="37">
        <f t="shared" si="21"/>
        <v>5.0705239660917556</v>
      </c>
      <c r="H124" s="37"/>
      <c r="I124" s="37"/>
      <c r="J124" s="37">
        <f t="shared" ref="J124:J133" si="22">F124/0.0020052*1000</f>
        <v>4.7875523638539794E-2</v>
      </c>
      <c r="K124" s="37">
        <f t="shared" ref="K124:K133" si="23">SQRT((F124/0.0020052*1000)^2+(F$9/0.0020052*1000)^2)</f>
        <v>0.35515967015704142</v>
      </c>
      <c r="L124" s="39"/>
      <c r="M124" s="25"/>
    </row>
    <row r="125" spans="1:13" x14ac:dyDescent="0.2">
      <c r="A125" s="25"/>
      <c r="B125" s="35" t="s">
        <v>479</v>
      </c>
      <c r="C125" s="36">
        <v>2026320538.635</v>
      </c>
      <c r="D125" s="33"/>
      <c r="E125" s="36">
        <v>2.03148E-3</v>
      </c>
      <c r="F125" s="36">
        <v>2.7500000000000001E-7</v>
      </c>
      <c r="G125" s="37">
        <f t="shared" si="21"/>
        <v>5.3768662782121002</v>
      </c>
      <c r="H125" s="37"/>
      <c r="I125" s="37"/>
      <c r="J125" s="37">
        <f t="shared" si="22"/>
        <v>0.13714342708956714</v>
      </c>
      <c r="K125" s="37">
        <f t="shared" si="23"/>
        <v>0.37769649870797789</v>
      </c>
      <c r="L125" s="39"/>
      <c r="M125" s="25"/>
    </row>
    <row r="126" spans="1:13" x14ac:dyDescent="0.2">
      <c r="A126" s="25"/>
      <c r="B126" s="35" t="s">
        <v>480</v>
      </c>
      <c r="C126" s="36">
        <v>2048393779.73</v>
      </c>
      <c r="D126" s="33"/>
      <c r="E126" s="36">
        <v>2.0312030000000001E-3</v>
      </c>
      <c r="F126" s="36">
        <v>3.77E-7</v>
      </c>
      <c r="G126" s="37">
        <f t="shared" si="21"/>
        <v>5.2397793307850105</v>
      </c>
      <c r="H126" s="37"/>
      <c r="I126" s="37"/>
      <c r="J126" s="37">
        <f t="shared" si="22"/>
        <v>0.18801117095551567</v>
      </c>
      <c r="K126" s="37">
        <f t="shared" si="23"/>
        <v>0.39899188706846939</v>
      </c>
      <c r="L126" s="39"/>
      <c r="M126" s="25"/>
    </row>
    <row r="127" spans="1:13" x14ac:dyDescent="0.2">
      <c r="A127" s="25"/>
      <c r="B127" s="35" t="s">
        <v>481</v>
      </c>
      <c r="C127" s="36">
        <v>1993565292.1070001</v>
      </c>
      <c r="D127" s="33"/>
      <c r="E127" s="36">
        <v>2.030413E-3</v>
      </c>
      <c r="F127" s="36">
        <v>4.0200000000000003E-7</v>
      </c>
      <c r="G127" s="37">
        <f t="shared" si="21"/>
        <v>4.8488093363181495</v>
      </c>
      <c r="H127" s="37"/>
      <c r="I127" s="37"/>
      <c r="J127" s="37">
        <f t="shared" si="22"/>
        <v>0.20047875523638542</v>
      </c>
      <c r="K127" s="37">
        <f t="shared" si="23"/>
        <v>0.40501611923912934</v>
      </c>
      <c r="L127" s="39"/>
      <c r="M127" s="25"/>
    </row>
    <row r="128" spans="1:13" x14ac:dyDescent="0.2">
      <c r="A128" s="25"/>
      <c r="B128" s="35" t="s">
        <v>482</v>
      </c>
      <c r="C128" s="36">
        <v>2042760394.7950001</v>
      </c>
      <c r="D128" s="33"/>
      <c r="E128" s="36">
        <v>2.0315450000000001E-3</v>
      </c>
      <c r="F128" s="36">
        <v>2.9499999999999998E-7</v>
      </c>
      <c r="G128" s="37">
        <f t="shared" si="21"/>
        <v>5.4090346954784874</v>
      </c>
      <c r="H128" s="37"/>
      <c r="I128" s="37"/>
      <c r="J128" s="37">
        <f t="shared" si="22"/>
        <v>0.14711749451426293</v>
      </c>
      <c r="K128" s="37">
        <f t="shared" si="23"/>
        <v>0.38143136044975151</v>
      </c>
      <c r="L128" s="39"/>
      <c r="M128" s="25"/>
    </row>
    <row r="129" spans="1:13" x14ac:dyDescent="0.2">
      <c r="A129" s="25"/>
      <c r="B129" s="35" t="s">
        <v>483</v>
      </c>
      <c r="C129" s="36">
        <v>2073547420.2609999</v>
      </c>
      <c r="D129" s="33"/>
      <c r="E129" s="36">
        <v>2.0308769999999999E-3</v>
      </c>
      <c r="F129" s="36">
        <v>1.8799999999999999E-7</v>
      </c>
      <c r="G129" s="37">
        <f t="shared" si="21"/>
        <v>5.0784423457266303</v>
      </c>
      <c r="H129" s="37"/>
      <c r="I129" s="37"/>
      <c r="J129" s="37">
        <f t="shared" si="22"/>
        <v>9.3756233792140431E-2</v>
      </c>
      <c r="K129" s="37">
        <f t="shared" si="23"/>
        <v>0.36419302151095728</v>
      </c>
      <c r="L129" s="39"/>
      <c r="M129" s="25"/>
    </row>
    <row r="130" spans="1:13" x14ac:dyDescent="0.2">
      <c r="A130" s="25"/>
      <c r="B130" s="35" t="s">
        <v>484</v>
      </c>
      <c r="C130" s="36">
        <v>2144446875.859</v>
      </c>
      <c r="D130" s="33"/>
      <c r="E130" s="36">
        <v>2.0302860000000001E-3</v>
      </c>
      <c r="F130" s="36">
        <v>9.2200000000000002E-7</v>
      </c>
      <c r="G130" s="37">
        <f t="shared" si="21"/>
        <v>4.78595719796715</v>
      </c>
      <c r="H130" s="37"/>
      <c r="I130" s="37"/>
      <c r="J130" s="37">
        <f t="shared" si="22"/>
        <v>0.45980450827847597</v>
      </c>
      <c r="K130" s="37">
        <f t="shared" si="23"/>
        <v>0.57902203012977416</v>
      </c>
      <c r="L130" s="39" t="s">
        <v>299</v>
      </c>
      <c r="M130" s="25"/>
    </row>
    <row r="131" spans="1:13" x14ac:dyDescent="0.2">
      <c r="A131" s="25"/>
      <c r="B131" s="35" t="s">
        <v>485</v>
      </c>
      <c r="C131" s="36">
        <v>2094879482.652</v>
      </c>
      <c r="D131" s="33"/>
      <c r="E131" s="36">
        <v>2.031185E-3</v>
      </c>
      <c r="F131" s="36">
        <v>2.9999999999999999E-7</v>
      </c>
      <c r="G131" s="37">
        <f t="shared" si="21"/>
        <v>5.2308711536961372</v>
      </c>
      <c r="H131" s="37"/>
      <c r="I131" s="37"/>
      <c r="J131" s="37">
        <f t="shared" si="22"/>
        <v>0.14961101137043686</v>
      </c>
      <c r="K131" s="37">
        <f t="shared" si="23"/>
        <v>0.38240002649801047</v>
      </c>
      <c r="L131" s="39"/>
      <c r="M131" s="25"/>
    </row>
    <row r="132" spans="1:13" x14ac:dyDescent="0.2">
      <c r="A132" s="25"/>
      <c r="B132" s="35" t="s">
        <v>486</v>
      </c>
      <c r="C132" s="36">
        <v>2075767727.9979999</v>
      </c>
      <c r="D132" s="33"/>
      <c r="E132" s="36">
        <v>2.0307509999999999E-3</v>
      </c>
      <c r="F132" s="36">
        <v>4.01E-7</v>
      </c>
      <c r="G132" s="37">
        <f t="shared" si="21"/>
        <v>5.0160851061027412</v>
      </c>
      <c r="H132" s="37"/>
      <c r="I132" s="37"/>
      <c r="J132" s="37">
        <f t="shared" si="22"/>
        <v>0.19998005186515061</v>
      </c>
      <c r="K132" s="37">
        <f t="shared" si="23"/>
        <v>0.40476949821643232</v>
      </c>
      <c r="L132" s="39"/>
      <c r="M132" s="25"/>
    </row>
    <row r="133" spans="1:13" x14ac:dyDescent="0.2">
      <c r="A133" s="25"/>
      <c r="B133" s="35" t="s">
        <v>487</v>
      </c>
      <c r="C133" s="36">
        <v>2057422360.3989999</v>
      </c>
      <c r="D133" s="33"/>
      <c r="E133" s="36">
        <v>2.0320960000000002E-3</v>
      </c>
      <c r="F133" s="36">
        <v>1.6899999999999999E-7</v>
      </c>
      <c r="G133" s="37">
        <f t="shared" si="21"/>
        <v>5.6817238941511139</v>
      </c>
      <c r="H133" s="37"/>
      <c r="I133" s="37"/>
      <c r="J133" s="37">
        <f t="shared" si="22"/>
        <v>8.4280869738679431E-2</v>
      </c>
      <c r="K133" s="37">
        <f t="shared" si="23"/>
        <v>0.36186957670727493</v>
      </c>
      <c r="L133" s="39" t="s">
        <v>10</v>
      </c>
      <c r="M133" s="25"/>
    </row>
    <row r="134" spans="1:13" x14ac:dyDescent="0.2">
      <c r="A134" s="25"/>
      <c r="B134" s="35"/>
      <c r="C134" s="36"/>
      <c r="D134" s="33"/>
      <c r="E134" s="36"/>
      <c r="F134" s="36"/>
      <c r="G134" s="40"/>
      <c r="H134" s="40"/>
      <c r="I134" s="40"/>
      <c r="J134" s="40"/>
      <c r="K134" s="40"/>
      <c r="L134" s="39"/>
      <c r="M134" s="25"/>
    </row>
    <row r="135" spans="1:13" x14ac:dyDescent="0.2">
      <c r="A135" s="25">
        <v>1</v>
      </c>
      <c r="B135" s="35" t="s">
        <v>1875</v>
      </c>
      <c r="C135" s="36">
        <f>AVERAGE(C136:C146)</f>
        <v>2123859561.1740906</v>
      </c>
      <c r="D135" s="33"/>
      <c r="E135" s="36">
        <f>AVERAGE(E136:E146)</f>
        <v>2.0382404545454544E-3</v>
      </c>
      <c r="F135" s="36">
        <f>2*STDEV(E136:E146)</f>
        <v>7.5060901334132849E-7</v>
      </c>
      <c r="G135" s="37">
        <f t="shared" ref="G135:G146" si="24">1000*(E135/((1+(0)/1000)*(E$9/((1+((4.87)/1000))*0.0020052)))/0.0020052-1)</f>
        <v>8.7226066278711656</v>
      </c>
      <c r="H135" s="38">
        <f>G135-I135</f>
        <v>0.2126066278711658</v>
      </c>
      <c r="I135" s="40">
        <v>8.51</v>
      </c>
      <c r="J135" s="37"/>
      <c r="K135" s="37">
        <f>2*STDEV(G136:G146)</f>
        <v>0.37147544530739757</v>
      </c>
      <c r="L135" s="43"/>
      <c r="M135" s="25"/>
    </row>
    <row r="136" spans="1:13" x14ac:dyDescent="0.2">
      <c r="A136" s="25"/>
      <c r="B136" s="35" t="s">
        <v>1589</v>
      </c>
      <c r="C136" s="36">
        <v>2122199208.5320001</v>
      </c>
      <c r="D136" s="33"/>
      <c r="E136" s="36">
        <v>2.0387780000000002E-3</v>
      </c>
      <c r="F136" s="36">
        <v>2.29E-7</v>
      </c>
      <c r="G136" s="37">
        <f t="shared" si="24"/>
        <v>8.9886371891236827</v>
      </c>
      <c r="H136" s="37"/>
      <c r="I136" s="37"/>
      <c r="J136" s="37">
        <f t="shared" ref="J136:J146" si="25">F136/0.0020052*1000</f>
        <v>0.1142030720127668</v>
      </c>
      <c r="K136" s="37">
        <f t="shared" ref="K136:K146" si="26">SQRT((F136/0.0020052*1000)^2+(F$9/0.0020052*1000)^2)</f>
        <v>0.36998468508783883</v>
      </c>
      <c r="L136" s="39"/>
      <c r="M136" s="25"/>
    </row>
    <row r="137" spans="1:13" x14ac:dyDescent="0.2">
      <c r="A137" s="25"/>
      <c r="B137" s="35" t="s">
        <v>1590</v>
      </c>
      <c r="C137" s="36">
        <v>2112570415.3959999</v>
      </c>
      <c r="D137" s="33"/>
      <c r="E137" s="36">
        <v>2.038584E-3</v>
      </c>
      <c r="F137" s="36">
        <v>2.5199999999999998E-7</v>
      </c>
      <c r="G137" s="37">
        <f t="shared" si="24"/>
        <v>8.8926268360520755</v>
      </c>
      <c r="H137" s="37"/>
      <c r="I137" s="37"/>
      <c r="J137" s="37">
        <f t="shared" si="25"/>
        <v>0.12567324955116696</v>
      </c>
      <c r="K137" s="37">
        <f t="shared" si="26"/>
        <v>0.37368448080585842</v>
      </c>
      <c r="L137" s="39"/>
      <c r="M137" s="25"/>
    </row>
    <row r="138" spans="1:13" x14ac:dyDescent="0.2">
      <c r="A138" s="25"/>
      <c r="B138" s="35" t="s">
        <v>1591</v>
      </c>
      <c r="C138" s="36">
        <v>2133722385.052</v>
      </c>
      <c r="D138" s="33"/>
      <c r="E138" s="36">
        <v>2.038298E-3</v>
      </c>
      <c r="F138" s="36">
        <v>4.2500000000000001E-7</v>
      </c>
      <c r="G138" s="37">
        <f t="shared" si="24"/>
        <v>8.7510858000803271</v>
      </c>
      <c r="H138" s="37"/>
      <c r="I138" s="37"/>
      <c r="J138" s="37">
        <f t="shared" si="25"/>
        <v>0.21194893277478558</v>
      </c>
      <c r="K138" s="37">
        <f t="shared" si="26"/>
        <v>0.41081464877334239</v>
      </c>
      <c r="L138" s="39"/>
      <c r="M138" s="25"/>
    </row>
    <row r="139" spans="1:13" x14ac:dyDescent="0.2">
      <c r="A139" s="25"/>
      <c r="B139" s="35" t="s">
        <v>1592</v>
      </c>
      <c r="C139" s="36">
        <v>2129163802.0369999</v>
      </c>
      <c r="D139" s="33"/>
      <c r="E139" s="36">
        <v>2.038111E-3</v>
      </c>
      <c r="F139" s="36">
        <v>2.9999999999999999E-7</v>
      </c>
      <c r="G139" s="37">
        <f t="shared" si="24"/>
        <v>8.658539738099158</v>
      </c>
      <c r="H139" s="37"/>
      <c r="I139" s="37"/>
      <c r="J139" s="37">
        <f t="shared" si="25"/>
        <v>0.14961101137043686</v>
      </c>
      <c r="K139" s="37">
        <f t="shared" si="26"/>
        <v>0.38240002649801047</v>
      </c>
      <c r="L139" s="39"/>
      <c r="M139" s="25"/>
    </row>
    <row r="140" spans="1:13" x14ac:dyDescent="0.2">
      <c r="A140" s="25"/>
      <c r="B140" s="35" t="s">
        <v>1593</v>
      </c>
      <c r="C140" s="36">
        <v>2129251065.881</v>
      </c>
      <c r="D140" s="33"/>
      <c r="E140" s="36">
        <v>2.0384779999999998E-3</v>
      </c>
      <c r="F140" s="36">
        <v>2.6800000000000002E-7</v>
      </c>
      <c r="G140" s="37">
        <f t="shared" si="24"/>
        <v>8.8401675709715022</v>
      </c>
      <c r="H140" s="37"/>
      <c r="I140" s="37"/>
      <c r="J140" s="37">
        <f t="shared" si="25"/>
        <v>0.13365250349092361</v>
      </c>
      <c r="K140" s="37">
        <f t="shared" si="26"/>
        <v>0.37644298005379973</v>
      </c>
      <c r="L140" s="39"/>
      <c r="M140" s="25"/>
    </row>
    <row r="141" spans="1:13" x14ac:dyDescent="0.2">
      <c r="A141" s="25"/>
      <c r="B141" s="35" t="s">
        <v>1594</v>
      </c>
      <c r="C141" s="36">
        <v>2116869648.859</v>
      </c>
      <c r="D141" s="33"/>
      <c r="E141" s="36">
        <v>2.038247E-3</v>
      </c>
      <c r="F141" s="36">
        <v>4.0499999999999999E-7</v>
      </c>
      <c r="G141" s="37">
        <f t="shared" si="24"/>
        <v>8.7258459649945941</v>
      </c>
      <c r="H141" s="37"/>
      <c r="I141" s="37"/>
      <c r="J141" s="37">
        <f t="shared" si="25"/>
        <v>0.20197486535008977</v>
      </c>
      <c r="K141" s="37">
        <f t="shared" si="26"/>
        <v>0.40575876056541405</v>
      </c>
      <c r="L141" s="39"/>
      <c r="M141" s="25"/>
    </row>
    <row r="142" spans="1:13" x14ac:dyDescent="0.2">
      <c r="A142" s="25"/>
      <c r="B142" s="35" t="s">
        <v>1595</v>
      </c>
      <c r="C142" s="36">
        <v>2134529478.8180001</v>
      </c>
      <c r="D142" s="33"/>
      <c r="E142" s="36">
        <v>2.038148E-3</v>
      </c>
      <c r="F142" s="36">
        <v>2.6399999999999998E-7</v>
      </c>
      <c r="G142" s="37">
        <f t="shared" si="24"/>
        <v>8.6768509910044589</v>
      </c>
      <c r="H142" s="37"/>
      <c r="I142" s="37"/>
      <c r="J142" s="37">
        <f t="shared" si="25"/>
        <v>0.13165769000598443</v>
      </c>
      <c r="K142" s="37">
        <f t="shared" si="26"/>
        <v>0.37573936828619114</v>
      </c>
      <c r="L142" s="39"/>
      <c r="M142" s="25"/>
    </row>
    <row r="143" spans="1:13" x14ac:dyDescent="0.2">
      <c r="A143" s="25"/>
      <c r="B143" s="35" t="s">
        <v>1596</v>
      </c>
      <c r="C143" s="36">
        <v>2121766224.5840001</v>
      </c>
      <c r="D143" s="33"/>
      <c r="E143" s="36">
        <v>2.0373489999999999E-3</v>
      </c>
      <c r="F143" s="36">
        <v>2.1899999999999999E-7</v>
      </c>
      <c r="G143" s="37">
        <f t="shared" si="24"/>
        <v>8.2814269079929392</v>
      </c>
      <c r="H143" s="37"/>
      <c r="I143" s="37"/>
      <c r="J143" s="37">
        <f t="shared" si="25"/>
        <v>0.10921603830041891</v>
      </c>
      <c r="K143" s="37">
        <f t="shared" si="26"/>
        <v>0.36847587243187668</v>
      </c>
      <c r="L143" s="39"/>
      <c r="M143" s="25"/>
    </row>
    <row r="144" spans="1:13" x14ac:dyDescent="0.2">
      <c r="A144" s="25"/>
      <c r="B144" s="35" t="s">
        <v>1597</v>
      </c>
      <c r="C144" s="36">
        <v>2115403470.2320001</v>
      </c>
      <c r="D144" s="33"/>
      <c r="E144" s="36">
        <v>2.0383070000000001E-3</v>
      </c>
      <c r="F144" s="36">
        <v>2.4499999999999998E-7</v>
      </c>
      <c r="G144" s="37">
        <f t="shared" si="24"/>
        <v>8.7555398886249858</v>
      </c>
      <c r="H144" s="37"/>
      <c r="I144" s="37"/>
      <c r="J144" s="37">
        <f t="shared" si="25"/>
        <v>0.12218232595252344</v>
      </c>
      <c r="K144" s="37">
        <f t="shared" si="26"/>
        <v>0.37252496066379603</v>
      </c>
      <c r="L144" s="39"/>
      <c r="M144" s="25"/>
    </row>
    <row r="145" spans="1:13" x14ac:dyDescent="0.2">
      <c r="A145" s="25"/>
      <c r="B145" s="35" t="s">
        <v>1598</v>
      </c>
      <c r="C145" s="36">
        <v>2124080183.2720001</v>
      </c>
      <c r="D145" s="33"/>
      <c r="E145" s="36">
        <v>2.0384050000000001E-3</v>
      </c>
      <c r="F145" s="36">
        <v>2.5800000000000001E-7</v>
      </c>
      <c r="G145" s="37">
        <f t="shared" si="24"/>
        <v>8.8040399638880107</v>
      </c>
      <c r="H145" s="37"/>
      <c r="I145" s="37"/>
      <c r="J145" s="37">
        <f t="shared" si="25"/>
        <v>0.12866546977857571</v>
      </c>
      <c r="K145" s="37">
        <f t="shared" si="26"/>
        <v>0.37470138598053743</v>
      </c>
      <c r="L145" s="39"/>
      <c r="M145" s="25"/>
    </row>
    <row r="146" spans="1:13" x14ac:dyDescent="0.2">
      <c r="A146" s="25"/>
      <c r="B146" s="35" t="s">
        <v>1599</v>
      </c>
      <c r="C146" s="36">
        <v>2122899290.2520001</v>
      </c>
      <c r="D146" s="33"/>
      <c r="E146" s="36">
        <v>2.0379399999999998E-3</v>
      </c>
      <c r="F146" s="36">
        <v>6.1399999999999997E-7</v>
      </c>
      <c r="G146" s="37">
        <f t="shared" si="24"/>
        <v>8.5739120557524195</v>
      </c>
      <c r="H146" s="37"/>
      <c r="I146" s="37"/>
      <c r="J146" s="37">
        <f t="shared" si="25"/>
        <v>0.30620386993816079</v>
      </c>
      <c r="K146" s="37">
        <f t="shared" si="26"/>
        <v>0.46648379983392796</v>
      </c>
      <c r="L146" s="39"/>
      <c r="M146" s="25"/>
    </row>
    <row r="147" spans="1:13" x14ac:dyDescent="0.2">
      <c r="A147" s="25"/>
      <c r="B147" s="35"/>
      <c r="C147" s="36"/>
      <c r="D147" s="33"/>
      <c r="E147" s="36"/>
      <c r="F147" s="36"/>
      <c r="G147" s="40"/>
      <c r="H147" s="40"/>
      <c r="I147" s="40"/>
      <c r="J147" s="40"/>
      <c r="K147" s="40"/>
      <c r="L147" s="39"/>
      <c r="M147" s="25"/>
    </row>
    <row r="148" spans="1:13" x14ac:dyDescent="0.2">
      <c r="A148" s="25">
        <v>1</v>
      </c>
      <c r="B148" s="35" t="s">
        <v>1876</v>
      </c>
      <c r="C148" s="36">
        <f>AVERAGE(C149:C159)</f>
        <v>2131824581.1105452</v>
      </c>
      <c r="D148" s="33"/>
      <c r="E148" s="36">
        <f>AVERAGE(E149:E159)</f>
        <v>2.0217334545454542E-3</v>
      </c>
      <c r="F148" s="36">
        <f>2*STDEV(E149:E159)</f>
        <v>1.0888839657691436E-6</v>
      </c>
      <c r="G148" s="37">
        <f t="shared" ref="G148:G159" si="27">1000*(E148/((1+(0)/1000)*(E$9/((1+((4.87)/1000))*0.0020052)))/0.0020052-1)</f>
        <v>0.55331333841968089</v>
      </c>
      <c r="H148" s="38">
        <f>G148-I148</f>
        <v>-0.85668666158031903</v>
      </c>
      <c r="I148" s="40">
        <v>1.41</v>
      </c>
      <c r="J148" s="37"/>
      <c r="K148" s="37">
        <f>2*STDEV(G149:G159)</f>
        <v>0.53888728869868763</v>
      </c>
      <c r="L148" s="43"/>
      <c r="M148" s="25"/>
    </row>
    <row r="149" spans="1:13" x14ac:dyDescent="0.2">
      <c r="A149" s="25"/>
      <c r="B149" s="35" t="s">
        <v>1600</v>
      </c>
      <c r="C149" s="36">
        <v>2084289455.8269999</v>
      </c>
      <c r="D149" s="33"/>
      <c r="E149" s="36">
        <v>2.0219669999999999E-3</v>
      </c>
      <c r="F149" s="36">
        <v>2.9900000000000002E-7</v>
      </c>
      <c r="G149" s="37">
        <f t="shared" si="27"/>
        <v>0.66889468661157636</v>
      </c>
      <c r="H149" s="37"/>
      <c r="I149" s="37"/>
      <c r="J149" s="37">
        <f t="shared" ref="J149:J159" si="28">F149/0.0020052*1000</f>
        <v>0.14911230799920208</v>
      </c>
      <c r="K149" s="37">
        <f t="shared" ref="K149:K159" si="29">SQRT((F149/0.0020052*1000)^2+(F$9/0.0020052*1000)^2)</f>
        <v>0.38220518826834754</v>
      </c>
      <c r="L149" s="39"/>
      <c r="M149" s="25"/>
    </row>
    <row r="150" spans="1:13" x14ac:dyDescent="0.2">
      <c r="A150" s="25"/>
      <c r="B150" s="35" t="s">
        <v>1601</v>
      </c>
      <c r="C150" s="36">
        <v>2111335429.1300001</v>
      </c>
      <c r="D150" s="33"/>
      <c r="E150" s="36">
        <v>2.0220749999999999E-3</v>
      </c>
      <c r="F150" s="36">
        <v>3.8200000000000001E-7</v>
      </c>
      <c r="G150" s="37">
        <f t="shared" si="27"/>
        <v>0.72234374914637023</v>
      </c>
      <c r="H150" s="37"/>
      <c r="I150" s="37"/>
      <c r="J150" s="37">
        <f t="shared" si="28"/>
        <v>0.19050468781168961</v>
      </c>
      <c r="K150" s="37">
        <f t="shared" si="29"/>
        <v>0.4001729146514334</v>
      </c>
      <c r="L150" s="39"/>
      <c r="M150" s="25"/>
    </row>
    <row r="151" spans="1:13" x14ac:dyDescent="0.2">
      <c r="A151" s="25"/>
      <c r="B151" s="35" t="s">
        <v>1602</v>
      </c>
      <c r="C151" s="36">
        <v>2109049046.536</v>
      </c>
      <c r="D151" s="33"/>
      <c r="E151" s="36">
        <v>2.0219669999999999E-3</v>
      </c>
      <c r="F151" s="36">
        <v>6.8E-8</v>
      </c>
      <c r="G151" s="37">
        <f t="shared" si="27"/>
        <v>0.66889468661157636</v>
      </c>
      <c r="H151" s="37"/>
      <c r="I151" s="37"/>
      <c r="J151" s="37">
        <f t="shared" si="28"/>
        <v>3.3911829243965692E-2</v>
      </c>
      <c r="K151" s="37">
        <f t="shared" si="29"/>
        <v>0.3535482112881721</v>
      </c>
      <c r="L151" s="39"/>
      <c r="M151" s="25"/>
    </row>
    <row r="152" spans="1:13" x14ac:dyDescent="0.2">
      <c r="A152" s="25"/>
      <c r="B152" s="35" t="s">
        <v>1603</v>
      </c>
      <c r="C152" s="36">
        <v>2118627634.7509999</v>
      </c>
      <c r="D152" s="33"/>
      <c r="E152" s="36">
        <v>2.0209479999999998E-3</v>
      </c>
      <c r="F152" s="36">
        <v>2.2000000000000001E-7</v>
      </c>
      <c r="G152" s="37">
        <f t="shared" si="27"/>
        <v>0.1645928836218058</v>
      </c>
      <c r="H152" s="37"/>
      <c r="I152" s="37"/>
      <c r="J152" s="37">
        <f t="shared" si="28"/>
        <v>0.10971474167165371</v>
      </c>
      <c r="K152" s="37">
        <f t="shared" si="29"/>
        <v>0.36862399553267255</v>
      </c>
      <c r="L152" s="39"/>
      <c r="M152" s="25"/>
    </row>
    <row r="153" spans="1:13" x14ac:dyDescent="0.2">
      <c r="A153" s="25"/>
      <c r="B153" s="35" t="s">
        <v>1604</v>
      </c>
      <c r="C153" s="36">
        <v>2116912728.7030001</v>
      </c>
      <c r="D153" s="33"/>
      <c r="E153" s="36">
        <v>2.0214E-3</v>
      </c>
      <c r="F153" s="36">
        <v>4.51E-7</v>
      </c>
      <c r="G153" s="37">
        <f t="shared" si="27"/>
        <v>0.38828710830429713</v>
      </c>
      <c r="H153" s="37"/>
      <c r="I153" s="37"/>
      <c r="J153" s="37">
        <f t="shared" si="28"/>
        <v>0.22491522042689011</v>
      </c>
      <c r="K153" s="37">
        <f t="shared" si="29"/>
        <v>0.41765198661334135</v>
      </c>
      <c r="L153" s="39"/>
      <c r="M153" s="25"/>
    </row>
    <row r="154" spans="1:13" x14ac:dyDescent="0.2">
      <c r="A154" s="25"/>
      <c r="B154" s="35" t="s">
        <v>1605</v>
      </c>
      <c r="C154" s="36">
        <v>2109549596.4619999</v>
      </c>
      <c r="D154" s="33"/>
      <c r="E154" s="36">
        <v>2.021007E-3</v>
      </c>
      <c r="F154" s="36">
        <v>1.6500000000000001E-7</v>
      </c>
      <c r="G154" s="37">
        <f t="shared" si="27"/>
        <v>0.19379190852508721</v>
      </c>
      <c r="H154" s="37"/>
      <c r="I154" s="37"/>
      <c r="J154" s="37">
        <f t="shared" si="28"/>
        <v>8.2286056253740275E-2</v>
      </c>
      <c r="K154" s="37">
        <f t="shared" si="29"/>
        <v>0.36141018330449382</v>
      </c>
      <c r="L154" s="39"/>
      <c r="M154" s="25"/>
    </row>
    <row r="155" spans="1:13" x14ac:dyDescent="0.2">
      <c r="A155" s="25"/>
      <c r="B155" s="35" t="s">
        <v>1606</v>
      </c>
      <c r="C155" s="36">
        <v>2205487119.684</v>
      </c>
      <c r="D155" s="33"/>
      <c r="E155" s="36">
        <v>2.0216269999999998E-3</v>
      </c>
      <c r="F155" s="36">
        <v>3.1E-7</v>
      </c>
      <c r="G155" s="37">
        <f t="shared" si="27"/>
        <v>0.50062911937254206</v>
      </c>
      <c r="H155" s="37"/>
      <c r="I155" s="37"/>
      <c r="J155" s="37">
        <f t="shared" si="28"/>
        <v>0.15459804508278477</v>
      </c>
      <c r="K155" s="37">
        <f t="shared" si="29"/>
        <v>0.38437856481054306</v>
      </c>
      <c r="L155" s="39"/>
      <c r="M155" s="25"/>
    </row>
    <row r="156" spans="1:13" x14ac:dyDescent="0.2">
      <c r="A156" s="25"/>
      <c r="B156" s="35" t="s">
        <v>1607</v>
      </c>
      <c r="C156" s="36">
        <v>2168088968.6479998</v>
      </c>
      <c r="D156" s="33"/>
      <c r="E156" s="36">
        <v>2.0213779999999999E-3</v>
      </c>
      <c r="F156" s="36">
        <v>4.6600000000000002E-7</v>
      </c>
      <c r="G156" s="37">
        <f t="shared" si="27"/>
        <v>0.37739933630653866</v>
      </c>
      <c r="H156" s="37"/>
      <c r="I156" s="37"/>
      <c r="J156" s="37">
        <f t="shared" si="28"/>
        <v>0.23239577099541195</v>
      </c>
      <c r="K156" s="37">
        <f t="shared" si="29"/>
        <v>0.42172754228167986</v>
      </c>
      <c r="L156" s="39"/>
      <c r="M156" s="25"/>
    </row>
    <row r="157" spans="1:13" x14ac:dyDescent="0.2">
      <c r="A157" s="25"/>
      <c r="B157" s="35" t="s">
        <v>1608</v>
      </c>
      <c r="C157" s="36">
        <v>2137980469.3180001</v>
      </c>
      <c r="D157" s="33"/>
      <c r="E157" s="36">
        <v>2.022416E-3</v>
      </c>
      <c r="F157" s="36">
        <v>2.3999999999999998E-7</v>
      </c>
      <c r="G157" s="37">
        <f t="shared" si="27"/>
        <v>0.89110421511251481</v>
      </c>
      <c r="H157" s="37"/>
      <c r="I157" s="37"/>
      <c r="J157" s="37">
        <f t="shared" si="28"/>
        <v>0.11968880909634949</v>
      </c>
      <c r="K157" s="37">
        <f t="shared" si="29"/>
        <v>0.37171459019696346</v>
      </c>
      <c r="L157" s="39"/>
      <c r="M157" s="25"/>
    </row>
    <row r="158" spans="1:13" x14ac:dyDescent="0.2">
      <c r="A158" s="25"/>
      <c r="B158" s="35" t="s">
        <v>1609</v>
      </c>
      <c r="C158" s="36">
        <v>2143955227.3340001</v>
      </c>
      <c r="D158" s="33"/>
      <c r="E158" s="36">
        <v>2.022664E-3</v>
      </c>
      <c r="F158" s="36">
        <v>2.48E-7</v>
      </c>
      <c r="G158" s="37">
        <f t="shared" si="27"/>
        <v>1.0138390994514079</v>
      </c>
      <c r="H158" s="37"/>
      <c r="I158" s="37"/>
      <c r="J158" s="37">
        <f t="shared" si="28"/>
        <v>0.1236784360662278</v>
      </c>
      <c r="K158" s="37">
        <f t="shared" si="29"/>
        <v>0.37301833881215829</v>
      </c>
      <c r="L158" s="39"/>
      <c r="M158" s="25"/>
    </row>
    <row r="159" spans="1:13" x14ac:dyDescent="0.2">
      <c r="A159" s="25"/>
      <c r="B159" s="35" t="s">
        <v>1610</v>
      </c>
      <c r="C159" s="36">
        <v>2144794715.823</v>
      </c>
      <c r="D159" s="33"/>
      <c r="E159" s="36">
        <v>2.0216190000000001E-3</v>
      </c>
      <c r="F159" s="36">
        <v>1.85E-7</v>
      </c>
      <c r="G159" s="37">
        <f t="shared" si="27"/>
        <v>0.49666992955543776</v>
      </c>
      <c r="H159" s="37"/>
      <c r="I159" s="37"/>
      <c r="J159" s="37">
        <f t="shared" si="28"/>
        <v>9.2260123678436071E-2</v>
      </c>
      <c r="K159" s="37">
        <f t="shared" si="29"/>
        <v>0.36381074195734575</v>
      </c>
      <c r="L159" s="39"/>
      <c r="M159" s="25"/>
    </row>
    <row r="160" spans="1:13" x14ac:dyDescent="0.2">
      <c r="A160" s="25"/>
      <c r="B160" s="35"/>
      <c r="C160" s="36"/>
      <c r="D160" s="33"/>
      <c r="E160" s="36"/>
      <c r="F160" s="36"/>
      <c r="G160" s="40"/>
      <c r="H160" s="40"/>
      <c r="I160" s="40"/>
      <c r="J160" s="40"/>
      <c r="K160" s="40"/>
      <c r="L160" s="39"/>
      <c r="M160" s="25"/>
    </row>
    <row r="161" spans="1:13" x14ac:dyDescent="0.2">
      <c r="A161" s="25">
        <v>1</v>
      </c>
      <c r="B161" s="35" t="s">
        <v>1869</v>
      </c>
      <c r="C161" s="36">
        <f>AVERAGE(C162:C172)</f>
        <v>2134425197.6080003</v>
      </c>
      <c r="D161" s="33"/>
      <c r="E161" s="36">
        <f>AVERAGE(E162:E172)</f>
        <v>2.0284305454545456E-3</v>
      </c>
      <c r="F161" s="36">
        <f>2*STDEV(E162:E172)</f>
        <v>7.3980827983266331E-7</v>
      </c>
      <c r="G161" s="37">
        <f t="shared" ref="G161:G172" si="30">1000*(E161/((1+(0)/1000)*(E$9/((1+((4.87)/1000))*0.0020052)))/0.0020052-1)</f>
        <v>3.8676951050937713</v>
      </c>
      <c r="H161" s="38">
        <f>G161-I161</f>
        <v>0.32769510509377131</v>
      </c>
      <c r="I161" s="40">
        <v>3.54</v>
      </c>
      <c r="J161" s="37"/>
      <c r="K161" s="37">
        <f>2*STDEV(G162:G172)</f>
        <v>0.36613017604157716</v>
      </c>
      <c r="L161" s="43" t="s">
        <v>2721</v>
      </c>
      <c r="M161" s="25"/>
    </row>
    <row r="162" spans="1:13" x14ac:dyDescent="0.2">
      <c r="A162" s="25"/>
      <c r="B162" s="35" t="s">
        <v>1611</v>
      </c>
      <c r="C162" s="36">
        <v>2136251184.1440001</v>
      </c>
      <c r="D162" s="33"/>
      <c r="E162" s="36">
        <v>2.0286219999999999E-3</v>
      </c>
      <c r="F162" s="36">
        <v>5.0100000000000005E-7</v>
      </c>
      <c r="G162" s="37">
        <f t="shared" si="30"/>
        <v>3.9624457159506132</v>
      </c>
      <c r="H162" s="37"/>
      <c r="I162" s="37"/>
      <c r="J162" s="37">
        <f t="shared" ref="J162:J172" si="31">F162/0.0020052*1000</f>
        <v>0.24985038898862957</v>
      </c>
      <c r="K162" s="37">
        <f t="shared" ref="K162:K172" si="32">SQRT((F162/0.0020052*1000)^2+(F$9/0.0020052*1000)^2)</f>
        <v>0.43159187019702261</v>
      </c>
      <c r="L162" s="39"/>
      <c r="M162" s="25"/>
    </row>
    <row r="163" spans="1:13" x14ac:dyDescent="0.2">
      <c r="A163" s="25"/>
      <c r="B163" s="35" t="s">
        <v>1612</v>
      </c>
      <c r="C163" s="36">
        <v>2134213066.527</v>
      </c>
      <c r="D163" s="33"/>
      <c r="E163" s="36">
        <v>2.0285580000000002E-3</v>
      </c>
      <c r="F163" s="36">
        <v>2.4999999999999999E-7</v>
      </c>
      <c r="G163" s="37">
        <f t="shared" si="30"/>
        <v>3.9307721974115584</v>
      </c>
      <c r="H163" s="37"/>
      <c r="I163" s="37"/>
      <c r="J163" s="37">
        <f t="shared" si="31"/>
        <v>0.12467584280869738</v>
      </c>
      <c r="K163" s="37">
        <f t="shared" si="32"/>
        <v>0.37335022609133789</v>
      </c>
      <c r="L163" s="39"/>
      <c r="M163" s="25"/>
    </row>
    <row r="164" spans="1:13" x14ac:dyDescent="0.2">
      <c r="A164" s="25"/>
      <c r="B164" s="35" t="s">
        <v>1613</v>
      </c>
      <c r="C164" s="36">
        <v>2135740312.9820001</v>
      </c>
      <c r="D164" s="33"/>
      <c r="E164" s="36">
        <v>2.0279759999999999E-3</v>
      </c>
      <c r="F164" s="36">
        <v>2.2499999999999999E-7</v>
      </c>
      <c r="G164" s="37">
        <f t="shared" si="30"/>
        <v>3.6427411381965147</v>
      </c>
      <c r="H164" s="37"/>
      <c r="I164" s="37"/>
      <c r="J164" s="37">
        <f t="shared" si="31"/>
        <v>0.11220825852782765</v>
      </c>
      <c r="K164" s="37">
        <f t="shared" si="32"/>
        <v>0.36937381989556584</v>
      </c>
      <c r="L164" s="39"/>
      <c r="M164" s="25"/>
    </row>
    <row r="165" spans="1:13" x14ac:dyDescent="0.2">
      <c r="A165" s="25"/>
      <c r="B165" s="35" t="s">
        <v>1614</v>
      </c>
      <c r="C165" s="36">
        <v>2131150730.809</v>
      </c>
      <c r="D165" s="33"/>
      <c r="E165" s="36">
        <v>2.0286599999999998E-3</v>
      </c>
      <c r="F165" s="36">
        <v>4.5999999999999999E-7</v>
      </c>
      <c r="G165" s="37">
        <f t="shared" si="30"/>
        <v>3.9812518675830244</v>
      </c>
      <c r="H165" s="37"/>
      <c r="I165" s="37"/>
      <c r="J165" s="37">
        <f t="shared" si="31"/>
        <v>0.22940355076800317</v>
      </c>
      <c r="K165" s="37">
        <f t="shared" si="32"/>
        <v>0.4200860800447474</v>
      </c>
      <c r="L165" s="39"/>
      <c r="M165" s="25"/>
    </row>
    <row r="166" spans="1:13" x14ac:dyDescent="0.2">
      <c r="A166" s="25"/>
      <c r="B166" s="35" t="s">
        <v>1615</v>
      </c>
      <c r="C166" s="36">
        <v>2127287010.974</v>
      </c>
      <c r="D166" s="33"/>
      <c r="E166" s="36">
        <v>2.0279780000000002E-3</v>
      </c>
      <c r="F166" s="36">
        <v>1.9299999999999999E-7</v>
      </c>
      <c r="G166" s="37">
        <f t="shared" si="30"/>
        <v>3.6437309356509573</v>
      </c>
      <c r="H166" s="37"/>
      <c r="I166" s="37"/>
      <c r="J166" s="37">
        <f t="shared" si="31"/>
        <v>9.6249750648314383E-2</v>
      </c>
      <c r="K166" s="37">
        <f t="shared" si="32"/>
        <v>0.36484289775498824</v>
      </c>
      <c r="L166" s="39"/>
      <c r="M166" s="25"/>
    </row>
    <row r="167" spans="1:13" x14ac:dyDescent="0.2">
      <c r="A167" s="25"/>
      <c r="B167" s="35" t="s">
        <v>1616</v>
      </c>
      <c r="C167" s="36">
        <v>2123628717.9779999</v>
      </c>
      <c r="D167" s="33"/>
      <c r="E167" s="36">
        <v>2.0288929999999999E-3</v>
      </c>
      <c r="F167" s="36">
        <v>3.2300000000000002E-7</v>
      </c>
      <c r="G167" s="37">
        <f t="shared" si="30"/>
        <v>4.0965632710145972</v>
      </c>
      <c r="H167" s="37"/>
      <c r="I167" s="37"/>
      <c r="J167" s="37">
        <f t="shared" si="31"/>
        <v>0.16108118890883705</v>
      </c>
      <c r="K167" s="37">
        <f t="shared" si="32"/>
        <v>0.38703162010703795</v>
      </c>
      <c r="L167" s="39"/>
      <c r="M167" s="25"/>
    </row>
    <row r="168" spans="1:13" x14ac:dyDescent="0.2">
      <c r="A168" s="25"/>
      <c r="B168" s="35" t="s">
        <v>1617</v>
      </c>
      <c r="C168" s="36">
        <v>2126435357.839</v>
      </c>
      <c r="D168" s="33"/>
      <c r="E168" s="36">
        <v>2.0287930000000001E-3</v>
      </c>
      <c r="F168" s="36">
        <v>1.43E-7</v>
      </c>
      <c r="G168" s="37">
        <f t="shared" si="30"/>
        <v>4.0470733982973517</v>
      </c>
      <c r="H168" s="37"/>
      <c r="I168" s="37"/>
      <c r="J168" s="37">
        <f t="shared" si="31"/>
        <v>7.1314582086574901E-2</v>
      </c>
      <c r="K168" s="37">
        <f t="shared" si="32"/>
        <v>0.3590711561244887</v>
      </c>
      <c r="L168" s="39"/>
      <c r="M168" s="25"/>
    </row>
    <row r="169" spans="1:13" x14ac:dyDescent="0.2">
      <c r="A169" s="25"/>
      <c r="B169" s="35" t="s">
        <v>1618</v>
      </c>
      <c r="C169" s="36">
        <v>2138505135.9719999</v>
      </c>
      <c r="D169" s="33"/>
      <c r="E169" s="36">
        <v>2.0288709999999998E-3</v>
      </c>
      <c r="F169" s="36">
        <v>4.9999999999999998E-8</v>
      </c>
      <c r="G169" s="37">
        <f t="shared" si="30"/>
        <v>4.0856754990168387</v>
      </c>
      <c r="H169" s="37"/>
      <c r="I169" s="37"/>
      <c r="J169" s="37">
        <f t="shared" si="31"/>
        <v>2.4935168561739478E-2</v>
      </c>
      <c r="K169" s="37">
        <f t="shared" si="32"/>
        <v>0.35280035171977431</v>
      </c>
      <c r="L169" s="39"/>
      <c r="M169" s="25"/>
    </row>
    <row r="170" spans="1:13" x14ac:dyDescent="0.2">
      <c r="A170" s="25"/>
      <c r="B170" s="35" t="s">
        <v>1619</v>
      </c>
      <c r="C170" s="36">
        <v>2149431522.783</v>
      </c>
      <c r="D170" s="33"/>
      <c r="E170" s="36">
        <v>2.0282109999999998E-3</v>
      </c>
      <c r="F170" s="36">
        <v>6.0200000000000002E-7</v>
      </c>
      <c r="G170" s="37">
        <f t="shared" si="30"/>
        <v>3.759042339082308</v>
      </c>
      <c r="H170" s="37"/>
      <c r="I170" s="37"/>
      <c r="J170" s="37">
        <f t="shared" si="31"/>
        <v>0.30021942948334329</v>
      </c>
      <c r="K170" s="37">
        <f t="shared" si="32"/>
        <v>0.46257759498455853</v>
      </c>
      <c r="L170" s="39"/>
      <c r="M170" s="25"/>
    </row>
    <row r="171" spans="1:13" x14ac:dyDescent="0.2">
      <c r="A171" s="25"/>
      <c r="B171" s="35" t="s">
        <v>1620</v>
      </c>
      <c r="C171" s="36">
        <v>2137464619.5280001</v>
      </c>
      <c r="D171" s="33"/>
      <c r="E171" s="36">
        <v>2.0279690000000001E-3</v>
      </c>
      <c r="F171" s="36">
        <v>2.7300000000000002E-7</v>
      </c>
      <c r="G171" s="37">
        <f t="shared" si="30"/>
        <v>3.6392768471065207</v>
      </c>
      <c r="H171" s="37"/>
      <c r="I171" s="37"/>
      <c r="J171" s="37">
        <f t="shared" si="31"/>
        <v>0.13614602034709755</v>
      </c>
      <c r="K171" s="37">
        <f t="shared" si="32"/>
        <v>0.37733547990978322</v>
      </c>
      <c r="L171" s="39"/>
      <c r="M171" s="25"/>
    </row>
    <row r="172" spans="1:13" x14ac:dyDescent="0.2">
      <c r="A172" s="25"/>
      <c r="B172" s="35" t="s">
        <v>1621</v>
      </c>
      <c r="C172" s="36">
        <v>2138569514.152</v>
      </c>
      <c r="D172" s="33"/>
      <c r="E172" s="36">
        <v>2.0282049999999999E-3</v>
      </c>
      <c r="F172" s="36">
        <v>2.9999999999999999E-7</v>
      </c>
      <c r="G172" s="37">
        <f t="shared" si="30"/>
        <v>3.7560729467192022</v>
      </c>
      <c r="H172" s="37"/>
      <c r="I172" s="37"/>
      <c r="J172" s="37">
        <f t="shared" si="31"/>
        <v>0.14961101137043686</v>
      </c>
      <c r="K172" s="37">
        <f t="shared" si="32"/>
        <v>0.38240002649801047</v>
      </c>
      <c r="L172" s="39"/>
      <c r="M172" s="25"/>
    </row>
    <row r="173" spans="1:13" x14ac:dyDescent="0.2">
      <c r="A173" s="25"/>
      <c r="B173" s="35"/>
      <c r="C173" s="36"/>
      <c r="D173" s="33"/>
      <c r="E173" s="36"/>
      <c r="F173" s="36"/>
      <c r="G173" s="40"/>
      <c r="H173" s="40"/>
      <c r="I173" s="40"/>
      <c r="J173" s="40"/>
      <c r="K173" s="40"/>
      <c r="L173" s="39"/>
      <c r="M173" s="25"/>
    </row>
    <row r="174" spans="1:13" x14ac:dyDescent="0.2">
      <c r="A174" s="25">
        <v>1</v>
      </c>
      <c r="B174" s="35" t="s">
        <v>1870</v>
      </c>
      <c r="C174" s="36">
        <f>AVERAGE(C175:C185)</f>
        <v>2113643762.8053634</v>
      </c>
      <c r="D174" s="33"/>
      <c r="E174" s="36">
        <f>AVERAGE(E175:E185)</f>
        <v>2.0035507272727275E-3</v>
      </c>
      <c r="F174" s="36">
        <f>2*STDEV(E175:E185)</f>
        <v>9.2528226651508973E-7</v>
      </c>
      <c r="G174" s="37">
        <f t="shared" ref="G174:G185" si="33">1000*(E174/((1+(0)/1000)*(E$9/((1+((4.87)/1000))*0.0020052)))/0.0020052-1)</f>
        <v>-8.4452952453936128</v>
      </c>
      <c r="H174" s="38">
        <f>G174-I174</f>
        <v>-0.83529524539361244</v>
      </c>
      <c r="I174" s="40">
        <v>-7.61</v>
      </c>
      <c r="J174" s="37"/>
      <c r="K174" s="37">
        <f>2*STDEV(G175:G185)</f>
        <v>0.45792101597447143</v>
      </c>
      <c r="L174" s="39"/>
      <c r="M174" s="25"/>
    </row>
    <row r="175" spans="1:13" x14ac:dyDescent="0.2">
      <c r="A175" s="25"/>
      <c r="B175" s="35" t="s">
        <v>334</v>
      </c>
      <c r="C175" s="36">
        <v>2105328210.717</v>
      </c>
      <c r="D175" s="33"/>
      <c r="E175" s="36">
        <v>2.0034110000000001E-3</v>
      </c>
      <c r="F175" s="36">
        <v>6.2300000000000001E-7</v>
      </c>
      <c r="G175" s="37">
        <f t="shared" si="33"/>
        <v>-8.5144460948177745</v>
      </c>
      <c r="H175" s="37"/>
      <c r="I175" s="37"/>
      <c r="J175" s="37">
        <f t="shared" ref="J175:J185" si="34">F175/0.0020052*1000</f>
        <v>0.31069220027927391</v>
      </c>
      <c r="K175" s="37">
        <f t="shared" ref="K175:K185" si="35">SQRT((F175/0.0020052*1000)^2+(F$9/0.0020052*1000)^2)</f>
        <v>0.46944218904650076</v>
      </c>
      <c r="L175" s="39"/>
      <c r="M175" s="25"/>
    </row>
    <row r="176" spans="1:13" x14ac:dyDescent="0.2">
      <c r="A176" s="25"/>
      <c r="B176" s="35" t="s">
        <v>335</v>
      </c>
      <c r="C176" s="36">
        <v>2116752364.779</v>
      </c>
      <c r="D176" s="33"/>
      <c r="E176" s="36">
        <v>2.0037950000000001E-3</v>
      </c>
      <c r="F176" s="36">
        <v>2.4999999999999999E-7</v>
      </c>
      <c r="G176" s="37">
        <f t="shared" si="33"/>
        <v>-8.3244049835832215</v>
      </c>
      <c r="H176" s="37"/>
      <c r="I176" s="37"/>
      <c r="J176" s="37">
        <f t="shared" si="34"/>
        <v>0.12467584280869738</v>
      </c>
      <c r="K176" s="37">
        <f t="shared" si="35"/>
        <v>0.37335022609133789</v>
      </c>
      <c r="L176" s="39"/>
      <c r="M176" s="25"/>
    </row>
    <row r="177" spans="1:13" x14ac:dyDescent="0.2">
      <c r="A177" s="25"/>
      <c r="B177" s="35" t="s">
        <v>336</v>
      </c>
      <c r="C177" s="36">
        <v>2100761509.306</v>
      </c>
      <c r="D177" s="33"/>
      <c r="E177" s="36">
        <v>2.0039400000000001E-3</v>
      </c>
      <c r="F177" s="36">
        <v>4.4299999999999998E-7</v>
      </c>
      <c r="G177" s="37">
        <f t="shared" si="33"/>
        <v>-8.2526446681431267</v>
      </c>
      <c r="H177" s="37"/>
      <c r="I177" s="37"/>
      <c r="J177" s="37">
        <f t="shared" si="34"/>
        <v>0.22092559345701177</v>
      </c>
      <c r="K177" s="37">
        <f t="shared" si="35"/>
        <v>0.41551707953672246</v>
      </c>
      <c r="L177" s="39"/>
      <c r="M177" s="25"/>
    </row>
    <row r="178" spans="1:13" x14ac:dyDescent="0.2">
      <c r="A178" s="25"/>
      <c r="B178" s="35" t="s">
        <v>1622</v>
      </c>
      <c r="C178" s="36">
        <v>2100009932.4070001</v>
      </c>
      <c r="D178" s="33"/>
      <c r="E178" s="36">
        <v>2.0042369999999999E-3</v>
      </c>
      <c r="F178" s="36">
        <v>3.3299999999999998E-7</v>
      </c>
      <c r="G178" s="37">
        <f t="shared" si="33"/>
        <v>-8.105659746172611</v>
      </c>
      <c r="H178" s="37"/>
      <c r="I178" s="37"/>
      <c r="J178" s="37">
        <f t="shared" si="34"/>
        <v>0.16606822262118492</v>
      </c>
      <c r="K178" s="37">
        <f t="shared" si="35"/>
        <v>0.38913362757149828</v>
      </c>
      <c r="L178" s="39"/>
      <c r="M178" s="25"/>
    </row>
    <row r="179" spans="1:13" x14ac:dyDescent="0.2">
      <c r="A179" s="25"/>
      <c r="B179" s="35" t="s">
        <v>1623</v>
      </c>
      <c r="C179" s="36">
        <v>2112516347.5869999</v>
      </c>
      <c r="D179" s="33"/>
      <c r="E179" s="36">
        <v>2.0038730000000002E-3</v>
      </c>
      <c r="F179" s="36">
        <v>2.7300000000000002E-7</v>
      </c>
      <c r="G179" s="37">
        <f t="shared" si="33"/>
        <v>-8.2858028828636243</v>
      </c>
      <c r="H179" s="37"/>
      <c r="I179" s="37"/>
      <c r="J179" s="37">
        <f t="shared" si="34"/>
        <v>0.13614602034709755</v>
      </c>
      <c r="K179" s="37">
        <f t="shared" si="35"/>
        <v>0.37733547990978322</v>
      </c>
      <c r="L179" s="39"/>
      <c r="M179" s="25"/>
    </row>
    <row r="180" spans="1:13" x14ac:dyDescent="0.2">
      <c r="A180" s="25"/>
      <c r="B180" s="35" t="s">
        <v>1624</v>
      </c>
      <c r="C180" s="36">
        <v>2117315999.3369999</v>
      </c>
      <c r="D180" s="33"/>
      <c r="E180" s="36">
        <v>2.0031820000000001E-3</v>
      </c>
      <c r="F180" s="36">
        <v>9.5000000000000004E-8</v>
      </c>
      <c r="G180" s="37">
        <f t="shared" si="33"/>
        <v>-8.627777903340462</v>
      </c>
      <c r="H180" s="37"/>
      <c r="I180" s="37"/>
      <c r="J180" s="37">
        <f t="shared" si="34"/>
        <v>4.7376820267305012E-2</v>
      </c>
      <c r="K180" s="37">
        <f t="shared" si="35"/>
        <v>0.35509278877644729</v>
      </c>
      <c r="L180" s="39"/>
      <c r="M180" s="25"/>
    </row>
    <row r="181" spans="1:13" x14ac:dyDescent="0.2">
      <c r="A181" s="25"/>
      <c r="B181" s="35" t="s">
        <v>1625</v>
      </c>
      <c r="C181" s="36">
        <v>2111098294.348</v>
      </c>
      <c r="D181" s="33"/>
      <c r="E181" s="36">
        <v>2.0031760000000002E-3</v>
      </c>
      <c r="F181" s="36">
        <v>2.84E-7</v>
      </c>
      <c r="G181" s="37">
        <f t="shared" si="33"/>
        <v>-8.6307472957035678</v>
      </c>
      <c r="H181" s="37"/>
      <c r="I181" s="37"/>
      <c r="J181" s="37">
        <f t="shared" si="34"/>
        <v>0.14163175743068024</v>
      </c>
      <c r="K181" s="37">
        <f t="shared" si="35"/>
        <v>0.37934928529693729</v>
      </c>
      <c r="L181" s="39"/>
      <c r="M181" s="25"/>
    </row>
    <row r="182" spans="1:13" x14ac:dyDescent="0.2">
      <c r="A182" s="25"/>
      <c r="B182" s="35" t="s">
        <v>1626</v>
      </c>
      <c r="C182" s="36">
        <v>2123452060.2720001</v>
      </c>
      <c r="D182" s="33"/>
      <c r="E182" s="36">
        <v>2.003903E-3</v>
      </c>
      <c r="F182" s="36">
        <v>3.9099999999999999E-7</v>
      </c>
      <c r="G182" s="37">
        <f t="shared" si="33"/>
        <v>-8.2709559210485395</v>
      </c>
      <c r="H182" s="37"/>
      <c r="I182" s="37"/>
      <c r="J182" s="37">
        <f t="shared" si="34"/>
        <v>0.19499301815280271</v>
      </c>
      <c r="K182" s="37">
        <f t="shared" si="35"/>
        <v>0.40232897319324806</v>
      </c>
      <c r="L182" s="39"/>
      <c r="M182" s="25"/>
    </row>
    <row r="183" spans="1:13" x14ac:dyDescent="0.2">
      <c r="A183" s="25"/>
      <c r="B183" s="35" t="s">
        <v>1627</v>
      </c>
      <c r="C183" s="36">
        <v>2111208332.1059999</v>
      </c>
      <c r="D183" s="33"/>
      <c r="E183" s="36">
        <v>2.0034139999999998E-3</v>
      </c>
      <c r="F183" s="36">
        <v>3.0600000000000001E-7</v>
      </c>
      <c r="G183" s="37">
        <f t="shared" si="33"/>
        <v>-8.5129613986364419</v>
      </c>
      <c r="H183" s="37"/>
      <c r="I183" s="37"/>
      <c r="J183" s="37">
        <f t="shared" si="34"/>
        <v>0.15260323159784561</v>
      </c>
      <c r="K183" s="37">
        <f t="shared" si="35"/>
        <v>0.38358059366513814</v>
      </c>
      <c r="L183" s="39"/>
      <c r="M183" s="25"/>
    </row>
    <row r="184" spans="1:13" x14ac:dyDescent="0.2">
      <c r="A184" s="25"/>
      <c r="B184" s="35" t="s">
        <v>1628</v>
      </c>
      <c r="C184" s="36">
        <v>2125749134.141</v>
      </c>
      <c r="D184" s="33"/>
      <c r="E184" s="36">
        <v>2.0025939999999999E-3</v>
      </c>
      <c r="F184" s="36">
        <v>3.03E-7</v>
      </c>
      <c r="G184" s="37">
        <f t="shared" si="33"/>
        <v>-8.9187783549186115</v>
      </c>
      <c r="H184" s="37"/>
      <c r="I184" s="37"/>
      <c r="J184" s="37">
        <f t="shared" si="34"/>
        <v>0.15110712148414124</v>
      </c>
      <c r="K184" s="37">
        <f t="shared" si="35"/>
        <v>0.38298784276477643</v>
      </c>
      <c r="L184" s="39"/>
      <c r="M184" s="25"/>
    </row>
    <row r="185" spans="1:13" x14ac:dyDescent="0.2">
      <c r="A185" s="25"/>
      <c r="B185" s="35" t="s">
        <v>1629</v>
      </c>
      <c r="C185" s="36">
        <v>2125889205.859</v>
      </c>
      <c r="D185" s="33"/>
      <c r="E185" s="36">
        <v>2.003533E-3</v>
      </c>
      <c r="F185" s="36">
        <v>2.3999999999999998E-7</v>
      </c>
      <c r="G185" s="37">
        <f t="shared" si="33"/>
        <v>-8.4540684501026586</v>
      </c>
      <c r="H185" s="37"/>
      <c r="I185" s="37"/>
      <c r="J185" s="37">
        <f t="shared" si="34"/>
        <v>0.11968880909634949</v>
      </c>
      <c r="K185" s="37">
        <f t="shared" si="35"/>
        <v>0.37171459019696346</v>
      </c>
      <c r="L185" s="39"/>
      <c r="M185" s="25"/>
    </row>
    <row r="186" spans="1:13" x14ac:dyDescent="0.2">
      <c r="A186" s="25"/>
      <c r="B186" s="35"/>
      <c r="C186" s="36"/>
      <c r="D186" s="33"/>
      <c r="E186" s="36"/>
      <c r="F186" s="36"/>
      <c r="G186" s="40"/>
      <c r="H186" s="40"/>
      <c r="I186" s="40"/>
      <c r="J186" s="40"/>
      <c r="K186" s="40"/>
      <c r="L186" s="39"/>
      <c r="M186" s="25"/>
    </row>
    <row r="187" spans="1:13" x14ac:dyDescent="0.2">
      <c r="A187" s="25">
        <v>1</v>
      </c>
      <c r="B187" s="35" t="s">
        <v>1877</v>
      </c>
      <c r="C187" s="36">
        <f>AVERAGE(C188:C197)</f>
        <v>2084939281.4514</v>
      </c>
      <c r="D187" s="33"/>
      <c r="E187" s="36">
        <f>AVERAGE(E188:E197)</f>
        <v>2.0127174999999995E-3</v>
      </c>
      <c r="F187" s="36">
        <f>2*STDEV(E188:E197)</f>
        <v>1.4951394583783754E-6</v>
      </c>
      <c r="G187" s="37">
        <f t="shared" ref="G187:G197" si="36">1000*(E187/((1+(0)/1000)*(E$9/((1+((4.87)/1000))*0.0020052)))/0.0020052-1)</f>
        <v>-3.9086710903789568</v>
      </c>
      <c r="H187" s="38">
        <f>G187-I187</f>
        <v>-0.96867109037895682</v>
      </c>
      <c r="I187" s="40">
        <v>-2.94</v>
      </c>
      <c r="J187" s="37"/>
      <c r="K187" s="37">
        <f>2*STDEV(G188:G197)</f>
        <v>0.73994261489807978</v>
      </c>
      <c r="L187" s="39"/>
      <c r="M187" s="25"/>
    </row>
    <row r="188" spans="1:13" x14ac:dyDescent="0.2">
      <c r="A188" s="25"/>
      <c r="B188" s="35" t="s">
        <v>1630</v>
      </c>
      <c r="C188" s="36">
        <v>2086022409.0710001</v>
      </c>
      <c r="D188" s="33"/>
      <c r="E188" s="36">
        <v>2.0135959999999999E-3</v>
      </c>
      <c r="F188" s="36">
        <v>2.6899999999999999E-7</v>
      </c>
      <c r="G188" s="37">
        <f t="shared" si="36"/>
        <v>-3.4739025585569516</v>
      </c>
      <c r="H188" s="37"/>
      <c r="I188" s="37"/>
      <c r="J188" s="37">
        <f t="shared" ref="J188:J197" si="37">F188/0.0020052*1000</f>
        <v>0.1341512068621584</v>
      </c>
      <c r="K188" s="37">
        <f t="shared" ref="K188:K197" si="38">SQRT((F188/0.0020052*1000)^2+(F$9/0.0020052*1000)^2)</f>
        <v>0.37662032850732807</v>
      </c>
      <c r="L188" s="39"/>
      <c r="M188" s="25"/>
    </row>
    <row r="189" spans="1:13" x14ac:dyDescent="0.2">
      <c r="A189" s="25"/>
      <c r="B189" s="35" t="s">
        <v>1631</v>
      </c>
      <c r="C189" s="36">
        <v>2078367094.3180001</v>
      </c>
      <c r="D189" s="33"/>
      <c r="E189" s="36">
        <v>2.012149E-3</v>
      </c>
      <c r="F189" s="36">
        <v>4.51E-7</v>
      </c>
      <c r="G189" s="37">
        <f t="shared" si="36"/>
        <v>-4.1900210167766794</v>
      </c>
      <c r="H189" s="37"/>
      <c r="I189" s="37"/>
      <c r="J189" s="37">
        <f t="shared" si="37"/>
        <v>0.22491522042689011</v>
      </c>
      <c r="K189" s="37">
        <f t="shared" si="38"/>
        <v>0.41765198661334135</v>
      </c>
      <c r="L189" s="39"/>
      <c r="M189" s="25"/>
    </row>
    <row r="190" spans="1:13" x14ac:dyDescent="0.2">
      <c r="A190" s="25"/>
      <c r="B190" s="35" t="s">
        <v>1632</v>
      </c>
      <c r="C190" s="36">
        <v>2077658400.062</v>
      </c>
      <c r="D190" s="33"/>
      <c r="E190" s="36">
        <v>2.0136099999999999E-3</v>
      </c>
      <c r="F190" s="36">
        <v>1.6500000000000001E-7</v>
      </c>
      <c r="G190" s="37">
        <f t="shared" si="36"/>
        <v>-3.4669739763764085</v>
      </c>
      <c r="H190" s="37"/>
      <c r="I190" s="37"/>
      <c r="J190" s="37">
        <f t="shared" si="37"/>
        <v>8.2286056253740275E-2</v>
      </c>
      <c r="K190" s="37">
        <f t="shared" si="38"/>
        <v>0.36141018330449382</v>
      </c>
      <c r="L190" s="39"/>
      <c r="M190" s="25"/>
    </row>
    <row r="191" spans="1:13" x14ac:dyDescent="0.2">
      <c r="A191" s="25"/>
      <c r="B191" s="35" t="s">
        <v>1633</v>
      </c>
      <c r="C191" s="36">
        <v>2076557425.6240001</v>
      </c>
      <c r="D191" s="33"/>
      <c r="E191" s="36">
        <v>2.012205E-3</v>
      </c>
      <c r="F191" s="36">
        <v>7.2200000000000003E-7</v>
      </c>
      <c r="G191" s="37">
        <f t="shared" si="36"/>
        <v>-4.1623066880549509</v>
      </c>
      <c r="H191" s="37"/>
      <c r="I191" s="37"/>
      <c r="J191" s="37">
        <f t="shared" si="37"/>
        <v>0.36006383403151809</v>
      </c>
      <c r="K191" s="37">
        <f t="shared" si="38"/>
        <v>0.50348017847763449</v>
      </c>
      <c r="L191" s="39"/>
      <c r="M191" s="25"/>
    </row>
    <row r="192" spans="1:13" x14ac:dyDescent="0.2">
      <c r="A192" s="25"/>
      <c r="B192" s="35" t="s">
        <v>1634</v>
      </c>
      <c r="C192" s="36">
        <v>2080022153.5799999</v>
      </c>
      <c r="D192" s="33"/>
      <c r="E192" s="36">
        <v>2.0124050000000001E-3</v>
      </c>
      <c r="F192" s="36">
        <v>7.1999999999999999E-7</v>
      </c>
      <c r="G192" s="37">
        <f t="shared" si="36"/>
        <v>-4.0633269426202379</v>
      </c>
      <c r="H192" s="37"/>
      <c r="I192" s="37"/>
      <c r="J192" s="37">
        <f t="shared" si="37"/>
        <v>0.35906642728904847</v>
      </c>
      <c r="K192" s="37">
        <f t="shared" si="38"/>
        <v>0.50276736643154918</v>
      </c>
      <c r="L192" s="39"/>
      <c r="M192" s="25"/>
    </row>
    <row r="193" spans="1:13" x14ac:dyDescent="0.2">
      <c r="A193" s="25"/>
      <c r="B193" s="35" t="s">
        <v>1635</v>
      </c>
      <c r="C193" s="36">
        <v>2077405755.694</v>
      </c>
      <c r="D193" s="33"/>
      <c r="E193" s="36">
        <v>2.0125149999999999E-3</v>
      </c>
      <c r="F193" s="36">
        <v>3.53E-7</v>
      </c>
      <c r="G193" s="37">
        <f t="shared" si="36"/>
        <v>-4.0088880826312234</v>
      </c>
      <c r="H193" s="37"/>
      <c r="I193" s="37"/>
      <c r="J193" s="37">
        <f t="shared" si="37"/>
        <v>0.17604229004588071</v>
      </c>
      <c r="K193" s="37">
        <f t="shared" si="38"/>
        <v>0.39349360023638513</v>
      </c>
      <c r="L193" s="39"/>
      <c r="M193" s="25"/>
    </row>
    <row r="194" spans="1:13" x14ac:dyDescent="0.2">
      <c r="A194" s="25"/>
      <c r="B194" s="35" t="s">
        <v>1636</v>
      </c>
      <c r="C194" s="36">
        <v>2097826618.8299999</v>
      </c>
      <c r="D194" s="33"/>
      <c r="E194" s="36">
        <v>2.0133130000000001E-3</v>
      </c>
      <c r="F194" s="36">
        <v>1.37E-7</v>
      </c>
      <c r="G194" s="37">
        <f t="shared" si="36"/>
        <v>-3.6139588983468141</v>
      </c>
      <c r="H194" s="37"/>
      <c r="I194" s="37"/>
      <c r="J194" s="37">
        <f t="shared" si="37"/>
        <v>6.8322361859166167E-2</v>
      </c>
      <c r="K194" s="37">
        <f t="shared" si="38"/>
        <v>0.35848887105795757</v>
      </c>
      <c r="L194" s="39"/>
      <c r="M194" s="25"/>
    </row>
    <row r="195" spans="1:13" x14ac:dyDescent="0.2">
      <c r="A195" s="25"/>
      <c r="B195" s="35" t="s">
        <v>1637</v>
      </c>
      <c r="C195" s="36">
        <v>2084454344.4560001</v>
      </c>
      <c r="D195" s="33"/>
      <c r="E195" s="36">
        <v>2.0133659999999999E-3</v>
      </c>
      <c r="F195" s="36">
        <v>3.9900000000000001E-7</v>
      </c>
      <c r="G195" s="37">
        <f t="shared" si="36"/>
        <v>-3.5877292658068605</v>
      </c>
      <c r="H195" s="37"/>
      <c r="I195" s="37"/>
      <c r="J195" s="37">
        <f t="shared" si="37"/>
        <v>0.19898264512268105</v>
      </c>
      <c r="K195" s="37">
        <f t="shared" si="38"/>
        <v>0.40427765038697466</v>
      </c>
      <c r="L195" s="39"/>
      <c r="M195" s="25"/>
    </row>
    <row r="196" spans="1:13" x14ac:dyDescent="0.2">
      <c r="A196" s="25"/>
      <c r="B196" s="35" t="s">
        <v>1638</v>
      </c>
      <c r="C196" s="36">
        <v>2086932754.631</v>
      </c>
      <c r="D196" s="33"/>
      <c r="E196" s="36">
        <v>2.0126990000000002E-3</v>
      </c>
      <c r="F196" s="36">
        <v>3.7899999999999999E-7</v>
      </c>
      <c r="G196" s="37">
        <f t="shared" si="36"/>
        <v>-3.9178267168312741</v>
      </c>
      <c r="H196" s="37"/>
      <c r="I196" s="37"/>
      <c r="J196" s="37">
        <f t="shared" si="37"/>
        <v>0.18900857769798524</v>
      </c>
      <c r="K196" s="37">
        <f t="shared" si="38"/>
        <v>0.39946284931869375</v>
      </c>
      <c r="L196" s="39"/>
      <c r="M196" s="25"/>
    </row>
    <row r="197" spans="1:13" x14ac:dyDescent="0.2">
      <c r="A197" s="25"/>
      <c r="B197" s="35" t="s">
        <v>1639</v>
      </c>
      <c r="C197" s="36">
        <v>2104145858.2479999</v>
      </c>
      <c r="D197" s="33"/>
      <c r="E197" s="36">
        <v>2.0113169999999999E-3</v>
      </c>
      <c r="F197" s="36">
        <v>2.6100000000000002E-7</v>
      </c>
      <c r="G197" s="37">
        <f t="shared" si="36"/>
        <v>-4.6017767577849478</v>
      </c>
      <c r="H197" s="37"/>
      <c r="I197" s="37"/>
      <c r="J197" s="37">
        <f t="shared" si="37"/>
        <v>0.13016157989228008</v>
      </c>
      <c r="K197" s="37">
        <f t="shared" si="38"/>
        <v>0.37521775334124119</v>
      </c>
      <c r="L197" s="39"/>
      <c r="M197" s="25"/>
    </row>
    <row r="198" spans="1:13" x14ac:dyDescent="0.2">
      <c r="A198" s="25"/>
      <c r="B198" s="35"/>
      <c r="C198" s="36"/>
      <c r="D198" s="33"/>
      <c r="E198" s="36"/>
      <c r="F198" s="36"/>
      <c r="G198" s="40"/>
      <c r="H198" s="40"/>
      <c r="I198" s="40"/>
      <c r="J198" s="40"/>
      <c r="K198" s="40"/>
      <c r="L198" s="39"/>
      <c r="M198" s="25"/>
    </row>
    <row r="199" spans="1:13" x14ac:dyDescent="0.2">
      <c r="A199" s="25">
        <v>1</v>
      </c>
      <c r="B199" s="35" t="s">
        <v>1878</v>
      </c>
      <c r="C199" s="36">
        <f>AVERAGE(C200:C210)</f>
        <v>2092574907.296818</v>
      </c>
      <c r="D199" s="33"/>
      <c r="E199" s="36">
        <f>AVERAGE(E200:E210)</f>
        <v>2.0378692727272729E-3</v>
      </c>
      <c r="F199" s="36">
        <f>2*STDEV(E200:E210)</f>
        <v>8.2984918673646528E-7</v>
      </c>
      <c r="G199" s="37">
        <f t="shared" ref="G199:G210" si="39">1000*(E199/((1+(0)/1000)*(E$9/((1+((4.87)/1000))*0.0020052)))/0.0020052-1)</f>
        <v>8.53890921850331</v>
      </c>
      <c r="H199" s="38">
        <f>G199-I199</f>
        <v>-1.0710907814966895</v>
      </c>
      <c r="I199" s="40">
        <v>9.61</v>
      </c>
      <c r="J199" s="37"/>
      <c r="K199" s="37">
        <f>2*STDEV(G200:G210)</f>
        <v>0.41069130626172962</v>
      </c>
      <c r="L199" s="43"/>
      <c r="M199" s="25"/>
    </row>
    <row r="200" spans="1:13" x14ac:dyDescent="0.2">
      <c r="A200" s="25"/>
      <c r="B200" s="35" t="s">
        <v>1640</v>
      </c>
      <c r="C200" s="36">
        <v>2101111820.7460001</v>
      </c>
      <c r="D200" s="33"/>
      <c r="E200" s="36">
        <v>2.0377529999999998E-3</v>
      </c>
      <c r="F200" s="36">
        <v>2.5699999999999999E-7</v>
      </c>
      <c r="G200" s="37">
        <f t="shared" si="39"/>
        <v>8.4813659937708064</v>
      </c>
      <c r="H200" s="37"/>
      <c r="I200" s="37"/>
      <c r="J200" s="37">
        <f t="shared" ref="J200:J210" si="40">F200/0.0020052*1000</f>
        <v>0.12816676640734093</v>
      </c>
      <c r="K200" s="37">
        <f t="shared" ref="K200:K210" si="41">SQRT((F200/0.0020052*1000)^2+(F$9/0.0020052*1000)^2)</f>
        <v>0.37453043341457309</v>
      </c>
      <c r="L200" s="39"/>
      <c r="M200" s="25"/>
    </row>
    <row r="201" spans="1:13" x14ac:dyDescent="0.2">
      <c r="A201" s="25"/>
      <c r="B201" s="35" t="s">
        <v>1641</v>
      </c>
      <c r="C201" s="36">
        <v>2094350847.6930001</v>
      </c>
      <c r="D201" s="33"/>
      <c r="E201" s="36">
        <v>2.0377469999999999E-3</v>
      </c>
      <c r="F201" s="36">
        <v>3.8200000000000001E-7</v>
      </c>
      <c r="G201" s="37">
        <f t="shared" si="39"/>
        <v>8.4783966014079226</v>
      </c>
      <c r="H201" s="37"/>
      <c r="I201" s="37"/>
      <c r="J201" s="37">
        <f t="shared" si="40"/>
        <v>0.19050468781168961</v>
      </c>
      <c r="K201" s="37">
        <f t="shared" si="41"/>
        <v>0.4001729146514334</v>
      </c>
      <c r="L201" s="39"/>
      <c r="M201" s="25"/>
    </row>
    <row r="202" spans="1:13" x14ac:dyDescent="0.2">
      <c r="A202" s="25"/>
      <c r="B202" s="35" t="s">
        <v>1642</v>
      </c>
      <c r="C202" s="36">
        <v>2082619027.5239999</v>
      </c>
      <c r="D202" s="33"/>
      <c r="E202" s="36">
        <v>2.0380329999999999E-3</v>
      </c>
      <c r="F202" s="36">
        <v>2.7399999999999999E-7</v>
      </c>
      <c r="G202" s="37">
        <f t="shared" si="39"/>
        <v>8.619937637379449</v>
      </c>
      <c r="H202" s="37"/>
      <c r="I202" s="37"/>
      <c r="J202" s="37">
        <f t="shared" si="40"/>
        <v>0.13664472371833233</v>
      </c>
      <c r="K202" s="37">
        <f t="shared" si="41"/>
        <v>0.3775157030673737</v>
      </c>
      <c r="L202" s="39"/>
      <c r="M202" s="25"/>
    </row>
    <row r="203" spans="1:13" x14ac:dyDescent="0.2">
      <c r="A203" s="25"/>
      <c r="B203" s="35" t="s">
        <v>1643</v>
      </c>
      <c r="C203" s="36">
        <v>2089573069.8859999</v>
      </c>
      <c r="D203" s="33"/>
      <c r="E203" s="36">
        <v>2.0380979999999999E-3</v>
      </c>
      <c r="F203" s="36">
        <v>3.8000000000000001E-7</v>
      </c>
      <c r="G203" s="37">
        <f t="shared" si="39"/>
        <v>8.6521060546456141</v>
      </c>
      <c r="H203" s="37"/>
      <c r="I203" s="37"/>
      <c r="J203" s="37">
        <f t="shared" si="40"/>
        <v>0.18950728106922005</v>
      </c>
      <c r="K203" s="37">
        <f t="shared" si="41"/>
        <v>0.39969905569145703</v>
      </c>
      <c r="L203" s="39"/>
      <c r="M203" s="25"/>
    </row>
    <row r="204" spans="1:13" x14ac:dyDescent="0.2">
      <c r="A204" s="25"/>
      <c r="B204" s="35" t="s">
        <v>1644</v>
      </c>
      <c r="C204" s="36">
        <v>2098626528.592</v>
      </c>
      <c r="D204" s="33"/>
      <c r="E204" s="36">
        <v>2.0379489999999998E-3</v>
      </c>
      <c r="F204" s="36">
        <v>4.32E-7</v>
      </c>
      <c r="G204" s="37">
        <f t="shared" si="39"/>
        <v>8.5783661442968562</v>
      </c>
      <c r="H204" s="37"/>
      <c r="I204" s="37"/>
      <c r="J204" s="37">
        <f t="shared" si="40"/>
        <v>0.21543985637342908</v>
      </c>
      <c r="K204" s="37">
        <f t="shared" si="41"/>
        <v>0.41262653484306827</v>
      </c>
      <c r="L204" s="39"/>
      <c r="M204" s="25"/>
    </row>
    <row r="205" spans="1:13" x14ac:dyDescent="0.2">
      <c r="A205" s="25"/>
      <c r="B205" s="35" t="s">
        <v>1645</v>
      </c>
      <c r="C205" s="36">
        <v>2104652056.273</v>
      </c>
      <c r="D205" s="33"/>
      <c r="E205" s="36">
        <v>2.0385170000000001E-3</v>
      </c>
      <c r="F205" s="36">
        <v>2.6399999999999998E-7</v>
      </c>
      <c r="G205" s="37">
        <f t="shared" si="39"/>
        <v>8.8594686213314677</v>
      </c>
      <c r="H205" s="37"/>
      <c r="I205" s="37"/>
      <c r="J205" s="37">
        <f t="shared" si="40"/>
        <v>0.13165769000598443</v>
      </c>
      <c r="K205" s="37">
        <f t="shared" si="41"/>
        <v>0.37573936828619114</v>
      </c>
      <c r="L205" s="39"/>
      <c r="M205" s="25"/>
    </row>
    <row r="206" spans="1:13" x14ac:dyDescent="0.2">
      <c r="A206" s="25"/>
      <c r="B206" s="35" t="s">
        <v>1646</v>
      </c>
      <c r="C206" s="36">
        <v>2085939386.931</v>
      </c>
      <c r="D206" s="33"/>
      <c r="E206" s="36">
        <v>2.0371740000000001E-3</v>
      </c>
      <c r="F206" s="36">
        <v>2.8500000000000002E-7</v>
      </c>
      <c r="G206" s="37">
        <f t="shared" si="39"/>
        <v>8.1948196307375376</v>
      </c>
      <c r="H206" s="37"/>
      <c r="I206" s="37"/>
      <c r="J206" s="37">
        <f t="shared" si="40"/>
        <v>0.14213046080191505</v>
      </c>
      <c r="K206" s="37">
        <f t="shared" si="41"/>
        <v>0.37953576041021325</v>
      </c>
      <c r="L206" s="39"/>
      <c r="M206" s="25"/>
    </row>
    <row r="207" spans="1:13" x14ac:dyDescent="0.2">
      <c r="A207" s="25"/>
      <c r="B207" s="35" t="s">
        <v>1647</v>
      </c>
      <c r="C207" s="36">
        <v>2085051249.223</v>
      </c>
      <c r="D207" s="33"/>
      <c r="E207" s="36">
        <v>2.0383659999999998E-3</v>
      </c>
      <c r="F207" s="36">
        <v>4.5299999999999999E-7</v>
      </c>
      <c r="G207" s="37">
        <f t="shared" si="39"/>
        <v>8.7847389135280451</v>
      </c>
      <c r="H207" s="37"/>
      <c r="I207" s="37"/>
      <c r="J207" s="37">
        <f t="shared" si="40"/>
        <v>0.22591262716935967</v>
      </c>
      <c r="K207" s="37">
        <f t="shared" si="41"/>
        <v>0.4181899576232746</v>
      </c>
      <c r="L207" s="39"/>
      <c r="M207" s="25"/>
    </row>
    <row r="208" spans="1:13" x14ac:dyDescent="0.2">
      <c r="A208" s="25"/>
      <c r="B208" s="35" t="s">
        <v>1648</v>
      </c>
      <c r="C208" s="36">
        <v>2083040580.8399999</v>
      </c>
      <c r="D208" s="33"/>
      <c r="E208" s="36">
        <v>2.038041E-3</v>
      </c>
      <c r="F208" s="36">
        <v>2.8599999999999999E-7</v>
      </c>
      <c r="G208" s="37">
        <f t="shared" si="39"/>
        <v>8.6238968271967753</v>
      </c>
      <c r="H208" s="37"/>
      <c r="I208" s="37"/>
      <c r="J208" s="37">
        <f t="shared" si="40"/>
        <v>0.1426291641731498</v>
      </c>
      <c r="K208" s="37">
        <f t="shared" si="41"/>
        <v>0.37972279891405708</v>
      </c>
      <c r="L208" s="39"/>
      <c r="M208" s="25"/>
    </row>
    <row r="209" spans="1:13" x14ac:dyDescent="0.2">
      <c r="A209" s="25"/>
      <c r="B209" s="35" t="s">
        <v>1649</v>
      </c>
      <c r="C209" s="36">
        <v>2100847455.0680001</v>
      </c>
      <c r="D209" s="33"/>
      <c r="E209" s="36">
        <v>2.03762E-3</v>
      </c>
      <c r="F209" s="36">
        <v>1.2599999999999999E-7</v>
      </c>
      <c r="G209" s="37">
        <f t="shared" si="39"/>
        <v>8.4155444630567011</v>
      </c>
      <c r="H209" s="37"/>
      <c r="I209" s="37"/>
      <c r="J209" s="37">
        <f t="shared" si="40"/>
        <v>6.283662477558348E-2</v>
      </c>
      <c r="K209" s="37">
        <f t="shared" si="41"/>
        <v>0.35748393943725859</v>
      </c>
      <c r="L209" s="39"/>
      <c r="M209" s="25"/>
    </row>
    <row r="210" spans="1:13" x14ac:dyDescent="0.2">
      <c r="A210" s="25"/>
      <c r="B210" s="35" t="s">
        <v>1650</v>
      </c>
      <c r="C210" s="36">
        <v>2092511957.4890001</v>
      </c>
      <c r="D210" s="33"/>
      <c r="E210" s="36">
        <v>2.037264E-3</v>
      </c>
      <c r="F210" s="36">
        <v>3.7800000000000002E-7</v>
      </c>
      <c r="G210" s="37">
        <f t="shared" si="39"/>
        <v>8.2393605161832362</v>
      </c>
      <c r="H210" s="37"/>
      <c r="I210" s="37"/>
      <c r="J210" s="37">
        <f t="shared" si="40"/>
        <v>0.18850987432675045</v>
      </c>
      <c r="K210" s="37">
        <f t="shared" si="41"/>
        <v>0.39922712615888384</v>
      </c>
      <c r="L210" s="39"/>
      <c r="M210" s="25"/>
    </row>
    <row r="211" spans="1:13" x14ac:dyDescent="0.2">
      <c r="A211" s="25"/>
      <c r="B211" s="35"/>
      <c r="C211" s="36"/>
      <c r="D211" s="33"/>
      <c r="E211" s="36"/>
      <c r="F211" s="36"/>
      <c r="G211" s="40"/>
      <c r="H211" s="40"/>
      <c r="I211" s="40"/>
      <c r="J211" s="40"/>
      <c r="K211" s="40"/>
      <c r="L211" s="39"/>
      <c r="M211" s="25"/>
    </row>
    <row r="212" spans="1:13" x14ac:dyDescent="0.2">
      <c r="A212" s="25">
        <v>1</v>
      </c>
      <c r="B212" s="35" t="s">
        <v>1879</v>
      </c>
      <c r="C212" s="36">
        <f>AVERAGE(C213:C223)</f>
        <v>2093822970.0940912</v>
      </c>
      <c r="D212" s="33"/>
      <c r="E212" s="36">
        <f>AVERAGE(E213:E223)</f>
        <v>2.0151347272727273E-3</v>
      </c>
      <c r="F212" s="36">
        <f>2*STDEV(E213:E223)</f>
        <v>9.2071845464691194E-7</v>
      </c>
      <c r="G212" s="37">
        <f t="shared" ref="G212:G223" si="42">1000*(E212/((1+(0)/1000)*(E$9/((1+((4.87)/1000))*0.0020052)))/0.0020052-1)</f>
        <v>-2.712388389817022</v>
      </c>
      <c r="H212" s="38">
        <f>G212-I212</f>
        <v>-1.192388389817022</v>
      </c>
      <c r="I212" s="40">
        <v>-1.52</v>
      </c>
      <c r="J212" s="37"/>
      <c r="K212" s="37">
        <f>2*STDEV(G213:G223)</f>
        <v>0.45566239128977787</v>
      </c>
      <c r="L212" s="43"/>
      <c r="M212" s="25"/>
    </row>
    <row r="213" spans="1:13" x14ac:dyDescent="0.2">
      <c r="A213" s="25"/>
      <c r="B213" s="35" t="s">
        <v>1651</v>
      </c>
      <c r="C213" s="36">
        <v>2100591617.3710001</v>
      </c>
      <c r="D213" s="33"/>
      <c r="E213" s="36">
        <v>2.0143829999999998E-3</v>
      </c>
      <c r="F213" s="36">
        <v>3.4999999999999998E-7</v>
      </c>
      <c r="G213" s="37">
        <f t="shared" si="42"/>
        <v>-3.0844172602715325</v>
      </c>
      <c r="H213" s="37"/>
      <c r="I213" s="37"/>
      <c r="J213" s="37">
        <f t="shared" ref="J213:J223" si="43">F213/0.0020052*1000</f>
        <v>0.17454617993217633</v>
      </c>
      <c r="K213" s="37">
        <f t="shared" ref="K213:K223" si="44">SQRT((F213/0.0020052*1000)^2+(F$9/0.0020052*1000)^2)</f>
        <v>0.39282654501867587</v>
      </c>
      <c r="L213" s="39"/>
      <c r="M213" s="25"/>
    </row>
    <row r="214" spans="1:13" x14ac:dyDescent="0.2">
      <c r="A214" s="25"/>
      <c r="B214" s="35" t="s">
        <v>1652</v>
      </c>
      <c r="C214" s="36">
        <v>2100789807.5139999</v>
      </c>
      <c r="D214" s="33"/>
      <c r="E214" s="36">
        <v>2.0148800000000001E-3</v>
      </c>
      <c r="F214" s="36">
        <v>3.77E-7</v>
      </c>
      <c r="G214" s="37">
        <f t="shared" si="42"/>
        <v>-2.8384525928661919</v>
      </c>
      <c r="H214" s="37"/>
      <c r="I214" s="37"/>
      <c r="J214" s="37">
        <f t="shared" si="43"/>
        <v>0.18801117095551567</v>
      </c>
      <c r="K214" s="37">
        <f t="shared" si="44"/>
        <v>0.39899188706846939</v>
      </c>
      <c r="L214" s="39"/>
      <c r="M214" s="25"/>
    </row>
    <row r="215" spans="1:13" x14ac:dyDescent="0.2">
      <c r="A215" s="25"/>
      <c r="B215" s="35" t="s">
        <v>1653</v>
      </c>
      <c r="C215" s="36">
        <v>2077234387.4879999</v>
      </c>
      <c r="D215" s="33"/>
      <c r="E215" s="36">
        <v>2.015986E-3</v>
      </c>
      <c r="F215" s="36">
        <v>3.3099999999999999E-7</v>
      </c>
      <c r="G215" s="37">
        <f t="shared" si="42"/>
        <v>-2.2910946006124977</v>
      </c>
      <c r="H215" s="37"/>
      <c r="I215" s="37"/>
      <c r="J215" s="37">
        <f t="shared" si="43"/>
        <v>0.16507081587871533</v>
      </c>
      <c r="K215" s="37">
        <f t="shared" si="44"/>
        <v>0.38870901687156528</v>
      </c>
      <c r="L215" s="39"/>
      <c r="M215" s="25"/>
    </row>
    <row r="216" spans="1:13" x14ac:dyDescent="0.2">
      <c r="A216" s="25"/>
      <c r="B216" s="35" t="s">
        <v>1654</v>
      </c>
      <c r="C216" s="36">
        <v>2086105498.826</v>
      </c>
      <c r="D216" s="33"/>
      <c r="E216" s="36">
        <v>2.0152149999999999E-3</v>
      </c>
      <c r="F216" s="36">
        <v>2.1899999999999999E-7</v>
      </c>
      <c r="G216" s="37">
        <f t="shared" si="42"/>
        <v>-2.6726615192631531</v>
      </c>
      <c r="H216" s="37"/>
      <c r="I216" s="37"/>
      <c r="J216" s="37">
        <f t="shared" si="43"/>
        <v>0.10921603830041891</v>
      </c>
      <c r="K216" s="37">
        <f t="shared" si="44"/>
        <v>0.36847587243187668</v>
      </c>
      <c r="L216" s="39"/>
      <c r="M216" s="25"/>
    </row>
    <row r="217" spans="1:13" x14ac:dyDescent="0.2">
      <c r="A217" s="25"/>
      <c r="B217" s="35" t="s">
        <v>1655</v>
      </c>
      <c r="C217" s="36">
        <v>2089987070.714</v>
      </c>
      <c r="D217" s="33"/>
      <c r="E217" s="36">
        <v>2.0152759999999999E-3</v>
      </c>
      <c r="F217" s="36">
        <v>2.17E-7</v>
      </c>
      <c r="G217" s="37">
        <f t="shared" si="42"/>
        <v>-2.6424726969056511</v>
      </c>
      <c r="H217" s="37"/>
      <c r="I217" s="37"/>
      <c r="J217" s="37">
        <f t="shared" si="43"/>
        <v>0.10821863155794934</v>
      </c>
      <c r="K217" s="37">
        <f t="shared" si="44"/>
        <v>0.36818147394820028</v>
      </c>
      <c r="L217" s="39"/>
      <c r="M217" s="25"/>
    </row>
    <row r="218" spans="1:13" x14ac:dyDescent="0.2">
      <c r="A218" s="25"/>
      <c r="B218" s="35" t="s">
        <v>1656</v>
      </c>
      <c r="C218" s="36">
        <v>2095207911.155</v>
      </c>
      <c r="D218" s="33"/>
      <c r="E218" s="36">
        <v>2.0146840000000001E-3</v>
      </c>
      <c r="F218" s="36">
        <v>2.22E-7</v>
      </c>
      <c r="G218" s="37">
        <f t="shared" si="42"/>
        <v>-2.9354527433920197</v>
      </c>
      <c r="H218" s="37"/>
      <c r="I218" s="37"/>
      <c r="J218" s="37">
        <f t="shared" si="43"/>
        <v>0.11071214841412329</v>
      </c>
      <c r="K218" s="37">
        <f t="shared" si="44"/>
        <v>0.36892208574286378</v>
      </c>
      <c r="L218" s="39"/>
      <c r="M218" s="25"/>
    </row>
    <row r="219" spans="1:13" x14ac:dyDescent="0.2">
      <c r="A219" s="25"/>
      <c r="B219" s="35" t="s">
        <v>1657</v>
      </c>
      <c r="C219" s="36">
        <v>2089290844.1459999</v>
      </c>
      <c r="D219" s="33"/>
      <c r="E219" s="36">
        <v>2.0148829999999999E-3</v>
      </c>
      <c r="F219" s="36">
        <v>2.7E-8</v>
      </c>
      <c r="G219" s="37">
        <f t="shared" si="42"/>
        <v>-2.836967896684639</v>
      </c>
      <c r="H219" s="37"/>
      <c r="I219" s="37"/>
      <c r="J219" s="37">
        <f t="shared" si="43"/>
        <v>1.3464991023339317E-2</v>
      </c>
      <c r="K219" s="37">
        <f t="shared" si="44"/>
        <v>0.35217556917772236</v>
      </c>
      <c r="L219" s="39"/>
      <c r="M219" s="25"/>
    </row>
    <row r="220" spans="1:13" x14ac:dyDescent="0.2">
      <c r="A220" s="25"/>
      <c r="B220" s="35" t="s">
        <v>1658</v>
      </c>
      <c r="C220" s="36">
        <v>2110372190.7260001</v>
      </c>
      <c r="D220" s="33"/>
      <c r="E220" s="36">
        <v>2.0157450000000002E-3</v>
      </c>
      <c r="F220" s="36">
        <v>9.6299999999999993E-7</v>
      </c>
      <c r="G220" s="37">
        <f t="shared" si="42"/>
        <v>-2.4103651938610637</v>
      </c>
      <c r="H220" s="37"/>
      <c r="I220" s="37"/>
      <c r="J220" s="37">
        <f t="shared" si="43"/>
        <v>0.48025134649910234</v>
      </c>
      <c r="K220" s="37">
        <f t="shared" si="44"/>
        <v>0.59538868091070973</v>
      </c>
      <c r="L220" s="39" t="s">
        <v>299</v>
      </c>
      <c r="M220" s="25"/>
    </row>
    <row r="221" spans="1:13" x14ac:dyDescent="0.2">
      <c r="A221" s="25"/>
      <c r="B221" s="35" t="s">
        <v>1659</v>
      </c>
      <c r="C221" s="36">
        <v>2110517515.8789999</v>
      </c>
      <c r="D221" s="33"/>
      <c r="E221" s="36">
        <v>2.015214E-3</v>
      </c>
      <c r="F221" s="36">
        <v>2.11E-7</v>
      </c>
      <c r="G221" s="37">
        <f t="shared" si="42"/>
        <v>-2.6731564179903744</v>
      </c>
      <c r="H221" s="37"/>
      <c r="I221" s="37"/>
      <c r="J221" s="37">
        <f t="shared" si="43"/>
        <v>0.10522641133054059</v>
      </c>
      <c r="K221" s="37">
        <f t="shared" si="44"/>
        <v>0.36731311327517047</v>
      </c>
      <c r="L221" s="39"/>
      <c r="M221" s="25"/>
    </row>
    <row r="222" spans="1:13" x14ac:dyDescent="0.2">
      <c r="A222" s="25"/>
      <c r="B222" s="35" t="s">
        <v>1660</v>
      </c>
      <c r="C222" s="36">
        <v>2089604218.6359999</v>
      </c>
      <c r="D222" s="33"/>
      <c r="E222" s="36">
        <v>2.0148940000000001E-3</v>
      </c>
      <c r="F222" s="36">
        <v>6.4099999999999998E-7</v>
      </c>
      <c r="G222" s="37">
        <f t="shared" si="42"/>
        <v>-2.8315240106856487</v>
      </c>
      <c r="H222" s="37"/>
      <c r="I222" s="37"/>
      <c r="J222" s="37">
        <f t="shared" si="43"/>
        <v>0.3196688609615001</v>
      </c>
      <c r="K222" s="37">
        <f t="shared" si="44"/>
        <v>0.47543086375499122</v>
      </c>
      <c r="L222" s="39"/>
      <c r="M222" s="25"/>
    </row>
    <row r="223" spans="1:13" x14ac:dyDescent="0.2">
      <c r="A223" s="25"/>
      <c r="B223" s="35" t="s">
        <v>1661</v>
      </c>
      <c r="C223" s="36">
        <v>2082351608.5799999</v>
      </c>
      <c r="D223" s="33"/>
      <c r="E223" s="36">
        <v>2.0153219999999999E-3</v>
      </c>
      <c r="F223" s="36">
        <v>2.4699999999999998E-7</v>
      </c>
      <c r="G223" s="37">
        <f t="shared" si="42"/>
        <v>-2.6197073554555805</v>
      </c>
      <c r="H223" s="37"/>
      <c r="I223" s="37"/>
      <c r="J223" s="37">
        <f t="shared" si="43"/>
        <v>0.12317973269499301</v>
      </c>
      <c r="K223" s="37">
        <f t="shared" si="44"/>
        <v>0.37285328493819658</v>
      </c>
      <c r="L223" s="39"/>
      <c r="M223" s="25"/>
    </row>
    <row r="224" spans="1:13" x14ac:dyDescent="0.2">
      <c r="A224" s="25"/>
      <c r="B224" s="35"/>
      <c r="C224" s="33"/>
      <c r="D224" s="33"/>
      <c r="E224" s="33"/>
      <c r="F224" s="33"/>
      <c r="G224" s="31"/>
      <c r="H224" s="31"/>
      <c r="I224" s="31"/>
      <c r="J224" s="31"/>
      <c r="K224" s="31"/>
      <c r="L224" s="32"/>
      <c r="M224" s="25"/>
    </row>
    <row r="225" spans="1:13" x14ac:dyDescent="0.2">
      <c r="A225" s="25">
        <v>1</v>
      </c>
      <c r="B225" s="35" t="s">
        <v>1833</v>
      </c>
      <c r="C225" s="36">
        <f>AVERAGE(C226:C236)</f>
        <v>2120492336.3041818</v>
      </c>
      <c r="D225" s="33"/>
      <c r="E225" s="36">
        <f>AVERAGE(E226:E236)</f>
        <v>2.0332783636363636E-3</v>
      </c>
      <c r="F225" s="36">
        <f>2*STDEV(E226:E236)</f>
        <v>8.8722455905021899E-7</v>
      </c>
      <c r="G225" s="37">
        <f t="shared" ref="G225:G236" si="45">1000*(E225/((1+(0)/1000)*(E$9/((1+((4.87)/1000))*0.0020052)))/0.0020052-1)</f>
        <v>6.266874152843549</v>
      </c>
      <c r="H225" s="38">
        <f>G225-I225</f>
        <v>-1.7231258471564512</v>
      </c>
      <c r="I225" s="40">
        <v>7.99</v>
      </c>
      <c r="J225" s="37"/>
      <c r="K225" s="37">
        <f>2*STDEV(G226:G236)</f>
        <v>0.43908630499094231</v>
      </c>
      <c r="L225" s="32"/>
      <c r="M225" s="25"/>
    </row>
    <row r="226" spans="1:13" x14ac:dyDescent="0.2">
      <c r="A226" s="25"/>
      <c r="B226" s="35" t="s">
        <v>327</v>
      </c>
      <c r="C226" s="36">
        <v>2131954487.563</v>
      </c>
      <c r="D226" s="33"/>
      <c r="E226" s="36">
        <v>2.0328579999999998E-3</v>
      </c>
      <c r="F226" s="36">
        <v>4.5600000000000001E-7</v>
      </c>
      <c r="G226" s="37">
        <f t="shared" ref="G226" si="46">1000*(E226/((1+(0)/1000)*(E$9/((1+((4.87)/1000))*0.0020052)))/0.0020052-1)</f>
        <v>6.0588367242568886</v>
      </c>
      <c r="H226" s="37"/>
      <c r="I226" s="37"/>
      <c r="J226" s="37">
        <f t="shared" ref="J226" si="47">F226/0.0020052*1000</f>
        <v>0.22740873728306404</v>
      </c>
      <c r="K226" s="37">
        <f t="shared" ref="K226" si="48">SQRT((F226/0.0020052*1000)^2+(F$9/0.0020052*1000)^2)</f>
        <v>0.41900007080556889</v>
      </c>
      <c r="L226" s="39"/>
      <c r="M226" s="25"/>
    </row>
    <row r="227" spans="1:13" x14ac:dyDescent="0.2">
      <c r="A227" s="25"/>
      <c r="B227" s="35" t="s">
        <v>328</v>
      </c>
      <c r="C227" s="36">
        <v>2118504263.4159999</v>
      </c>
      <c r="D227" s="33"/>
      <c r="E227" s="36">
        <v>2.0334239999999998E-3</v>
      </c>
      <c r="F227" s="36">
        <v>1.55E-7</v>
      </c>
      <c r="G227" s="37">
        <f t="shared" si="45"/>
        <v>6.3389494038370575</v>
      </c>
      <c r="H227" s="37"/>
      <c r="I227" s="37"/>
      <c r="J227" s="37">
        <f t="shared" ref="J227:J236" si="49">F227/0.0020052*1000</f>
        <v>7.7299022541392384E-2</v>
      </c>
      <c r="K227" s="37">
        <f t="shared" ref="K227:K236" si="50">SQRT((F227/0.0020052*1000)^2+(F$9/0.0020052*1000)^2)</f>
        <v>0.36030745819126309</v>
      </c>
      <c r="L227" s="39"/>
      <c r="M227" s="25"/>
    </row>
    <row r="228" spans="1:13" x14ac:dyDescent="0.2">
      <c r="A228" s="25"/>
      <c r="B228" s="35" t="s">
        <v>380</v>
      </c>
      <c r="C228" s="36">
        <v>2120459351.8329999</v>
      </c>
      <c r="D228" s="33"/>
      <c r="E228" s="36">
        <v>2.0331279999999999E-3</v>
      </c>
      <c r="F228" s="36">
        <v>2.9499999999999998E-7</v>
      </c>
      <c r="G228" s="37">
        <f t="shared" si="45"/>
        <v>6.1924593805939843</v>
      </c>
      <c r="H228" s="37"/>
      <c r="I228" s="37"/>
      <c r="J228" s="37">
        <f t="shared" si="49"/>
        <v>0.14711749451426293</v>
      </c>
      <c r="K228" s="37">
        <f t="shared" si="50"/>
        <v>0.38143136044975151</v>
      </c>
      <c r="L228" s="39"/>
      <c r="M228" s="25"/>
    </row>
    <row r="229" spans="1:13" x14ac:dyDescent="0.2">
      <c r="A229" s="25"/>
      <c r="B229" s="35" t="s">
        <v>381</v>
      </c>
      <c r="C229" s="36">
        <v>2120023537.1919999</v>
      </c>
      <c r="D229" s="33"/>
      <c r="E229" s="36">
        <v>2.032706E-3</v>
      </c>
      <c r="F229" s="36">
        <v>3.9400000000000001E-7</v>
      </c>
      <c r="G229" s="37">
        <f t="shared" si="45"/>
        <v>5.9836121177267998</v>
      </c>
      <c r="H229" s="37"/>
      <c r="I229" s="37"/>
      <c r="J229" s="37">
        <f t="shared" si="49"/>
        <v>0.19648912826650708</v>
      </c>
      <c r="K229" s="37">
        <f t="shared" si="50"/>
        <v>0.40305620336291309</v>
      </c>
      <c r="L229" s="39"/>
      <c r="M229" s="25"/>
    </row>
    <row r="230" spans="1:13" x14ac:dyDescent="0.2">
      <c r="A230" s="25"/>
      <c r="B230" s="35" t="s">
        <v>382</v>
      </c>
      <c r="C230" s="36">
        <v>2122137597.3740001</v>
      </c>
      <c r="D230" s="33"/>
      <c r="E230" s="36">
        <v>2.0335779999999999E-3</v>
      </c>
      <c r="F230" s="36">
        <v>2.7700000000000001E-7</v>
      </c>
      <c r="G230" s="37">
        <f t="shared" si="45"/>
        <v>6.415163807822033</v>
      </c>
      <c r="H230" s="37"/>
      <c r="I230" s="37"/>
      <c r="J230" s="37">
        <f t="shared" si="49"/>
        <v>0.13814083383203671</v>
      </c>
      <c r="K230" s="37">
        <f t="shared" si="50"/>
        <v>0.37805980415035462</v>
      </c>
      <c r="L230" s="39"/>
      <c r="M230" s="25"/>
    </row>
    <row r="231" spans="1:13" x14ac:dyDescent="0.2">
      <c r="A231" s="25"/>
      <c r="B231" s="35" t="s">
        <v>383</v>
      </c>
      <c r="C231" s="36">
        <v>2121242770.1199999</v>
      </c>
      <c r="D231" s="33"/>
      <c r="E231" s="36">
        <v>2.0338790000000002E-3</v>
      </c>
      <c r="F231" s="36">
        <v>2.6600000000000003E-7</v>
      </c>
      <c r="G231" s="37">
        <f t="shared" si="45"/>
        <v>6.5641283247011017</v>
      </c>
      <c r="H231" s="37"/>
      <c r="I231" s="37"/>
      <c r="J231" s="37">
        <f t="shared" si="49"/>
        <v>0.13265509674845402</v>
      </c>
      <c r="K231" s="37">
        <f t="shared" si="50"/>
        <v>0.37609001613408433</v>
      </c>
      <c r="L231" s="39"/>
      <c r="M231" s="25"/>
    </row>
    <row r="232" spans="1:13" x14ac:dyDescent="0.2">
      <c r="A232" s="25"/>
      <c r="B232" s="35" t="s">
        <v>329</v>
      </c>
      <c r="C232" s="36">
        <v>2127286299.48</v>
      </c>
      <c r="D232" s="33"/>
      <c r="E232" s="36">
        <v>2.033197E-3</v>
      </c>
      <c r="F232" s="36">
        <v>3.3599999999999999E-7</v>
      </c>
      <c r="G232" s="37">
        <f t="shared" si="45"/>
        <v>6.2266073927688126</v>
      </c>
      <c r="H232" s="37"/>
      <c r="I232" s="37"/>
      <c r="J232" s="37">
        <f t="shared" si="49"/>
        <v>0.1675643327348893</v>
      </c>
      <c r="K232" s="37">
        <f t="shared" si="50"/>
        <v>0.38977446189723974</v>
      </c>
      <c r="L232" s="39"/>
      <c r="M232" s="25"/>
    </row>
    <row r="233" spans="1:13" x14ac:dyDescent="0.2">
      <c r="A233" s="25"/>
      <c r="B233" s="35" t="s">
        <v>384</v>
      </c>
      <c r="C233" s="36">
        <v>2119755419.346</v>
      </c>
      <c r="D233" s="33"/>
      <c r="E233" s="36">
        <v>2.0334530000000002E-3</v>
      </c>
      <c r="F233" s="36">
        <v>6.0900000000000001E-7</v>
      </c>
      <c r="G233" s="37">
        <f t="shared" si="45"/>
        <v>6.3533014669252541</v>
      </c>
      <c r="H233" s="37"/>
      <c r="I233" s="37"/>
      <c r="J233" s="37">
        <f t="shared" si="49"/>
        <v>0.30371035308198685</v>
      </c>
      <c r="K233" s="37">
        <f t="shared" si="50"/>
        <v>0.46485084071299604</v>
      </c>
      <c r="L233" s="39"/>
      <c r="M233" s="25"/>
    </row>
    <row r="234" spans="1:13" x14ac:dyDescent="0.2">
      <c r="A234" s="25"/>
      <c r="B234" s="35" t="s">
        <v>385</v>
      </c>
      <c r="C234" s="36">
        <v>2123744543.5699999</v>
      </c>
      <c r="D234" s="33"/>
      <c r="E234" s="36">
        <v>2.0335259999999999E-3</v>
      </c>
      <c r="F234" s="36">
        <v>2.7399999999999999E-7</v>
      </c>
      <c r="G234" s="37">
        <f t="shared" si="45"/>
        <v>6.3894290740089676</v>
      </c>
      <c r="H234" s="37"/>
      <c r="I234" s="37"/>
      <c r="J234" s="37">
        <f t="shared" si="49"/>
        <v>0.13664472371833233</v>
      </c>
      <c r="K234" s="37">
        <f t="shared" si="50"/>
        <v>0.3775157030673737</v>
      </c>
      <c r="L234" s="39"/>
      <c r="M234" s="25"/>
    </row>
    <row r="235" spans="1:13" x14ac:dyDescent="0.2">
      <c r="A235" s="25"/>
      <c r="B235" s="35" t="s">
        <v>374</v>
      </c>
      <c r="C235" s="36">
        <v>2109458219.7349999</v>
      </c>
      <c r="D235" s="33"/>
      <c r="E235" s="36">
        <v>2.0338050000000001E-3</v>
      </c>
      <c r="F235" s="36">
        <v>3.1600000000000002E-7</v>
      </c>
      <c r="G235" s="37">
        <f t="shared" si="45"/>
        <v>6.5275058188905</v>
      </c>
      <c r="H235" s="37"/>
      <c r="I235" s="37"/>
      <c r="J235" s="37">
        <f t="shared" si="49"/>
        <v>0.15759026531019352</v>
      </c>
      <c r="K235" s="37">
        <f t="shared" si="50"/>
        <v>0.385591775408827</v>
      </c>
      <c r="L235" s="39"/>
      <c r="M235" s="25"/>
    </row>
    <row r="236" spans="1:13" x14ac:dyDescent="0.2">
      <c r="A236" s="25"/>
      <c r="B236" s="35" t="s">
        <v>375</v>
      </c>
      <c r="C236" s="36">
        <v>2110849209.717</v>
      </c>
      <c r="D236" s="33"/>
      <c r="E236" s="36">
        <v>2.0325080000000001E-3</v>
      </c>
      <c r="F236" s="36">
        <v>2.6300000000000001E-7</v>
      </c>
      <c r="G236" s="37">
        <f t="shared" si="45"/>
        <v>5.8856221697465294</v>
      </c>
      <c r="H236" s="37"/>
      <c r="I236" s="37"/>
      <c r="J236" s="37">
        <f t="shared" si="49"/>
        <v>0.13115898663474965</v>
      </c>
      <c r="K236" s="37">
        <f t="shared" si="50"/>
        <v>0.37556491491811173</v>
      </c>
      <c r="L236" s="39"/>
      <c r="M236" s="25"/>
    </row>
    <row r="237" spans="1:13" x14ac:dyDescent="0.2">
      <c r="A237" s="25"/>
      <c r="B237" s="35"/>
      <c r="C237" s="36"/>
      <c r="D237" s="33"/>
      <c r="E237" s="36"/>
      <c r="F237" s="36"/>
      <c r="G237" s="40"/>
      <c r="H237" s="40"/>
      <c r="I237" s="40"/>
      <c r="J237" s="40"/>
      <c r="K237" s="40"/>
      <c r="L237" s="39"/>
      <c r="M237" s="25"/>
    </row>
    <row r="238" spans="1:13" x14ac:dyDescent="0.2">
      <c r="A238" s="25">
        <v>1</v>
      </c>
      <c r="B238" s="35" t="s">
        <v>1834</v>
      </c>
      <c r="C238" s="36">
        <f>AVERAGE(C239:C250)</f>
        <v>2123120184.3629167</v>
      </c>
      <c r="D238" s="33"/>
      <c r="E238" s="36">
        <f>AVERAGE(E239:E250)</f>
        <v>2.03318475E-3</v>
      </c>
      <c r="F238" s="36">
        <f>2*STDEV(E239:E250)</f>
        <v>1.0530731218675552E-6</v>
      </c>
      <c r="G238" s="37">
        <f t="shared" ref="G238:G250" si="51">1000*(E238/((1+(0)/1000)*(E$9/((1+((4.87)/1000))*0.0020052)))/0.0020052-1)</f>
        <v>6.220544883361212</v>
      </c>
      <c r="H238" s="38">
        <f>G238-I238</f>
        <v>-1.8494551166387883</v>
      </c>
      <c r="I238" s="40">
        <v>8.07</v>
      </c>
      <c r="J238" s="37"/>
      <c r="K238" s="37">
        <f>2*STDEV(G239:G250)</f>
        <v>0.52116454763278464</v>
      </c>
      <c r="L238" s="32"/>
      <c r="M238" s="25"/>
    </row>
    <row r="239" spans="1:13" x14ac:dyDescent="0.2">
      <c r="A239" s="25"/>
      <c r="B239" s="35" t="s">
        <v>433</v>
      </c>
      <c r="C239" s="36">
        <v>2142205134.9779999</v>
      </c>
      <c r="D239" s="33"/>
      <c r="E239" s="36">
        <v>2.033207E-3</v>
      </c>
      <c r="F239" s="36">
        <v>2.1899999999999999E-7</v>
      </c>
      <c r="G239" s="37">
        <f t="shared" si="51"/>
        <v>6.2315563800408036</v>
      </c>
      <c r="H239" s="37"/>
      <c r="I239" s="37"/>
      <c r="J239" s="37">
        <f t="shared" ref="J239:J250" si="52">F239/0.0020052*1000</f>
        <v>0.10921603830041891</v>
      </c>
      <c r="K239" s="37">
        <f t="shared" ref="K239:K250" si="53">SQRT((F239/0.0020052*1000)^2+(F$9/0.0020052*1000)^2)</f>
        <v>0.36847587243187668</v>
      </c>
      <c r="L239" s="39"/>
      <c r="M239" s="25"/>
    </row>
    <row r="240" spans="1:13" x14ac:dyDescent="0.2">
      <c r="A240" s="25"/>
      <c r="B240" s="35" t="s">
        <v>434</v>
      </c>
      <c r="C240" s="36">
        <v>2130945265.395</v>
      </c>
      <c r="D240" s="33"/>
      <c r="E240" s="36">
        <v>2.033282E-3</v>
      </c>
      <c r="F240" s="36">
        <v>3.0800000000000001E-7</v>
      </c>
      <c r="G240" s="37">
        <f t="shared" si="51"/>
        <v>6.2686737845785157</v>
      </c>
      <c r="H240" s="37"/>
      <c r="I240" s="37"/>
      <c r="J240" s="37">
        <f t="shared" si="52"/>
        <v>0.1536006383403152</v>
      </c>
      <c r="K240" s="37">
        <f t="shared" si="53"/>
        <v>0.38397849111759685</v>
      </c>
      <c r="L240" s="39"/>
      <c r="M240" s="25"/>
    </row>
    <row r="241" spans="1:13" x14ac:dyDescent="0.2">
      <c r="A241" s="25"/>
      <c r="B241" s="35" t="s">
        <v>435</v>
      </c>
      <c r="C241" s="36">
        <v>2125405155.628</v>
      </c>
      <c r="D241" s="33"/>
      <c r="E241" s="36">
        <v>2.033057E-3</v>
      </c>
      <c r="F241" s="36">
        <v>2.72E-7</v>
      </c>
      <c r="G241" s="37">
        <f t="shared" si="51"/>
        <v>6.1573215709644913</v>
      </c>
      <c r="H241" s="37"/>
      <c r="I241" s="37"/>
      <c r="J241" s="37">
        <f t="shared" si="52"/>
        <v>0.13564731697586277</v>
      </c>
      <c r="K241" s="37">
        <f t="shared" si="53"/>
        <v>0.37715583005588588</v>
      </c>
      <c r="L241" s="39"/>
      <c r="M241" s="25"/>
    </row>
    <row r="242" spans="1:13" x14ac:dyDescent="0.2">
      <c r="A242" s="25"/>
      <c r="B242" s="35" t="s">
        <v>436</v>
      </c>
      <c r="C242" s="36">
        <v>2125219553.3759999</v>
      </c>
      <c r="D242" s="33"/>
      <c r="E242" s="36">
        <v>2.033576E-3</v>
      </c>
      <c r="F242" s="36">
        <v>4.82E-7</v>
      </c>
      <c r="G242" s="37">
        <f t="shared" si="51"/>
        <v>6.4141740103678124</v>
      </c>
      <c r="H242" s="37"/>
      <c r="I242" s="37"/>
      <c r="J242" s="37">
        <f t="shared" si="52"/>
        <v>0.24037502493516857</v>
      </c>
      <c r="K242" s="37">
        <f t="shared" si="53"/>
        <v>0.42617658095556704</v>
      </c>
      <c r="L242" s="39"/>
      <c r="M242" s="25"/>
    </row>
    <row r="243" spans="1:13" x14ac:dyDescent="0.2">
      <c r="A243" s="25"/>
      <c r="B243" s="35" t="s">
        <v>437</v>
      </c>
      <c r="C243" s="36">
        <v>2106254094</v>
      </c>
      <c r="D243" s="33"/>
      <c r="E243" s="36">
        <v>2.0335689999999998E-3</v>
      </c>
      <c r="F243" s="36">
        <v>4.8299999999999997E-7</v>
      </c>
      <c r="G243" s="37">
        <f t="shared" si="51"/>
        <v>6.4107097192771523</v>
      </c>
      <c r="H243" s="37"/>
      <c r="I243" s="37"/>
      <c r="J243" s="37">
        <f t="shared" si="52"/>
        <v>0.24087372830640333</v>
      </c>
      <c r="K243" s="37">
        <f t="shared" si="53"/>
        <v>0.42645806186613605</v>
      </c>
      <c r="L243" s="39"/>
      <c r="M243" s="25"/>
    </row>
    <row r="244" spans="1:13" x14ac:dyDescent="0.2">
      <c r="A244" s="25"/>
      <c r="B244" s="35" t="s">
        <v>438</v>
      </c>
      <c r="C244" s="36">
        <v>2125834621.9630001</v>
      </c>
      <c r="D244" s="33"/>
      <c r="E244" s="36">
        <v>2.033399E-3</v>
      </c>
      <c r="F244" s="36">
        <v>3.03E-7</v>
      </c>
      <c r="G244" s="37">
        <f t="shared" si="51"/>
        <v>6.3265769356577461</v>
      </c>
      <c r="H244" s="37"/>
      <c r="I244" s="37"/>
      <c r="J244" s="37">
        <f t="shared" si="52"/>
        <v>0.15110712148414124</v>
      </c>
      <c r="K244" s="37">
        <f t="shared" si="53"/>
        <v>0.38298784276477643</v>
      </c>
      <c r="L244" s="39"/>
      <c r="M244" s="25"/>
    </row>
    <row r="245" spans="1:13" x14ac:dyDescent="0.2">
      <c r="A245" s="25"/>
      <c r="B245" s="35" t="s">
        <v>439</v>
      </c>
      <c r="C245" s="36">
        <v>2112659817.2019999</v>
      </c>
      <c r="D245" s="33"/>
      <c r="E245" s="36">
        <v>2.033862E-3</v>
      </c>
      <c r="F245" s="36">
        <v>2.72E-7</v>
      </c>
      <c r="G245" s="37">
        <f t="shared" si="51"/>
        <v>6.5557150463393388</v>
      </c>
      <c r="H245" s="37"/>
      <c r="I245" s="37"/>
      <c r="J245" s="37">
        <f t="shared" si="52"/>
        <v>0.13564731697586277</v>
      </c>
      <c r="K245" s="37">
        <f t="shared" si="53"/>
        <v>0.37715583005588588</v>
      </c>
      <c r="L245" s="39"/>
      <c r="M245" s="25"/>
    </row>
    <row r="246" spans="1:13" x14ac:dyDescent="0.2">
      <c r="A246" s="25"/>
      <c r="B246" s="35" t="s">
        <v>440</v>
      </c>
      <c r="C246" s="36">
        <v>2118900460.2539999</v>
      </c>
      <c r="D246" s="33"/>
      <c r="E246" s="36">
        <v>2.0336640000000001E-3</v>
      </c>
      <c r="F246" s="36">
        <v>1.66E-7</v>
      </c>
      <c r="G246" s="37">
        <f t="shared" si="51"/>
        <v>6.4577250983590684</v>
      </c>
      <c r="H246" s="37"/>
      <c r="I246" s="37"/>
      <c r="J246" s="37">
        <f t="shared" si="52"/>
        <v>8.2784759624975057E-2</v>
      </c>
      <c r="K246" s="37">
        <f t="shared" si="53"/>
        <v>0.36152405448124608</v>
      </c>
      <c r="L246" s="39"/>
      <c r="M246" s="25"/>
    </row>
    <row r="247" spans="1:13" x14ac:dyDescent="0.2">
      <c r="A247" s="25"/>
      <c r="B247" s="35" t="s">
        <v>441</v>
      </c>
      <c r="C247" s="36">
        <v>2125299653.7119999</v>
      </c>
      <c r="D247" s="33"/>
      <c r="E247" s="36">
        <v>2.0329250000000001E-3</v>
      </c>
      <c r="F247" s="36">
        <v>2.3300000000000001E-7</v>
      </c>
      <c r="G247" s="37">
        <f t="shared" si="51"/>
        <v>6.0919949389779404</v>
      </c>
      <c r="H247" s="37"/>
      <c r="I247" s="37"/>
      <c r="J247" s="37">
        <f t="shared" si="52"/>
        <v>0.11619788549770597</v>
      </c>
      <c r="K247" s="37">
        <f t="shared" si="53"/>
        <v>0.37060528077259247</v>
      </c>
      <c r="L247" s="39"/>
      <c r="M247" s="25"/>
    </row>
    <row r="248" spans="1:13" x14ac:dyDescent="0.2">
      <c r="A248" s="25"/>
      <c r="B248" s="35" t="s">
        <v>442</v>
      </c>
      <c r="C248" s="36">
        <v>2124317952.25</v>
      </c>
      <c r="D248" s="33"/>
      <c r="E248" s="36">
        <v>2.032107E-3</v>
      </c>
      <c r="F248" s="36">
        <v>1.8699999999999999E-7</v>
      </c>
      <c r="G248" s="37">
        <f t="shared" si="51"/>
        <v>5.6871677801499931</v>
      </c>
      <c r="H248" s="37"/>
      <c r="I248" s="37"/>
      <c r="J248" s="37">
        <f t="shared" si="52"/>
        <v>9.3257530420905649E-2</v>
      </c>
      <c r="K248" s="37">
        <f t="shared" si="53"/>
        <v>0.3640649564605199</v>
      </c>
      <c r="L248" s="39"/>
      <c r="M248" s="25"/>
    </row>
    <row r="249" spans="1:13" x14ac:dyDescent="0.2">
      <c r="A249" s="25"/>
      <c r="B249" s="35" t="s">
        <v>443</v>
      </c>
      <c r="C249" s="36">
        <v>2114369108.9630001</v>
      </c>
      <c r="D249" s="33"/>
      <c r="E249" s="36">
        <v>2.0323160000000002E-3</v>
      </c>
      <c r="F249" s="36">
        <v>3.58E-7</v>
      </c>
      <c r="G249" s="37">
        <f t="shared" si="51"/>
        <v>5.7906016141291428</v>
      </c>
      <c r="H249" s="37"/>
      <c r="I249" s="37"/>
      <c r="J249" s="37">
        <f t="shared" si="52"/>
        <v>0.17853580690205464</v>
      </c>
      <c r="K249" s="37">
        <f t="shared" si="53"/>
        <v>0.39461545824835831</v>
      </c>
      <c r="L249" s="39"/>
      <c r="M249" s="25"/>
    </row>
    <row r="250" spans="1:13" x14ac:dyDescent="0.2">
      <c r="A250" s="25"/>
      <c r="B250" s="35" t="s">
        <v>444</v>
      </c>
      <c r="C250" s="36">
        <v>2126031394.6340001</v>
      </c>
      <c r="D250" s="33"/>
      <c r="E250" s="36">
        <v>2.0332530000000001E-3</v>
      </c>
      <c r="F250" s="36">
        <v>3.6800000000000001E-7</v>
      </c>
      <c r="G250" s="37">
        <f t="shared" si="51"/>
        <v>6.2543217214905411</v>
      </c>
      <c r="H250" s="37"/>
      <c r="I250" s="37"/>
      <c r="J250" s="37">
        <f t="shared" si="52"/>
        <v>0.18352284061440255</v>
      </c>
      <c r="K250" s="37">
        <f t="shared" si="53"/>
        <v>0.39689665981156041</v>
      </c>
      <c r="L250" s="39"/>
      <c r="M250" s="25"/>
    </row>
    <row r="251" spans="1:13" x14ac:dyDescent="0.2">
      <c r="A251" s="25"/>
      <c r="B251" s="35"/>
      <c r="C251" s="36"/>
      <c r="D251" s="33"/>
      <c r="E251" s="36"/>
      <c r="F251" s="36"/>
      <c r="G251" s="40"/>
      <c r="H251" s="40"/>
      <c r="I251" s="40"/>
      <c r="J251" s="40"/>
      <c r="K251" s="40"/>
      <c r="L251" s="39"/>
      <c r="M251" s="25"/>
    </row>
    <row r="252" spans="1:13" x14ac:dyDescent="0.2">
      <c r="A252" s="25"/>
      <c r="B252" s="30" t="s">
        <v>1396</v>
      </c>
      <c r="C252" s="33"/>
      <c r="D252" s="33"/>
      <c r="E252" s="33"/>
      <c r="F252" s="33"/>
      <c r="G252" s="31"/>
      <c r="H252" s="37"/>
      <c r="I252" s="31"/>
      <c r="J252" s="31"/>
      <c r="K252" s="31"/>
      <c r="L252" s="32"/>
      <c r="M252" s="25"/>
    </row>
    <row r="253" spans="1:13" x14ac:dyDescent="0.2">
      <c r="A253" s="25"/>
      <c r="B253" s="30" t="s">
        <v>3025</v>
      </c>
      <c r="C253" s="36"/>
      <c r="D253" s="33"/>
      <c r="E253" s="36"/>
      <c r="F253" s="36"/>
      <c r="G253" s="40"/>
      <c r="H253" s="37"/>
      <c r="I253" s="40"/>
      <c r="J253" s="40"/>
      <c r="K253" s="40"/>
      <c r="L253" s="39"/>
      <c r="M253" s="25"/>
    </row>
    <row r="254" spans="1:13" x14ac:dyDescent="0.2">
      <c r="A254" s="25">
        <v>1</v>
      </c>
      <c r="B254" s="35" t="s">
        <v>2705</v>
      </c>
      <c r="C254" s="36">
        <f>AVERAGE(C255:C269)</f>
        <v>1952709695.4814668</v>
      </c>
      <c r="D254" s="33"/>
      <c r="E254" s="36">
        <f>AVERAGE(E255:E269)</f>
        <v>2.0292677333333333E-3</v>
      </c>
      <c r="F254" s="36">
        <f>2*STDEV(E255:E269)</f>
        <v>7.1809051027870141E-7</v>
      </c>
      <c r="G254" s="37">
        <f t="shared" ref="G254:G269" si="54">1000*(E254/((1+(0)/1000)*(E$254/((1+((4.87)/1000))*0.0020052)))/0.0020052-1)</f>
        <v>4.8699999999999299</v>
      </c>
      <c r="H254" s="38">
        <f>G254-I254</f>
        <v>-7.0166095156309893E-14</v>
      </c>
      <c r="I254" s="38">
        <v>4.87</v>
      </c>
      <c r="J254" s="37"/>
      <c r="K254" s="37">
        <f>F254/0.0020052*1000</f>
        <v>0.35811415832769872</v>
      </c>
      <c r="L254" s="39"/>
      <c r="M254" s="25"/>
    </row>
    <row r="255" spans="1:13" x14ac:dyDescent="0.2">
      <c r="A255" s="25"/>
      <c r="B255" s="35" t="s">
        <v>301</v>
      </c>
      <c r="C255" s="36">
        <v>1953337555.3659999</v>
      </c>
      <c r="D255" s="33"/>
      <c r="E255" s="36">
        <v>2.0296789999999999E-3</v>
      </c>
      <c r="F255" s="36">
        <v>9.6999999999999995E-8</v>
      </c>
      <c r="G255" s="37">
        <f t="shared" si="54"/>
        <v>5.0736545146530254</v>
      </c>
      <c r="H255" s="40"/>
      <c r="I255" s="40"/>
      <c r="J255" s="37">
        <f t="shared" ref="J255:J269" si="55">F255/0.0020052*1000</f>
        <v>4.837422700977459E-2</v>
      </c>
      <c r="K255" s="37">
        <f t="shared" ref="K255:K269" si="56">SQRT((F255/0.0020052*1000)^2+(F$254/0.0020052*1000)^2)</f>
        <v>0.36136659534819937</v>
      </c>
      <c r="L255" s="39"/>
      <c r="M255" s="25"/>
    </row>
    <row r="256" spans="1:13" x14ac:dyDescent="0.2">
      <c r="A256" s="25"/>
      <c r="B256" s="35" t="s">
        <v>396</v>
      </c>
      <c r="C256" s="36">
        <v>1965313170.24</v>
      </c>
      <c r="D256" s="33"/>
      <c r="E256" s="36">
        <v>2.028345E-3</v>
      </c>
      <c r="F256" s="36">
        <v>2.4299999999999999E-7</v>
      </c>
      <c r="G256" s="37">
        <f t="shared" si="54"/>
        <v>4.4130730852138811</v>
      </c>
      <c r="H256" s="40"/>
      <c r="I256" s="40"/>
      <c r="J256" s="37">
        <f t="shared" si="55"/>
        <v>0.12118491921005385</v>
      </c>
      <c r="K256" s="37">
        <f t="shared" si="56"/>
        <v>0.3780628718066657</v>
      </c>
      <c r="L256" s="39"/>
      <c r="M256" s="25"/>
    </row>
    <row r="257" spans="1:13" x14ac:dyDescent="0.2">
      <c r="A257" s="25"/>
      <c r="B257" s="35" t="s">
        <v>397</v>
      </c>
      <c r="C257" s="36">
        <v>1958093423.198</v>
      </c>
      <c r="D257" s="33"/>
      <c r="E257" s="36">
        <v>2.0289380000000001E-3</v>
      </c>
      <c r="F257" s="36">
        <v>3.27E-7</v>
      </c>
      <c r="G257" s="37">
        <f t="shared" si="54"/>
        <v>4.7067198525734266</v>
      </c>
      <c r="H257" s="40"/>
      <c r="I257" s="40"/>
      <c r="J257" s="37">
        <f t="shared" si="55"/>
        <v>0.16307600239377618</v>
      </c>
      <c r="K257" s="37">
        <f t="shared" si="56"/>
        <v>0.39349654757251801</v>
      </c>
      <c r="L257" s="39"/>
      <c r="M257" s="25"/>
    </row>
    <row r="258" spans="1:13" x14ac:dyDescent="0.2">
      <c r="A258" s="25"/>
      <c r="B258" s="35" t="s">
        <v>398</v>
      </c>
      <c r="C258" s="36">
        <v>1942165266.7390001</v>
      </c>
      <c r="D258" s="33"/>
      <c r="E258" s="36">
        <v>2.0293609999999999E-3</v>
      </c>
      <c r="F258" s="36">
        <v>1.1600000000000001E-7</v>
      </c>
      <c r="G258" s="37">
        <f t="shared" si="54"/>
        <v>4.9161845786998004</v>
      </c>
      <c r="H258" s="40"/>
      <c r="I258" s="40"/>
      <c r="J258" s="37">
        <f t="shared" si="55"/>
        <v>5.7849591063235596E-2</v>
      </c>
      <c r="K258" s="37">
        <f t="shared" si="56"/>
        <v>0.36275656517965271</v>
      </c>
      <c r="L258" s="39"/>
      <c r="M258" s="25"/>
    </row>
    <row r="259" spans="1:13" x14ac:dyDescent="0.2">
      <c r="A259" s="25"/>
      <c r="B259" s="35" t="s">
        <v>325</v>
      </c>
      <c r="C259" s="36">
        <v>1926720732.612</v>
      </c>
      <c r="D259" s="33"/>
      <c r="E259" s="36">
        <v>2.0288939999999998E-3</v>
      </c>
      <c r="F259" s="36">
        <v>1.68E-7</v>
      </c>
      <c r="G259" s="37">
        <f t="shared" si="54"/>
        <v>4.6849315595482999</v>
      </c>
      <c r="H259" s="40"/>
      <c r="I259" s="40"/>
      <c r="J259" s="37">
        <f t="shared" si="55"/>
        <v>8.3782166367444649E-2</v>
      </c>
      <c r="K259" s="37">
        <f t="shared" si="56"/>
        <v>0.36778417828391996</v>
      </c>
      <c r="L259" s="39"/>
      <c r="M259" s="25"/>
    </row>
    <row r="260" spans="1:13" x14ac:dyDescent="0.2">
      <c r="A260" s="25"/>
      <c r="B260" s="35" t="s">
        <v>316</v>
      </c>
      <c r="C260" s="36">
        <v>1944185342.757</v>
      </c>
      <c r="D260" s="33"/>
      <c r="E260" s="36">
        <v>2.0297570000000001E-3</v>
      </c>
      <c r="F260" s="36">
        <v>2.2700000000000001E-7</v>
      </c>
      <c r="G260" s="37">
        <f t="shared" si="54"/>
        <v>5.1122792159246089</v>
      </c>
      <c r="H260" s="40"/>
      <c r="I260" s="40"/>
      <c r="J260" s="37">
        <f t="shared" si="55"/>
        <v>0.11320566527029724</v>
      </c>
      <c r="K260" s="37">
        <f t="shared" si="56"/>
        <v>0.37558124692807365</v>
      </c>
      <c r="L260" s="39"/>
      <c r="M260" s="25"/>
    </row>
    <row r="261" spans="1:13" x14ac:dyDescent="0.2">
      <c r="A261" s="25"/>
      <c r="B261" s="35" t="s">
        <v>302</v>
      </c>
      <c r="C261" s="36">
        <v>1942339798.076</v>
      </c>
      <c r="D261" s="33"/>
      <c r="E261" s="36">
        <v>2.0291839999999998E-3</v>
      </c>
      <c r="F261" s="36">
        <v>3.0499999999999999E-7</v>
      </c>
      <c r="G261" s="37">
        <f t="shared" si="54"/>
        <v>4.8285362181221814</v>
      </c>
      <c r="H261" s="40"/>
      <c r="I261" s="40"/>
      <c r="J261" s="37">
        <f t="shared" si="55"/>
        <v>0.1521045282266108</v>
      </c>
      <c r="K261" s="37">
        <f t="shared" si="56"/>
        <v>0.38907780443221879</v>
      </c>
      <c r="L261" s="39"/>
      <c r="M261" s="25"/>
    </row>
    <row r="262" spans="1:13" x14ac:dyDescent="0.2">
      <c r="A262" s="25"/>
      <c r="B262" s="35" t="s">
        <v>303</v>
      </c>
      <c r="C262" s="36">
        <v>1951966976.4549999</v>
      </c>
      <c r="D262" s="33"/>
      <c r="E262" s="36">
        <v>2.029487E-3</v>
      </c>
      <c r="F262" s="36">
        <v>2.03E-7</v>
      </c>
      <c r="G262" s="37">
        <f t="shared" si="54"/>
        <v>4.9785783269078454</v>
      </c>
      <c r="H262" s="40"/>
      <c r="I262" s="40"/>
      <c r="J262" s="37">
        <f t="shared" si="55"/>
        <v>0.10123678436066227</v>
      </c>
      <c r="K262" s="37">
        <f t="shared" si="56"/>
        <v>0.37214867580369448</v>
      </c>
      <c r="L262" s="39"/>
      <c r="M262" s="25"/>
    </row>
    <row r="263" spans="1:13" x14ac:dyDescent="0.2">
      <c r="A263" s="25"/>
      <c r="B263" s="35" t="s">
        <v>320</v>
      </c>
      <c r="C263" s="36">
        <v>1958316655.076</v>
      </c>
      <c r="D263" s="33"/>
      <c r="E263" s="36">
        <v>2.0290970000000001E-3</v>
      </c>
      <c r="F263" s="36">
        <v>1.5900000000000001E-7</v>
      </c>
      <c r="G263" s="37">
        <f t="shared" si="54"/>
        <v>4.7854548205499281</v>
      </c>
      <c r="H263" s="40"/>
      <c r="I263" s="40"/>
      <c r="J263" s="37">
        <f t="shared" si="55"/>
        <v>7.9293836026331541E-2</v>
      </c>
      <c r="K263" s="37">
        <f t="shared" si="56"/>
        <v>0.36678776264554791</v>
      </c>
      <c r="L263" s="39"/>
      <c r="M263" s="25"/>
    </row>
    <row r="264" spans="1:13" x14ac:dyDescent="0.2">
      <c r="A264" s="25"/>
      <c r="B264" s="35" t="s">
        <v>322</v>
      </c>
      <c r="C264" s="36">
        <v>1955676761.668</v>
      </c>
      <c r="D264" s="33"/>
      <c r="E264" s="36">
        <v>2.0294369999999998E-3</v>
      </c>
      <c r="F264" s="36">
        <v>1.8199999999999999E-7</v>
      </c>
      <c r="G264" s="37">
        <f t="shared" si="54"/>
        <v>4.9538189030156055</v>
      </c>
      <c r="H264" s="40"/>
      <c r="I264" s="40"/>
      <c r="J264" s="37">
        <f t="shared" si="55"/>
        <v>9.0764013564731696E-2</v>
      </c>
      <c r="K264" s="37">
        <f t="shared" si="56"/>
        <v>0.36943721598281737</v>
      </c>
      <c r="L264" s="39"/>
      <c r="M264" s="25"/>
    </row>
    <row r="265" spans="1:13" x14ac:dyDescent="0.2">
      <c r="A265" s="25"/>
      <c r="B265" s="35" t="s">
        <v>323</v>
      </c>
      <c r="C265" s="36">
        <v>1952610015.822</v>
      </c>
      <c r="D265" s="33"/>
      <c r="E265" s="36">
        <v>2.0292510000000001E-3</v>
      </c>
      <c r="F265" s="36">
        <v>8.7499999999999999E-7</v>
      </c>
      <c r="G265" s="37">
        <f t="shared" si="54"/>
        <v>4.8617138461373166</v>
      </c>
      <c r="H265" s="40"/>
      <c r="I265" s="40"/>
      <c r="J265" s="37">
        <f t="shared" si="55"/>
        <v>0.4363654498304409</v>
      </c>
      <c r="K265" s="37">
        <f t="shared" si="56"/>
        <v>0.5645002712138224</v>
      </c>
      <c r="L265" s="39" t="s">
        <v>299</v>
      </c>
      <c r="M265" s="25"/>
    </row>
    <row r="266" spans="1:13" x14ac:dyDescent="0.2">
      <c r="A266" s="25"/>
      <c r="B266" s="35" t="s">
        <v>324</v>
      </c>
      <c r="C266" s="36">
        <v>1958053437.6370001</v>
      </c>
      <c r="D266" s="33"/>
      <c r="E266" s="36">
        <v>2.0291440000000001E-3</v>
      </c>
      <c r="F266" s="36">
        <v>2.6E-7</v>
      </c>
      <c r="G266" s="37">
        <f t="shared" si="54"/>
        <v>4.8087286790083894</v>
      </c>
      <c r="H266" s="40"/>
      <c r="I266" s="40"/>
      <c r="J266" s="37">
        <f t="shared" si="55"/>
        <v>0.12966287652104527</v>
      </c>
      <c r="K266" s="37">
        <f t="shared" si="56"/>
        <v>0.38086508364835425</v>
      </c>
      <c r="L266" s="39"/>
      <c r="M266" s="25"/>
    </row>
    <row r="267" spans="1:13" x14ac:dyDescent="0.2">
      <c r="A267" s="25"/>
      <c r="B267" s="35" t="s">
        <v>326</v>
      </c>
      <c r="C267" s="36">
        <v>1960262287.178</v>
      </c>
      <c r="D267" s="33"/>
      <c r="E267" s="36">
        <v>2.0294139999999998E-3</v>
      </c>
      <c r="F267" s="36">
        <v>2.41E-7</v>
      </c>
      <c r="G267" s="37">
        <f t="shared" si="54"/>
        <v>4.9424295680253749</v>
      </c>
      <c r="H267" s="40"/>
      <c r="I267" s="40"/>
      <c r="J267" s="37">
        <f t="shared" si="55"/>
        <v>0.12018751246758429</v>
      </c>
      <c r="K267" s="37">
        <f t="shared" si="56"/>
        <v>0.3777443428403684</v>
      </c>
      <c r="L267" s="39"/>
      <c r="M267" s="25"/>
    </row>
    <row r="268" spans="1:13" x14ac:dyDescent="0.2">
      <c r="A268" s="25"/>
      <c r="B268" s="35" t="s">
        <v>399</v>
      </c>
      <c r="C268" s="36">
        <v>1951722310.1600001</v>
      </c>
      <c r="D268" s="33"/>
      <c r="E268" s="36">
        <v>2.0296049999999999E-3</v>
      </c>
      <c r="F268" s="36">
        <v>5.0100000000000005E-7</v>
      </c>
      <c r="G268" s="37">
        <f t="shared" si="54"/>
        <v>5.0370105672927767</v>
      </c>
      <c r="H268" s="40"/>
      <c r="I268" s="40"/>
      <c r="J268" s="37">
        <f t="shared" si="55"/>
        <v>0.24985038898862957</v>
      </c>
      <c r="K268" s="37">
        <f t="shared" si="56"/>
        <v>0.43665886830857514</v>
      </c>
      <c r="L268" s="39"/>
      <c r="M268" s="25"/>
    </row>
    <row r="269" spans="1:13" x14ac:dyDescent="0.2">
      <c r="A269" s="25"/>
      <c r="B269" s="35" t="s">
        <v>317</v>
      </c>
      <c r="C269" s="36">
        <v>1969881699.2379999</v>
      </c>
      <c r="D269" s="33"/>
      <c r="E269" s="36">
        <v>2.0294229999999998E-3</v>
      </c>
      <c r="F269" s="36">
        <v>3.7399999999999999E-7</v>
      </c>
      <c r="G269" s="37">
        <f t="shared" si="54"/>
        <v>4.9468862643258227</v>
      </c>
      <c r="H269" s="40"/>
      <c r="I269" s="40"/>
      <c r="J269" s="37">
        <f t="shared" si="55"/>
        <v>0.1865150608418113</v>
      </c>
      <c r="K269" s="37">
        <f t="shared" si="56"/>
        <v>0.403774217002003</v>
      </c>
      <c r="L269" s="39"/>
      <c r="M269" s="25"/>
    </row>
    <row r="270" spans="1:13" x14ac:dyDescent="0.2">
      <c r="A270" s="25"/>
      <c r="B270" s="35"/>
      <c r="C270" s="36"/>
      <c r="D270" s="33"/>
      <c r="E270" s="36"/>
      <c r="F270" s="36"/>
      <c r="G270" s="40"/>
      <c r="H270" s="40"/>
      <c r="I270" s="40"/>
      <c r="J270" s="40"/>
      <c r="K270" s="40"/>
      <c r="L270" s="39"/>
      <c r="M270" s="25"/>
    </row>
    <row r="271" spans="1:13" x14ac:dyDescent="0.2">
      <c r="A271" s="25">
        <v>1</v>
      </c>
      <c r="B271" s="35" t="s">
        <v>1544</v>
      </c>
      <c r="C271" s="36">
        <f>AVERAGE(C272:C293)</f>
        <v>1989364190.6587725</v>
      </c>
      <c r="D271" s="33"/>
      <c r="E271" s="36">
        <f>AVERAGE(E272:E293)</f>
        <v>2.0418735454545457E-3</v>
      </c>
      <c r="F271" s="36">
        <f>2*STDEV(E272:E293)</f>
        <v>9.4235444292671925E-7</v>
      </c>
      <c r="G271" s="37">
        <f t="shared" ref="G271:G293" si="57">1000*(E271/((1+(0)/1000)*(E$254/((1+((4.87)/1000))*0.0020052)))/0.0020052-1)</f>
        <v>11.112252916245291</v>
      </c>
      <c r="H271" s="38">
        <f>G271-I271</f>
        <v>0.93225291624529127</v>
      </c>
      <c r="I271" s="37">
        <v>10.18</v>
      </c>
      <c r="J271" s="37"/>
      <c r="K271" s="37">
        <f>F271/0.0020052*1000</f>
        <v>0.46995533758563701</v>
      </c>
      <c r="L271" s="39"/>
      <c r="M271" s="25"/>
    </row>
    <row r="272" spans="1:13" x14ac:dyDescent="0.2">
      <c r="A272" s="25"/>
      <c r="B272" s="35" t="s">
        <v>233</v>
      </c>
      <c r="C272" s="36">
        <v>1981245084.0929999</v>
      </c>
      <c r="D272" s="33"/>
      <c r="E272" s="36">
        <v>2.041677E-3</v>
      </c>
      <c r="F272" s="36">
        <v>3.3099999999999999E-7</v>
      </c>
      <c r="G272" s="37">
        <f t="shared" si="57"/>
        <v>11.014925871782433</v>
      </c>
      <c r="H272" s="40"/>
      <c r="I272" s="40"/>
      <c r="J272" s="37">
        <f t="shared" ref="J272:J293" si="58">F272/0.0020052*1000</f>
        <v>0.16507081587871533</v>
      </c>
      <c r="K272" s="37">
        <f t="shared" ref="K272:K293" si="59">SQRT((F272/0.0020052*1000)^2+(F$254/0.0020052*1000)^2)</f>
        <v>0.39432743329575837</v>
      </c>
      <c r="L272" s="39"/>
      <c r="M272" s="25"/>
    </row>
    <row r="273" spans="1:13" x14ac:dyDescent="0.2">
      <c r="A273" s="25"/>
      <c r="B273" s="35" t="s">
        <v>235</v>
      </c>
      <c r="C273" s="36">
        <v>1995930260.9300001</v>
      </c>
      <c r="D273" s="33"/>
      <c r="E273" s="36">
        <v>2.0421969999999999E-3</v>
      </c>
      <c r="F273" s="36">
        <v>2.7500000000000001E-7</v>
      </c>
      <c r="G273" s="37">
        <f t="shared" si="57"/>
        <v>11.272423880259286</v>
      </c>
      <c r="H273" s="40"/>
      <c r="I273" s="40"/>
      <c r="J273" s="37">
        <f t="shared" si="58"/>
        <v>0.13714342708956714</v>
      </c>
      <c r="K273" s="37">
        <f t="shared" si="59"/>
        <v>0.38347629651469656</v>
      </c>
      <c r="L273" s="39"/>
      <c r="M273" s="25"/>
    </row>
    <row r="274" spans="1:13" x14ac:dyDescent="0.2">
      <c r="A274" s="25"/>
      <c r="B274" s="35" t="s">
        <v>236</v>
      </c>
      <c r="C274" s="36">
        <v>1980070008.1359999</v>
      </c>
      <c r="D274" s="33"/>
      <c r="E274" s="36">
        <v>2.0421770000000001E-3</v>
      </c>
      <c r="F274" s="36">
        <v>1.1600000000000001E-7</v>
      </c>
      <c r="G274" s="37">
        <f t="shared" si="57"/>
        <v>11.262520110702612</v>
      </c>
      <c r="H274" s="40"/>
      <c r="I274" s="40"/>
      <c r="J274" s="37">
        <f t="shared" si="58"/>
        <v>5.7849591063235596E-2</v>
      </c>
      <c r="K274" s="37">
        <f t="shared" si="59"/>
        <v>0.36275656517965271</v>
      </c>
      <c r="L274" s="39"/>
      <c r="M274" s="25"/>
    </row>
    <row r="275" spans="1:13" x14ac:dyDescent="0.2">
      <c r="A275" s="25"/>
      <c r="B275" s="35" t="s">
        <v>352</v>
      </c>
      <c r="C275" s="36">
        <v>1981604818.546</v>
      </c>
      <c r="D275" s="33"/>
      <c r="E275" s="36">
        <v>2.0424729999999999E-3</v>
      </c>
      <c r="F275" s="36">
        <v>2.5699999999999999E-7</v>
      </c>
      <c r="G275" s="37">
        <f t="shared" si="57"/>
        <v>11.409095900143384</v>
      </c>
      <c r="H275" s="40"/>
      <c r="I275" s="40"/>
      <c r="J275" s="37">
        <f t="shared" si="58"/>
        <v>0.12816676640734093</v>
      </c>
      <c r="K275" s="37">
        <f t="shared" si="59"/>
        <v>0.38035834473042651</v>
      </c>
      <c r="L275" s="39"/>
      <c r="M275" s="25"/>
    </row>
    <row r="276" spans="1:13" x14ac:dyDescent="0.2">
      <c r="A276" s="25"/>
      <c r="B276" s="35" t="s">
        <v>353</v>
      </c>
      <c r="C276" s="36">
        <v>1956219667.23</v>
      </c>
      <c r="D276" s="33"/>
      <c r="E276" s="36">
        <v>2.0424839999999998E-3</v>
      </c>
      <c r="F276" s="36">
        <v>4.7199999999999999E-7</v>
      </c>
      <c r="G276" s="37">
        <f t="shared" si="57"/>
        <v>11.414542973399389</v>
      </c>
      <c r="H276" s="40"/>
      <c r="I276" s="40"/>
      <c r="J276" s="37">
        <f t="shared" si="58"/>
        <v>0.23538799122282067</v>
      </c>
      <c r="K276" s="37">
        <f t="shared" si="59"/>
        <v>0.42854784657803469</v>
      </c>
      <c r="L276" s="39"/>
      <c r="M276" s="25"/>
    </row>
    <row r="277" spans="1:13" x14ac:dyDescent="0.2">
      <c r="A277" s="25"/>
      <c r="B277" s="35" t="s">
        <v>354</v>
      </c>
      <c r="C277" s="36">
        <v>2000442607.5599999</v>
      </c>
      <c r="D277" s="33"/>
      <c r="E277" s="36">
        <v>2.0415580000000002E-3</v>
      </c>
      <c r="F277" s="36">
        <v>4.2599999999999998E-7</v>
      </c>
      <c r="G277" s="37">
        <f t="shared" si="57"/>
        <v>10.955998442919279</v>
      </c>
      <c r="H277" s="40"/>
      <c r="I277" s="40"/>
      <c r="J277" s="37">
        <f t="shared" si="58"/>
        <v>0.21244763614602036</v>
      </c>
      <c r="K277" s="37">
        <f t="shared" si="59"/>
        <v>0.41638893897267237</v>
      </c>
      <c r="L277" s="39"/>
      <c r="M277" s="25"/>
    </row>
    <row r="278" spans="1:13" x14ac:dyDescent="0.2">
      <c r="A278" s="25"/>
      <c r="B278" s="35" t="s">
        <v>355</v>
      </c>
      <c r="C278" s="36">
        <v>2004013164.177</v>
      </c>
      <c r="D278" s="33"/>
      <c r="E278" s="36">
        <v>2.042454E-3</v>
      </c>
      <c r="F278" s="36">
        <v>1.3899999999999999E-7</v>
      </c>
      <c r="G278" s="37">
        <f t="shared" si="57"/>
        <v>11.399687319064489</v>
      </c>
      <c r="H278" s="40"/>
      <c r="I278" s="40"/>
      <c r="J278" s="37">
        <f t="shared" si="58"/>
        <v>6.9319768601635731E-2</v>
      </c>
      <c r="K278" s="37">
        <f t="shared" si="59"/>
        <v>0.3647615395210142</v>
      </c>
      <c r="L278" s="39"/>
      <c r="M278" s="25"/>
    </row>
    <row r="279" spans="1:13" x14ac:dyDescent="0.2">
      <c r="A279" s="25"/>
      <c r="B279" s="35" t="s">
        <v>356</v>
      </c>
      <c r="C279" s="36">
        <v>1986854167.4679999</v>
      </c>
      <c r="D279" s="33"/>
      <c r="E279" s="36">
        <v>2.041452E-3</v>
      </c>
      <c r="F279" s="36">
        <v>2.9200000000000002E-7</v>
      </c>
      <c r="G279" s="37">
        <f t="shared" si="57"/>
        <v>10.90350846426813</v>
      </c>
      <c r="H279" s="40"/>
      <c r="I279" s="40"/>
      <c r="J279" s="37">
        <f t="shared" si="58"/>
        <v>0.14562138440055855</v>
      </c>
      <c r="K279" s="37">
        <f t="shared" si="59"/>
        <v>0.3865893661102065</v>
      </c>
      <c r="L279" s="39"/>
      <c r="M279" s="25"/>
    </row>
    <row r="280" spans="1:13" x14ac:dyDescent="0.2">
      <c r="A280" s="25"/>
      <c r="B280" s="35" t="s">
        <v>357</v>
      </c>
      <c r="C280" s="36">
        <v>1999188812.8759999</v>
      </c>
      <c r="D280" s="33"/>
      <c r="E280" s="36">
        <v>2.0412540000000002E-3</v>
      </c>
      <c r="F280" s="36">
        <v>2.8200000000000001E-7</v>
      </c>
      <c r="G280" s="37">
        <f t="shared" si="57"/>
        <v>10.805461145656059</v>
      </c>
      <c r="H280" s="40"/>
      <c r="I280" s="40"/>
      <c r="J280" s="37">
        <f t="shared" si="58"/>
        <v>0.14063435068821067</v>
      </c>
      <c r="K280" s="37">
        <f t="shared" si="59"/>
        <v>0.38473857486382967</v>
      </c>
      <c r="L280" s="39"/>
      <c r="M280" s="25"/>
    </row>
    <row r="281" spans="1:13" x14ac:dyDescent="0.2">
      <c r="A281" s="25"/>
      <c r="B281" s="35" t="s">
        <v>358</v>
      </c>
      <c r="C281" s="36">
        <v>1979110815.0899999</v>
      </c>
      <c r="D281" s="33"/>
      <c r="E281" s="36">
        <v>2.0416610000000002E-3</v>
      </c>
      <c r="F281" s="36">
        <v>1.73E-7</v>
      </c>
      <c r="G281" s="37">
        <f t="shared" si="57"/>
        <v>11.007002856137094</v>
      </c>
      <c r="H281" s="40"/>
      <c r="I281" s="40"/>
      <c r="J281" s="37">
        <f t="shared" si="58"/>
        <v>8.6275683223618602E-2</v>
      </c>
      <c r="K281" s="37">
        <f t="shared" si="59"/>
        <v>0.36836020945598646</v>
      </c>
      <c r="L281" s="39"/>
      <c r="M281" s="25"/>
    </row>
    <row r="282" spans="1:13" x14ac:dyDescent="0.2">
      <c r="A282" s="25"/>
      <c r="B282" s="35" t="s">
        <v>359</v>
      </c>
      <c r="C282" s="36">
        <v>1945065983.359</v>
      </c>
      <c r="D282" s="33"/>
      <c r="E282" s="36">
        <v>2.0424280000000002E-3</v>
      </c>
      <c r="F282" s="36">
        <v>5.8000000000000003E-8</v>
      </c>
      <c r="G282" s="37">
        <f t="shared" si="57"/>
        <v>11.386812418640702</v>
      </c>
      <c r="H282" s="40"/>
      <c r="I282" s="40"/>
      <c r="J282" s="37">
        <f t="shared" si="58"/>
        <v>2.8924795531617798E-2</v>
      </c>
      <c r="K282" s="37">
        <f t="shared" si="59"/>
        <v>0.35928038381089211</v>
      </c>
      <c r="L282" s="39"/>
      <c r="M282" s="25"/>
    </row>
    <row r="283" spans="1:13" x14ac:dyDescent="0.2">
      <c r="A283" s="25"/>
      <c r="B283" s="35" t="s">
        <v>360</v>
      </c>
      <c r="C283" s="36">
        <v>1999216135.1989999</v>
      </c>
      <c r="D283" s="33"/>
      <c r="E283" s="36">
        <v>2.04155E-3</v>
      </c>
      <c r="F283" s="36">
        <v>2.5800000000000001E-7</v>
      </c>
      <c r="G283" s="37">
        <f t="shared" si="57"/>
        <v>10.95203693509661</v>
      </c>
      <c r="H283" s="40"/>
      <c r="I283" s="40"/>
      <c r="J283" s="37">
        <f t="shared" si="58"/>
        <v>0.12866546977857571</v>
      </c>
      <c r="K283" s="37">
        <f t="shared" si="59"/>
        <v>0.38052667910160731</v>
      </c>
      <c r="L283" s="39"/>
      <c r="M283" s="25"/>
    </row>
    <row r="284" spans="1:13" x14ac:dyDescent="0.2">
      <c r="A284" s="25"/>
      <c r="B284" s="35" t="s">
        <v>361</v>
      </c>
      <c r="C284" s="36">
        <v>1989495381.319</v>
      </c>
      <c r="D284" s="33"/>
      <c r="E284" s="36">
        <v>2.0417270000000001E-3</v>
      </c>
      <c r="F284" s="36">
        <v>3.5999999999999999E-7</v>
      </c>
      <c r="G284" s="37">
        <f t="shared" si="57"/>
        <v>11.039685295674451</v>
      </c>
      <c r="H284" s="40"/>
      <c r="I284" s="40"/>
      <c r="J284" s="37">
        <f t="shared" si="58"/>
        <v>0.17953321364452424</v>
      </c>
      <c r="K284" s="37">
        <f t="shared" si="59"/>
        <v>0.40059696104225062</v>
      </c>
      <c r="L284" s="39"/>
      <c r="M284" s="25"/>
    </row>
    <row r="285" spans="1:13" x14ac:dyDescent="0.2">
      <c r="A285" s="25"/>
      <c r="B285" s="35" t="s">
        <v>234</v>
      </c>
      <c r="C285" s="36">
        <v>2002288788.4530001</v>
      </c>
      <c r="D285" s="33"/>
      <c r="E285" s="36">
        <v>2.042477E-3</v>
      </c>
      <c r="F285" s="36">
        <v>4.2E-7</v>
      </c>
      <c r="G285" s="37">
        <f t="shared" si="57"/>
        <v>11.411076654054719</v>
      </c>
      <c r="H285" s="40"/>
      <c r="I285" s="40"/>
      <c r="J285" s="37">
        <f t="shared" si="58"/>
        <v>0.20945541591861161</v>
      </c>
      <c r="K285" s="37">
        <f t="shared" si="59"/>
        <v>0.41487024676685919</v>
      </c>
      <c r="L285" s="39"/>
      <c r="M285" s="25"/>
    </row>
    <row r="286" spans="1:13" x14ac:dyDescent="0.2">
      <c r="A286" s="25"/>
      <c r="B286" s="35" t="s">
        <v>362</v>
      </c>
      <c r="C286" s="36">
        <v>1998751451.115</v>
      </c>
      <c r="D286" s="33"/>
      <c r="E286" s="36">
        <v>2.0420690000000001E-3</v>
      </c>
      <c r="F286" s="36">
        <v>2.8500000000000002E-7</v>
      </c>
      <c r="G286" s="37">
        <f t="shared" si="57"/>
        <v>11.209039755095684</v>
      </c>
      <c r="H286" s="40"/>
      <c r="I286" s="40"/>
      <c r="J286" s="37">
        <f t="shared" si="58"/>
        <v>0.14213046080191505</v>
      </c>
      <c r="K286" s="37">
        <f t="shared" si="59"/>
        <v>0.3852879679960442</v>
      </c>
      <c r="L286" s="39"/>
      <c r="M286" s="25"/>
    </row>
    <row r="287" spans="1:13" x14ac:dyDescent="0.2">
      <c r="A287" s="25"/>
      <c r="B287" s="35" t="s">
        <v>363</v>
      </c>
      <c r="C287" s="36">
        <v>1982951839.569</v>
      </c>
      <c r="D287" s="33"/>
      <c r="E287" s="36">
        <v>2.0417230000000001E-3</v>
      </c>
      <c r="F287" s="36">
        <v>1.79E-7</v>
      </c>
      <c r="G287" s="37">
        <f t="shared" si="57"/>
        <v>11.037704541763116</v>
      </c>
      <c r="H287" s="40"/>
      <c r="I287" s="40"/>
      <c r="J287" s="37">
        <f t="shared" si="58"/>
        <v>8.9267903451027322E-2</v>
      </c>
      <c r="K287" s="37">
        <f t="shared" si="59"/>
        <v>0.36907249827276212</v>
      </c>
      <c r="L287" s="39"/>
      <c r="M287" s="25"/>
    </row>
    <row r="288" spans="1:13" x14ac:dyDescent="0.2">
      <c r="A288" s="25"/>
      <c r="B288" s="35" t="s">
        <v>364</v>
      </c>
      <c r="C288" s="36">
        <v>2018240879.2030001</v>
      </c>
      <c r="D288" s="33"/>
      <c r="E288" s="36">
        <v>2.0409040000000001E-3</v>
      </c>
      <c r="F288" s="36">
        <v>2.5100000000000001E-7</v>
      </c>
      <c r="G288" s="37">
        <f t="shared" si="57"/>
        <v>10.632145178411712</v>
      </c>
      <c r="H288" s="40"/>
      <c r="I288" s="40"/>
      <c r="J288" s="37">
        <f t="shared" si="58"/>
        <v>0.12517454617993218</v>
      </c>
      <c r="K288" s="37">
        <f t="shared" si="59"/>
        <v>0.37936053749185356</v>
      </c>
      <c r="L288" s="39"/>
      <c r="M288" s="25"/>
    </row>
    <row r="289" spans="1:13" x14ac:dyDescent="0.2">
      <c r="A289" s="25"/>
      <c r="B289" s="35" t="s">
        <v>365</v>
      </c>
      <c r="C289" s="36">
        <v>1996600032.2309999</v>
      </c>
      <c r="D289" s="33"/>
      <c r="E289" s="36">
        <v>2.0416200000000001E-3</v>
      </c>
      <c r="F289" s="36">
        <v>2.1400000000000001E-7</v>
      </c>
      <c r="G289" s="37">
        <f t="shared" si="57"/>
        <v>10.986700128545301</v>
      </c>
      <c r="H289" s="40"/>
      <c r="I289" s="40"/>
      <c r="J289" s="37">
        <f t="shared" si="58"/>
        <v>0.10672252144424497</v>
      </c>
      <c r="K289" s="37">
        <f t="shared" si="59"/>
        <v>0.37367826666555465</v>
      </c>
      <c r="L289" s="39"/>
      <c r="M289" s="25"/>
    </row>
    <row r="290" spans="1:13" x14ac:dyDescent="0.2">
      <c r="A290" s="25"/>
      <c r="B290" s="35" t="s">
        <v>366</v>
      </c>
      <c r="C290" s="36">
        <v>1989346150.618</v>
      </c>
      <c r="D290" s="33"/>
      <c r="E290" s="36">
        <v>2.0415720000000002E-3</v>
      </c>
      <c r="F290" s="36">
        <v>9.9999999999999995E-8</v>
      </c>
      <c r="G290" s="37">
        <f t="shared" si="57"/>
        <v>10.962931081609062</v>
      </c>
      <c r="H290" s="40"/>
      <c r="I290" s="40"/>
      <c r="J290" s="37">
        <f t="shared" si="58"/>
        <v>4.9870337123478957E-2</v>
      </c>
      <c r="K290" s="37">
        <f t="shared" si="59"/>
        <v>0.36156991152412765</v>
      </c>
      <c r="L290" s="39"/>
      <c r="M290" s="25"/>
    </row>
    <row r="291" spans="1:13" x14ac:dyDescent="0.2">
      <c r="A291" s="25"/>
      <c r="B291" s="35" t="s">
        <v>367</v>
      </c>
      <c r="C291" s="36">
        <v>1990182882.9809999</v>
      </c>
      <c r="D291" s="33"/>
      <c r="E291" s="36">
        <v>2.0413810000000001E-3</v>
      </c>
      <c r="F291" s="36">
        <v>4.2100000000000002E-7</v>
      </c>
      <c r="G291" s="37">
        <f t="shared" si="57"/>
        <v>10.86835008234166</v>
      </c>
      <c r="H291" s="40"/>
      <c r="I291" s="40"/>
      <c r="J291" s="37">
        <f t="shared" si="58"/>
        <v>0.20995411928984642</v>
      </c>
      <c r="K291" s="37">
        <f t="shared" si="59"/>
        <v>0.41512225018846088</v>
      </c>
      <c r="L291" s="39"/>
      <c r="M291" s="25"/>
    </row>
    <row r="292" spans="1:13" x14ac:dyDescent="0.2">
      <c r="A292" s="25"/>
      <c r="B292" s="35" t="s">
        <v>368</v>
      </c>
      <c r="C292" s="36">
        <v>1993586262.6140001</v>
      </c>
      <c r="D292" s="33"/>
      <c r="E292" s="36">
        <v>2.0418329999999998E-3</v>
      </c>
      <c r="F292" s="36">
        <v>3.9400000000000001E-7</v>
      </c>
      <c r="G292" s="37">
        <f t="shared" si="57"/>
        <v>11.092175274325378</v>
      </c>
      <c r="H292" s="40"/>
      <c r="I292" s="40"/>
      <c r="J292" s="37">
        <f t="shared" si="58"/>
        <v>0.19648912826650708</v>
      </c>
      <c r="K292" s="37">
        <f t="shared" si="59"/>
        <v>0.40847732852838714</v>
      </c>
      <c r="L292" s="39"/>
      <c r="M292" s="25"/>
    </row>
    <row r="293" spans="1:13" x14ac:dyDescent="0.2">
      <c r="A293" s="25"/>
      <c r="B293" s="35" t="s">
        <v>369</v>
      </c>
      <c r="C293" s="36">
        <v>1995607001.7260001</v>
      </c>
      <c r="D293" s="33"/>
      <c r="E293" s="36">
        <v>2.042547E-3</v>
      </c>
      <c r="F293" s="36">
        <v>3.0199999999999998E-7</v>
      </c>
      <c r="G293" s="37">
        <f t="shared" si="57"/>
        <v>11.445739847503633</v>
      </c>
      <c r="H293" s="40"/>
      <c r="I293" s="40"/>
      <c r="J293" s="37">
        <f t="shared" si="58"/>
        <v>0.15060841811290643</v>
      </c>
      <c r="K293" s="37">
        <f t="shared" si="59"/>
        <v>0.38849536162125298</v>
      </c>
      <c r="L293" s="39"/>
      <c r="M293" s="25"/>
    </row>
    <row r="294" spans="1:13" x14ac:dyDescent="0.2">
      <c r="A294" s="25"/>
      <c r="B294" s="35"/>
      <c r="C294" s="36"/>
      <c r="D294" s="33"/>
      <c r="E294" s="36"/>
      <c r="F294" s="36"/>
      <c r="G294" s="40"/>
      <c r="H294" s="40"/>
      <c r="I294" s="40"/>
      <c r="J294" s="40"/>
      <c r="K294" s="40"/>
      <c r="L294" s="39"/>
      <c r="M294" s="25"/>
    </row>
    <row r="295" spans="1:13" x14ac:dyDescent="0.2">
      <c r="A295" s="25">
        <v>1</v>
      </c>
      <c r="B295" s="35" t="s">
        <v>862</v>
      </c>
      <c r="C295" s="36">
        <f>AVERAGE(C296:C305)</f>
        <v>2027979034.0710998</v>
      </c>
      <c r="D295" s="33"/>
      <c r="E295" s="36">
        <f>AVERAGE(E296:E305)</f>
        <v>2.0346194000000002E-3</v>
      </c>
      <c r="F295" s="36">
        <f>2*STDEV(E296:E305)</f>
        <v>7.7985309157838684E-7</v>
      </c>
      <c r="G295" s="37">
        <f t="shared" ref="G295:G305" si="60">1000*(E295/((1+(0)/1000)*(E$254/((1+((4.87)/1000))*0.0020052)))/0.0020052-1)</f>
        <v>7.5200836705759944</v>
      </c>
      <c r="H295" s="38">
        <f>G295-I295</f>
        <v>2.0200836705759944</v>
      </c>
      <c r="I295" s="37">
        <v>5.5</v>
      </c>
      <c r="J295" s="37"/>
      <c r="K295" s="37">
        <f>F295/0.0020052*1000</f>
        <v>0.38891536583801462</v>
      </c>
      <c r="L295" s="39"/>
      <c r="M295" s="25"/>
    </row>
    <row r="296" spans="1:13" x14ac:dyDescent="0.2">
      <c r="A296" s="25"/>
      <c r="B296" s="35" t="s">
        <v>386</v>
      </c>
      <c r="C296" s="36">
        <v>2006568148.9349999</v>
      </c>
      <c r="D296" s="33"/>
      <c r="E296" s="36">
        <v>2.0347939999999999E-3</v>
      </c>
      <c r="F296" s="36">
        <v>3.0899999999999997E-7</v>
      </c>
      <c r="G296" s="37">
        <f t="shared" si="60"/>
        <v>7.6065435788066349</v>
      </c>
      <c r="H296" s="40"/>
      <c r="I296" s="40"/>
      <c r="J296" s="37">
        <f t="shared" ref="J296:J305" si="61">F296/0.0020052*1000</f>
        <v>0.15409934171154996</v>
      </c>
      <c r="K296" s="37">
        <f t="shared" ref="K296:K305" si="62">SQRT((F296/0.0020052*1000)^2+(F$254/0.0020052*1000)^2)</f>
        <v>0.38986197238341813</v>
      </c>
      <c r="L296" s="39"/>
      <c r="M296" s="25"/>
    </row>
    <row r="297" spans="1:13" x14ac:dyDescent="0.2">
      <c r="A297" s="25"/>
      <c r="B297" s="35" t="s">
        <v>387</v>
      </c>
      <c r="C297" s="36">
        <v>2026527858.6670001</v>
      </c>
      <c r="D297" s="33"/>
      <c r="E297" s="36">
        <v>2.0344080000000001E-3</v>
      </c>
      <c r="F297" s="36">
        <v>3.1300000000000001E-7</v>
      </c>
      <c r="G297" s="37">
        <f t="shared" si="60"/>
        <v>7.4154008263602744</v>
      </c>
      <c r="H297" s="40"/>
      <c r="I297" s="40"/>
      <c r="J297" s="37">
        <f t="shared" si="61"/>
        <v>0.15609415519648914</v>
      </c>
      <c r="K297" s="37">
        <f t="shared" si="62"/>
        <v>0.39065475253894161</v>
      </c>
      <c r="L297" s="39"/>
      <c r="M297" s="25"/>
    </row>
    <row r="298" spans="1:13" x14ac:dyDescent="0.2">
      <c r="A298" s="25"/>
      <c r="B298" s="35" t="s">
        <v>388</v>
      </c>
      <c r="C298" s="36">
        <v>2028840129.3959999</v>
      </c>
      <c r="D298" s="33"/>
      <c r="E298" s="36">
        <v>2.0343700000000002E-3</v>
      </c>
      <c r="F298" s="36">
        <v>1.8900000000000001E-7</v>
      </c>
      <c r="G298" s="37">
        <f t="shared" si="60"/>
        <v>7.3965836642024829</v>
      </c>
      <c r="H298" s="40"/>
      <c r="I298" s="40"/>
      <c r="J298" s="37">
        <f t="shared" si="61"/>
        <v>9.4254937163375227E-2</v>
      </c>
      <c r="K298" s="37">
        <f t="shared" si="62"/>
        <v>0.37031033414479247</v>
      </c>
      <c r="L298" s="39"/>
      <c r="M298" s="25"/>
    </row>
    <row r="299" spans="1:13" x14ac:dyDescent="0.2">
      <c r="A299" s="25"/>
      <c r="B299" s="35" t="s">
        <v>389</v>
      </c>
      <c r="C299" s="36">
        <v>1994204030.1919999</v>
      </c>
      <c r="D299" s="33"/>
      <c r="E299" s="36">
        <v>2.0353559999999999E-3</v>
      </c>
      <c r="F299" s="36">
        <v>2.7700000000000001E-7</v>
      </c>
      <c r="G299" s="37">
        <f t="shared" si="60"/>
        <v>7.8848395033530583</v>
      </c>
      <c r="H299" s="40"/>
      <c r="I299" s="40"/>
      <c r="J299" s="37">
        <f t="shared" si="61"/>
        <v>0.13814083383203671</v>
      </c>
      <c r="K299" s="37">
        <f t="shared" si="62"/>
        <v>0.3838341313205047</v>
      </c>
      <c r="L299" s="39"/>
      <c r="M299" s="25"/>
    </row>
    <row r="300" spans="1:13" x14ac:dyDescent="0.2">
      <c r="A300" s="25"/>
      <c r="B300" s="35" t="s">
        <v>390</v>
      </c>
      <c r="C300" s="36">
        <v>2036558186.4860001</v>
      </c>
      <c r="D300" s="33"/>
      <c r="E300" s="36">
        <v>2.0351900000000001E-3</v>
      </c>
      <c r="F300" s="36">
        <v>3.7399999999999999E-7</v>
      </c>
      <c r="G300" s="37">
        <f t="shared" si="60"/>
        <v>7.8026382160314434</v>
      </c>
      <c r="H300" s="40"/>
      <c r="I300" s="40"/>
      <c r="J300" s="37">
        <f t="shared" si="61"/>
        <v>0.1865150608418113</v>
      </c>
      <c r="K300" s="37">
        <f t="shared" si="62"/>
        <v>0.403774217002003</v>
      </c>
      <c r="L300" s="39"/>
      <c r="M300" s="25"/>
    </row>
    <row r="301" spans="1:13" x14ac:dyDescent="0.2">
      <c r="A301" s="25"/>
      <c r="B301" s="35" t="s">
        <v>391</v>
      </c>
      <c r="C301" s="36">
        <v>2051836118.471</v>
      </c>
      <c r="D301" s="33"/>
      <c r="E301" s="36">
        <v>2.034573E-3</v>
      </c>
      <c r="F301" s="36">
        <v>2.9900000000000002E-7</v>
      </c>
      <c r="G301" s="37">
        <f t="shared" si="60"/>
        <v>7.4971069252038891</v>
      </c>
      <c r="H301" s="40"/>
      <c r="I301" s="40"/>
      <c r="J301" s="37">
        <f t="shared" si="61"/>
        <v>0.14911230799920208</v>
      </c>
      <c r="K301" s="37">
        <f t="shared" si="62"/>
        <v>0.38791781448085749</v>
      </c>
      <c r="L301" s="39"/>
      <c r="M301" s="25"/>
    </row>
    <row r="302" spans="1:13" x14ac:dyDescent="0.2">
      <c r="A302" s="25"/>
      <c r="B302" s="35" t="s">
        <v>392</v>
      </c>
      <c r="C302" s="36">
        <v>2041101901.855</v>
      </c>
      <c r="D302" s="33"/>
      <c r="E302" s="36">
        <v>2.0341109999999999E-3</v>
      </c>
      <c r="F302" s="36">
        <v>2.23E-7</v>
      </c>
      <c r="G302" s="37">
        <f t="shared" si="60"/>
        <v>7.2683298484417236</v>
      </c>
      <c r="H302" s="40"/>
      <c r="I302" s="40"/>
      <c r="J302" s="37">
        <f t="shared" si="61"/>
        <v>0.11121085178535807</v>
      </c>
      <c r="K302" s="37">
        <f t="shared" si="62"/>
        <v>0.37498480495825554</v>
      </c>
      <c r="L302" s="39"/>
      <c r="M302" s="25"/>
    </row>
    <row r="303" spans="1:13" x14ac:dyDescent="0.2">
      <c r="A303" s="25"/>
      <c r="B303" s="35" t="s">
        <v>393</v>
      </c>
      <c r="C303" s="36">
        <v>2018863212.5250001</v>
      </c>
      <c r="D303" s="33"/>
      <c r="E303" s="36">
        <v>2.034587E-3</v>
      </c>
      <c r="F303" s="36">
        <v>2.48E-7</v>
      </c>
      <c r="G303" s="37">
        <f t="shared" si="60"/>
        <v>7.5040395638936719</v>
      </c>
      <c r="H303" s="40"/>
      <c r="I303" s="40"/>
      <c r="J303" s="37">
        <f t="shared" si="61"/>
        <v>0.1236784360662278</v>
      </c>
      <c r="K303" s="37">
        <f t="shared" si="62"/>
        <v>0.37886951044197797</v>
      </c>
      <c r="L303" s="39"/>
      <c r="M303" s="25"/>
    </row>
    <row r="304" spans="1:13" x14ac:dyDescent="0.2">
      <c r="A304" s="25"/>
      <c r="B304" s="35" t="s">
        <v>394</v>
      </c>
      <c r="C304" s="36">
        <v>2050157284.924</v>
      </c>
      <c r="D304" s="33"/>
      <c r="E304" s="36">
        <v>2.0343430000000001E-3</v>
      </c>
      <c r="F304" s="36">
        <v>2.5400000000000002E-7</v>
      </c>
      <c r="G304" s="37">
        <f t="shared" si="60"/>
        <v>7.3832135753006956</v>
      </c>
      <c r="H304" s="40"/>
      <c r="I304" s="40"/>
      <c r="J304" s="37">
        <f t="shared" si="61"/>
        <v>0.12667065629363655</v>
      </c>
      <c r="K304" s="37">
        <f t="shared" si="62"/>
        <v>0.37985682244842817</v>
      </c>
      <c r="L304" s="39"/>
      <c r="M304" s="25"/>
    </row>
    <row r="305" spans="1:13" x14ac:dyDescent="0.2">
      <c r="A305" s="25"/>
      <c r="B305" s="35" t="s">
        <v>395</v>
      </c>
      <c r="C305" s="36">
        <v>2025133469.26</v>
      </c>
      <c r="D305" s="33"/>
      <c r="E305" s="36">
        <v>2.0344619999999999E-3</v>
      </c>
      <c r="F305" s="36">
        <v>2.3999999999999998E-7</v>
      </c>
      <c r="G305" s="37">
        <f t="shared" si="60"/>
        <v>7.4421410041638492</v>
      </c>
      <c r="H305" s="40"/>
      <c r="I305" s="40"/>
      <c r="J305" s="37">
        <f t="shared" si="61"/>
        <v>0.11968880909634949</v>
      </c>
      <c r="K305" s="37">
        <f t="shared" si="62"/>
        <v>0.37758596559943597</v>
      </c>
      <c r="L305" s="39"/>
      <c r="M305" s="25"/>
    </row>
    <row r="306" spans="1:13" x14ac:dyDescent="0.2">
      <c r="A306" s="25"/>
      <c r="B306" s="35"/>
      <c r="C306" s="36"/>
      <c r="D306" s="33"/>
      <c r="E306" s="36"/>
      <c r="F306" s="36"/>
      <c r="G306" s="40"/>
      <c r="H306" s="40"/>
      <c r="I306" s="40"/>
      <c r="J306" s="40"/>
      <c r="K306" s="40"/>
      <c r="L306" s="39"/>
      <c r="M306" s="25"/>
    </row>
    <row r="307" spans="1:13" x14ac:dyDescent="0.2">
      <c r="A307" s="25">
        <v>1</v>
      </c>
      <c r="B307" s="35" t="s">
        <v>1880</v>
      </c>
      <c r="C307" s="36">
        <f>AVERAGE(C308:C326)</f>
        <v>1989198759.520684</v>
      </c>
      <c r="D307" s="33"/>
      <c r="E307" s="36">
        <f>AVERAGE(E308:E326)</f>
        <v>2.0270348421052632E-3</v>
      </c>
      <c r="F307" s="36">
        <f>2*STDEV(E308:E326)</f>
        <v>7.8002856447912578E-7</v>
      </c>
      <c r="G307" s="37">
        <f t="shared" ref="G307:G326" si="63">1000*(E307/((1+(0)/1000)*(E$254/((1+((4.87)/1000))*0.0020052)))/0.0020052-1)</f>
        <v>3.7642979915886166</v>
      </c>
      <c r="H307" s="38">
        <f>G307-I307</f>
        <v>0.22429799158861652</v>
      </c>
      <c r="I307" s="40">
        <v>3.54</v>
      </c>
      <c r="J307" s="37"/>
      <c r="K307" s="37">
        <f>F307/0.0020052*1000</f>
        <v>0.38900287476517342</v>
      </c>
      <c r="L307" s="39"/>
      <c r="M307" s="25"/>
    </row>
    <row r="308" spans="1:13" x14ac:dyDescent="0.2">
      <c r="A308" s="25"/>
      <c r="B308" s="35" t="s">
        <v>1611</v>
      </c>
      <c r="C308" s="36">
        <v>2020095812.6659999</v>
      </c>
      <c r="D308" s="33"/>
      <c r="E308" s="36">
        <v>2.0274720000000002E-3</v>
      </c>
      <c r="F308" s="36">
        <v>2.8599999999999999E-7</v>
      </c>
      <c r="G308" s="37">
        <f t="shared" si="63"/>
        <v>3.9807735440593461</v>
      </c>
      <c r="H308" s="40"/>
      <c r="I308" s="40"/>
      <c r="J308" s="37">
        <f t="shared" ref="J308:J326" si="64">F308/0.0020052*1000</f>
        <v>0.1426291641731498</v>
      </c>
      <c r="K308" s="37">
        <f t="shared" ref="K308:K326" si="65">SQRT((F308/0.0020052*1000)^2+(F$254/0.0020052*1000)^2)</f>
        <v>0.38547221542867049</v>
      </c>
      <c r="L308" s="39"/>
      <c r="M308" s="25"/>
    </row>
    <row r="309" spans="1:13" x14ac:dyDescent="0.2">
      <c r="A309" s="25"/>
      <c r="B309" s="35" t="s">
        <v>1612</v>
      </c>
      <c r="C309" s="36">
        <v>2020898533.0840001</v>
      </c>
      <c r="D309" s="33"/>
      <c r="E309" s="36">
        <v>2.0274249999999998E-3</v>
      </c>
      <c r="F309" s="36">
        <v>4.08E-7</v>
      </c>
      <c r="G309" s="37">
        <f t="shared" si="63"/>
        <v>3.9574996856006628</v>
      </c>
      <c r="H309" s="40"/>
      <c r="I309" s="40"/>
      <c r="J309" s="37">
        <f t="shared" si="64"/>
        <v>0.20347097546379414</v>
      </c>
      <c r="K309" s="37">
        <f t="shared" si="65"/>
        <v>0.41188127931595042</v>
      </c>
      <c r="L309" s="39"/>
      <c r="M309" s="25"/>
    </row>
    <row r="310" spans="1:13" x14ac:dyDescent="0.2">
      <c r="A310" s="25"/>
      <c r="B310" s="35" t="s">
        <v>1613</v>
      </c>
      <c r="C310" s="36">
        <v>2014301780.6389999</v>
      </c>
      <c r="D310" s="33"/>
      <c r="E310" s="36">
        <v>2.0277339999999998E-3</v>
      </c>
      <c r="F310" s="36">
        <v>1.3E-7</v>
      </c>
      <c r="G310" s="37">
        <f t="shared" si="63"/>
        <v>4.110512925253218</v>
      </c>
      <c r="H310" s="40"/>
      <c r="I310" s="40"/>
      <c r="J310" s="37">
        <f t="shared" si="64"/>
        <v>6.4831438260522636E-2</v>
      </c>
      <c r="K310" s="37">
        <f t="shared" si="65"/>
        <v>0.36393524943550609</v>
      </c>
      <c r="L310" s="39"/>
      <c r="M310" s="25"/>
    </row>
    <row r="311" spans="1:13" x14ac:dyDescent="0.2">
      <c r="A311" s="25"/>
      <c r="B311" s="35" t="s">
        <v>1614</v>
      </c>
      <c r="C311" s="36">
        <v>1992815501.4000001</v>
      </c>
      <c r="D311" s="33"/>
      <c r="E311" s="36">
        <v>2.0267369999999998E-3</v>
      </c>
      <c r="F311" s="36">
        <v>2.7799999999999997E-7</v>
      </c>
      <c r="G311" s="37">
        <f t="shared" si="63"/>
        <v>3.6168100128464165</v>
      </c>
      <c r="H311" s="40"/>
      <c r="I311" s="40"/>
      <c r="J311" s="37">
        <f t="shared" si="64"/>
        <v>0.13863953720327146</v>
      </c>
      <c r="K311" s="37">
        <f t="shared" si="65"/>
        <v>0.38401389515314854</v>
      </c>
      <c r="L311" s="39"/>
      <c r="M311" s="25"/>
    </row>
    <row r="312" spans="1:13" x14ac:dyDescent="0.2">
      <c r="A312" s="25"/>
      <c r="B312" s="35" t="s">
        <v>1615</v>
      </c>
      <c r="C312" s="36">
        <v>1998377596.1400001</v>
      </c>
      <c r="D312" s="33"/>
      <c r="E312" s="36">
        <v>2.0265550000000002E-3</v>
      </c>
      <c r="F312" s="36">
        <v>1.8199999999999999E-7</v>
      </c>
      <c r="G312" s="37">
        <f t="shared" si="63"/>
        <v>3.5266857098796844</v>
      </c>
      <c r="H312" s="40"/>
      <c r="I312" s="40"/>
      <c r="J312" s="37">
        <f t="shared" si="64"/>
        <v>9.0764013564731696E-2</v>
      </c>
      <c r="K312" s="37">
        <f t="shared" si="65"/>
        <v>0.36943721598281737</v>
      </c>
      <c r="L312" s="39"/>
      <c r="M312" s="25"/>
    </row>
    <row r="313" spans="1:13" x14ac:dyDescent="0.2">
      <c r="A313" s="25"/>
      <c r="B313" s="35" t="s">
        <v>1616</v>
      </c>
      <c r="C313" s="36">
        <v>2009062204.7179999</v>
      </c>
      <c r="D313" s="33"/>
      <c r="E313" s="36">
        <v>2.0268740000000001E-3</v>
      </c>
      <c r="F313" s="36">
        <v>2.3699999999999999E-7</v>
      </c>
      <c r="G313" s="37">
        <f t="shared" si="63"/>
        <v>3.6846508343109097</v>
      </c>
      <c r="H313" s="40"/>
      <c r="I313" s="40"/>
      <c r="J313" s="37">
        <f t="shared" si="64"/>
        <v>0.11819269898264512</v>
      </c>
      <c r="K313" s="37">
        <f t="shared" si="65"/>
        <v>0.37711439177994549</v>
      </c>
      <c r="L313" s="39"/>
      <c r="M313" s="25"/>
    </row>
    <row r="314" spans="1:13" x14ac:dyDescent="0.2">
      <c r="A314" s="25"/>
      <c r="B314" s="35" t="s">
        <v>1617</v>
      </c>
      <c r="C314" s="36">
        <v>2002938506.4300001</v>
      </c>
      <c r="D314" s="33"/>
      <c r="E314" s="36">
        <v>2.0263830000000001E-3</v>
      </c>
      <c r="F314" s="36">
        <v>3.5900000000000003E-7</v>
      </c>
      <c r="G314" s="37">
        <f t="shared" si="63"/>
        <v>3.4415132916911784</v>
      </c>
      <c r="H314" s="40"/>
      <c r="I314" s="40"/>
      <c r="J314" s="37">
        <f t="shared" si="64"/>
        <v>0.17903451027328948</v>
      </c>
      <c r="K314" s="37">
        <f t="shared" si="65"/>
        <v>0.40037370825711399</v>
      </c>
      <c r="L314" s="39"/>
      <c r="M314" s="25"/>
    </row>
    <row r="315" spans="1:13" x14ac:dyDescent="0.2">
      <c r="A315" s="25"/>
      <c r="B315" s="35" t="s">
        <v>1618</v>
      </c>
      <c r="C315" s="36">
        <v>1991112484.2309999</v>
      </c>
      <c r="D315" s="33"/>
      <c r="E315" s="36">
        <v>2.0272409999999999E-3</v>
      </c>
      <c r="F315" s="36">
        <v>2.1E-7</v>
      </c>
      <c r="G315" s="37">
        <f t="shared" si="63"/>
        <v>3.8663850056781524</v>
      </c>
      <c r="H315" s="40"/>
      <c r="I315" s="40"/>
      <c r="J315" s="37">
        <f t="shared" si="64"/>
        <v>0.1047277079593058</v>
      </c>
      <c r="K315" s="37">
        <f t="shared" si="65"/>
        <v>0.37311344549502057</v>
      </c>
      <c r="L315" s="39"/>
      <c r="M315" s="25"/>
    </row>
    <row r="316" spans="1:13" x14ac:dyDescent="0.2">
      <c r="A316" s="25"/>
      <c r="B316" s="35" t="s">
        <v>1619</v>
      </c>
      <c r="C316" s="36">
        <v>1998270197.1429999</v>
      </c>
      <c r="D316" s="33"/>
      <c r="E316" s="36">
        <v>2.027109E-3</v>
      </c>
      <c r="F316" s="36">
        <v>2.4400000000000001E-7</v>
      </c>
      <c r="G316" s="37">
        <f t="shared" si="63"/>
        <v>3.8010201266032162</v>
      </c>
      <c r="H316" s="40"/>
      <c r="I316" s="40"/>
      <c r="J316" s="37">
        <f t="shared" si="64"/>
        <v>0.12168362258128865</v>
      </c>
      <c r="K316" s="37">
        <f t="shared" si="65"/>
        <v>0.37822302203760882</v>
      </c>
      <c r="L316" s="39"/>
      <c r="M316" s="25"/>
    </row>
    <row r="317" spans="1:13" x14ac:dyDescent="0.2">
      <c r="A317" s="25"/>
      <c r="B317" s="35" t="s">
        <v>1620</v>
      </c>
      <c r="C317" s="36">
        <v>1933193507.823</v>
      </c>
      <c r="D317" s="33"/>
      <c r="E317" s="36">
        <v>2.026726E-3</v>
      </c>
      <c r="F317" s="36">
        <v>2.7300000000000002E-7</v>
      </c>
      <c r="G317" s="37">
        <f t="shared" si="63"/>
        <v>3.6113629395904123</v>
      </c>
      <c r="H317" s="40"/>
      <c r="I317" s="40"/>
      <c r="J317" s="37">
        <f t="shared" si="64"/>
        <v>0.13614602034709755</v>
      </c>
      <c r="K317" s="37">
        <f t="shared" si="65"/>
        <v>0.38312072412114218</v>
      </c>
      <c r="L317" s="39"/>
      <c r="M317" s="25"/>
    </row>
    <row r="318" spans="1:13" x14ac:dyDescent="0.2">
      <c r="A318" s="25"/>
      <c r="B318" s="35" t="s">
        <v>1621</v>
      </c>
      <c r="C318" s="36">
        <v>1994575068.7320001</v>
      </c>
      <c r="D318" s="33"/>
      <c r="E318" s="36">
        <v>2.0273399999999999E-3</v>
      </c>
      <c r="F318" s="36">
        <v>2.1500000000000001E-7</v>
      </c>
      <c r="G318" s="37">
        <f t="shared" si="63"/>
        <v>3.9154086649841879</v>
      </c>
      <c r="H318" s="40"/>
      <c r="I318" s="40"/>
      <c r="J318" s="37">
        <f t="shared" si="64"/>
        <v>0.10722122481547976</v>
      </c>
      <c r="K318" s="37">
        <f t="shared" si="65"/>
        <v>0.37382100187882394</v>
      </c>
      <c r="L318" s="39"/>
      <c r="M318" s="25"/>
    </row>
    <row r="319" spans="1:13" x14ac:dyDescent="0.2">
      <c r="A319" s="25"/>
      <c r="B319" s="35" t="s">
        <v>1662</v>
      </c>
      <c r="C319" s="36">
        <v>1998568552.0710001</v>
      </c>
      <c r="D319" s="33"/>
      <c r="E319" s="36">
        <v>2.0277450000000001E-3</v>
      </c>
      <c r="F319" s="36">
        <v>3.0800000000000001E-7</v>
      </c>
      <c r="G319" s="37">
        <f t="shared" si="63"/>
        <v>4.1159599985096662</v>
      </c>
      <c r="H319" s="40"/>
      <c r="I319" s="40"/>
      <c r="J319" s="37">
        <f t="shared" si="64"/>
        <v>0.1536006383403152</v>
      </c>
      <c r="K319" s="37">
        <f t="shared" si="65"/>
        <v>0.38966512096068895</v>
      </c>
      <c r="L319" s="39"/>
      <c r="M319" s="25"/>
    </row>
    <row r="320" spans="1:13" x14ac:dyDescent="0.2">
      <c r="A320" s="25"/>
      <c r="B320" s="35" t="s">
        <v>1663</v>
      </c>
      <c r="C320" s="36">
        <v>1993430700.118</v>
      </c>
      <c r="D320" s="33"/>
      <c r="E320" s="36">
        <v>2.026932E-3</v>
      </c>
      <c r="F320" s="36">
        <v>2.9299999999999999E-7</v>
      </c>
      <c r="G320" s="37">
        <f t="shared" si="63"/>
        <v>3.7133717660253751</v>
      </c>
      <c r="H320" s="40"/>
      <c r="I320" s="40"/>
      <c r="J320" s="37">
        <f t="shared" si="64"/>
        <v>0.14612008777179333</v>
      </c>
      <c r="K320" s="37">
        <f t="shared" si="65"/>
        <v>0.38677749475013751</v>
      </c>
      <c r="L320" s="39"/>
      <c r="M320" s="25"/>
    </row>
    <row r="321" spans="1:13" x14ac:dyDescent="0.2">
      <c r="A321" s="25"/>
      <c r="B321" s="35" t="s">
        <v>1664</v>
      </c>
      <c r="C321" s="36">
        <v>1989889710.6129999</v>
      </c>
      <c r="D321" s="33"/>
      <c r="E321" s="36">
        <v>2.0268740000000001E-3</v>
      </c>
      <c r="F321" s="36">
        <v>2.0100000000000001E-7</v>
      </c>
      <c r="G321" s="37">
        <f t="shared" si="63"/>
        <v>3.6846508343109097</v>
      </c>
      <c r="H321" s="40"/>
      <c r="I321" s="40"/>
      <c r="J321" s="37">
        <f t="shared" si="64"/>
        <v>0.10023937761819271</v>
      </c>
      <c r="K321" s="37">
        <f t="shared" si="65"/>
        <v>0.37187858666510859</v>
      </c>
      <c r="L321" s="39"/>
      <c r="M321" s="25"/>
    </row>
    <row r="322" spans="1:13" x14ac:dyDescent="0.2">
      <c r="A322" s="25"/>
      <c r="B322" s="35" t="s">
        <v>1611</v>
      </c>
      <c r="C322" s="36">
        <v>1961125789.45</v>
      </c>
      <c r="D322" s="33"/>
      <c r="E322" s="36">
        <v>2.026992E-3</v>
      </c>
      <c r="F322" s="36">
        <v>3.6699999999999999E-7</v>
      </c>
      <c r="G322" s="37">
        <f t="shared" si="63"/>
        <v>3.743083074695841</v>
      </c>
      <c r="H322" s="40"/>
      <c r="I322" s="40"/>
      <c r="J322" s="37">
        <f t="shared" si="64"/>
        <v>0.18302413724316777</v>
      </c>
      <c r="K322" s="37">
        <f t="shared" si="65"/>
        <v>0.40217357596983166</v>
      </c>
      <c r="L322" s="39"/>
      <c r="M322" s="25"/>
    </row>
    <row r="323" spans="1:13" x14ac:dyDescent="0.2">
      <c r="A323" s="25"/>
      <c r="B323" s="35" t="s">
        <v>1612</v>
      </c>
      <c r="C323" s="36">
        <v>1965281321.45</v>
      </c>
      <c r="D323" s="33"/>
      <c r="E323" s="36">
        <v>2.0266640000000001E-3</v>
      </c>
      <c r="F323" s="36">
        <v>2.2100000000000001E-7</v>
      </c>
      <c r="G323" s="37">
        <f t="shared" si="63"/>
        <v>3.5806612539643901</v>
      </c>
      <c r="H323" s="40"/>
      <c r="I323" s="40"/>
      <c r="J323" s="37">
        <f t="shared" si="64"/>
        <v>0.11021344504288849</v>
      </c>
      <c r="K323" s="37">
        <f t="shared" si="65"/>
        <v>0.37469021052461171</v>
      </c>
      <c r="L323" s="39"/>
      <c r="M323" s="25"/>
    </row>
    <row r="324" spans="1:13" x14ac:dyDescent="0.2">
      <c r="A324" s="25"/>
      <c r="B324" s="35" t="s">
        <v>1613</v>
      </c>
      <c r="C324" s="36">
        <v>1984015311.71</v>
      </c>
      <c r="D324" s="33"/>
      <c r="E324" s="36">
        <v>2.0265890000000001E-3</v>
      </c>
      <c r="F324" s="36">
        <v>2.5199999999999998E-7</v>
      </c>
      <c r="G324" s="37">
        <f t="shared" si="63"/>
        <v>3.5435221181261412</v>
      </c>
      <c r="H324" s="40"/>
      <c r="I324" s="40"/>
      <c r="J324" s="37">
        <f t="shared" si="64"/>
        <v>0.12567324955116696</v>
      </c>
      <c r="K324" s="37">
        <f t="shared" si="65"/>
        <v>0.37952538261294982</v>
      </c>
      <c r="L324" s="39"/>
      <c r="M324" s="25"/>
    </row>
    <row r="325" spans="1:13" x14ac:dyDescent="0.2">
      <c r="A325" s="25"/>
      <c r="B325" s="35" t="s">
        <v>1614</v>
      </c>
      <c r="C325" s="36">
        <v>1958922749.1530001</v>
      </c>
      <c r="D325" s="33"/>
      <c r="E325" s="36">
        <v>2.0271529999999999E-3</v>
      </c>
      <c r="F325" s="36">
        <v>2.0200000000000001E-7</v>
      </c>
      <c r="G325" s="37">
        <f t="shared" si="63"/>
        <v>3.8228084196281209</v>
      </c>
      <c r="H325" s="40"/>
      <c r="I325" s="40"/>
      <c r="J325" s="37">
        <f t="shared" si="64"/>
        <v>0.10073808098942749</v>
      </c>
      <c r="K325" s="37">
        <f t="shared" si="65"/>
        <v>0.37201332147678329</v>
      </c>
      <c r="L325" s="39"/>
      <c r="M325" s="25"/>
    </row>
    <row r="326" spans="1:13" x14ac:dyDescent="0.2">
      <c r="A326" s="25"/>
      <c r="B326" s="35" t="s">
        <v>1665</v>
      </c>
      <c r="C326" s="36">
        <v>1967901103.322</v>
      </c>
      <c r="D326" s="33"/>
      <c r="E326" s="36">
        <v>2.0271170000000002E-3</v>
      </c>
      <c r="F326" s="36">
        <v>1.7499999999999999E-7</v>
      </c>
      <c r="G326" s="37">
        <f t="shared" si="63"/>
        <v>3.8049816344258858</v>
      </c>
      <c r="H326" s="40"/>
      <c r="I326" s="40"/>
      <c r="J326" s="37">
        <f t="shared" si="64"/>
        <v>8.7273089966088166E-2</v>
      </c>
      <c r="K326" s="37">
        <f t="shared" si="65"/>
        <v>0.3685950930587451</v>
      </c>
      <c r="L326" s="39"/>
      <c r="M326" s="25"/>
    </row>
    <row r="327" spans="1:13" x14ac:dyDescent="0.2">
      <c r="A327" s="25"/>
      <c r="B327" s="35"/>
      <c r="C327" s="36"/>
      <c r="D327" s="33"/>
      <c r="E327" s="36"/>
      <c r="F327" s="36"/>
      <c r="G327" s="40"/>
      <c r="H327" s="38"/>
      <c r="I327" s="44"/>
      <c r="J327" s="40"/>
      <c r="K327" s="40"/>
      <c r="L327" s="39"/>
      <c r="M327" s="25"/>
    </row>
    <row r="328" spans="1:13" x14ac:dyDescent="0.2">
      <c r="A328" s="25">
        <v>1</v>
      </c>
      <c r="B328" s="35" t="s">
        <v>1881</v>
      </c>
      <c r="C328" s="36">
        <f>AVERAGE(C329:C346)</f>
        <v>1967805039.8897772</v>
      </c>
      <c r="D328" s="33"/>
      <c r="E328" s="36">
        <f>AVERAGE(E329:E346)</f>
        <v>2.0023072222222224E-3</v>
      </c>
      <c r="F328" s="36">
        <f>2*STDEV(E329:E346)</f>
        <v>1.2267605462796791E-6</v>
      </c>
      <c r="G328" s="37">
        <f t="shared" ref="G328:G346" si="66">1000*(E328/((1+(0)/1000)*(E$254/((1+((4.87)/1000))*0.0020052)))/0.0020052-1)</f>
        <v>-8.4805344589107268</v>
      </c>
      <c r="H328" s="38">
        <f>G328-I328</f>
        <v>-0.87053445891072645</v>
      </c>
      <c r="I328" s="37">
        <v>-7.61</v>
      </c>
      <c r="J328" s="37"/>
      <c r="K328" s="37">
        <f>F328/0.0020052*1000</f>
        <v>0.61178962012750815</v>
      </c>
      <c r="L328" s="39"/>
      <c r="M328" s="25"/>
    </row>
    <row r="329" spans="1:13" x14ac:dyDescent="0.2">
      <c r="A329" s="25"/>
      <c r="B329" s="35" t="s">
        <v>334</v>
      </c>
      <c r="C329" s="36">
        <v>1961337476.6960001</v>
      </c>
      <c r="D329" s="33"/>
      <c r="E329" s="36">
        <v>2.0035919999999998E-3</v>
      </c>
      <c r="F329" s="36">
        <v>3.2300000000000002E-7</v>
      </c>
      <c r="G329" s="37">
        <f t="shared" si="66"/>
        <v>-7.8443273067699826</v>
      </c>
      <c r="H329" s="40"/>
      <c r="I329" s="40"/>
      <c r="J329" s="37">
        <f t="shared" ref="J329:J346" si="67">F329/0.0020052*1000</f>
        <v>0.16108118890883705</v>
      </c>
      <c r="K329" s="37">
        <f t="shared" ref="K329:K346" si="68">SQRT((F329/0.0020052*1000)^2+(F$254/0.0020052*1000)^2)</f>
        <v>0.392674037612675</v>
      </c>
      <c r="L329" s="39"/>
      <c r="M329" s="25"/>
    </row>
    <row r="330" spans="1:13" x14ac:dyDescent="0.2">
      <c r="A330" s="25"/>
      <c r="B330" s="35" t="s">
        <v>335</v>
      </c>
      <c r="C330" s="36">
        <v>1965068548.454</v>
      </c>
      <c r="D330" s="33"/>
      <c r="E330" s="36">
        <v>2.0026660000000002E-3</v>
      </c>
      <c r="F330" s="36">
        <v>2.5699999999999999E-7</v>
      </c>
      <c r="G330" s="37">
        <f t="shared" si="66"/>
        <v>-8.3028718372498709</v>
      </c>
      <c r="H330" s="40"/>
      <c r="I330" s="40"/>
      <c r="J330" s="37">
        <f t="shared" si="67"/>
        <v>0.12816676640734093</v>
      </c>
      <c r="K330" s="37">
        <f t="shared" si="68"/>
        <v>0.38035834473042651</v>
      </c>
      <c r="L330" s="39"/>
      <c r="M330" s="25"/>
    </row>
    <row r="331" spans="1:13" x14ac:dyDescent="0.2">
      <c r="A331" s="25"/>
      <c r="B331" s="35" t="s">
        <v>336</v>
      </c>
      <c r="C331" s="36">
        <v>1969239777.5469999</v>
      </c>
      <c r="D331" s="33"/>
      <c r="E331" s="36">
        <v>2.0021489999999999E-3</v>
      </c>
      <c r="F331" s="36">
        <v>2.3300000000000001E-7</v>
      </c>
      <c r="G331" s="37">
        <f t="shared" si="66"/>
        <v>-8.5588842802936114</v>
      </c>
      <c r="H331" s="40"/>
      <c r="I331" s="40"/>
      <c r="J331" s="37">
        <f t="shared" si="67"/>
        <v>0.11619788549770597</v>
      </c>
      <c r="K331" s="37">
        <f t="shared" si="68"/>
        <v>0.37649395611203912</v>
      </c>
      <c r="L331" s="39"/>
      <c r="M331" s="25"/>
    </row>
    <row r="332" spans="1:13" x14ac:dyDescent="0.2">
      <c r="A332" s="25"/>
      <c r="B332" s="35" t="s">
        <v>1622</v>
      </c>
      <c r="C332" s="36">
        <v>1965390032.197</v>
      </c>
      <c r="D332" s="33"/>
      <c r="E332" s="36">
        <v>2.0021259999999999E-3</v>
      </c>
      <c r="F332" s="36">
        <v>4.27E-7</v>
      </c>
      <c r="G332" s="37">
        <f t="shared" si="66"/>
        <v>-8.570273615283952</v>
      </c>
      <c r="H332" s="40"/>
      <c r="I332" s="40"/>
      <c r="J332" s="37">
        <f t="shared" si="67"/>
        <v>0.21294633951725514</v>
      </c>
      <c r="K332" s="37">
        <f t="shared" si="68"/>
        <v>0.41664360538541106</v>
      </c>
      <c r="L332" s="39"/>
      <c r="M332" s="25"/>
    </row>
    <row r="333" spans="1:13" x14ac:dyDescent="0.2">
      <c r="A333" s="25"/>
      <c r="B333" s="35" t="s">
        <v>1623</v>
      </c>
      <c r="C333" s="36">
        <v>1975800768.2049999</v>
      </c>
      <c r="D333" s="33"/>
      <c r="E333" s="36">
        <v>2.0027949999999999E-3</v>
      </c>
      <c r="F333" s="36">
        <v>5.3600000000000004E-7</v>
      </c>
      <c r="G333" s="37">
        <f t="shared" si="66"/>
        <v>-8.2389925236086015</v>
      </c>
      <c r="H333" s="40"/>
      <c r="I333" s="40"/>
      <c r="J333" s="37">
        <f t="shared" si="67"/>
        <v>0.26730500698184723</v>
      </c>
      <c r="K333" s="37">
        <f t="shared" si="68"/>
        <v>0.44687550520510905</v>
      </c>
      <c r="L333" s="39"/>
      <c r="M333" s="25"/>
    </row>
    <row r="334" spans="1:13" x14ac:dyDescent="0.2">
      <c r="A334" s="25"/>
      <c r="B334" s="35" t="s">
        <v>1624</v>
      </c>
      <c r="C334" s="36">
        <v>1987000197.4230001</v>
      </c>
      <c r="D334" s="33"/>
      <c r="E334" s="36">
        <v>2.0031379999999998E-3</v>
      </c>
      <c r="F334" s="36">
        <v>2.2499999999999999E-7</v>
      </c>
      <c r="G334" s="37">
        <f t="shared" si="66"/>
        <v>-8.0691428757094776</v>
      </c>
      <c r="H334" s="40"/>
      <c r="I334" s="40"/>
      <c r="J334" s="37">
        <f t="shared" si="67"/>
        <v>0.11220825852782765</v>
      </c>
      <c r="K334" s="37">
        <f t="shared" si="68"/>
        <v>0.37528181900620217</v>
      </c>
      <c r="L334" s="39"/>
      <c r="M334" s="25"/>
    </row>
    <row r="335" spans="1:13" x14ac:dyDescent="0.2">
      <c r="A335" s="25"/>
      <c r="B335" s="35" t="s">
        <v>1625</v>
      </c>
      <c r="C335" s="36">
        <v>2000640189.642</v>
      </c>
      <c r="D335" s="33"/>
      <c r="E335" s="36">
        <v>2.0020939999999998E-3</v>
      </c>
      <c r="F335" s="36">
        <v>3.8700000000000001E-7</v>
      </c>
      <c r="G335" s="37">
        <f t="shared" si="66"/>
        <v>-8.5861196465748524</v>
      </c>
      <c r="H335" s="40"/>
      <c r="I335" s="40"/>
      <c r="J335" s="37">
        <f t="shared" si="67"/>
        <v>0.19299820466786358</v>
      </c>
      <c r="K335" s="37">
        <f t="shared" si="68"/>
        <v>0.40680960829333246</v>
      </c>
      <c r="L335" s="39"/>
      <c r="M335" s="25"/>
    </row>
    <row r="336" spans="1:13" x14ac:dyDescent="0.2">
      <c r="A336" s="25"/>
      <c r="B336" s="35" t="s">
        <v>1626</v>
      </c>
      <c r="C336" s="36">
        <v>1992303802.1289999</v>
      </c>
      <c r="D336" s="33"/>
      <c r="E336" s="36">
        <v>2.0028630000000001E-3</v>
      </c>
      <c r="F336" s="36">
        <v>1.48E-7</v>
      </c>
      <c r="G336" s="37">
        <f t="shared" si="66"/>
        <v>-8.205319707115466</v>
      </c>
      <c r="H336" s="40"/>
      <c r="I336" s="40"/>
      <c r="J336" s="37">
        <f t="shared" si="67"/>
        <v>7.3808098942748854E-2</v>
      </c>
      <c r="K336" s="37">
        <f t="shared" si="68"/>
        <v>0.36564106151292508</v>
      </c>
      <c r="L336" s="39"/>
      <c r="M336" s="25"/>
    </row>
    <row r="337" spans="1:13" x14ac:dyDescent="0.2">
      <c r="A337" s="25"/>
      <c r="B337" s="35" t="s">
        <v>1627</v>
      </c>
      <c r="C337" s="36">
        <v>1991276653.5109999</v>
      </c>
      <c r="D337" s="33"/>
      <c r="E337" s="36">
        <v>2.0023649999999999E-3</v>
      </c>
      <c r="F337" s="36">
        <v>2.9400000000000001E-7</v>
      </c>
      <c r="G337" s="37">
        <f t="shared" si="66"/>
        <v>-8.4519235690802006</v>
      </c>
      <c r="H337" s="40"/>
      <c r="I337" s="40"/>
      <c r="J337" s="37">
        <f t="shared" si="67"/>
        <v>0.14661879114302814</v>
      </c>
      <c r="K337" s="37">
        <f t="shared" si="68"/>
        <v>0.38696617463416483</v>
      </c>
      <c r="L337" s="39"/>
      <c r="M337" s="25"/>
    </row>
    <row r="338" spans="1:13" x14ac:dyDescent="0.2">
      <c r="A338" s="25"/>
      <c r="B338" s="35" t="s">
        <v>1628</v>
      </c>
      <c r="C338" s="36">
        <v>1972281243.523</v>
      </c>
      <c r="D338" s="33"/>
      <c r="E338" s="36">
        <v>2.0021769999999999E-3</v>
      </c>
      <c r="F338" s="36">
        <v>1.9999999999999999E-7</v>
      </c>
      <c r="G338" s="37">
        <f t="shared" si="66"/>
        <v>-8.5450190029141559</v>
      </c>
      <c r="H338" s="40"/>
      <c r="I338" s="40"/>
      <c r="J338" s="37">
        <f t="shared" si="67"/>
        <v>9.9740674246957914E-2</v>
      </c>
      <c r="K338" s="37">
        <f t="shared" si="68"/>
        <v>0.37174447204228045</v>
      </c>
      <c r="L338" s="39"/>
      <c r="M338" s="25"/>
    </row>
    <row r="339" spans="1:13" x14ac:dyDescent="0.2">
      <c r="A339" s="25"/>
      <c r="B339" s="35" t="s">
        <v>1629</v>
      </c>
      <c r="C339" s="36">
        <v>1976030481.154</v>
      </c>
      <c r="D339" s="33"/>
      <c r="E339" s="36">
        <v>2.0007269999999999E-3</v>
      </c>
      <c r="F339" s="36">
        <v>1.6199999999999999E-7</v>
      </c>
      <c r="G339" s="37">
        <f t="shared" si="66"/>
        <v>-9.2630422957826752</v>
      </c>
      <c r="H339" s="40"/>
      <c r="I339" s="40"/>
      <c r="J339" s="37">
        <f t="shared" si="67"/>
        <v>8.0789946140035915E-2</v>
      </c>
      <c r="K339" s="37">
        <f t="shared" si="68"/>
        <v>0.36711410459428817</v>
      </c>
      <c r="L339" s="39"/>
      <c r="M339" s="25"/>
    </row>
    <row r="340" spans="1:13" x14ac:dyDescent="0.2">
      <c r="A340" s="25"/>
      <c r="B340" s="35" t="s">
        <v>1666</v>
      </c>
      <c r="C340" s="36">
        <v>1968599826.316</v>
      </c>
      <c r="D340" s="33"/>
      <c r="E340" s="36">
        <v>2.0018200000000001E-3</v>
      </c>
      <c r="F340" s="36">
        <v>2.72E-7</v>
      </c>
      <c r="G340" s="37">
        <f t="shared" si="66"/>
        <v>-8.7218012895030625</v>
      </c>
      <c r="H340" s="40"/>
      <c r="I340" s="40"/>
      <c r="J340" s="37">
        <f t="shared" si="67"/>
        <v>0.13564731697586277</v>
      </c>
      <c r="K340" s="37">
        <f t="shared" si="68"/>
        <v>0.38294378829993608</v>
      </c>
      <c r="L340" s="39"/>
      <c r="M340" s="25"/>
    </row>
    <row r="341" spans="1:13" x14ac:dyDescent="0.2">
      <c r="A341" s="25"/>
      <c r="B341" s="35" t="s">
        <v>1667</v>
      </c>
      <c r="C341" s="36">
        <v>1997519759.7939999</v>
      </c>
      <c r="D341" s="33"/>
      <c r="E341" s="36">
        <v>2.0023879999999999E-3</v>
      </c>
      <c r="F341" s="36">
        <v>2.53E-7</v>
      </c>
      <c r="G341" s="37">
        <f t="shared" si="66"/>
        <v>-8.4405342340896361</v>
      </c>
      <c r="H341" s="40"/>
      <c r="I341" s="40"/>
      <c r="J341" s="37">
        <f t="shared" si="67"/>
        <v>0.12617195292240174</v>
      </c>
      <c r="K341" s="37">
        <f t="shared" si="68"/>
        <v>0.3796908111859027</v>
      </c>
      <c r="L341" s="39"/>
      <c r="M341" s="25"/>
    </row>
    <row r="342" spans="1:13" x14ac:dyDescent="0.2">
      <c r="A342" s="25"/>
      <c r="B342" s="35" t="s">
        <v>1624</v>
      </c>
      <c r="C342" s="36">
        <v>1933736334.8499999</v>
      </c>
      <c r="D342" s="33"/>
      <c r="E342" s="36">
        <v>2.001699E-3</v>
      </c>
      <c r="F342" s="36">
        <v>5.9999999999999995E-8</v>
      </c>
      <c r="G342" s="37">
        <f t="shared" si="66"/>
        <v>-8.7817190953216606</v>
      </c>
      <c r="H342" s="40"/>
      <c r="I342" s="40"/>
      <c r="J342" s="37">
        <f t="shared" si="67"/>
        <v>2.9922202274087373E-2</v>
      </c>
      <c r="K342" s="37">
        <f t="shared" si="68"/>
        <v>0.35936205779643382</v>
      </c>
      <c r="L342" s="39"/>
      <c r="M342" s="25"/>
    </row>
    <row r="343" spans="1:13" x14ac:dyDescent="0.2">
      <c r="A343" s="25"/>
      <c r="B343" s="35" t="s">
        <v>334</v>
      </c>
      <c r="C343" s="36">
        <v>1950716103.3870001</v>
      </c>
      <c r="D343" s="33"/>
      <c r="E343" s="36">
        <v>2.0022180000000001E-3</v>
      </c>
      <c r="F343" s="36">
        <v>3.41E-7</v>
      </c>
      <c r="G343" s="37">
        <f t="shared" si="66"/>
        <v>-8.5247162753224757</v>
      </c>
      <c r="H343" s="40"/>
      <c r="I343" s="40"/>
      <c r="J343" s="37">
        <f t="shared" si="67"/>
        <v>0.17005784959106324</v>
      </c>
      <c r="K343" s="37">
        <f t="shared" si="68"/>
        <v>0.39644094465921748</v>
      </c>
      <c r="L343" s="39"/>
      <c r="M343" s="25"/>
    </row>
    <row r="344" spans="1:13" x14ac:dyDescent="0.2">
      <c r="A344" s="25"/>
      <c r="B344" s="35" t="s">
        <v>335</v>
      </c>
      <c r="C344" s="36">
        <v>1959283772.9360001</v>
      </c>
      <c r="D344" s="33"/>
      <c r="E344" s="36">
        <v>2.0022320000000001E-3</v>
      </c>
      <c r="F344" s="36">
        <v>2.72E-7</v>
      </c>
      <c r="G344" s="37">
        <f t="shared" si="66"/>
        <v>-8.517783636632803</v>
      </c>
      <c r="H344" s="40"/>
      <c r="I344" s="40"/>
      <c r="J344" s="37">
        <f t="shared" si="67"/>
        <v>0.13564731697586277</v>
      </c>
      <c r="K344" s="37">
        <f t="shared" si="68"/>
        <v>0.38294378829993608</v>
      </c>
      <c r="L344" s="39"/>
      <c r="M344" s="25"/>
    </row>
    <row r="345" spans="1:13" x14ac:dyDescent="0.2">
      <c r="A345" s="25"/>
      <c r="B345" s="35" t="s">
        <v>336</v>
      </c>
      <c r="C345" s="36">
        <v>1945966398.6129999</v>
      </c>
      <c r="D345" s="33"/>
      <c r="E345" s="36">
        <v>2.0019930000000001E-3</v>
      </c>
      <c r="F345" s="36">
        <v>2.1799999999999999E-7</v>
      </c>
      <c r="G345" s="37">
        <f t="shared" si="66"/>
        <v>-8.6361336828365545</v>
      </c>
      <c r="H345" s="40"/>
      <c r="I345" s="40"/>
      <c r="J345" s="37">
        <f t="shared" si="67"/>
        <v>0.10871733492918412</v>
      </c>
      <c r="K345" s="37">
        <f t="shared" si="68"/>
        <v>0.37425286813711989</v>
      </c>
      <c r="L345" s="39"/>
      <c r="M345" s="25"/>
    </row>
    <row r="346" spans="1:13" x14ac:dyDescent="0.2">
      <c r="A346" s="25"/>
      <c r="B346" s="35" t="s">
        <v>1623</v>
      </c>
      <c r="C346" s="36">
        <v>1908299351.6389999</v>
      </c>
      <c r="D346" s="33"/>
      <c r="E346" s="36">
        <v>2.0024880000000002E-3</v>
      </c>
      <c r="F346" s="36">
        <v>1.48E-7</v>
      </c>
      <c r="G346" s="37">
        <f t="shared" si="66"/>
        <v>-8.3910153863056003</v>
      </c>
      <c r="H346" s="40"/>
      <c r="I346" s="40"/>
      <c r="J346" s="37">
        <f t="shared" si="67"/>
        <v>7.3808098942748854E-2</v>
      </c>
      <c r="K346" s="37">
        <f t="shared" si="68"/>
        <v>0.36564106151292508</v>
      </c>
      <c r="L346" s="39"/>
      <c r="M346" s="25"/>
    </row>
    <row r="347" spans="1:13" x14ac:dyDescent="0.2">
      <c r="A347" s="25"/>
      <c r="B347" s="35"/>
      <c r="C347" s="36"/>
      <c r="D347" s="33"/>
      <c r="E347" s="36"/>
      <c r="F347" s="36"/>
      <c r="G347" s="40"/>
      <c r="H347" s="40"/>
      <c r="I347" s="40"/>
      <c r="J347" s="40"/>
      <c r="K347" s="31"/>
      <c r="L347" s="39"/>
      <c r="M347" s="25"/>
    </row>
    <row r="348" spans="1:13" x14ac:dyDescent="0.2">
      <c r="A348" s="25">
        <v>1</v>
      </c>
      <c r="B348" s="35" t="s">
        <v>1835</v>
      </c>
      <c r="C348" s="36">
        <f>AVERAGE(C349:C363)</f>
        <v>1955967614.2368002</v>
      </c>
      <c r="D348" s="33"/>
      <c r="E348" s="36">
        <f>AVERAGE(E349:E363)</f>
        <v>2.0327147333333334E-3</v>
      </c>
      <c r="F348" s="36">
        <f>2*STDEV(E349:E363)</f>
        <v>1.7151408882849353E-6</v>
      </c>
      <c r="G348" s="37">
        <f>1000*(E348/((1+(0)/1000)*(E$254/((1+((4.87)/1000))*0.0020052)))/0.0020052-1)</f>
        <v>6.5769146831158309</v>
      </c>
      <c r="H348" s="38">
        <f>G348-I348</f>
        <v>-1.4130853168841693</v>
      </c>
      <c r="I348" s="40">
        <v>7.99</v>
      </c>
      <c r="J348" s="37"/>
      <c r="K348" s="37">
        <f>F348/0.0020052*1000</f>
        <v>0.85534654313032876</v>
      </c>
      <c r="L348" s="39"/>
      <c r="M348" s="25"/>
    </row>
    <row r="349" spans="1:13" x14ac:dyDescent="0.2">
      <c r="A349" s="25"/>
      <c r="B349" s="35" t="s">
        <v>327</v>
      </c>
      <c r="C349" s="36">
        <v>1948347050.7309999</v>
      </c>
      <c r="D349" s="33"/>
      <c r="E349" s="36">
        <v>2.03309E-3</v>
      </c>
      <c r="F349" s="36">
        <v>7.7000000000000001E-8</v>
      </c>
      <c r="G349" s="37">
        <f>1000*(E349/((1+(0)/1000)*(E$254/((1+((4.87)/1000))*0.0020052)))/0.0020052-1)</f>
        <v>6.7627424125666913</v>
      </c>
      <c r="H349" s="40"/>
      <c r="I349" s="40"/>
      <c r="J349" s="37">
        <f t="shared" ref="J349" si="69">F349/0.0020052*1000</f>
        <v>3.8400159585078801E-2</v>
      </c>
      <c r="K349" s="37">
        <f t="shared" ref="K349" si="70">SQRT((F349/0.0020052*1000)^2+(F$254/0.0020052*1000)^2)</f>
        <v>0.36016707602294185</v>
      </c>
      <c r="L349" s="39"/>
      <c r="M349" s="25"/>
    </row>
    <row r="350" spans="1:13" x14ac:dyDescent="0.2">
      <c r="A350" s="25"/>
      <c r="B350" s="35" t="s">
        <v>374</v>
      </c>
      <c r="C350" s="36">
        <v>1967548712.0580001</v>
      </c>
      <c r="D350" s="33"/>
      <c r="E350" s="36">
        <v>2.03419E-3</v>
      </c>
      <c r="F350" s="36">
        <v>2.7500000000000001E-7</v>
      </c>
      <c r="G350" s="37">
        <f t="shared" ref="G350:G363" si="71">1000*(E350/((1+(0)/1000)*(E$254/((1+((4.87)/1000))*0.0020052)))/0.0020052-1)</f>
        <v>7.3074497381913073</v>
      </c>
      <c r="H350" s="40"/>
      <c r="I350" s="40"/>
      <c r="J350" s="37">
        <f t="shared" ref="J350:J363" si="72">F350/0.0020052*1000</f>
        <v>0.13714342708956714</v>
      </c>
      <c r="K350" s="37">
        <f t="shared" ref="K350:K363" si="73">SQRT((F350/0.0020052*1000)^2+(F$254/0.0020052*1000)^2)</f>
        <v>0.38347629651469656</v>
      </c>
      <c r="L350" s="39"/>
      <c r="M350" s="25"/>
    </row>
    <row r="351" spans="1:13" x14ac:dyDescent="0.2">
      <c r="A351" s="25"/>
      <c r="B351" s="35" t="s">
        <v>375</v>
      </c>
      <c r="C351" s="36">
        <v>1957300842.098</v>
      </c>
      <c r="D351" s="33"/>
      <c r="E351" s="36">
        <v>2.0321639999999999E-3</v>
      </c>
      <c r="F351" s="36">
        <v>1.5800000000000001E-7</v>
      </c>
      <c r="G351" s="37">
        <f t="shared" si="71"/>
        <v>6.3041978820863598</v>
      </c>
      <c r="H351" s="40"/>
      <c r="I351" s="40"/>
      <c r="J351" s="37">
        <f t="shared" si="72"/>
        <v>7.8795132655096758E-2</v>
      </c>
      <c r="K351" s="37">
        <f t="shared" si="73"/>
        <v>0.36668027397842162</v>
      </c>
      <c r="L351" s="39"/>
      <c r="M351" s="25"/>
    </row>
    <row r="352" spans="1:13" x14ac:dyDescent="0.2">
      <c r="A352" s="25"/>
      <c r="B352" s="35" t="s">
        <v>376</v>
      </c>
      <c r="C352" s="36">
        <v>1945850412.898</v>
      </c>
      <c r="D352" s="33"/>
      <c r="E352" s="36">
        <v>2.032613E-3</v>
      </c>
      <c r="F352" s="36">
        <v>1.3400000000000001E-7</v>
      </c>
      <c r="G352" s="37">
        <f t="shared" si="71"/>
        <v>6.5265375086367428</v>
      </c>
      <c r="H352" s="40"/>
      <c r="I352" s="40"/>
      <c r="J352" s="37">
        <f t="shared" si="72"/>
        <v>6.6826251745461807E-2</v>
      </c>
      <c r="K352" s="37">
        <f t="shared" si="73"/>
        <v>0.36429589390645606</v>
      </c>
      <c r="L352" s="39"/>
      <c r="M352" s="25"/>
    </row>
    <row r="353" spans="1:13" x14ac:dyDescent="0.2">
      <c r="A353" s="25"/>
      <c r="B353" s="35" t="s">
        <v>377</v>
      </c>
      <c r="C353" s="36">
        <v>1950493991.835</v>
      </c>
      <c r="D353" s="33"/>
      <c r="E353" s="36">
        <v>2.0318020000000001E-3</v>
      </c>
      <c r="F353" s="36">
        <v>3.0499999999999999E-7</v>
      </c>
      <c r="G353" s="37">
        <f t="shared" si="71"/>
        <v>6.1249396531082301</v>
      </c>
      <c r="H353" s="40"/>
      <c r="I353" s="40"/>
      <c r="J353" s="37">
        <f t="shared" si="72"/>
        <v>0.1521045282266108</v>
      </c>
      <c r="K353" s="37">
        <f t="shared" si="73"/>
        <v>0.38907780443221879</v>
      </c>
      <c r="L353" s="39"/>
      <c r="M353" s="25"/>
    </row>
    <row r="354" spans="1:13" x14ac:dyDescent="0.2">
      <c r="A354" s="25"/>
      <c r="B354" s="35" t="s">
        <v>378</v>
      </c>
      <c r="C354" s="36">
        <v>1958153072.214</v>
      </c>
      <c r="D354" s="33"/>
      <c r="E354" s="36">
        <v>2.0334440000000001E-3</v>
      </c>
      <c r="F354" s="36">
        <v>2.8299999999999998E-7</v>
      </c>
      <c r="G354" s="37">
        <f t="shared" si="71"/>
        <v>6.9380391337223735</v>
      </c>
      <c r="H354" s="40"/>
      <c r="I354" s="40"/>
      <c r="J354" s="37">
        <f t="shared" si="72"/>
        <v>0.14113305405944546</v>
      </c>
      <c r="K354" s="37">
        <f t="shared" si="73"/>
        <v>0.38492114691570584</v>
      </c>
      <c r="L354" s="39"/>
      <c r="M354" s="25"/>
    </row>
    <row r="355" spans="1:13" x14ac:dyDescent="0.2">
      <c r="A355" s="25"/>
      <c r="B355" s="35" t="s">
        <v>379</v>
      </c>
      <c r="C355" s="36">
        <v>1948736547.2409999</v>
      </c>
      <c r="D355" s="33"/>
      <c r="E355" s="36">
        <v>2.0334709999999998E-3</v>
      </c>
      <c r="F355" s="36">
        <v>3.8200000000000001E-7</v>
      </c>
      <c r="G355" s="37">
        <f t="shared" si="71"/>
        <v>6.9514092226237167</v>
      </c>
      <c r="H355" s="40"/>
      <c r="I355" s="40"/>
      <c r="J355" s="37">
        <f t="shared" si="72"/>
        <v>0.19050468781168961</v>
      </c>
      <c r="K355" s="37">
        <f t="shared" si="73"/>
        <v>0.40563257570489253</v>
      </c>
      <c r="L355" s="39"/>
      <c r="M355" s="25"/>
    </row>
    <row r="356" spans="1:13" x14ac:dyDescent="0.2">
      <c r="A356" s="25"/>
      <c r="B356" s="35" t="s">
        <v>328</v>
      </c>
      <c r="C356" s="36">
        <v>1966209768.7650001</v>
      </c>
      <c r="D356" s="33"/>
      <c r="E356" s="36">
        <v>2.0336960000000002E-3</v>
      </c>
      <c r="F356" s="36">
        <v>2.4600000000000001E-7</v>
      </c>
      <c r="G356" s="37">
        <f t="shared" si="71"/>
        <v>7.0628266301382414</v>
      </c>
      <c r="H356" s="40"/>
      <c r="I356" s="40"/>
      <c r="J356" s="37">
        <f t="shared" si="72"/>
        <v>0.12268102932375824</v>
      </c>
      <c r="K356" s="37">
        <f t="shared" si="73"/>
        <v>0.37854509024777072</v>
      </c>
      <c r="L356" s="39"/>
      <c r="M356" s="25"/>
    </row>
    <row r="357" spans="1:13" x14ac:dyDescent="0.2">
      <c r="A357" s="25"/>
      <c r="B357" s="35" t="s">
        <v>380</v>
      </c>
      <c r="C357" s="36">
        <v>1965490740.6289999</v>
      </c>
      <c r="D357" s="33"/>
      <c r="E357" s="36">
        <v>2.031536E-3</v>
      </c>
      <c r="F357" s="36">
        <v>1.1999999999999999E-7</v>
      </c>
      <c r="G357" s="37">
        <f t="shared" si="71"/>
        <v>5.9932195180025793</v>
      </c>
      <c r="H357" s="40"/>
      <c r="I357" s="40"/>
      <c r="J357" s="37">
        <f t="shared" si="72"/>
        <v>5.9844404548174746E-2</v>
      </c>
      <c r="K357" s="37">
        <f t="shared" si="73"/>
        <v>0.36308002306720438</v>
      </c>
      <c r="L357" s="39"/>
      <c r="M357" s="25"/>
    </row>
    <row r="358" spans="1:13" x14ac:dyDescent="0.2">
      <c r="A358" s="25"/>
      <c r="B358" s="35" t="s">
        <v>381</v>
      </c>
      <c r="C358" s="36">
        <v>1970754893.9200001</v>
      </c>
      <c r="D358" s="33"/>
      <c r="E358" s="36">
        <v>2.0316319999999998E-3</v>
      </c>
      <c r="F358" s="36">
        <v>3.4999999999999998E-7</v>
      </c>
      <c r="G358" s="37">
        <f t="shared" si="71"/>
        <v>6.0407576118755024</v>
      </c>
      <c r="H358" s="40"/>
      <c r="I358" s="40"/>
      <c r="J358" s="37">
        <f t="shared" si="72"/>
        <v>0.17454617993217633</v>
      </c>
      <c r="K358" s="37">
        <f t="shared" si="73"/>
        <v>0.39838689652606768</v>
      </c>
      <c r="L358" s="39"/>
      <c r="M358" s="25"/>
    </row>
    <row r="359" spans="1:13" x14ac:dyDescent="0.2">
      <c r="A359" s="25"/>
      <c r="B359" s="35" t="s">
        <v>382</v>
      </c>
      <c r="C359" s="36">
        <v>1959131526.2379999</v>
      </c>
      <c r="D359" s="33"/>
      <c r="E359" s="36">
        <v>2.0328880000000001E-3</v>
      </c>
      <c r="F359" s="36">
        <v>3.0499999999999999E-7</v>
      </c>
      <c r="G359" s="37">
        <f t="shared" si="71"/>
        <v>6.6627143400428412</v>
      </c>
      <c r="H359" s="40"/>
      <c r="I359" s="40"/>
      <c r="J359" s="37">
        <f t="shared" si="72"/>
        <v>0.1521045282266108</v>
      </c>
      <c r="K359" s="37">
        <f t="shared" si="73"/>
        <v>0.38907780443221879</v>
      </c>
      <c r="L359" s="39"/>
      <c r="M359" s="25"/>
    </row>
    <row r="360" spans="1:13" x14ac:dyDescent="0.2">
      <c r="A360" s="25"/>
      <c r="B360" s="35" t="s">
        <v>383</v>
      </c>
      <c r="C360" s="36">
        <v>1959609276.22</v>
      </c>
      <c r="D360" s="33"/>
      <c r="E360" s="36">
        <v>2.031808E-3</v>
      </c>
      <c r="F360" s="36">
        <v>4.7300000000000001E-7</v>
      </c>
      <c r="G360" s="37">
        <f t="shared" si="71"/>
        <v>6.1279107839751212</v>
      </c>
      <c r="H360" s="40"/>
      <c r="I360" s="40"/>
      <c r="J360" s="37">
        <f t="shared" si="72"/>
        <v>0.23588669459405545</v>
      </c>
      <c r="K360" s="37">
        <f t="shared" si="73"/>
        <v>0.42882197131358052</v>
      </c>
      <c r="L360" s="39"/>
      <c r="M360" s="25"/>
    </row>
    <row r="361" spans="1:13" x14ac:dyDescent="0.2">
      <c r="A361" s="25"/>
      <c r="B361" s="35" t="s">
        <v>329</v>
      </c>
      <c r="C361" s="36">
        <v>1926616720.688</v>
      </c>
      <c r="D361" s="33"/>
      <c r="E361" s="36">
        <v>2.0331839999999999E-3</v>
      </c>
      <c r="F361" s="36">
        <v>3.7800000000000002E-7</v>
      </c>
      <c r="G361" s="37">
        <f t="shared" si="71"/>
        <v>6.8092901294836139</v>
      </c>
      <c r="H361" s="40"/>
      <c r="I361" s="40"/>
      <c r="J361" s="37">
        <f t="shared" si="72"/>
        <v>0.18850987432675045</v>
      </c>
      <c r="K361" s="37">
        <f t="shared" si="73"/>
        <v>0.40469954671761532</v>
      </c>
      <c r="L361" s="39"/>
      <c r="M361" s="25"/>
    </row>
    <row r="362" spans="1:13" x14ac:dyDescent="0.2">
      <c r="A362" s="25"/>
      <c r="B362" s="35" t="s">
        <v>384</v>
      </c>
      <c r="C362" s="36">
        <v>1956502230.02</v>
      </c>
      <c r="D362" s="33"/>
      <c r="E362" s="36">
        <v>2.0318580000000001E-3</v>
      </c>
      <c r="F362" s="36">
        <v>7.5099999999999999E-7</v>
      </c>
      <c r="G362" s="37">
        <f t="shared" si="71"/>
        <v>6.1526702078673612</v>
      </c>
      <c r="H362" s="40"/>
      <c r="I362" s="40"/>
      <c r="J362" s="37">
        <f t="shared" si="72"/>
        <v>0.37452623179732697</v>
      </c>
      <c r="K362" s="37">
        <f t="shared" si="73"/>
        <v>0.51818495607173043</v>
      </c>
      <c r="L362" s="39"/>
      <c r="M362" s="25"/>
    </row>
    <row r="363" spans="1:13" x14ac:dyDescent="0.2">
      <c r="A363" s="25"/>
      <c r="B363" s="35" t="s">
        <v>385</v>
      </c>
      <c r="C363" s="36">
        <v>1958768427.997</v>
      </c>
      <c r="D363" s="33"/>
      <c r="E363" s="36">
        <v>2.0333450000000002E-3</v>
      </c>
      <c r="F363" s="36">
        <v>2.28E-7</v>
      </c>
      <c r="G363" s="37">
        <f t="shared" si="71"/>
        <v>6.8890154744161158</v>
      </c>
      <c r="H363" s="40"/>
      <c r="I363" s="40"/>
      <c r="J363" s="37">
        <f t="shared" si="72"/>
        <v>0.11370436864153202</v>
      </c>
      <c r="K363" s="37">
        <f t="shared" si="73"/>
        <v>0.37573186429011507</v>
      </c>
      <c r="L363" s="39"/>
      <c r="M363" s="25"/>
    </row>
    <row r="364" spans="1:13" x14ac:dyDescent="0.2">
      <c r="A364" s="25"/>
      <c r="B364" s="35"/>
      <c r="C364" s="36"/>
      <c r="D364" s="33"/>
      <c r="E364" s="36"/>
      <c r="F364" s="36"/>
      <c r="G364" s="40"/>
      <c r="H364" s="40"/>
      <c r="I364" s="40"/>
      <c r="J364" s="40"/>
      <c r="K364" s="40"/>
      <c r="L364" s="39"/>
      <c r="M364" s="25"/>
    </row>
    <row r="365" spans="1:13" x14ac:dyDescent="0.2">
      <c r="A365" s="25">
        <v>1</v>
      </c>
      <c r="B365" s="35" t="s">
        <v>2666</v>
      </c>
      <c r="C365" s="36">
        <f>AVERAGE(C366:C374)</f>
        <v>1945972015.3442225</v>
      </c>
      <c r="D365" s="33"/>
      <c r="E365" s="36">
        <f>AVERAGE(E366:E374)</f>
        <v>2.0267078888888891E-3</v>
      </c>
      <c r="F365" s="36">
        <f>2*STDEV(E366:E374)</f>
        <v>1.0571799489418178E-6</v>
      </c>
      <c r="G365" s="37">
        <f t="shared" ref="G365:G374" si="74">1000*(E365/((1+(0)/1000)*(E$254/((1+((4.87)/1000))*0.0020052)))/0.0020052-1)</f>
        <v>3.6023945260472701</v>
      </c>
      <c r="H365" s="38">
        <f>G365-I365</f>
        <v>-1.9976054739527296</v>
      </c>
      <c r="I365" s="37">
        <v>5.6</v>
      </c>
      <c r="J365" s="37"/>
      <c r="K365" s="37">
        <f>F365/0.0020052*1000</f>
        <v>0.5272192045391072</v>
      </c>
      <c r="L365" s="39"/>
      <c r="M365" s="25"/>
    </row>
    <row r="366" spans="1:13" x14ac:dyDescent="0.2">
      <c r="A366" s="25"/>
      <c r="B366" s="35" t="s">
        <v>195</v>
      </c>
      <c r="C366" s="36">
        <v>1949446195.625</v>
      </c>
      <c r="D366" s="33"/>
      <c r="E366" s="36">
        <v>2.0259399999999999E-3</v>
      </c>
      <c r="F366" s="36">
        <v>3.9499999999999998E-7</v>
      </c>
      <c r="G366" s="37">
        <f t="shared" si="74"/>
        <v>3.2221447960079086</v>
      </c>
      <c r="H366" s="40"/>
      <c r="I366" s="40"/>
      <c r="J366" s="37">
        <f t="shared" ref="J366:J374" si="75">F366/0.0020052*1000</f>
        <v>0.19698783163774186</v>
      </c>
      <c r="K366" s="37">
        <f t="shared" ref="K366:K374" si="76">SQRT((F366/0.0020052*1000)^2+(F$254/0.0020052*1000)^2)</f>
        <v>0.40871745278137483</v>
      </c>
      <c r="L366" s="39"/>
      <c r="M366" s="25"/>
    </row>
    <row r="367" spans="1:13" x14ac:dyDescent="0.2">
      <c r="A367" s="25"/>
      <c r="B367" s="35" t="s">
        <v>196</v>
      </c>
      <c r="C367" s="36">
        <v>1903453239.848</v>
      </c>
      <c r="D367" s="33"/>
      <c r="E367" s="36">
        <v>2.0263780000000001E-3</v>
      </c>
      <c r="F367" s="36">
        <v>4.6899999999999998E-7</v>
      </c>
      <c r="G367" s="37">
        <f t="shared" si="74"/>
        <v>3.4390373493018433</v>
      </c>
      <c r="H367" s="40"/>
      <c r="I367" s="40"/>
      <c r="J367" s="37">
        <f t="shared" si="75"/>
        <v>0.2338918811091163</v>
      </c>
      <c r="K367" s="37">
        <f t="shared" si="76"/>
        <v>0.42772790701977476</v>
      </c>
      <c r="L367" s="39"/>
      <c r="M367" s="25"/>
    </row>
    <row r="368" spans="1:13" x14ac:dyDescent="0.2">
      <c r="A368" s="25"/>
      <c r="B368" s="35" t="s">
        <v>370</v>
      </c>
      <c r="C368" s="36">
        <v>1951122635.0840001</v>
      </c>
      <c r="D368" s="33"/>
      <c r="E368" s="36">
        <v>2.0263529999999998E-3</v>
      </c>
      <c r="F368" s="36">
        <v>2.84E-7</v>
      </c>
      <c r="G368" s="37">
        <f t="shared" si="74"/>
        <v>3.4266576373558344</v>
      </c>
      <c r="H368" s="40"/>
      <c r="I368" s="40"/>
      <c r="J368" s="37">
        <f t="shared" si="75"/>
        <v>0.14163175743068024</v>
      </c>
      <c r="K368" s="37">
        <f t="shared" si="76"/>
        <v>0.3851042782255984</v>
      </c>
      <c r="L368" s="39"/>
      <c r="M368" s="25"/>
    </row>
    <row r="369" spans="1:13" x14ac:dyDescent="0.2">
      <c r="A369" s="25"/>
      <c r="B369" s="35" t="s">
        <v>197</v>
      </c>
      <c r="C369" s="36">
        <v>1960789006.5739999</v>
      </c>
      <c r="D369" s="33"/>
      <c r="E369" s="36">
        <v>2.0268500000000002E-3</v>
      </c>
      <c r="F369" s="36">
        <v>1.6299999999999999E-7</v>
      </c>
      <c r="G369" s="37">
        <f t="shared" si="74"/>
        <v>3.6727663108426789</v>
      </c>
      <c r="H369" s="40"/>
      <c r="I369" s="40"/>
      <c r="J369" s="37">
        <f t="shared" si="75"/>
        <v>8.1288649511270697E-2</v>
      </c>
      <c r="K369" s="37">
        <f t="shared" si="76"/>
        <v>0.36722417531274038</v>
      </c>
      <c r="L369" s="39"/>
      <c r="M369" s="25"/>
    </row>
    <row r="370" spans="1:13" x14ac:dyDescent="0.2">
      <c r="A370" s="25"/>
      <c r="B370" s="35" t="s">
        <v>198</v>
      </c>
      <c r="C370" s="36">
        <v>1911522238.3670001</v>
      </c>
      <c r="D370" s="33"/>
      <c r="E370" s="36">
        <v>2.0275150000000001E-3</v>
      </c>
      <c r="F370" s="36">
        <v>2.7300000000000002E-7</v>
      </c>
      <c r="G370" s="37">
        <f t="shared" si="74"/>
        <v>4.0020666486064727</v>
      </c>
      <c r="H370" s="40"/>
      <c r="I370" s="40"/>
      <c r="J370" s="37">
        <f t="shared" si="75"/>
        <v>0.13614602034709755</v>
      </c>
      <c r="K370" s="37">
        <f t="shared" si="76"/>
        <v>0.38312072412114218</v>
      </c>
      <c r="L370" s="39"/>
      <c r="M370" s="25"/>
    </row>
    <row r="371" spans="1:13" x14ac:dyDescent="0.2">
      <c r="A371" s="25"/>
      <c r="B371" s="35" t="s">
        <v>333</v>
      </c>
      <c r="C371" s="36">
        <v>1955814572.6619999</v>
      </c>
      <c r="D371" s="33"/>
      <c r="E371" s="36">
        <v>2.0273779999999998E-3</v>
      </c>
      <c r="F371" s="36">
        <v>3.2000000000000001E-7</v>
      </c>
      <c r="G371" s="37">
        <f t="shared" si="74"/>
        <v>3.9342258271419794</v>
      </c>
      <c r="H371" s="40"/>
      <c r="I371" s="40"/>
      <c r="J371" s="37">
        <f t="shared" si="75"/>
        <v>0.15958507879513267</v>
      </c>
      <c r="K371" s="37">
        <f t="shared" si="76"/>
        <v>0.39206268346886158</v>
      </c>
      <c r="L371" s="39"/>
      <c r="M371" s="25"/>
    </row>
    <row r="372" spans="1:13" x14ac:dyDescent="0.2">
      <c r="A372" s="25"/>
      <c r="B372" s="35" t="s">
        <v>371</v>
      </c>
      <c r="C372" s="36">
        <v>1955186584.211</v>
      </c>
      <c r="D372" s="33"/>
      <c r="E372" s="36">
        <v>2.026828E-3</v>
      </c>
      <c r="F372" s="36">
        <v>2.1899999999999999E-7</v>
      </c>
      <c r="G372" s="37">
        <f t="shared" si="74"/>
        <v>3.6618721643300045</v>
      </c>
      <c r="H372" s="40"/>
      <c r="I372" s="40"/>
      <c r="J372" s="37">
        <f t="shared" si="75"/>
        <v>0.10921603830041891</v>
      </c>
      <c r="K372" s="37">
        <f t="shared" si="76"/>
        <v>0.37439804141687844</v>
      </c>
      <c r="L372" s="39"/>
      <c r="M372" s="25"/>
    </row>
    <row r="373" spans="1:13" x14ac:dyDescent="0.2">
      <c r="A373" s="25"/>
      <c r="B373" s="35" t="s">
        <v>372</v>
      </c>
      <c r="C373" s="36">
        <v>1970745657.1630001</v>
      </c>
      <c r="D373" s="33"/>
      <c r="E373" s="36">
        <v>2.0269070000000001E-3</v>
      </c>
      <c r="F373" s="36">
        <v>2.3200000000000001E-7</v>
      </c>
      <c r="G373" s="37">
        <f t="shared" si="74"/>
        <v>3.7009920540793662</v>
      </c>
      <c r="H373" s="40"/>
      <c r="I373" s="40"/>
      <c r="J373" s="37">
        <f t="shared" si="75"/>
        <v>0.11569918212647119</v>
      </c>
      <c r="K373" s="37">
        <f t="shared" si="76"/>
        <v>0.37634033950599877</v>
      </c>
      <c r="L373" s="39"/>
      <c r="M373" s="25"/>
    </row>
    <row r="374" spans="1:13" x14ac:dyDescent="0.2">
      <c r="A374" s="25"/>
      <c r="B374" s="35" t="s">
        <v>373</v>
      </c>
      <c r="C374" s="36">
        <v>1955668008.5639999</v>
      </c>
      <c r="D374" s="33"/>
      <c r="E374" s="36">
        <v>2.0262219999999998E-3</v>
      </c>
      <c r="F374" s="36">
        <v>2.5199999999999998E-7</v>
      </c>
      <c r="G374" s="37">
        <f t="shared" si="74"/>
        <v>3.3617879467586764</v>
      </c>
      <c r="H374" s="40"/>
      <c r="I374" s="40"/>
      <c r="J374" s="37">
        <f t="shared" si="75"/>
        <v>0.12567324955116696</v>
      </c>
      <c r="K374" s="37">
        <f t="shared" si="76"/>
        <v>0.37952538261294982</v>
      </c>
      <c r="L374" s="39"/>
      <c r="M374" s="25"/>
    </row>
    <row r="375" spans="1:13" x14ac:dyDescent="0.2">
      <c r="A375" s="25"/>
      <c r="B375" s="35"/>
      <c r="C375" s="36"/>
      <c r="D375" s="33"/>
      <c r="E375" s="36"/>
      <c r="F375" s="36"/>
      <c r="G375" s="40"/>
      <c r="H375" s="40"/>
      <c r="I375" s="40"/>
      <c r="J375" s="40"/>
      <c r="K375" s="40"/>
      <c r="L375" s="39"/>
      <c r="M375" s="25"/>
    </row>
    <row r="376" spans="1:13" x14ac:dyDescent="0.2">
      <c r="A376" s="25"/>
      <c r="B376" s="30" t="s">
        <v>1397</v>
      </c>
      <c r="C376" s="33"/>
      <c r="D376" s="33"/>
      <c r="E376" s="33"/>
      <c r="F376" s="33"/>
      <c r="G376" s="31"/>
      <c r="H376" s="40"/>
      <c r="I376" s="40"/>
      <c r="J376" s="31"/>
      <c r="K376" s="31"/>
      <c r="L376" s="32"/>
      <c r="M376" s="25"/>
    </row>
    <row r="377" spans="1:13" x14ac:dyDescent="0.2">
      <c r="A377" s="25"/>
      <c r="B377" s="30" t="s">
        <v>3026</v>
      </c>
      <c r="C377" s="33"/>
      <c r="D377" s="33"/>
      <c r="E377" s="33"/>
      <c r="F377" s="33"/>
      <c r="G377" s="31"/>
      <c r="H377" s="37"/>
      <c r="I377" s="31"/>
      <c r="J377" s="31"/>
      <c r="K377" s="31"/>
      <c r="L377" s="32"/>
      <c r="M377" s="25"/>
    </row>
    <row r="378" spans="1:13" x14ac:dyDescent="0.2">
      <c r="A378" s="25">
        <v>1</v>
      </c>
      <c r="B378" s="35" t="s">
        <v>2706</v>
      </c>
      <c r="C378" s="36"/>
      <c r="D378" s="33"/>
      <c r="E378" s="36">
        <f>E379-((11.53-10.18)/1000)*0.0020052</f>
        <v>2.0380286574193554E-3</v>
      </c>
      <c r="F378" s="36">
        <f>F379</f>
        <v>7.9225154037460243E-7</v>
      </c>
      <c r="G378" s="37">
        <f>1000*(E378/((1+(0)/1000)*(E$378/((1+((4.87)/1000))*0.0020052)))/0.0020052-1)</f>
        <v>4.8699999999999299</v>
      </c>
      <c r="H378" s="38">
        <f>G378-I378</f>
        <v>-7.0166095156309893E-14</v>
      </c>
      <c r="I378" s="38">
        <v>4.87</v>
      </c>
      <c r="J378" s="40"/>
      <c r="K378" s="37">
        <f>F378/0.0020052*1000</f>
        <v>0.39509851405076923</v>
      </c>
      <c r="L378" s="39" t="s">
        <v>488</v>
      </c>
      <c r="M378" s="25"/>
    </row>
    <row r="379" spans="1:13" x14ac:dyDescent="0.2">
      <c r="A379" s="25">
        <v>1</v>
      </c>
      <c r="B379" s="35" t="s">
        <v>1545</v>
      </c>
      <c r="C379" s="36">
        <f>AVERAGE(C380:C384,C386:C411)</f>
        <v>1865778261.278903</v>
      </c>
      <c r="D379" s="33"/>
      <c r="E379" s="36">
        <f>AVERAGE(E380:E384,E386:E411)</f>
        <v>2.0407356774193555E-3</v>
      </c>
      <c r="F379" s="36">
        <f>2*STDEV(E380:E384,E386:E411)</f>
        <v>7.9225154037460243E-7</v>
      </c>
      <c r="G379" s="37">
        <f t="shared" ref="G379:G384" si="77">1000*(E379/((1+(0)/1000)*(E$379/((1+((10.18)/1000))*0.0020052)))/0.0020052-1)+(AVERAGE(11.07,11.55,11.49,11.53,11.66,11.53,10.97,10.85,11.62,10.72)-10.18)</f>
        <v>11.299000000000078</v>
      </c>
      <c r="H379" s="38">
        <f>G379-I379</f>
        <v>1.1190000000000779</v>
      </c>
      <c r="I379" s="40">
        <v>10.18</v>
      </c>
      <c r="J379" s="37"/>
      <c r="K379" s="37">
        <f>F379/0.0020052*1000</f>
        <v>0.39509851405076923</v>
      </c>
      <c r="L379" s="39"/>
      <c r="M379" s="25"/>
    </row>
    <row r="380" spans="1:13" x14ac:dyDescent="0.2">
      <c r="A380" s="25"/>
      <c r="B380" s="35" t="s">
        <v>233</v>
      </c>
      <c r="C380" s="36">
        <v>1893552977.6059999</v>
      </c>
      <c r="D380" s="33"/>
      <c r="E380" s="36">
        <v>2.0403079999999998E-3</v>
      </c>
      <c r="F380" s="36">
        <v>1.9399999999999999E-7</v>
      </c>
      <c r="G380" s="37">
        <f t="shared" si="77"/>
        <v>11.087296357894202</v>
      </c>
      <c r="H380" s="40"/>
      <c r="I380" s="40"/>
      <c r="J380" s="37">
        <f t="shared" ref="J380:J411" si="78">F380/0.0020052*1000</f>
        <v>9.6748454019549179E-2</v>
      </c>
      <c r="K380" s="37">
        <f t="shared" ref="K380:K411" si="79">SQRT((F380/0.0020052*1000)^2+(F$379/0.0020052*1000)^2)</f>
        <v>0.40677155647893909</v>
      </c>
      <c r="L380" s="39"/>
      <c r="M380" s="25"/>
    </row>
    <row r="381" spans="1:13" x14ac:dyDescent="0.2">
      <c r="A381" s="25"/>
      <c r="B381" s="35" t="s">
        <v>235</v>
      </c>
      <c r="C381" s="36">
        <v>1883324200.8599999</v>
      </c>
      <c r="D381" s="33"/>
      <c r="E381" s="36">
        <v>2.0406970000000002E-3</v>
      </c>
      <c r="F381" s="36">
        <v>2.53E-7</v>
      </c>
      <c r="G381" s="37">
        <f t="shared" si="77"/>
        <v>11.279854377214923</v>
      </c>
      <c r="H381" s="37"/>
      <c r="I381" s="37"/>
      <c r="J381" s="37">
        <f t="shared" si="78"/>
        <v>0.12617195292240174</v>
      </c>
      <c r="K381" s="37">
        <f t="shared" si="79"/>
        <v>0.41475558767710252</v>
      </c>
      <c r="L381" s="39"/>
      <c r="M381" s="25"/>
    </row>
    <row r="382" spans="1:13" x14ac:dyDescent="0.2">
      <c r="A382" s="25"/>
      <c r="B382" s="35" t="s">
        <v>236</v>
      </c>
      <c r="C382" s="36">
        <v>1880269309.266</v>
      </c>
      <c r="D382" s="33"/>
      <c r="E382" s="36">
        <v>2.0405060000000001E-3</v>
      </c>
      <c r="F382" s="36">
        <v>4.1300000000000001E-7</v>
      </c>
      <c r="G382" s="37">
        <f t="shared" si="77"/>
        <v>11.185307894720738</v>
      </c>
      <c r="H382" s="37"/>
      <c r="I382" s="37"/>
      <c r="J382" s="37">
        <f t="shared" si="78"/>
        <v>0.20596449231996811</v>
      </c>
      <c r="K382" s="37">
        <f t="shared" si="79"/>
        <v>0.44556055469683142</v>
      </c>
      <c r="L382" s="39"/>
      <c r="M382" s="25"/>
    </row>
    <row r="383" spans="1:13" x14ac:dyDescent="0.2">
      <c r="A383" s="25"/>
      <c r="B383" s="35" t="s">
        <v>352</v>
      </c>
      <c r="C383" s="36">
        <v>1862010217.9189999</v>
      </c>
      <c r="D383" s="33"/>
      <c r="E383" s="36">
        <v>2.0402490000000001E-3</v>
      </c>
      <c r="F383" s="36">
        <v>4.7399999999999998E-7</v>
      </c>
      <c r="G383" s="37">
        <f t="shared" si="77"/>
        <v>11.058090899951264</v>
      </c>
      <c r="H383" s="37"/>
      <c r="I383" s="37"/>
      <c r="J383" s="37">
        <f t="shared" si="78"/>
        <v>0.23638539796529023</v>
      </c>
      <c r="K383" s="37">
        <f t="shared" si="79"/>
        <v>0.46041382709073209</v>
      </c>
      <c r="L383" s="39"/>
      <c r="M383" s="25"/>
    </row>
    <row r="384" spans="1:13" x14ac:dyDescent="0.2">
      <c r="A384" s="25"/>
      <c r="B384" s="35" t="s">
        <v>353</v>
      </c>
      <c r="C384" s="36">
        <v>1886295479.694</v>
      </c>
      <c r="D384" s="33"/>
      <c r="E384" s="36">
        <v>2.0399839999999999E-3</v>
      </c>
      <c r="F384" s="36">
        <v>3.4799999999999999E-7</v>
      </c>
      <c r="G384" s="37">
        <f t="shared" si="77"/>
        <v>10.926913843087767</v>
      </c>
      <c r="H384" s="37"/>
      <c r="I384" s="37"/>
      <c r="J384" s="37">
        <f t="shared" si="78"/>
        <v>0.17354877318970677</v>
      </c>
      <c r="K384" s="37">
        <f t="shared" si="79"/>
        <v>0.43153448585342308</v>
      </c>
      <c r="L384" s="39"/>
      <c r="M384" s="25"/>
    </row>
    <row r="385" spans="1:13" x14ac:dyDescent="0.2">
      <c r="A385" s="25"/>
      <c r="B385" s="41" t="s">
        <v>407</v>
      </c>
      <c r="C385" s="42">
        <v>115069149.139</v>
      </c>
      <c r="D385" s="33"/>
      <c r="E385" s="42">
        <v>1.9187919999999999E-3</v>
      </c>
      <c r="F385" s="42">
        <v>1.765E-6</v>
      </c>
      <c r="G385" s="44"/>
      <c r="H385" s="44"/>
      <c r="I385" s="44"/>
      <c r="J385" s="44">
        <f t="shared" si="78"/>
        <v>0.8802114502294035</v>
      </c>
      <c r="K385" s="37">
        <f t="shared" si="79"/>
        <v>0.9648186528669912</v>
      </c>
      <c r="L385" s="39" t="s">
        <v>99</v>
      </c>
      <c r="M385" s="25"/>
    </row>
    <row r="386" spans="1:13" x14ac:dyDescent="0.2">
      <c r="A386" s="25"/>
      <c r="B386" s="35" t="s">
        <v>489</v>
      </c>
      <c r="C386" s="36">
        <v>1878082463.7909999</v>
      </c>
      <c r="D386" s="33"/>
      <c r="E386" s="36">
        <v>2.039894E-3</v>
      </c>
      <c r="F386" s="36">
        <v>1.3E-7</v>
      </c>
      <c r="G386" s="37">
        <f t="shared" ref="G386:G411" si="80">1000*(E386/((1+(0)/1000)*(E$379/((1+((10.18)/1000))*0.0020052)))/0.0020052-1)+(AVERAGE(11.07,11.55,11.49,11.53,11.66,11.53,10.97,10.85,11.62,10.72)-10.18)</f>
        <v>10.882363144530634</v>
      </c>
      <c r="H386" s="37"/>
      <c r="I386" s="37"/>
      <c r="J386" s="37">
        <f t="shared" si="78"/>
        <v>6.4831438260522636E-2</v>
      </c>
      <c r="K386" s="37">
        <f t="shared" si="79"/>
        <v>0.40038225634018032</v>
      </c>
      <c r="L386" s="39"/>
      <c r="M386" s="25"/>
    </row>
    <row r="387" spans="1:13" x14ac:dyDescent="0.2">
      <c r="A387" s="25"/>
      <c r="B387" s="35" t="s">
        <v>427</v>
      </c>
      <c r="C387" s="36">
        <v>1879111412.9679999</v>
      </c>
      <c r="D387" s="33"/>
      <c r="E387" s="36">
        <v>2.0410070000000001E-3</v>
      </c>
      <c r="F387" s="36">
        <v>3.8500000000000002E-7</v>
      </c>
      <c r="G387" s="37">
        <f t="shared" si="80"/>
        <v>11.433306783356874</v>
      </c>
      <c r="H387" s="37"/>
      <c r="I387" s="37"/>
      <c r="J387" s="37">
        <f t="shared" si="78"/>
        <v>0.19200079792539401</v>
      </c>
      <c r="K387" s="37">
        <f t="shared" si="79"/>
        <v>0.43928025474532079</v>
      </c>
      <c r="L387" s="39"/>
      <c r="M387" s="25"/>
    </row>
    <row r="388" spans="1:13" x14ac:dyDescent="0.2">
      <c r="A388" s="25"/>
      <c r="B388" s="35" t="s">
        <v>428</v>
      </c>
      <c r="C388" s="36">
        <v>1868264024.2019999</v>
      </c>
      <c r="D388" s="33"/>
      <c r="E388" s="36">
        <v>2.0408869999999999E-3</v>
      </c>
      <c r="F388" s="36">
        <v>3.8599999999999999E-7</v>
      </c>
      <c r="G388" s="37">
        <f t="shared" si="80"/>
        <v>11.373905851946994</v>
      </c>
      <c r="H388" s="37"/>
      <c r="I388" s="37"/>
      <c r="J388" s="37">
        <f t="shared" si="78"/>
        <v>0.19249950129662877</v>
      </c>
      <c r="K388" s="37">
        <f t="shared" si="79"/>
        <v>0.43949845711285118</v>
      </c>
      <c r="L388" s="39"/>
      <c r="M388" s="25"/>
    </row>
    <row r="389" spans="1:13" x14ac:dyDescent="0.2">
      <c r="A389" s="25"/>
      <c r="B389" s="35" t="s">
        <v>429</v>
      </c>
      <c r="C389" s="36">
        <v>1864391047.7950001</v>
      </c>
      <c r="D389" s="33"/>
      <c r="E389" s="36">
        <v>2.0411079999999998E-3</v>
      </c>
      <c r="F389" s="36">
        <v>3.4299999999999999E-7</v>
      </c>
      <c r="G389" s="37">
        <f t="shared" si="80"/>
        <v>11.483302567293482</v>
      </c>
      <c r="H389" s="37"/>
      <c r="I389" s="37"/>
      <c r="J389" s="37">
        <f t="shared" si="78"/>
        <v>0.1710552563335328</v>
      </c>
      <c r="K389" s="37">
        <f t="shared" si="79"/>
        <v>0.4305377295016739</v>
      </c>
      <c r="L389" s="39"/>
      <c r="M389" s="25"/>
    </row>
    <row r="390" spans="1:13" x14ac:dyDescent="0.2">
      <c r="A390" s="25"/>
      <c r="B390" s="35" t="s">
        <v>430</v>
      </c>
      <c r="C390" s="36">
        <v>1875913077.0880001</v>
      </c>
      <c r="D390" s="33"/>
      <c r="E390" s="36">
        <v>2.0414880000000002E-3</v>
      </c>
      <c r="F390" s="36">
        <v>9.8000000000000004E-8</v>
      </c>
      <c r="G390" s="37">
        <f t="shared" si="80"/>
        <v>11.671405516758067</v>
      </c>
      <c r="H390" s="37"/>
      <c r="I390" s="37"/>
      <c r="J390" s="37">
        <f t="shared" si="78"/>
        <v>4.8872930381009379E-2</v>
      </c>
      <c r="K390" s="37">
        <f t="shared" si="79"/>
        <v>0.39810978275992276</v>
      </c>
      <c r="L390" s="39"/>
      <c r="M390" s="25"/>
    </row>
    <row r="391" spans="1:13" x14ac:dyDescent="0.2">
      <c r="A391" s="25"/>
      <c r="B391" s="35" t="s">
        <v>431</v>
      </c>
      <c r="C391" s="36">
        <v>1892411707.191</v>
      </c>
      <c r="D391" s="33"/>
      <c r="E391" s="36">
        <v>2.0406589999999998E-3</v>
      </c>
      <c r="F391" s="36">
        <v>2.4400000000000001E-7</v>
      </c>
      <c r="G391" s="37">
        <f t="shared" si="80"/>
        <v>11.261044082268153</v>
      </c>
      <c r="H391" s="37"/>
      <c r="I391" s="37"/>
      <c r="J391" s="37">
        <f t="shared" si="78"/>
        <v>0.12168362258128865</v>
      </c>
      <c r="K391" s="37">
        <f t="shared" si="79"/>
        <v>0.41341231211664631</v>
      </c>
      <c r="L391" s="39"/>
      <c r="M391" s="25"/>
    </row>
    <row r="392" spans="1:13" x14ac:dyDescent="0.2">
      <c r="A392" s="25"/>
      <c r="B392" s="35" t="s">
        <v>432</v>
      </c>
      <c r="C392" s="36">
        <v>1865092366.6559999</v>
      </c>
      <c r="D392" s="33"/>
      <c r="E392" s="36">
        <v>2.0405459999999999E-3</v>
      </c>
      <c r="F392" s="36">
        <v>3.6699999999999999E-7</v>
      </c>
      <c r="G392" s="37">
        <f t="shared" si="80"/>
        <v>11.205108205190625</v>
      </c>
      <c r="H392" s="37"/>
      <c r="I392" s="37"/>
      <c r="J392" s="37">
        <f t="shared" si="78"/>
        <v>0.18302413724316777</v>
      </c>
      <c r="K392" s="37">
        <f t="shared" si="79"/>
        <v>0.43543159120432662</v>
      </c>
      <c r="L392" s="39"/>
      <c r="M392" s="25"/>
    </row>
    <row r="393" spans="1:13" x14ac:dyDescent="0.2">
      <c r="A393" s="25"/>
      <c r="B393" s="35" t="s">
        <v>490</v>
      </c>
      <c r="C393" s="36">
        <v>1874029076.197</v>
      </c>
      <c r="D393" s="33"/>
      <c r="E393" s="36">
        <v>2.0409600000000001E-3</v>
      </c>
      <c r="F393" s="36">
        <v>3.1300000000000001E-7</v>
      </c>
      <c r="G393" s="37">
        <f t="shared" si="80"/>
        <v>11.410041418554636</v>
      </c>
      <c r="H393" s="37"/>
      <c r="I393" s="37"/>
      <c r="J393" s="37">
        <f t="shared" si="78"/>
        <v>0.15609415519648914</v>
      </c>
      <c r="K393" s="37">
        <f t="shared" si="79"/>
        <v>0.42481551418425334</v>
      </c>
      <c r="L393" s="39"/>
      <c r="M393" s="25"/>
    </row>
    <row r="394" spans="1:13" x14ac:dyDescent="0.2">
      <c r="A394" s="25"/>
      <c r="B394" s="35" t="s">
        <v>491</v>
      </c>
      <c r="C394" s="36">
        <v>1870343764.7030001</v>
      </c>
      <c r="D394" s="33"/>
      <c r="E394" s="36">
        <v>2.0403729999999998E-3</v>
      </c>
      <c r="F394" s="36">
        <v>2.0200000000000001E-7</v>
      </c>
      <c r="G394" s="37">
        <f t="shared" si="80"/>
        <v>11.119471862408044</v>
      </c>
      <c r="H394" s="37"/>
      <c r="I394" s="37"/>
      <c r="J394" s="37">
        <f t="shared" si="78"/>
        <v>0.10073808098942749</v>
      </c>
      <c r="K394" s="37">
        <f t="shared" si="79"/>
        <v>0.40773888306924855</v>
      </c>
      <c r="L394" s="39"/>
      <c r="M394" s="25"/>
    </row>
    <row r="395" spans="1:13" x14ac:dyDescent="0.2">
      <c r="A395" s="25"/>
      <c r="B395" s="35" t="s">
        <v>492</v>
      </c>
      <c r="C395" s="36">
        <v>1856071150.441</v>
      </c>
      <c r="D395" s="33"/>
      <c r="E395" s="36">
        <v>2.0411190000000001E-3</v>
      </c>
      <c r="F395" s="36">
        <v>1.5200000000000001E-7</v>
      </c>
      <c r="G395" s="37">
        <f t="shared" si="80"/>
        <v>11.488747652672512</v>
      </c>
      <c r="H395" s="37"/>
      <c r="I395" s="37"/>
      <c r="J395" s="37">
        <f t="shared" si="78"/>
        <v>7.580291242768801E-2</v>
      </c>
      <c r="K395" s="37">
        <f t="shared" si="79"/>
        <v>0.40230450822436187</v>
      </c>
      <c r="L395" s="39"/>
      <c r="M395" s="25"/>
    </row>
    <row r="396" spans="1:13" x14ac:dyDescent="0.2">
      <c r="A396" s="25"/>
      <c r="B396" s="35" t="s">
        <v>234</v>
      </c>
      <c r="C396" s="36">
        <v>1843169812.875</v>
      </c>
      <c r="D396" s="33"/>
      <c r="E396" s="36">
        <v>2.0405380000000002E-3</v>
      </c>
      <c r="F396" s="36">
        <v>3.89E-7</v>
      </c>
      <c r="G396" s="37">
        <f t="shared" si="80"/>
        <v>11.201148143096825</v>
      </c>
      <c r="H396" s="37"/>
      <c r="I396" s="37"/>
      <c r="J396" s="37">
        <f t="shared" si="78"/>
        <v>0.19399561141033314</v>
      </c>
      <c r="K396" s="37">
        <f t="shared" si="79"/>
        <v>0.44015580542757232</v>
      </c>
      <c r="L396" s="39"/>
      <c r="M396" s="25"/>
    </row>
    <row r="397" spans="1:13" x14ac:dyDescent="0.2">
      <c r="A397" s="25"/>
      <c r="B397" s="35" t="s">
        <v>362</v>
      </c>
      <c r="C397" s="36">
        <v>1869403701.7279999</v>
      </c>
      <c r="D397" s="33"/>
      <c r="E397" s="36">
        <v>2.0405839999999998E-3</v>
      </c>
      <c r="F397" s="36">
        <v>3.5999999999999999E-7</v>
      </c>
      <c r="G397" s="37">
        <f t="shared" si="80"/>
        <v>11.223918500137172</v>
      </c>
      <c r="H397" s="37"/>
      <c r="I397" s="37"/>
      <c r="J397" s="37">
        <f t="shared" si="78"/>
        <v>0.17953321364452424</v>
      </c>
      <c r="K397" s="37">
        <f t="shared" si="79"/>
        <v>0.43397581799756574</v>
      </c>
      <c r="L397" s="39"/>
      <c r="M397" s="25"/>
    </row>
    <row r="398" spans="1:13" x14ac:dyDescent="0.2">
      <c r="A398" s="25"/>
      <c r="B398" s="35" t="s">
        <v>493</v>
      </c>
      <c r="C398" s="36">
        <v>1864672715.652</v>
      </c>
      <c r="D398" s="33"/>
      <c r="E398" s="36">
        <v>2.0412360000000001E-3</v>
      </c>
      <c r="F398" s="36">
        <v>4.08E-7</v>
      </c>
      <c r="G398" s="37">
        <f t="shared" si="80"/>
        <v>11.546663560797384</v>
      </c>
      <c r="H398" s="37"/>
      <c r="I398" s="37"/>
      <c r="J398" s="37">
        <f t="shared" si="78"/>
        <v>0.20347097546379414</v>
      </c>
      <c r="K398" s="37">
        <f t="shared" si="79"/>
        <v>0.44441340400725293</v>
      </c>
      <c r="L398" s="39"/>
      <c r="M398" s="25"/>
    </row>
    <row r="399" spans="1:13" x14ac:dyDescent="0.2">
      <c r="A399" s="25"/>
      <c r="B399" s="35" t="s">
        <v>404</v>
      </c>
      <c r="C399" s="36">
        <v>1846312898.227</v>
      </c>
      <c r="D399" s="33"/>
      <c r="E399" s="36">
        <v>2.0405089999999998E-3</v>
      </c>
      <c r="F399" s="36">
        <v>1.98E-7</v>
      </c>
      <c r="G399" s="37">
        <f t="shared" si="80"/>
        <v>11.186792918005969</v>
      </c>
      <c r="H399" s="37"/>
      <c r="I399" s="37"/>
      <c r="J399" s="37">
        <f t="shared" si="78"/>
        <v>9.8743267504488322E-2</v>
      </c>
      <c r="K399" s="37">
        <f t="shared" si="79"/>
        <v>0.40725062146372332</v>
      </c>
      <c r="L399" s="39"/>
      <c r="M399" s="25"/>
    </row>
    <row r="400" spans="1:13" x14ac:dyDescent="0.2">
      <c r="A400" s="25"/>
      <c r="B400" s="35" t="s">
        <v>494</v>
      </c>
      <c r="C400" s="36">
        <v>1875810368.7550001</v>
      </c>
      <c r="D400" s="33"/>
      <c r="E400" s="36">
        <v>2.041176E-3</v>
      </c>
      <c r="F400" s="36">
        <v>3.34E-7</v>
      </c>
      <c r="G400" s="37">
        <f t="shared" si="80"/>
        <v>11.516963095092333</v>
      </c>
      <c r="H400" s="37"/>
      <c r="I400" s="37"/>
      <c r="J400" s="37">
        <f t="shared" si="78"/>
        <v>0.16656692599241973</v>
      </c>
      <c r="K400" s="37">
        <f t="shared" si="79"/>
        <v>0.42877427236214877</v>
      </c>
      <c r="L400" s="39"/>
      <c r="M400" s="25"/>
    </row>
    <row r="401" spans="1:13" x14ac:dyDescent="0.2">
      <c r="A401" s="25"/>
      <c r="B401" s="35" t="s">
        <v>495</v>
      </c>
      <c r="C401" s="36">
        <v>1860163327.4579999</v>
      </c>
      <c r="D401" s="33"/>
      <c r="E401" s="36">
        <v>2.0404820000000001E-3</v>
      </c>
      <c r="F401" s="36">
        <v>1.4100000000000001E-7</v>
      </c>
      <c r="G401" s="37">
        <f t="shared" si="80"/>
        <v>11.173427708438895</v>
      </c>
      <c r="H401" s="37"/>
      <c r="I401" s="37"/>
      <c r="J401" s="37">
        <f t="shared" si="78"/>
        <v>7.0317175344105337E-2</v>
      </c>
      <c r="K401" s="37">
        <f t="shared" si="79"/>
        <v>0.40130704074747997</v>
      </c>
      <c r="L401" s="39"/>
      <c r="M401" s="25"/>
    </row>
    <row r="402" spans="1:13" x14ac:dyDescent="0.2">
      <c r="A402" s="25"/>
      <c r="B402" s="35" t="s">
        <v>409</v>
      </c>
      <c r="C402" s="36">
        <v>1846214522.1389999</v>
      </c>
      <c r="D402" s="33"/>
      <c r="E402" s="36">
        <v>2.0404709999999999E-3</v>
      </c>
      <c r="F402" s="36">
        <v>3.1E-7</v>
      </c>
      <c r="G402" s="37">
        <f t="shared" si="80"/>
        <v>11.167982623059421</v>
      </c>
      <c r="H402" s="37"/>
      <c r="I402" s="37"/>
      <c r="J402" s="37">
        <f t="shared" si="78"/>
        <v>0.15459804508278477</v>
      </c>
      <c r="K402" s="37">
        <f t="shared" si="79"/>
        <v>0.42426806543569201</v>
      </c>
      <c r="L402" s="39"/>
      <c r="M402" s="25"/>
    </row>
    <row r="403" spans="1:13" x14ac:dyDescent="0.2">
      <c r="A403" s="25"/>
      <c r="B403" s="35" t="s">
        <v>496</v>
      </c>
      <c r="C403" s="36">
        <v>1847995022.026</v>
      </c>
      <c r="D403" s="33"/>
      <c r="E403" s="36">
        <v>2.040479E-3</v>
      </c>
      <c r="F403" s="36">
        <v>2.0800000000000001E-7</v>
      </c>
      <c r="G403" s="37">
        <f t="shared" si="80"/>
        <v>11.171942685153665</v>
      </c>
      <c r="H403" s="37"/>
      <c r="I403" s="37"/>
      <c r="J403" s="37">
        <f t="shared" si="78"/>
        <v>0.10373030121683624</v>
      </c>
      <c r="K403" s="37">
        <f t="shared" si="79"/>
        <v>0.40848844683254076</v>
      </c>
      <c r="L403" s="39"/>
      <c r="M403" s="25"/>
    </row>
    <row r="404" spans="1:13" x14ac:dyDescent="0.2">
      <c r="A404" s="25"/>
      <c r="B404" s="35" t="s">
        <v>497</v>
      </c>
      <c r="C404" s="36">
        <v>1818449634.9579999</v>
      </c>
      <c r="D404" s="33"/>
      <c r="E404" s="36">
        <v>2.0413150000000001E-3</v>
      </c>
      <c r="F404" s="36">
        <v>2.34E-7</v>
      </c>
      <c r="G404" s="37">
        <f t="shared" si="80"/>
        <v>11.585769173975265</v>
      </c>
      <c r="H404" s="37"/>
      <c r="I404" s="37"/>
      <c r="J404" s="37">
        <f t="shared" si="78"/>
        <v>0.11669658886894076</v>
      </c>
      <c r="K404" s="37">
        <f t="shared" si="79"/>
        <v>0.41197200106168924</v>
      </c>
      <c r="L404" s="39"/>
      <c r="M404" s="25"/>
    </row>
    <row r="405" spans="1:13" x14ac:dyDescent="0.2">
      <c r="A405" s="25"/>
      <c r="B405" s="35" t="s">
        <v>498</v>
      </c>
      <c r="C405" s="36">
        <v>1868433241.164</v>
      </c>
      <c r="D405" s="33"/>
      <c r="E405" s="36">
        <v>2.0412009999999999E-3</v>
      </c>
      <c r="F405" s="36">
        <v>6.1099999999999995E-7</v>
      </c>
      <c r="G405" s="37">
        <f t="shared" si="80"/>
        <v>11.529338289136067</v>
      </c>
      <c r="H405" s="37"/>
      <c r="I405" s="37"/>
      <c r="J405" s="37">
        <f t="shared" si="78"/>
        <v>0.30470775982445636</v>
      </c>
      <c r="K405" s="37">
        <f t="shared" si="79"/>
        <v>0.49894854915348186</v>
      </c>
      <c r="L405" s="39"/>
      <c r="M405" s="25"/>
    </row>
    <row r="406" spans="1:13" x14ac:dyDescent="0.2">
      <c r="A406" s="25"/>
      <c r="B406" s="35" t="s">
        <v>499</v>
      </c>
      <c r="C406" s="36">
        <v>1847964767.5780001</v>
      </c>
      <c r="D406" s="33"/>
      <c r="E406" s="36">
        <v>2.0406729999999998E-3</v>
      </c>
      <c r="F406" s="36">
        <v>2.7399999999999999E-7</v>
      </c>
      <c r="G406" s="37">
        <f t="shared" si="80"/>
        <v>11.267974190932858</v>
      </c>
      <c r="H406" s="37"/>
      <c r="I406" s="37"/>
      <c r="J406" s="37">
        <f t="shared" si="78"/>
        <v>0.13664472371833233</v>
      </c>
      <c r="K406" s="37">
        <f t="shared" si="79"/>
        <v>0.41806054145923088</v>
      </c>
      <c r="L406" s="39"/>
      <c r="M406" s="25"/>
    </row>
    <row r="407" spans="1:13" x14ac:dyDescent="0.2">
      <c r="A407" s="25"/>
      <c r="B407" s="35" t="s">
        <v>500</v>
      </c>
      <c r="C407" s="36">
        <v>1870142452.6140001</v>
      </c>
      <c r="D407" s="33"/>
      <c r="E407" s="36">
        <v>2.0407480000000002E-3</v>
      </c>
      <c r="F407" s="36">
        <v>2.0900000000000001E-7</v>
      </c>
      <c r="G407" s="37">
        <f t="shared" si="80"/>
        <v>11.305099773064061</v>
      </c>
      <c r="H407" s="37"/>
      <c r="I407" s="37"/>
      <c r="J407" s="37">
        <f t="shared" si="78"/>
        <v>0.10422900458807102</v>
      </c>
      <c r="K407" s="37">
        <f t="shared" si="79"/>
        <v>0.40861537073701232</v>
      </c>
      <c r="L407" s="39"/>
      <c r="M407" s="25"/>
    </row>
    <row r="408" spans="1:13" x14ac:dyDescent="0.2">
      <c r="A408" s="25"/>
      <c r="B408" s="35" t="s">
        <v>501</v>
      </c>
      <c r="C408" s="36">
        <v>1882594724.1389999</v>
      </c>
      <c r="D408" s="33"/>
      <c r="E408" s="36">
        <v>2.0411579999999999E-3</v>
      </c>
      <c r="F408" s="36">
        <v>4.08E-7</v>
      </c>
      <c r="G408" s="37">
        <f t="shared" si="80"/>
        <v>11.508052955380728</v>
      </c>
      <c r="H408" s="37"/>
      <c r="I408" s="37"/>
      <c r="J408" s="37">
        <f t="shared" si="78"/>
        <v>0.20347097546379414</v>
      </c>
      <c r="K408" s="37">
        <f t="shared" si="79"/>
        <v>0.44441340400725293</v>
      </c>
      <c r="L408" s="39"/>
      <c r="M408" s="25"/>
    </row>
    <row r="409" spans="1:13" x14ac:dyDescent="0.2">
      <c r="A409" s="25"/>
      <c r="B409" s="35" t="s">
        <v>502</v>
      </c>
      <c r="C409" s="36">
        <v>1852837991.329</v>
      </c>
      <c r="D409" s="33"/>
      <c r="E409" s="36">
        <v>2.0409429999999999E-3</v>
      </c>
      <c r="F409" s="36">
        <v>3.3299999999999998E-7</v>
      </c>
      <c r="G409" s="37">
        <f t="shared" si="80"/>
        <v>11.401626286604923</v>
      </c>
      <c r="H409" s="37"/>
      <c r="I409" s="37"/>
      <c r="J409" s="37">
        <f t="shared" si="78"/>
        <v>0.16606822262118492</v>
      </c>
      <c r="K409" s="37">
        <f t="shared" si="79"/>
        <v>0.4285807862815193</v>
      </c>
      <c r="L409" s="39"/>
      <c r="M409" s="25"/>
    </row>
    <row r="410" spans="1:13" x14ac:dyDescent="0.2">
      <c r="A410" s="25"/>
      <c r="B410" s="35" t="s">
        <v>503</v>
      </c>
      <c r="C410" s="36">
        <v>1838510049.381</v>
      </c>
      <c r="D410" s="33"/>
      <c r="E410" s="36">
        <v>2.0411090000000002E-3</v>
      </c>
      <c r="F410" s="36">
        <v>2.8000000000000002E-7</v>
      </c>
      <c r="G410" s="37">
        <f t="shared" si="80"/>
        <v>11.483797575055151</v>
      </c>
      <c r="H410" s="37"/>
      <c r="I410" s="37"/>
      <c r="J410" s="37">
        <f t="shared" si="78"/>
        <v>0.13963694394574108</v>
      </c>
      <c r="K410" s="37">
        <f t="shared" si="79"/>
        <v>0.41904810215491006</v>
      </c>
      <c r="L410" s="39"/>
      <c r="M410" s="25"/>
    </row>
    <row r="411" spans="1:13" x14ac:dyDescent="0.2">
      <c r="A411" s="25"/>
      <c r="B411" s="35" t="s">
        <v>504</v>
      </c>
      <c r="C411" s="36">
        <v>1877288593.2460001</v>
      </c>
      <c r="D411" s="33"/>
      <c r="E411" s="36">
        <v>2.040399E-3</v>
      </c>
      <c r="F411" s="36">
        <v>2.03E-7</v>
      </c>
      <c r="G411" s="37">
        <f t="shared" si="80"/>
        <v>11.13234206421367</v>
      </c>
      <c r="H411" s="37"/>
      <c r="I411" s="37"/>
      <c r="J411" s="37">
        <f t="shared" si="78"/>
        <v>0.10123678436066227</v>
      </c>
      <c r="K411" s="37">
        <f t="shared" si="79"/>
        <v>0.40786238158576621</v>
      </c>
      <c r="L411" s="39"/>
      <c r="M411" s="25"/>
    </row>
    <row r="412" spans="1:13" x14ac:dyDescent="0.2">
      <c r="A412" s="25"/>
      <c r="B412" s="35"/>
      <c r="C412" s="36"/>
      <c r="D412" s="33"/>
      <c r="E412" s="36"/>
      <c r="F412" s="36"/>
      <c r="G412" s="40"/>
      <c r="H412" s="40"/>
      <c r="I412" s="40"/>
      <c r="J412" s="40"/>
      <c r="K412" s="40"/>
      <c r="L412" s="39"/>
      <c r="M412" s="25"/>
    </row>
    <row r="413" spans="1:13" x14ac:dyDescent="0.2">
      <c r="A413" s="25">
        <v>1</v>
      </c>
      <c r="B413" s="35" t="s">
        <v>1882</v>
      </c>
      <c r="C413" s="36">
        <f>AVERAGE(C414:C418,C420:C425)</f>
        <v>1834595432.7580001</v>
      </c>
      <c r="D413" s="33"/>
      <c r="E413" s="36">
        <f>AVERAGE(E414:E418,E420:E425)</f>
        <v>2.035603181818182E-3</v>
      </c>
      <c r="F413" s="36">
        <f>2*STDEV(E414:E418,E420:E425)</f>
        <v>1.3603222612843067E-6</v>
      </c>
      <c r="G413" s="37">
        <f t="shared" ref="G413:G418" si="81">1000*(E413/((1+(0)/1000)*(E$379/((1+((10.18)/1000))*0.0020052)))/0.0020052-1)+(AVERAGE(11.07,11.55,11.49,11.53,11.66,11.53,10.97,10.85,11.62,10.72)-10.18)</f>
        <v>8.7583748402783232</v>
      </c>
      <c r="H413" s="38">
        <f>G413-I413</f>
        <v>-0.64162515972167711</v>
      </c>
      <c r="I413" s="40">
        <v>9.4</v>
      </c>
      <c r="J413" s="37"/>
      <c r="K413" s="37">
        <f>F413/0.0020052*1000</f>
        <v>0.67839729766821599</v>
      </c>
      <c r="L413" s="39"/>
      <c r="M413" s="25"/>
    </row>
    <row r="414" spans="1:13" x14ac:dyDescent="0.2">
      <c r="A414" s="25"/>
      <c r="B414" s="35" t="s">
        <v>1668</v>
      </c>
      <c r="C414" s="36">
        <v>1836889529.6700001</v>
      </c>
      <c r="D414" s="33"/>
      <c r="E414" s="36">
        <v>2.0361730000000001E-3</v>
      </c>
      <c r="F414" s="36">
        <v>4.2500000000000001E-7</v>
      </c>
      <c r="G414" s="37">
        <f t="shared" si="81"/>
        <v>9.0404392630637673</v>
      </c>
      <c r="H414" s="37"/>
      <c r="I414" s="40"/>
      <c r="J414" s="37">
        <f t="shared" ref="J414:J425" si="82">F414/0.0020052*1000</f>
        <v>0.21194893277478558</v>
      </c>
      <c r="K414" s="37">
        <f t="shared" ref="K414:K425" si="83">SQRT((F414/0.0020052*1000)^2+(F$379/0.0020052*1000)^2)</f>
        <v>0.44835832311834745</v>
      </c>
      <c r="L414" s="39"/>
      <c r="M414" s="25"/>
    </row>
    <row r="415" spans="1:13" x14ac:dyDescent="0.2">
      <c r="A415" s="25"/>
      <c r="B415" s="35" t="s">
        <v>1669</v>
      </c>
      <c r="C415" s="36">
        <v>1831295027.9949999</v>
      </c>
      <c r="D415" s="33"/>
      <c r="E415" s="36">
        <v>2.0348670000000001E-3</v>
      </c>
      <c r="F415" s="36">
        <v>2.5400000000000002E-7</v>
      </c>
      <c r="G415" s="37">
        <f t="shared" si="81"/>
        <v>8.393959126220004</v>
      </c>
      <c r="H415" s="37"/>
      <c r="I415" s="37"/>
      <c r="J415" s="37">
        <f t="shared" si="82"/>
        <v>0.12667065629363655</v>
      </c>
      <c r="K415" s="37">
        <f t="shared" si="83"/>
        <v>0.41490756918979743</v>
      </c>
      <c r="L415" s="39"/>
      <c r="M415" s="25"/>
    </row>
    <row r="416" spans="1:13" x14ac:dyDescent="0.2">
      <c r="A416" s="25"/>
      <c r="B416" s="35" t="s">
        <v>1670</v>
      </c>
      <c r="C416" s="36">
        <v>1832003730.97</v>
      </c>
      <c r="D416" s="33"/>
      <c r="E416" s="36">
        <v>2.0347109999999998E-3</v>
      </c>
      <c r="F416" s="36">
        <v>5.0299999999999999E-7</v>
      </c>
      <c r="G416" s="37">
        <f t="shared" si="81"/>
        <v>8.3167379153871366</v>
      </c>
      <c r="H416" s="37"/>
      <c r="I416" s="37"/>
      <c r="J416" s="37">
        <f t="shared" si="82"/>
        <v>0.25084779573109911</v>
      </c>
      <c r="K416" s="37">
        <f t="shared" si="83"/>
        <v>0.46800368847721396</v>
      </c>
      <c r="L416" s="39"/>
      <c r="M416" s="25"/>
    </row>
    <row r="417" spans="1:13" x14ac:dyDescent="0.2">
      <c r="A417" s="25"/>
      <c r="B417" s="35" t="s">
        <v>1671</v>
      </c>
      <c r="C417" s="36">
        <v>1840510165.0120001</v>
      </c>
      <c r="D417" s="33"/>
      <c r="E417" s="36">
        <v>2.0350759999999998E-3</v>
      </c>
      <c r="F417" s="36">
        <v>2.72E-7</v>
      </c>
      <c r="G417" s="37">
        <f t="shared" si="81"/>
        <v>8.4974157484253485</v>
      </c>
      <c r="H417" s="37"/>
      <c r="I417" s="37"/>
      <c r="J417" s="37">
        <f t="shared" si="82"/>
        <v>0.13564731697586277</v>
      </c>
      <c r="K417" s="37">
        <f t="shared" si="83"/>
        <v>0.41773559868399546</v>
      </c>
      <c r="L417" s="39"/>
      <c r="M417" s="25"/>
    </row>
    <row r="418" spans="1:13" x14ac:dyDescent="0.2">
      <c r="A418" s="25"/>
      <c r="B418" s="35" t="s">
        <v>1672</v>
      </c>
      <c r="C418" s="36">
        <v>1822263549.3859999</v>
      </c>
      <c r="D418" s="33"/>
      <c r="E418" s="36">
        <v>2.035369E-3</v>
      </c>
      <c r="F418" s="36">
        <v>4.0400000000000002E-7</v>
      </c>
      <c r="G418" s="37">
        <f t="shared" si="81"/>
        <v>8.6424530226178096</v>
      </c>
      <c r="H418" s="37"/>
      <c r="I418" s="37"/>
      <c r="J418" s="37">
        <f t="shared" si="82"/>
        <v>0.20147616197885498</v>
      </c>
      <c r="K418" s="37">
        <f t="shared" si="83"/>
        <v>0.44350364107959217</v>
      </c>
      <c r="L418" s="39"/>
      <c r="M418" s="25"/>
    </row>
    <row r="419" spans="1:13" x14ac:dyDescent="0.2">
      <c r="A419" s="25"/>
      <c r="B419" s="41" t="s">
        <v>1673</v>
      </c>
      <c r="C419" s="42">
        <v>112593761.40099999</v>
      </c>
      <c r="D419" s="33"/>
      <c r="E419" s="42">
        <v>1.9155349999999999E-3</v>
      </c>
      <c r="F419" s="42">
        <v>2.649E-6</v>
      </c>
      <c r="G419" s="44"/>
      <c r="H419" s="44"/>
      <c r="I419" s="44"/>
      <c r="J419" s="44">
        <f t="shared" si="82"/>
        <v>1.3210652304009576</v>
      </c>
      <c r="K419" s="37">
        <f t="shared" si="83"/>
        <v>1.3788822207786497</v>
      </c>
      <c r="L419" s="39" t="s">
        <v>99</v>
      </c>
      <c r="M419" s="25"/>
    </row>
    <row r="420" spans="1:13" x14ac:dyDescent="0.2">
      <c r="A420" s="25"/>
      <c r="B420" s="35" t="s">
        <v>1674</v>
      </c>
      <c r="C420" s="36">
        <v>1830010998.9920001</v>
      </c>
      <c r="D420" s="33"/>
      <c r="E420" s="36">
        <v>2.0355030000000001E-3</v>
      </c>
      <c r="F420" s="36">
        <v>1.8699999999999999E-7</v>
      </c>
      <c r="G420" s="37">
        <f t="shared" ref="G420:G425" si="84">1000*(E420/((1+(0)/1000)*(E$379/((1+((10.18)/1000))*0.0020052)))/0.0020052-1)+(AVERAGE(11.07,11.55,11.49,11.53,11.66,11.53,10.97,10.85,11.62,10.72)-10.18)</f>
        <v>8.7087840626921729</v>
      </c>
      <c r="H420" s="37"/>
      <c r="I420" s="37"/>
      <c r="J420" s="37">
        <f t="shared" si="82"/>
        <v>9.3257530420905649E-2</v>
      </c>
      <c r="K420" s="37">
        <f t="shared" si="83"/>
        <v>0.40595541970188309</v>
      </c>
      <c r="L420" s="39"/>
      <c r="M420" s="25"/>
    </row>
    <row r="421" spans="1:13" x14ac:dyDescent="0.2">
      <c r="A421" s="25"/>
      <c r="B421" s="35" t="s">
        <v>1675</v>
      </c>
      <c r="C421" s="36">
        <v>1793934054.849</v>
      </c>
      <c r="D421" s="33"/>
      <c r="E421" s="36">
        <v>2.0356340000000001E-3</v>
      </c>
      <c r="F421" s="36">
        <v>7.0000000000000005E-8</v>
      </c>
      <c r="G421" s="37">
        <f t="shared" si="84"/>
        <v>8.7736300794813058</v>
      </c>
      <c r="H421" s="37"/>
      <c r="I421" s="37"/>
      <c r="J421" s="37">
        <f t="shared" si="82"/>
        <v>3.4909235986435271E-2</v>
      </c>
      <c r="K421" s="37">
        <f t="shared" si="83"/>
        <v>0.39663773214645442</v>
      </c>
      <c r="L421" s="39"/>
      <c r="M421" s="25"/>
    </row>
    <row r="422" spans="1:13" x14ac:dyDescent="0.2">
      <c r="A422" s="25"/>
      <c r="B422" s="35" t="s">
        <v>1676</v>
      </c>
      <c r="C422" s="36">
        <v>1853490623.8039999</v>
      </c>
      <c r="D422" s="33"/>
      <c r="E422" s="36">
        <v>2.036834E-3</v>
      </c>
      <c r="F422" s="36">
        <v>3.1E-7</v>
      </c>
      <c r="G422" s="37">
        <f t="shared" si="84"/>
        <v>9.3676393935796707</v>
      </c>
      <c r="H422" s="37"/>
      <c r="I422" s="37"/>
      <c r="J422" s="37">
        <f t="shared" si="82"/>
        <v>0.15459804508278477</v>
      </c>
      <c r="K422" s="37">
        <f t="shared" si="83"/>
        <v>0.42426806543569201</v>
      </c>
      <c r="L422" s="39"/>
      <c r="M422" s="25"/>
    </row>
    <row r="423" spans="1:13" x14ac:dyDescent="0.2">
      <c r="A423" s="25"/>
      <c r="B423" s="35" t="s">
        <v>1677</v>
      </c>
      <c r="C423" s="36">
        <v>1840428135.26</v>
      </c>
      <c r="D423" s="33"/>
      <c r="E423" s="36">
        <v>2.0361390000000002E-3</v>
      </c>
      <c r="F423" s="36">
        <v>2.5899999999999998E-7</v>
      </c>
      <c r="G423" s="37">
        <f t="shared" si="84"/>
        <v>9.0236089991643418</v>
      </c>
      <c r="H423" s="37"/>
      <c r="I423" s="37"/>
      <c r="J423" s="37">
        <f t="shared" si="82"/>
        <v>0.12916417314981049</v>
      </c>
      <c r="K423" s="37">
        <f t="shared" si="83"/>
        <v>0.41567561803719033</v>
      </c>
      <c r="L423" s="39"/>
      <c r="M423" s="25"/>
    </row>
    <row r="424" spans="1:13" x14ac:dyDescent="0.2">
      <c r="A424" s="25"/>
      <c r="B424" s="35" t="s">
        <v>1678</v>
      </c>
      <c r="C424" s="36">
        <v>1854057251.0680001</v>
      </c>
      <c r="D424" s="33"/>
      <c r="E424" s="36">
        <v>2.0363009999999999E-3</v>
      </c>
      <c r="F424" s="36">
        <v>8.0999999999999997E-8</v>
      </c>
      <c r="G424" s="37">
        <f t="shared" si="84"/>
        <v>9.1038002565674478</v>
      </c>
      <c r="H424" s="37"/>
      <c r="I424" s="37"/>
      <c r="J424" s="37">
        <f t="shared" si="82"/>
        <v>4.0394973070017957E-2</v>
      </c>
      <c r="K424" s="37">
        <f t="shared" si="83"/>
        <v>0.39715814187103526</v>
      </c>
      <c r="L424" s="39"/>
      <c r="M424" s="25"/>
    </row>
    <row r="425" spans="1:13" x14ac:dyDescent="0.2">
      <c r="A425" s="25"/>
      <c r="B425" s="35" t="s">
        <v>1679</v>
      </c>
      <c r="C425" s="36">
        <v>1845666693.332</v>
      </c>
      <c r="D425" s="33"/>
      <c r="E425" s="36">
        <v>2.0350279999999999E-3</v>
      </c>
      <c r="F425" s="36">
        <v>2.29E-7</v>
      </c>
      <c r="G425" s="37">
        <f t="shared" si="84"/>
        <v>8.4736553758614406</v>
      </c>
      <c r="H425" s="37"/>
      <c r="I425" s="37"/>
      <c r="J425" s="37">
        <f t="shared" si="82"/>
        <v>0.1142030720127668</v>
      </c>
      <c r="K425" s="37">
        <f t="shared" si="83"/>
        <v>0.41127263155026389</v>
      </c>
      <c r="L425" s="39"/>
      <c r="M425" s="25"/>
    </row>
    <row r="426" spans="1:13" x14ac:dyDescent="0.2">
      <c r="A426" s="25"/>
      <c r="B426" s="35"/>
      <c r="C426" s="36"/>
      <c r="D426" s="33"/>
      <c r="E426" s="36"/>
      <c r="F426" s="36"/>
      <c r="G426" s="40"/>
      <c r="H426" s="40"/>
      <c r="I426" s="40"/>
      <c r="J426" s="40"/>
      <c r="K426" s="40"/>
      <c r="L426" s="39"/>
      <c r="M426" s="25"/>
    </row>
    <row r="427" spans="1:13" x14ac:dyDescent="0.2">
      <c r="A427" s="25">
        <v>1</v>
      </c>
      <c r="B427" s="35" t="s">
        <v>1855</v>
      </c>
      <c r="C427" s="36">
        <f>AVERAGE(C428:C437)</f>
        <v>1834476009.8645</v>
      </c>
      <c r="D427" s="33"/>
      <c r="E427" s="36">
        <f>AVERAGE(E428:E437)</f>
        <v>2.0349606000000004E-3</v>
      </c>
      <c r="F427" s="36">
        <f>2*STDEV(E428:E437)</f>
        <v>7.4775587222327299E-7</v>
      </c>
      <c r="G427" s="37">
        <f t="shared" ref="G427:G437" si="85">1000*(E427/((1+(0)/1000)*(E$379/((1+((10.18)/1000))*0.0020052)))/0.0020052-1)+(AVERAGE(11.07,11.55,11.49,11.53,11.66,11.53,10.97,10.85,11.62,10.72)-10.18)</f>
        <v>8.440291852719902</v>
      </c>
      <c r="H427" s="38">
        <f>G427-I427</f>
        <v>-0.95970814728009834</v>
      </c>
      <c r="I427" s="37">
        <v>9.4</v>
      </c>
      <c r="J427" s="37"/>
      <c r="K427" s="37">
        <f>F427/0.0020052*1000</f>
        <v>0.37290837433835677</v>
      </c>
      <c r="L427" s="39"/>
      <c r="M427" s="25"/>
    </row>
    <row r="428" spans="1:13" x14ac:dyDescent="0.2">
      <c r="A428" s="25"/>
      <c r="B428" s="35" t="s">
        <v>1680</v>
      </c>
      <c r="C428" s="36">
        <v>1838078076.369</v>
      </c>
      <c r="D428" s="33"/>
      <c r="E428" s="36">
        <v>2.0351750000000002E-3</v>
      </c>
      <c r="F428" s="36">
        <v>1.7100000000000001E-7</v>
      </c>
      <c r="G428" s="37">
        <f t="shared" si="85"/>
        <v>8.5464215168386168</v>
      </c>
      <c r="H428" s="37"/>
      <c r="I428" s="37"/>
      <c r="J428" s="37">
        <f t="shared" ref="J428:J437" si="86">F428/0.0020052*1000</f>
        <v>8.527827648114901E-2</v>
      </c>
      <c r="K428" s="37">
        <f t="shared" ref="K428:K437" si="87">SQRT((F428/0.0020052*1000)^2+(F$379/0.0020052*1000)^2)</f>
        <v>0.40419700672409886</v>
      </c>
      <c r="L428" s="39"/>
      <c r="M428" s="25"/>
    </row>
    <row r="429" spans="1:13" x14ac:dyDescent="0.2">
      <c r="A429" s="25"/>
      <c r="B429" s="35" t="s">
        <v>1681</v>
      </c>
      <c r="C429" s="36">
        <v>1844284439.0699999</v>
      </c>
      <c r="D429" s="33"/>
      <c r="E429" s="36">
        <v>2.0341370000000001E-3</v>
      </c>
      <c r="F429" s="36">
        <v>2.0800000000000001E-7</v>
      </c>
      <c r="G429" s="37">
        <f t="shared" si="85"/>
        <v>8.0326034601435801</v>
      </c>
      <c r="H429" s="37"/>
      <c r="I429" s="37"/>
      <c r="J429" s="37">
        <f t="shared" si="86"/>
        <v>0.10373030121683624</v>
      </c>
      <c r="K429" s="37">
        <f t="shared" si="87"/>
        <v>0.40848844683254076</v>
      </c>
      <c r="L429" s="39"/>
      <c r="M429" s="25"/>
    </row>
    <row r="430" spans="1:13" x14ac:dyDescent="0.2">
      <c r="A430" s="25"/>
      <c r="B430" s="35" t="s">
        <v>1682</v>
      </c>
      <c r="C430" s="36">
        <v>1848721528.309</v>
      </c>
      <c r="D430" s="33"/>
      <c r="E430" s="36">
        <v>2.0351480000000001E-3</v>
      </c>
      <c r="F430" s="36">
        <v>3.8700000000000001E-7</v>
      </c>
      <c r="G430" s="37">
        <f t="shared" si="85"/>
        <v>8.5330563072713215</v>
      </c>
      <c r="H430" s="37"/>
      <c r="I430" s="37"/>
      <c r="J430" s="37">
        <f t="shared" si="86"/>
        <v>0.19299820466786358</v>
      </c>
      <c r="K430" s="37">
        <f t="shared" si="87"/>
        <v>0.43971711680368375</v>
      </c>
      <c r="L430" s="39"/>
      <c r="M430" s="25"/>
    </row>
    <row r="431" spans="1:13" x14ac:dyDescent="0.2">
      <c r="A431" s="25"/>
      <c r="B431" s="35" t="s">
        <v>1683</v>
      </c>
      <c r="C431" s="36">
        <v>1809286847.7309999</v>
      </c>
      <c r="D431" s="33"/>
      <c r="E431" s="36">
        <v>2.0352949999999999E-3</v>
      </c>
      <c r="F431" s="36">
        <v>5.8000000000000003E-8</v>
      </c>
      <c r="G431" s="37">
        <f t="shared" si="85"/>
        <v>8.6058224482484977</v>
      </c>
      <c r="H431" s="37"/>
      <c r="I431" s="37"/>
      <c r="J431" s="37">
        <f t="shared" si="86"/>
        <v>2.8924795531617798E-2</v>
      </c>
      <c r="K431" s="37">
        <f t="shared" si="87"/>
        <v>0.39615587790877443</v>
      </c>
      <c r="L431" s="39"/>
      <c r="M431" s="25"/>
    </row>
    <row r="432" spans="1:13" x14ac:dyDescent="0.2">
      <c r="A432" s="25"/>
      <c r="B432" s="35" t="s">
        <v>1684</v>
      </c>
      <c r="C432" s="36">
        <v>1837025921.914</v>
      </c>
      <c r="D432" s="33"/>
      <c r="E432" s="36">
        <v>2.034625E-3</v>
      </c>
      <c r="F432" s="36">
        <v>2.2100000000000001E-7</v>
      </c>
      <c r="G432" s="37">
        <f t="shared" si="85"/>
        <v>8.2741672478769033</v>
      </c>
      <c r="H432" s="37"/>
      <c r="I432" s="37"/>
      <c r="J432" s="37">
        <f t="shared" si="86"/>
        <v>0.11021344504288849</v>
      </c>
      <c r="K432" s="37">
        <f t="shared" si="87"/>
        <v>0.41018269011910746</v>
      </c>
      <c r="L432" s="39"/>
      <c r="M432" s="25"/>
    </row>
    <row r="433" spans="1:13" x14ac:dyDescent="0.2">
      <c r="A433" s="25"/>
      <c r="B433" s="35" t="s">
        <v>1685</v>
      </c>
      <c r="C433" s="36">
        <v>1824461390.51</v>
      </c>
      <c r="D433" s="33"/>
      <c r="E433" s="36">
        <v>2.0348219999999999E-3</v>
      </c>
      <c r="F433" s="36">
        <v>2.8200000000000001E-7</v>
      </c>
      <c r="G433" s="37">
        <f t="shared" si="85"/>
        <v>8.3716837769413264</v>
      </c>
      <c r="H433" s="37"/>
      <c r="I433" s="37"/>
      <c r="J433" s="37">
        <f t="shared" si="86"/>
        <v>0.14063435068821067</v>
      </c>
      <c r="K433" s="37">
        <f t="shared" si="87"/>
        <v>0.41938151652000655</v>
      </c>
      <c r="L433" s="39"/>
      <c r="M433" s="25"/>
    </row>
    <row r="434" spans="1:13" x14ac:dyDescent="0.2">
      <c r="A434" s="25"/>
      <c r="B434" s="35" t="s">
        <v>1686</v>
      </c>
      <c r="C434" s="36">
        <v>1828842542.53</v>
      </c>
      <c r="D434" s="33"/>
      <c r="E434" s="36">
        <v>2.0352959999999998E-3</v>
      </c>
      <c r="F434" s="36">
        <v>2.1299999999999999E-7</v>
      </c>
      <c r="G434" s="37">
        <f t="shared" si="85"/>
        <v>8.6063174560099451</v>
      </c>
      <c r="H434" s="37"/>
      <c r="I434" s="37"/>
      <c r="J434" s="37">
        <f t="shared" si="86"/>
        <v>0.10622381807301018</v>
      </c>
      <c r="K434" s="37">
        <f t="shared" si="87"/>
        <v>0.4091287515332232</v>
      </c>
      <c r="L434" s="39"/>
      <c r="M434" s="25"/>
    </row>
    <row r="435" spans="1:13" x14ac:dyDescent="0.2">
      <c r="A435" s="25"/>
      <c r="B435" s="35" t="s">
        <v>1687</v>
      </c>
      <c r="C435" s="36">
        <v>1831650597.7720001</v>
      </c>
      <c r="D435" s="33"/>
      <c r="E435" s="36">
        <v>2.0348509999999998E-3</v>
      </c>
      <c r="F435" s="36">
        <v>4.3799999999999998E-7</v>
      </c>
      <c r="G435" s="37">
        <f t="shared" si="85"/>
        <v>8.3860390020319606</v>
      </c>
      <c r="H435" s="37"/>
      <c r="I435" s="37"/>
      <c r="J435" s="37">
        <f t="shared" si="86"/>
        <v>0.21843207660083783</v>
      </c>
      <c r="K435" s="37">
        <f t="shared" si="87"/>
        <v>0.45145919848119187</v>
      </c>
      <c r="L435" s="39"/>
      <c r="M435" s="25"/>
    </row>
    <row r="436" spans="1:13" x14ac:dyDescent="0.2">
      <c r="A436" s="25"/>
      <c r="B436" s="35" t="s">
        <v>1688</v>
      </c>
      <c r="C436" s="36">
        <v>1840641057.8610001</v>
      </c>
      <c r="D436" s="33"/>
      <c r="E436" s="36">
        <v>2.0349360000000002E-3</v>
      </c>
      <c r="F436" s="36">
        <v>2.5199999999999998E-7</v>
      </c>
      <c r="G436" s="37">
        <f t="shared" si="85"/>
        <v>8.4281146617807465</v>
      </c>
      <c r="H436" s="37"/>
      <c r="I436" s="37"/>
      <c r="J436" s="37">
        <f t="shared" si="86"/>
        <v>0.12567324955116696</v>
      </c>
      <c r="K436" s="37">
        <f t="shared" si="87"/>
        <v>0.41460415031433995</v>
      </c>
      <c r="L436" s="39"/>
      <c r="M436" s="25"/>
    </row>
    <row r="437" spans="1:13" x14ac:dyDescent="0.2">
      <c r="A437" s="25"/>
      <c r="B437" s="35" t="s">
        <v>1689</v>
      </c>
      <c r="C437" s="36">
        <v>1841767696.579</v>
      </c>
      <c r="D437" s="33"/>
      <c r="E437" s="36">
        <v>2.0353210000000001E-3</v>
      </c>
      <c r="F437" s="36">
        <v>5.8000000000000003E-8</v>
      </c>
      <c r="G437" s="37">
        <f t="shared" si="85"/>
        <v>8.6186926500539016</v>
      </c>
      <c r="H437" s="37"/>
      <c r="I437" s="37"/>
      <c r="J437" s="37">
        <f t="shared" si="86"/>
        <v>2.8924795531617798E-2</v>
      </c>
      <c r="K437" s="37">
        <f t="shared" si="87"/>
        <v>0.39615587790877443</v>
      </c>
      <c r="L437" s="39"/>
      <c r="M437" s="25"/>
    </row>
    <row r="438" spans="1:13" x14ac:dyDescent="0.2">
      <c r="A438" s="25"/>
      <c r="B438" s="35"/>
      <c r="C438" s="36"/>
      <c r="D438" s="33"/>
      <c r="E438" s="36"/>
      <c r="F438" s="36"/>
      <c r="G438" s="40"/>
      <c r="H438" s="40"/>
      <c r="I438" s="40"/>
      <c r="J438" s="40"/>
      <c r="K438" s="40"/>
      <c r="L438" s="39"/>
      <c r="M438" s="25"/>
    </row>
    <row r="439" spans="1:13" x14ac:dyDescent="0.2">
      <c r="A439" s="25">
        <v>1</v>
      </c>
      <c r="B439" s="35" t="s">
        <v>1883</v>
      </c>
      <c r="C439" s="36">
        <f>AVERAGE(C440:C448,C450)</f>
        <v>1829779497.1713002</v>
      </c>
      <c r="D439" s="33"/>
      <c r="E439" s="36">
        <f>AVERAGE(E440:E448,E450)</f>
        <v>2.0352943000000001E-3</v>
      </c>
      <c r="F439" s="36">
        <f>2*STDEV(E440:E448,E450)</f>
        <v>8.1993877820238172E-7</v>
      </c>
      <c r="G439" s="37">
        <f t="shared" ref="G439:G448" si="88">1000*(E439/((1+(0)/1000)*(E$379/((1+((10.18)/1000))*0.0020052)))/0.0020052-1)+(AVERAGE(11.07,11.55,11.49,11.53,11.66,11.53,10.97,10.85,11.62,10.72)-10.18)</f>
        <v>8.6054759428152625</v>
      </c>
      <c r="H439" s="38">
        <f>G439-I439</f>
        <v>-3.8945240571847375</v>
      </c>
      <c r="I439" s="37">
        <v>12.5</v>
      </c>
      <c r="J439" s="37"/>
      <c r="K439" s="37">
        <f>F439/0.0020052*1000</f>
        <v>0.40890623289566214</v>
      </c>
      <c r="L439" s="39" t="s">
        <v>1540</v>
      </c>
      <c r="M439" s="25"/>
    </row>
    <row r="440" spans="1:13" x14ac:dyDescent="0.2">
      <c r="A440" s="25"/>
      <c r="B440" s="35" t="s">
        <v>1690</v>
      </c>
      <c r="C440" s="36">
        <v>1820506742.7360001</v>
      </c>
      <c r="D440" s="33"/>
      <c r="E440" s="36">
        <v>2.035781E-3</v>
      </c>
      <c r="F440" s="36">
        <v>1.67E-7</v>
      </c>
      <c r="G440" s="37">
        <f t="shared" si="88"/>
        <v>8.84639622045826</v>
      </c>
      <c r="H440" s="37"/>
      <c r="I440" s="37"/>
      <c r="J440" s="37">
        <f t="shared" ref="J440:J450" si="89">F440/0.0020052*1000</f>
        <v>8.3283462996209867E-2</v>
      </c>
      <c r="K440" s="37">
        <f t="shared" ref="K440:K450" si="90">SQRT((F440/0.0020052*1000)^2+(F$379/0.0020052*1000)^2)</f>
        <v>0.40378084527843439</v>
      </c>
      <c r="L440" s="39"/>
      <c r="M440" s="25"/>
    </row>
    <row r="441" spans="1:13" x14ac:dyDescent="0.2">
      <c r="A441" s="25"/>
      <c r="B441" s="35" t="s">
        <v>1691</v>
      </c>
      <c r="C441" s="36">
        <v>1817324464.224</v>
      </c>
      <c r="D441" s="33"/>
      <c r="E441" s="36">
        <v>2.035336E-3</v>
      </c>
      <c r="F441" s="36">
        <v>8.6099999999999999E-7</v>
      </c>
      <c r="G441" s="37">
        <f t="shared" si="88"/>
        <v>8.6261177664800535</v>
      </c>
      <c r="H441" s="37"/>
      <c r="I441" s="37"/>
      <c r="J441" s="37">
        <f t="shared" si="89"/>
        <v>0.42938360263315378</v>
      </c>
      <c r="K441" s="37">
        <f t="shared" si="90"/>
        <v>0.58350074037258259</v>
      </c>
      <c r="L441" s="39" t="s">
        <v>299</v>
      </c>
      <c r="M441" s="25"/>
    </row>
    <row r="442" spans="1:13" x14ac:dyDescent="0.2">
      <c r="A442" s="25"/>
      <c r="B442" s="35" t="s">
        <v>1692</v>
      </c>
      <c r="C442" s="36">
        <v>1802768997.947</v>
      </c>
      <c r="D442" s="33"/>
      <c r="E442" s="36">
        <v>2.0349299999999999E-3</v>
      </c>
      <c r="F442" s="36">
        <v>2.1500000000000001E-7</v>
      </c>
      <c r="G442" s="37">
        <f t="shared" si="88"/>
        <v>8.4251446152102858</v>
      </c>
      <c r="H442" s="37"/>
      <c r="I442" s="37"/>
      <c r="J442" s="37">
        <f t="shared" si="89"/>
        <v>0.10722122481547976</v>
      </c>
      <c r="K442" s="37">
        <f t="shared" si="90"/>
        <v>0.40938884554425459</v>
      </c>
      <c r="L442" s="39"/>
      <c r="M442" s="25"/>
    </row>
    <row r="443" spans="1:13" x14ac:dyDescent="0.2">
      <c r="A443" s="25"/>
      <c r="B443" s="35" t="s">
        <v>1693</v>
      </c>
      <c r="C443" s="36">
        <v>1815819373.4649999</v>
      </c>
      <c r="D443" s="33"/>
      <c r="E443" s="36">
        <v>2.035542E-3</v>
      </c>
      <c r="F443" s="36">
        <v>8.6999999999999998E-8</v>
      </c>
      <c r="G443" s="37">
        <f t="shared" si="88"/>
        <v>8.7280893654003897</v>
      </c>
      <c r="H443" s="37"/>
      <c r="I443" s="37"/>
      <c r="J443" s="37">
        <f t="shared" si="89"/>
        <v>4.3387193297426692E-2</v>
      </c>
      <c r="K443" s="37">
        <f t="shared" si="90"/>
        <v>0.39747362723500812</v>
      </c>
      <c r="L443" s="39"/>
      <c r="M443" s="25"/>
    </row>
    <row r="444" spans="1:13" x14ac:dyDescent="0.2">
      <c r="A444" s="25"/>
      <c r="B444" s="35" t="s">
        <v>1694</v>
      </c>
      <c r="C444" s="36">
        <v>1854372848.125</v>
      </c>
      <c r="D444" s="33"/>
      <c r="E444" s="36">
        <v>2.0354790000000002E-3</v>
      </c>
      <c r="F444" s="36">
        <v>4.32E-7</v>
      </c>
      <c r="G444" s="37">
        <f t="shared" si="88"/>
        <v>8.6969038764103299</v>
      </c>
      <c r="H444" s="37"/>
      <c r="I444" s="37"/>
      <c r="J444" s="37">
        <f t="shared" si="89"/>
        <v>0.21543985637342908</v>
      </c>
      <c r="K444" s="37">
        <f t="shared" si="90"/>
        <v>0.45001907461720958</v>
      </c>
      <c r="L444" s="39"/>
      <c r="M444" s="25"/>
    </row>
    <row r="445" spans="1:13" x14ac:dyDescent="0.2">
      <c r="A445" s="25"/>
      <c r="B445" s="35" t="s">
        <v>1695</v>
      </c>
      <c r="C445" s="36">
        <v>1845165918.493</v>
      </c>
      <c r="D445" s="33"/>
      <c r="E445" s="36">
        <v>2.0354909999999999E-3</v>
      </c>
      <c r="F445" s="36">
        <v>2.5800000000000001E-7</v>
      </c>
      <c r="G445" s="37">
        <f t="shared" si="88"/>
        <v>8.7028439695512514</v>
      </c>
      <c r="H445" s="37"/>
      <c r="I445" s="37"/>
      <c r="J445" s="37">
        <f t="shared" si="89"/>
        <v>0.12866546977857571</v>
      </c>
      <c r="K445" s="37">
        <f t="shared" si="90"/>
        <v>0.41552092476609104</v>
      </c>
      <c r="L445" s="39"/>
      <c r="M445" s="25"/>
    </row>
    <row r="446" spans="1:13" x14ac:dyDescent="0.2">
      <c r="A446" s="25"/>
      <c r="B446" s="35" t="s">
        <v>1696</v>
      </c>
      <c r="C446" s="36">
        <v>1834081085.461</v>
      </c>
      <c r="D446" s="33"/>
      <c r="E446" s="36">
        <v>2.0353469999999999E-3</v>
      </c>
      <c r="F446" s="36">
        <v>1.2599999999999999E-7</v>
      </c>
      <c r="G446" s="37">
        <f t="shared" si="88"/>
        <v>8.6315628518593055</v>
      </c>
      <c r="H446" s="37"/>
      <c r="I446" s="37"/>
      <c r="J446" s="37">
        <f t="shared" si="89"/>
        <v>6.283662477558348E-2</v>
      </c>
      <c r="K446" s="37">
        <f t="shared" si="90"/>
        <v>0.40006409138825916</v>
      </c>
      <c r="L446" s="39"/>
      <c r="M446" s="25"/>
    </row>
    <row r="447" spans="1:13" x14ac:dyDescent="0.2">
      <c r="A447" s="25"/>
      <c r="B447" s="35" t="s">
        <v>1697</v>
      </c>
      <c r="C447" s="36">
        <v>1846811299.2920001</v>
      </c>
      <c r="D447" s="33"/>
      <c r="E447" s="36">
        <v>2.0349330000000001E-3</v>
      </c>
      <c r="F447" s="36">
        <v>2.84E-7</v>
      </c>
      <c r="G447" s="37">
        <f t="shared" si="88"/>
        <v>8.4266296384952941</v>
      </c>
      <c r="H447" s="37"/>
      <c r="I447" s="37"/>
      <c r="J447" s="37">
        <f t="shared" si="89"/>
        <v>0.14163175743068024</v>
      </c>
      <c r="K447" s="37">
        <f t="shared" si="90"/>
        <v>0.41971703624945811</v>
      </c>
      <c r="L447" s="39"/>
      <c r="M447" s="25"/>
    </row>
    <row r="448" spans="1:13" x14ac:dyDescent="0.2">
      <c r="A448" s="25"/>
      <c r="B448" s="35" t="s">
        <v>1698</v>
      </c>
      <c r="C448" s="36">
        <v>1843066720.365</v>
      </c>
      <c r="D448" s="33"/>
      <c r="E448" s="36">
        <v>2.0356670000000001E-3</v>
      </c>
      <c r="F448" s="36">
        <v>3.7599999999999998E-7</v>
      </c>
      <c r="G448" s="37">
        <f t="shared" si="88"/>
        <v>8.7899653356190619</v>
      </c>
      <c r="H448" s="37"/>
      <c r="I448" s="37"/>
      <c r="J448" s="37">
        <f t="shared" si="89"/>
        <v>0.18751246758428086</v>
      </c>
      <c r="K448" s="37">
        <f t="shared" si="90"/>
        <v>0.43733712545892084</v>
      </c>
      <c r="L448" s="39"/>
      <c r="M448" s="25"/>
    </row>
    <row r="449" spans="1:13" x14ac:dyDescent="0.2">
      <c r="A449" s="25"/>
      <c r="B449" s="41" t="s">
        <v>1699</v>
      </c>
      <c r="C449" s="42">
        <v>116457339.816</v>
      </c>
      <c r="D449" s="33"/>
      <c r="E449" s="42">
        <v>1.918651E-3</v>
      </c>
      <c r="F449" s="42">
        <v>3.2969999999999999E-6</v>
      </c>
      <c r="G449" s="44"/>
      <c r="H449" s="44"/>
      <c r="I449" s="44"/>
      <c r="J449" s="44">
        <f t="shared" si="89"/>
        <v>1.6442250149611011</v>
      </c>
      <c r="K449" s="37">
        <f t="shared" si="90"/>
        <v>1.6910288985197617</v>
      </c>
      <c r="L449" s="39" t="s">
        <v>99</v>
      </c>
      <c r="M449" s="25"/>
    </row>
    <row r="450" spans="1:13" x14ac:dyDescent="0.2">
      <c r="A450" s="25"/>
      <c r="B450" s="35" t="s">
        <v>1700</v>
      </c>
      <c r="C450" s="36">
        <v>1817877521.605</v>
      </c>
      <c r="D450" s="33"/>
      <c r="E450" s="36">
        <v>2.0344370000000001E-3</v>
      </c>
      <c r="F450" s="36">
        <v>2.5800000000000001E-7</v>
      </c>
      <c r="G450" s="37">
        <f>1000*(E450/((1+(0)/1000)*(E$379/((1+((10.18)/1000))*0.0020052)))/0.0020052-1)+(AVERAGE(11.07,11.55,11.49,11.53,11.66,11.53,10.97,10.85,11.62,10.72)-10.18)</f>
        <v>8.1811057886681713</v>
      </c>
      <c r="H450" s="37"/>
      <c r="I450" s="37"/>
      <c r="J450" s="37">
        <f t="shared" si="89"/>
        <v>0.12866546977857571</v>
      </c>
      <c r="K450" s="37">
        <f t="shared" si="90"/>
        <v>0.41552092476609104</v>
      </c>
      <c r="L450" s="39"/>
      <c r="M450" s="25"/>
    </row>
    <row r="451" spans="1:13" x14ac:dyDescent="0.2">
      <c r="A451" s="25"/>
      <c r="B451" s="35"/>
      <c r="C451" s="36"/>
      <c r="D451" s="33"/>
      <c r="E451" s="36"/>
      <c r="F451" s="36"/>
      <c r="G451" s="40"/>
      <c r="H451" s="40"/>
      <c r="I451" s="40"/>
      <c r="J451" s="40"/>
      <c r="K451" s="40"/>
      <c r="L451" s="39"/>
      <c r="M451" s="25"/>
    </row>
    <row r="452" spans="1:13" x14ac:dyDescent="0.2">
      <c r="A452" s="25">
        <v>1</v>
      </c>
      <c r="B452" s="35" t="s">
        <v>1884</v>
      </c>
      <c r="C452" s="36">
        <f>AVERAGE(C453:C455,C457:C461,C463)</f>
        <v>1834356376.9801111</v>
      </c>
      <c r="D452" s="33"/>
      <c r="E452" s="36">
        <f>AVERAGE(E453:E455,E457:E461,E463)</f>
        <v>2.0399466666666663E-3</v>
      </c>
      <c r="F452" s="36">
        <f>2*STDEV(E453:E455,E457:E461,E463)</f>
        <v>1.2401237841440385E-6</v>
      </c>
      <c r="G452" s="37">
        <f t="shared" ref="G452:G463" si="91">1000*(E452/((1+(0)/1000)*(E$379/((1+((10.18)/1000))*0.0020052)))/0.0020052-1)+(AVERAGE(11.07,11.55,11.49,11.53,11.66,11.53,10.97,10.85,11.62,10.72)-10.18)</f>
        <v>10.90843355331574</v>
      </c>
      <c r="H452" s="38">
        <f>G452-I452</f>
        <v>-0.49156644668425997</v>
      </c>
      <c r="I452" s="40">
        <v>11.4</v>
      </c>
      <c r="J452" s="37"/>
      <c r="K452" s="37">
        <f>F452/0.0020052*1000</f>
        <v>0.61845391190107646</v>
      </c>
      <c r="L452" s="39"/>
      <c r="M452" s="25"/>
    </row>
    <row r="453" spans="1:13" x14ac:dyDescent="0.2">
      <c r="A453" s="25"/>
      <c r="B453" s="35" t="s">
        <v>445</v>
      </c>
      <c r="C453" s="36">
        <v>1837895456.9000001</v>
      </c>
      <c r="D453" s="33"/>
      <c r="E453" s="36">
        <v>2.03936E-3</v>
      </c>
      <c r="F453" s="36">
        <v>1.8300000000000001E-7</v>
      </c>
      <c r="G453" s="37">
        <f t="shared" si="91"/>
        <v>10.618028999756742</v>
      </c>
      <c r="H453" s="37"/>
      <c r="I453" s="37"/>
      <c r="J453" s="37">
        <f t="shared" ref="J453:J463" si="92">F453/0.0020052*1000</f>
        <v>9.1262716935966492E-2</v>
      </c>
      <c r="K453" s="37">
        <f t="shared" ref="K453:K463" si="93">SQRT((F453/0.0020052*1000)^2+(F$379/0.0020052*1000)^2)</f>
        <v>0.40550181171933158</v>
      </c>
      <c r="L453" s="39"/>
      <c r="M453" s="25"/>
    </row>
    <row r="454" spans="1:13" x14ac:dyDescent="0.2">
      <c r="A454" s="25"/>
      <c r="B454" s="35" t="s">
        <v>446</v>
      </c>
      <c r="C454" s="36">
        <v>1826304835.2379999</v>
      </c>
      <c r="D454" s="33"/>
      <c r="E454" s="36">
        <v>2.0394860000000001E-3</v>
      </c>
      <c r="F454" s="36">
        <v>1.67E-7</v>
      </c>
      <c r="G454" s="37">
        <f t="shared" si="91"/>
        <v>10.680399977737084</v>
      </c>
      <c r="H454" s="37"/>
      <c r="I454" s="37"/>
      <c r="J454" s="37">
        <f t="shared" si="92"/>
        <v>8.3283462996209867E-2</v>
      </c>
      <c r="K454" s="37">
        <f t="shared" si="93"/>
        <v>0.40378084527843439</v>
      </c>
      <c r="L454" s="39"/>
      <c r="M454" s="25"/>
    </row>
    <row r="455" spans="1:13" x14ac:dyDescent="0.2">
      <c r="A455" s="25"/>
      <c r="B455" s="35" t="s">
        <v>447</v>
      </c>
      <c r="C455" s="36">
        <v>1822521601.3280001</v>
      </c>
      <c r="D455" s="33"/>
      <c r="E455" s="36">
        <v>2.0411919999999998E-3</v>
      </c>
      <c r="F455" s="36">
        <v>1.48E-7</v>
      </c>
      <c r="G455" s="37">
        <f t="shared" si="91"/>
        <v>11.524883219280154</v>
      </c>
      <c r="H455" s="37"/>
      <c r="I455" s="37"/>
      <c r="J455" s="37">
        <f t="shared" si="92"/>
        <v>7.3808098942748854E-2</v>
      </c>
      <c r="K455" s="37">
        <f t="shared" si="93"/>
        <v>0.40193341646928105</v>
      </c>
      <c r="L455" s="39"/>
      <c r="M455" s="25"/>
    </row>
    <row r="456" spans="1:13" x14ac:dyDescent="0.2">
      <c r="A456" s="25"/>
      <c r="B456" s="41" t="s">
        <v>448</v>
      </c>
      <c r="C456" s="42">
        <v>1836788118.0139999</v>
      </c>
      <c r="D456" s="33"/>
      <c r="E456" s="42">
        <v>2.0219320000000002E-3</v>
      </c>
      <c r="F456" s="42">
        <v>2.1299999999999999E-7</v>
      </c>
      <c r="G456" s="37">
        <f t="shared" si="91"/>
        <v>1.9910337280010424</v>
      </c>
      <c r="H456" s="37"/>
      <c r="I456" s="37"/>
      <c r="J456" s="44">
        <f t="shared" si="92"/>
        <v>0.10622381807301018</v>
      </c>
      <c r="K456" s="37">
        <f t="shared" si="93"/>
        <v>0.4091287515332232</v>
      </c>
      <c r="L456" s="39" t="s">
        <v>9</v>
      </c>
      <c r="M456" s="25"/>
    </row>
    <row r="457" spans="1:13" x14ac:dyDescent="0.2">
      <c r="A457" s="25"/>
      <c r="B457" s="35" t="s">
        <v>449</v>
      </c>
      <c r="C457" s="36">
        <v>1834335364.668</v>
      </c>
      <c r="D457" s="33"/>
      <c r="E457" s="36">
        <v>2.039403E-3</v>
      </c>
      <c r="F457" s="36">
        <v>3.9099999999999999E-7</v>
      </c>
      <c r="G457" s="37">
        <f t="shared" si="91"/>
        <v>10.639314333511859</v>
      </c>
      <c r="H457" s="37"/>
      <c r="I457" s="37"/>
      <c r="J457" s="37">
        <f t="shared" si="92"/>
        <v>0.19499301815280271</v>
      </c>
      <c r="K457" s="37">
        <f t="shared" si="93"/>
        <v>0.44059631516101577</v>
      </c>
      <c r="L457" s="39"/>
      <c r="M457" s="25"/>
    </row>
    <row r="458" spans="1:13" x14ac:dyDescent="0.2">
      <c r="A458" s="25"/>
      <c r="B458" s="35" t="s">
        <v>450</v>
      </c>
      <c r="C458" s="36">
        <v>1845013998.563</v>
      </c>
      <c r="D458" s="33"/>
      <c r="E458" s="36">
        <v>2.040104E-3</v>
      </c>
      <c r="F458" s="36">
        <v>1.6899999999999999E-7</v>
      </c>
      <c r="G458" s="37">
        <f t="shared" si="91"/>
        <v>10.986314774497648</v>
      </c>
      <c r="H458" s="37"/>
      <c r="I458" s="37"/>
      <c r="J458" s="37">
        <f t="shared" si="92"/>
        <v>8.4280869738679431E-2</v>
      </c>
      <c r="K458" s="37">
        <f t="shared" si="93"/>
        <v>0.40398774834026113</v>
      </c>
      <c r="L458" s="39"/>
      <c r="M458" s="25"/>
    </row>
    <row r="459" spans="1:13" x14ac:dyDescent="0.2">
      <c r="A459" s="25"/>
      <c r="B459" s="35" t="s">
        <v>451</v>
      </c>
      <c r="C459" s="36">
        <v>1817639792.7690001</v>
      </c>
      <c r="D459" s="33"/>
      <c r="E459" s="36">
        <v>2.0395539999999998E-3</v>
      </c>
      <c r="F459" s="36">
        <v>3.3099999999999999E-7</v>
      </c>
      <c r="G459" s="37">
        <f t="shared" si="91"/>
        <v>10.714060505535935</v>
      </c>
      <c r="H459" s="37"/>
      <c r="I459" s="37"/>
      <c r="J459" s="37">
        <f t="shared" si="92"/>
        <v>0.16507081587871533</v>
      </c>
      <c r="K459" s="37">
        <f t="shared" si="93"/>
        <v>0.42819529429921416</v>
      </c>
      <c r="L459" s="39"/>
      <c r="M459" s="25"/>
    </row>
    <row r="460" spans="1:13" x14ac:dyDescent="0.2">
      <c r="A460" s="25"/>
      <c r="B460" s="35" t="s">
        <v>452</v>
      </c>
      <c r="C460" s="36">
        <v>1838508351.1589999</v>
      </c>
      <c r="D460" s="33"/>
      <c r="E460" s="36">
        <v>2.039866E-3</v>
      </c>
      <c r="F460" s="36">
        <v>2.53E-7</v>
      </c>
      <c r="G460" s="37">
        <f t="shared" si="91"/>
        <v>10.86850292720167</v>
      </c>
      <c r="H460" s="37"/>
      <c r="I460" s="37"/>
      <c r="J460" s="37">
        <f t="shared" si="92"/>
        <v>0.12617195292240174</v>
      </c>
      <c r="K460" s="37">
        <f t="shared" si="93"/>
        <v>0.41475558767710252</v>
      </c>
      <c r="L460" s="39"/>
      <c r="M460" s="25"/>
    </row>
    <row r="461" spans="1:13" x14ac:dyDescent="0.2">
      <c r="A461" s="25"/>
      <c r="B461" s="35" t="s">
        <v>453</v>
      </c>
      <c r="C461" s="36">
        <v>1835880127.773</v>
      </c>
      <c r="D461" s="33"/>
      <c r="E461" s="36">
        <v>2.0406439999999999E-3</v>
      </c>
      <c r="F461" s="36">
        <v>5.51E-7</v>
      </c>
      <c r="G461" s="37">
        <f t="shared" si="91"/>
        <v>11.253618965842001</v>
      </c>
      <c r="H461" s="37"/>
      <c r="I461" s="37"/>
      <c r="J461" s="37">
        <f t="shared" si="92"/>
        <v>0.27478555755036904</v>
      </c>
      <c r="K461" s="37">
        <f t="shared" si="93"/>
        <v>0.4812587022001712</v>
      </c>
      <c r="L461" s="39"/>
      <c r="M461" s="25"/>
    </row>
    <row r="462" spans="1:13" x14ac:dyDescent="0.2">
      <c r="A462" s="25"/>
      <c r="B462" s="41" t="s">
        <v>454</v>
      </c>
      <c r="C462" s="42">
        <v>1845274977.619</v>
      </c>
      <c r="D462" s="33"/>
      <c r="E462" s="42">
        <v>2.022739E-3</v>
      </c>
      <c r="F462" s="42">
        <v>2.2100000000000001E-7</v>
      </c>
      <c r="G462" s="37">
        <f t="shared" si="91"/>
        <v>2.3905049917322305</v>
      </c>
      <c r="H462" s="37"/>
      <c r="I462" s="37"/>
      <c r="J462" s="44">
        <f t="shared" si="92"/>
        <v>0.11021344504288849</v>
      </c>
      <c r="K462" s="37">
        <f t="shared" si="93"/>
        <v>0.41018269011910746</v>
      </c>
      <c r="L462" s="39" t="s">
        <v>9</v>
      </c>
      <c r="M462" s="25"/>
    </row>
    <row r="463" spans="1:13" x14ac:dyDescent="0.2">
      <c r="A463" s="25"/>
      <c r="B463" s="35" t="s">
        <v>455</v>
      </c>
      <c r="C463" s="36">
        <v>1851107864.4230001</v>
      </c>
      <c r="D463" s="33"/>
      <c r="E463" s="36">
        <v>2.0399110000000002E-3</v>
      </c>
      <c r="F463" s="36">
        <v>1.91E-7</v>
      </c>
      <c r="G463" s="37">
        <f t="shared" si="91"/>
        <v>10.890778276480347</v>
      </c>
      <c r="H463" s="37"/>
      <c r="I463" s="37"/>
      <c r="J463" s="37">
        <f t="shared" si="92"/>
        <v>9.5252343905844805E-2</v>
      </c>
      <c r="K463" s="37">
        <f t="shared" si="93"/>
        <v>0.40641831260990596</v>
      </c>
      <c r="L463" s="39"/>
      <c r="M463" s="25"/>
    </row>
    <row r="464" spans="1:13" x14ac:dyDescent="0.2">
      <c r="A464" s="25"/>
      <c r="B464" s="35"/>
      <c r="C464" s="36"/>
      <c r="D464" s="33"/>
      <c r="E464" s="36"/>
      <c r="F464" s="36"/>
      <c r="G464" s="40"/>
      <c r="H464" s="37"/>
      <c r="I464" s="37"/>
      <c r="J464" s="40"/>
      <c r="K464" s="31"/>
      <c r="L464" s="39"/>
      <c r="M464" s="25"/>
    </row>
    <row r="465" spans="1:13" x14ac:dyDescent="0.2">
      <c r="A465" s="25">
        <v>1</v>
      </c>
      <c r="B465" s="35" t="s">
        <v>1546</v>
      </c>
      <c r="C465" s="36">
        <f>AVERAGE(C466:C475)</f>
        <v>1830983761.023</v>
      </c>
      <c r="D465" s="33"/>
      <c r="E465" s="36">
        <f>AVERAGE(E466:E475)</f>
        <v>2.0286447000000003E-3</v>
      </c>
      <c r="F465" s="36">
        <f>2*STDEV(E466:E475)</f>
        <v>7.0869147024639253E-7</v>
      </c>
      <c r="G465" s="37">
        <f t="shared" ref="G465:G475" si="94">1000*(E465/((1+(0)/1000)*(E$379/((1+((10.18)/1000))*0.0020052)))/0.0020052-1)+(AVERAGE(11.07,11.55,11.49,11.53,11.66,11.53,10.97,10.85,11.62,10.72)-10.18)</f>
        <v>5.3138723302913657</v>
      </c>
      <c r="H465" s="38">
        <f>G465-I465</f>
        <v>4.3872330291366168E-2</v>
      </c>
      <c r="I465" s="38">
        <v>5.27</v>
      </c>
      <c r="J465" s="31"/>
      <c r="K465" s="37">
        <f>F465/0.0020052*1000</f>
        <v>0.35342682537721554</v>
      </c>
      <c r="L465" s="45"/>
      <c r="M465" s="25"/>
    </row>
    <row r="466" spans="1:13" x14ac:dyDescent="0.2">
      <c r="A466" s="25"/>
      <c r="B466" s="35" t="s">
        <v>505</v>
      </c>
      <c r="C466" s="36">
        <v>1826617013.405</v>
      </c>
      <c r="D466" s="33"/>
      <c r="E466" s="36">
        <v>2.0289639999999999E-3</v>
      </c>
      <c r="F466" s="36">
        <v>1.79E-7</v>
      </c>
      <c r="G466" s="37">
        <f t="shared" si="94"/>
        <v>5.4719283086176649</v>
      </c>
      <c r="H466" s="37"/>
      <c r="I466" s="37"/>
      <c r="J466" s="37">
        <f t="shared" ref="J466:J475" si="95">F466/0.0020052*1000</f>
        <v>8.9267903451027322E-2</v>
      </c>
      <c r="K466" s="37">
        <f t="shared" ref="K466:K475" si="96">SQRT((F466/0.0020052*1000)^2+(F$379/0.0020052*1000)^2)</f>
        <v>0.40505751985572103</v>
      </c>
      <c r="L466" s="39"/>
      <c r="M466" s="25"/>
    </row>
    <row r="467" spans="1:13" x14ac:dyDescent="0.2">
      <c r="A467" s="25"/>
      <c r="B467" s="35" t="s">
        <v>506</v>
      </c>
      <c r="C467" s="36">
        <v>1837985679.3150001</v>
      </c>
      <c r="D467" s="33"/>
      <c r="E467" s="36">
        <v>2.0289700000000002E-3</v>
      </c>
      <c r="F467" s="36">
        <v>2.4900000000000002E-7</v>
      </c>
      <c r="G467" s="37">
        <f t="shared" si="94"/>
        <v>5.4748983551881256</v>
      </c>
      <c r="H467" s="37"/>
      <c r="I467" s="37"/>
      <c r="J467" s="37">
        <f t="shared" si="95"/>
        <v>0.12417713943746261</v>
      </c>
      <c r="K467" s="37">
        <f t="shared" si="96"/>
        <v>0.41415310908406439</v>
      </c>
      <c r="L467" s="39"/>
      <c r="M467" s="25"/>
    </row>
    <row r="468" spans="1:13" x14ac:dyDescent="0.2">
      <c r="A468" s="25"/>
      <c r="B468" s="35" t="s">
        <v>507</v>
      </c>
      <c r="C468" s="36">
        <v>1837887698.089</v>
      </c>
      <c r="D468" s="33"/>
      <c r="E468" s="36">
        <v>2.028275E-3</v>
      </c>
      <c r="F468" s="36">
        <v>1.5300000000000001E-7</v>
      </c>
      <c r="G468" s="37">
        <f t="shared" si="94"/>
        <v>5.1308679607727967</v>
      </c>
      <c r="H468" s="37"/>
      <c r="I468" s="37"/>
      <c r="J468" s="37">
        <f t="shared" si="95"/>
        <v>7.6301615798922806E-2</v>
      </c>
      <c r="K468" s="37">
        <f t="shared" si="96"/>
        <v>0.40239877283442643</v>
      </c>
      <c r="L468" s="39"/>
      <c r="M468" s="25"/>
    </row>
    <row r="469" spans="1:13" x14ac:dyDescent="0.2">
      <c r="A469" s="25"/>
      <c r="B469" s="35" t="s">
        <v>508</v>
      </c>
      <c r="C469" s="36">
        <v>1828668274.5009999</v>
      </c>
      <c r="D469" s="33"/>
      <c r="E469" s="36">
        <v>2.0284449999999998E-3</v>
      </c>
      <c r="F469" s="36">
        <v>3.5600000000000001E-7</v>
      </c>
      <c r="G469" s="37">
        <f t="shared" si="94"/>
        <v>5.2150192802699245</v>
      </c>
      <c r="H469" s="37"/>
      <c r="I469" s="37"/>
      <c r="J469" s="37">
        <f t="shared" si="95"/>
        <v>0.17753840015958508</v>
      </c>
      <c r="K469" s="37">
        <f t="shared" si="96"/>
        <v>0.43315438279711643</v>
      </c>
      <c r="L469" s="39"/>
      <c r="M469" s="25"/>
    </row>
    <row r="470" spans="1:13" x14ac:dyDescent="0.2">
      <c r="A470" s="25"/>
      <c r="B470" s="35" t="s">
        <v>509</v>
      </c>
      <c r="C470" s="36">
        <v>1827373671.8150001</v>
      </c>
      <c r="D470" s="33"/>
      <c r="E470" s="36">
        <v>2.0286449999999999E-3</v>
      </c>
      <c r="F470" s="36">
        <v>3.6699999999999999E-7</v>
      </c>
      <c r="G470" s="37">
        <f t="shared" si="94"/>
        <v>5.3140208326198</v>
      </c>
      <c r="H470" s="37"/>
      <c r="I470" s="37"/>
      <c r="J470" s="37">
        <f t="shared" si="95"/>
        <v>0.18302413724316777</v>
      </c>
      <c r="K470" s="37">
        <f t="shared" si="96"/>
        <v>0.43543159120432662</v>
      </c>
      <c r="L470" s="39"/>
      <c r="M470" s="25"/>
    </row>
    <row r="471" spans="1:13" x14ac:dyDescent="0.2">
      <c r="A471" s="25"/>
      <c r="B471" s="35" t="s">
        <v>510</v>
      </c>
      <c r="C471" s="36">
        <v>1828054342.4790001</v>
      </c>
      <c r="D471" s="33"/>
      <c r="E471" s="36">
        <v>2.0286560000000002E-3</v>
      </c>
      <c r="F471" s="36">
        <v>3.65E-7</v>
      </c>
      <c r="G471" s="37">
        <f t="shared" si="94"/>
        <v>5.319465917999052</v>
      </c>
      <c r="H471" s="37"/>
      <c r="I471" s="37"/>
      <c r="J471" s="37">
        <f t="shared" si="95"/>
        <v>0.18202673050069818</v>
      </c>
      <c r="K471" s="37">
        <f t="shared" si="96"/>
        <v>0.43501329453466098</v>
      </c>
      <c r="L471" s="39"/>
      <c r="M471" s="25"/>
    </row>
    <row r="472" spans="1:13" x14ac:dyDescent="0.2">
      <c r="A472" s="25"/>
      <c r="B472" s="35" t="s">
        <v>511</v>
      </c>
      <c r="C472" s="36">
        <v>1834008660.0550001</v>
      </c>
      <c r="D472" s="33"/>
      <c r="E472" s="36">
        <v>2.0292090000000001E-3</v>
      </c>
      <c r="F472" s="36">
        <v>2.91E-7</v>
      </c>
      <c r="G472" s="37">
        <f t="shared" si="94"/>
        <v>5.5932052102459959</v>
      </c>
      <c r="H472" s="37"/>
      <c r="I472" s="37"/>
      <c r="J472" s="37">
        <f t="shared" si="95"/>
        <v>0.14512268102932374</v>
      </c>
      <c r="K472" s="37">
        <f t="shared" si="96"/>
        <v>0.42090786207228864</v>
      </c>
      <c r="L472" s="39"/>
      <c r="M472" s="25"/>
    </row>
    <row r="473" spans="1:13" x14ac:dyDescent="0.2">
      <c r="A473" s="25"/>
      <c r="B473" s="35" t="s">
        <v>512</v>
      </c>
      <c r="C473" s="36">
        <v>1837215797.575</v>
      </c>
      <c r="D473" s="33"/>
      <c r="E473" s="36">
        <v>2.028864E-3</v>
      </c>
      <c r="F473" s="36">
        <v>3.65E-7</v>
      </c>
      <c r="G473" s="37">
        <f t="shared" si="94"/>
        <v>5.4224275324427271</v>
      </c>
      <c r="H473" s="37"/>
      <c r="I473" s="37"/>
      <c r="J473" s="37">
        <f t="shared" si="95"/>
        <v>0.18202673050069818</v>
      </c>
      <c r="K473" s="37">
        <f t="shared" si="96"/>
        <v>0.43501329453466098</v>
      </c>
      <c r="L473" s="39"/>
      <c r="M473" s="25"/>
    </row>
    <row r="474" spans="1:13" x14ac:dyDescent="0.2">
      <c r="A474" s="25"/>
      <c r="B474" s="35" t="s">
        <v>513</v>
      </c>
      <c r="C474" s="36">
        <v>1838811634.1429999</v>
      </c>
      <c r="D474" s="33"/>
      <c r="E474" s="36">
        <v>2.0281980000000002E-3</v>
      </c>
      <c r="F474" s="36">
        <v>2.9299999999999999E-7</v>
      </c>
      <c r="G474" s="37">
        <f t="shared" si="94"/>
        <v>5.0927523631182545</v>
      </c>
      <c r="H474" s="37"/>
      <c r="I474" s="37"/>
      <c r="J474" s="37">
        <f t="shared" si="95"/>
        <v>0.14612008777179333</v>
      </c>
      <c r="K474" s="37">
        <f t="shared" si="96"/>
        <v>0.42125279329110982</v>
      </c>
      <c r="L474" s="39"/>
      <c r="M474" s="25"/>
    </row>
    <row r="475" spans="1:13" x14ac:dyDescent="0.2">
      <c r="A475" s="25"/>
      <c r="B475" s="35" t="s">
        <v>514</v>
      </c>
      <c r="C475" s="36">
        <v>1813214838.8529999</v>
      </c>
      <c r="D475" s="33"/>
      <c r="E475" s="36">
        <v>2.0282210000000002E-3</v>
      </c>
      <c r="F475" s="36">
        <v>2.5199999999999998E-7</v>
      </c>
      <c r="G475" s="37">
        <f t="shared" si="94"/>
        <v>5.104137541638428</v>
      </c>
      <c r="H475" s="37"/>
      <c r="I475" s="37"/>
      <c r="J475" s="37">
        <f t="shared" si="95"/>
        <v>0.12567324955116696</v>
      </c>
      <c r="K475" s="37">
        <f t="shared" si="96"/>
        <v>0.41460415031433995</v>
      </c>
      <c r="L475" s="39"/>
      <c r="M475" s="25"/>
    </row>
    <row r="476" spans="1:13" x14ac:dyDescent="0.2">
      <c r="A476" s="25"/>
      <c r="B476" s="35"/>
      <c r="C476" s="36"/>
      <c r="D476" s="33"/>
      <c r="E476" s="36"/>
      <c r="F476" s="36"/>
      <c r="G476" s="40"/>
      <c r="H476" s="37"/>
      <c r="I476" s="37"/>
      <c r="J476" s="40"/>
      <c r="K476" s="40"/>
      <c r="L476" s="39"/>
      <c r="M476" s="25"/>
    </row>
    <row r="477" spans="1:13" x14ac:dyDescent="0.2">
      <c r="A477" s="25">
        <v>1</v>
      </c>
      <c r="B477" s="35" t="s">
        <v>2731</v>
      </c>
      <c r="C477" s="36">
        <f>AVERAGE(C478:C481,C482:C484,C485,C486)</f>
        <v>1798438450.0773337</v>
      </c>
      <c r="D477" s="33"/>
      <c r="E477" s="36">
        <f>AVERAGE(E478:E481,E482:E484,E485,E486)</f>
        <v>2.0263698888888892E-3</v>
      </c>
      <c r="F477" s="36">
        <f>2*STDEV(E478:E481,E482:E484,E485,E486)</f>
        <v>1.2679264349498152E-6</v>
      </c>
      <c r="G477" s="37">
        <f t="shared" ref="G477:G481" si="97">1000*(E477/((1+(0)/1000)*(E$379/((1+((10.18)/1000))*0.0020052)))/0.0020052-1)+(AVERAGE(11.07,11.55,11.49,11.53,11.66,11.53,10.97,10.85,11.62,10.72)-10.18)</f>
        <v>4.1878231737792113</v>
      </c>
      <c r="H477" s="38">
        <f>G477-I477</f>
        <v>-5.8921768262207888</v>
      </c>
      <c r="I477" s="37">
        <v>10.08</v>
      </c>
      <c r="J477" s="40"/>
      <c r="K477" s="37">
        <f>F477/0.0020052*1000</f>
        <v>0.63231918758718098</v>
      </c>
      <c r="L477" s="39"/>
      <c r="M477" s="25"/>
    </row>
    <row r="478" spans="1:13" x14ac:dyDescent="0.2">
      <c r="A478" s="25"/>
      <c r="B478" s="35" t="s">
        <v>184</v>
      </c>
      <c r="C478" s="36">
        <v>1790301831.6489999</v>
      </c>
      <c r="D478" s="33"/>
      <c r="E478" s="36">
        <v>2.0253039999999999E-3</v>
      </c>
      <c r="F478" s="36">
        <v>2.6399999999999998E-7</v>
      </c>
      <c r="G478" s="37">
        <f t="shared" si="97"/>
        <v>3.6601999006175188</v>
      </c>
      <c r="H478" s="37"/>
      <c r="I478" s="37"/>
      <c r="J478" s="37">
        <f t="shared" ref="J478:J481" si="98">F478/0.0020052*1000</f>
        <v>0.13165769000598443</v>
      </c>
      <c r="K478" s="37">
        <f t="shared" ref="K478:K481" si="99">SQRT((F478/0.0020052*1000)^2+(F$379/0.0020052*1000)^2)</f>
        <v>0.41645718044336538</v>
      </c>
      <c r="L478" s="39"/>
      <c r="M478" s="25"/>
    </row>
    <row r="479" spans="1:13" x14ac:dyDescent="0.2">
      <c r="A479" s="25"/>
      <c r="B479" s="35" t="s">
        <v>185</v>
      </c>
      <c r="C479" s="36">
        <v>1776490653.438</v>
      </c>
      <c r="D479" s="33"/>
      <c r="E479" s="36">
        <v>2.0259449999999999E-3</v>
      </c>
      <c r="F479" s="36">
        <v>9.2999999999999999E-8</v>
      </c>
      <c r="G479" s="37">
        <f t="shared" si="97"/>
        <v>3.9774998758982569</v>
      </c>
      <c r="H479" s="37"/>
      <c r="I479" s="37"/>
      <c r="J479" s="37">
        <f t="shared" si="98"/>
        <v>4.6379413524835433E-2</v>
      </c>
      <c r="K479" s="37">
        <f t="shared" si="99"/>
        <v>0.39781136962640168</v>
      </c>
      <c r="L479" s="39"/>
      <c r="M479" s="25"/>
    </row>
    <row r="480" spans="1:13" x14ac:dyDescent="0.2">
      <c r="A480" s="25"/>
      <c r="B480" s="35" t="s">
        <v>515</v>
      </c>
      <c r="C480" s="36">
        <v>1726334545.8970001</v>
      </c>
      <c r="D480" s="33"/>
      <c r="E480" s="36">
        <v>2.0259710000000001E-3</v>
      </c>
      <c r="F480" s="36">
        <v>3.3999999999999997E-7</v>
      </c>
      <c r="G480" s="37">
        <f t="shared" si="97"/>
        <v>3.9903700777038829</v>
      </c>
      <c r="H480" s="37"/>
      <c r="I480" s="37"/>
      <c r="J480" s="37">
        <f t="shared" si="98"/>
        <v>0.16955914621982843</v>
      </c>
      <c r="K480" s="37">
        <f t="shared" si="99"/>
        <v>0.42994550802621845</v>
      </c>
      <c r="L480" s="39"/>
      <c r="M480" s="25"/>
    </row>
    <row r="481" spans="1:13" x14ac:dyDescent="0.2">
      <c r="A481" s="25"/>
      <c r="B481" s="35" t="s">
        <v>516</v>
      </c>
      <c r="C481" s="36">
        <v>1794352413.119</v>
      </c>
      <c r="D481" s="33"/>
      <c r="E481" s="36">
        <v>2.0257690000000002E-3</v>
      </c>
      <c r="F481" s="36">
        <v>3.4200000000000002E-7</v>
      </c>
      <c r="G481" s="37">
        <f t="shared" si="97"/>
        <v>3.8903785098306685</v>
      </c>
      <c r="H481" s="37"/>
      <c r="I481" s="37"/>
      <c r="J481" s="37">
        <f t="shared" si="98"/>
        <v>0.17055655296229802</v>
      </c>
      <c r="K481" s="37">
        <f t="shared" si="99"/>
        <v>0.43033983497174305</v>
      </c>
      <c r="L481" s="39"/>
      <c r="M481" s="25"/>
    </row>
    <row r="482" spans="1:13" x14ac:dyDescent="0.2">
      <c r="A482" s="25"/>
      <c r="B482" s="35" t="s">
        <v>186</v>
      </c>
      <c r="C482" s="36">
        <v>1804992149.645</v>
      </c>
      <c r="D482" s="33"/>
      <c r="E482" s="36">
        <v>2.0269530000000002E-3</v>
      </c>
      <c r="F482" s="36">
        <v>3.1699999999999999E-7</v>
      </c>
      <c r="G482" s="37">
        <f t="shared" ref="G482:G488" si="100">1000*(E482/((1+(0)/1000)*(E$379/((1+((10.18)/1000))*0.0020052)))/0.0020052-1)+(AVERAGE(11.07,11.55,11.49,11.53,11.66,11.53,10.97,10.85,11.62,10.72)-10.18)</f>
        <v>4.4764676997412121</v>
      </c>
      <c r="H482" s="37"/>
      <c r="I482" s="37"/>
      <c r="J482" s="37">
        <f t="shared" ref="J482:J488" si="101">F482/0.0020052*1000</f>
        <v>0.15808896868142827</v>
      </c>
      <c r="K482" s="37">
        <f t="shared" ref="K482:K488" si="102">SQRT((F482/0.0020052*1000)^2+(F$379/0.0020052*1000)^2)</f>
        <v>0.42555253239040125</v>
      </c>
      <c r="L482" s="39"/>
      <c r="M482" s="25"/>
    </row>
    <row r="483" spans="1:13" x14ac:dyDescent="0.2">
      <c r="A483" s="25"/>
      <c r="B483" s="35" t="s">
        <v>187</v>
      </c>
      <c r="C483" s="36">
        <v>1794138744.773</v>
      </c>
      <c r="D483" s="33"/>
      <c r="E483" s="36">
        <v>2.0271529999999999E-3</v>
      </c>
      <c r="F483" s="36">
        <v>2.6399999999999998E-7</v>
      </c>
      <c r="G483" s="37">
        <f t="shared" si="100"/>
        <v>4.5754692520908655</v>
      </c>
      <c r="H483" s="37"/>
      <c r="I483" s="37"/>
      <c r="J483" s="37">
        <f t="shared" si="101"/>
        <v>0.13165769000598443</v>
      </c>
      <c r="K483" s="37">
        <f t="shared" si="102"/>
        <v>0.41645718044336538</v>
      </c>
      <c r="L483" s="39"/>
      <c r="M483" s="25"/>
    </row>
    <row r="484" spans="1:13" x14ac:dyDescent="0.2">
      <c r="A484" s="25"/>
      <c r="B484" s="35" t="s">
        <v>517</v>
      </c>
      <c r="C484" s="36">
        <v>1837831437.7379999</v>
      </c>
      <c r="D484" s="33"/>
      <c r="E484" s="36">
        <v>2.0267430000000001E-3</v>
      </c>
      <c r="F484" s="36">
        <v>2.2499999999999999E-7</v>
      </c>
      <c r="G484" s="37">
        <f t="shared" si="100"/>
        <v>4.372516069773754</v>
      </c>
      <c r="H484" s="37"/>
      <c r="I484" s="37"/>
      <c r="J484" s="37">
        <f t="shared" si="101"/>
        <v>0.11220825852782765</v>
      </c>
      <c r="K484" s="37">
        <f t="shared" si="102"/>
        <v>0.41072317817110554</v>
      </c>
      <c r="L484" s="39"/>
      <c r="M484" s="25"/>
    </row>
    <row r="485" spans="1:13" x14ac:dyDescent="0.2">
      <c r="A485" s="25"/>
      <c r="B485" s="35" t="s">
        <v>188</v>
      </c>
      <c r="C485" s="36">
        <v>1849277789.5699999</v>
      </c>
      <c r="D485" s="33"/>
      <c r="E485" s="36">
        <v>2.0267890000000002E-3</v>
      </c>
      <c r="F485" s="36">
        <v>1.4499999999999999E-7</v>
      </c>
      <c r="G485" s="37">
        <f t="shared" si="100"/>
        <v>4.395286426814323</v>
      </c>
      <c r="H485" s="37"/>
      <c r="I485" s="37"/>
      <c r="J485" s="37">
        <f t="shared" si="101"/>
        <v>7.231198882904448E-2</v>
      </c>
      <c r="K485" s="37">
        <f t="shared" si="102"/>
        <v>0.40166137421158354</v>
      </c>
      <c r="L485" s="39"/>
      <c r="M485" s="25"/>
    </row>
    <row r="486" spans="1:13" x14ac:dyDescent="0.2">
      <c r="A486" s="25"/>
      <c r="B486" s="35" t="s">
        <v>519</v>
      </c>
      <c r="C486" s="36">
        <v>1812226484.8670001</v>
      </c>
      <c r="D486" s="33"/>
      <c r="E486" s="36">
        <v>2.026702E-3</v>
      </c>
      <c r="F486" s="36">
        <v>2.9999999999999999E-7</v>
      </c>
      <c r="G486" s="37">
        <f t="shared" si="100"/>
        <v>4.3522207515421982</v>
      </c>
      <c r="H486" s="37"/>
      <c r="I486" s="37"/>
      <c r="J486" s="37">
        <f t="shared" si="101"/>
        <v>0.14961101137043686</v>
      </c>
      <c r="K486" s="37">
        <f t="shared" si="102"/>
        <v>0.42247637866324655</v>
      </c>
      <c r="L486" s="39"/>
      <c r="M486" s="25"/>
    </row>
    <row r="487" spans="1:13" x14ac:dyDescent="0.2">
      <c r="A487" s="25"/>
      <c r="B487" s="41" t="s">
        <v>189</v>
      </c>
      <c r="C487" s="42">
        <v>1859109038.3659999</v>
      </c>
      <c r="D487" s="46"/>
      <c r="E487" s="42">
        <v>2.0286530000000001E-3</v>
      </c>
      <c r="F487" s="42">
        <v>4.9900000000000001E-7</v>
      </c>
      <c r="G487" s="44">
        <f t="shared" si="100"/>
        <v>5.3179808947138216</v>
      </c>
      <c r="H487" s="37"/>
      <c r="I487" s="37"/>
      <c r="J487" s="44">
        <f t="shared" si="101"/>
        <v>0.24885298224615998</v>
      </c>
      <c r="K487" s="44">
        <f t="shared" si="102"/>
        <v>0.46693751463973587</v>
      </c>
      <c r="L487" s="39" t="s">
        <v>3020</v>
      </c>
      <c r="M487" s="25"/>
    </row>
    <row r="488" spans="1:13" x14ac:dyDescent="0.2">
      <c r="A488" s="25"/>
      <c r="B488" s="41" t="s">
        <v>518</v>
      </c>
      <c r="C488" s="42">
        <v>1840725717.059</v>
      </c>
      <c r="D488" s="46"/>
      <c r="E488" s="42">
        <v>2.0278900000000001E-3</v>
      </c>
      <c r="F488" s="42">
        <v>3.4499999999999998E-7</v>
      </c>
      <c r="G488" s="44">
        <f t="shared" si="100"/>
        <v>4.9402899724994196</v>
      </c>
      <c r="H488" s="37"/>
      <c r="I488" s="37"/>
      <c r="J488" s="44">
        <f t="shared" si="101"/>
        <v>0.17205266307600237</v>
      </c>
      <c r="K488" s="44">
        <f t="shared" si="102"/>
        <v>0.43093497731870212</v>
      </c>
      <c r="L488" s="39" t="s">
        <v>3020</v>
      </c>
      <c r="M488" s="25"/>
    </row>
    <row r="489" spans="1:13" x14ac:dyDescent="0.2">
      <c r="A489" s="25"/>
      <c r="B489" s="35"/>
      <c r="C489" s="36"/>
      <c r="D489" s="33"/>
      <c r="E489" s="36"/>
      <c r="F489" s="36"/>
      <c r="G489" s="40"/>
      <c r="H489" s="37"/>
      <c r="I489" s="37"/>
      <c r="J489" s="40"/>
      <c r="K489" s="40"/>
      <c r="L489" s="39"/>
      <c r="M489" s="25"/>
    </row>
    <row r="490" spans="1:13" x14ac:dyDescent="0.2">
      <c r="A490" s="25">
        <v>1</v>
      </c>
      <c r="B490" s="35" t="s">
        <v>1856</v>
      </c>
      <c r="C490" s="36">
        <f>AVERAGE(C491:C496)</f>
        <v>1839770571.9766667</v>
      </c>
      <c r="D490" s="33"/>
      <c r="E490" s="36">
        <f>AVERAGE(E491:E496)</f>
        <v>2.0010341666666666E-3</v>
      </c>
      <c r="F490" s="36">
        <f>2*STDEV(E491:E496)</f>
        <v>6.8712667439616371E-7</v>
      </c>
      <c r="G490" s="37">
        <f t="shared" ref="G490:G496" si="103">1000*(E490/((1+(0)/1000)*(E$379/((1+((10.18)/1000))*0.0020052)))/0.0020052-1)+(AVERAGE(11.07,11.55,11.49,11.53,11.66,11.53,10.97,10.85,11.62,10.72)-10.18)</f>
        <v>-8.3535559757289359</v>
      </c>
      <c r="H490" s="38">
        <f>G490-I490</f>
        <v>-0.74355597572893561</v>
      </c>
      <c r="I490" s="37">
        <v>-7.61</v>
      </c>
      <c r="J490" s="37"/>
      <c r="K490" s="37">
        <f>F490/0.0020052*1000</f>
        <v>0.34267238898671643</v>
      </c>
      <c r="L490" s="39"/>
      <c r="M490" s="25"/>
    </row>
    <row r="491" spans="1:13" x14ac:dyDescent="0.2">
      <c r="A491" s="25"/>
      <c r="B491" s="35" t="s">
        <v>334</v>
      </c>
      <c r="C491" s="36">
        <v>1855283231.131</v>
      </c>
      <c r="D491" s="33"/>
      <c r="E491" s="36">
        <v>2.000468E-3</v>
      </c>
      <c r="F491" s="36">
        <v>2.0100000000000001E-7</v>
      </c>
      <c r="G491" s="37">
        <f t="shared" si="103"/>
        <v>-8.6338128701722674</v>
      </c>
      <c r="H491" s="37"/>
      <c r="I491" s="37"/>
      <c r="J491" s="37">
        <f t="shared" ref="J491:J496" si="104">F491/0.0020052*1000</f>
        <v>0.10023937761819271</v>
      </c>
      <c r="K491" s="37">
        <f t="shared" ref="K491:K496" si="105">SQRT((F491/0.0020052*1000)^2+(F$379/0.0020052*1000)^2)</f>
        <v>0.40761595728137107</v>
      </c>
      <c r="L491" s="39"/>
      <c r="M491" s="25"/>
    </row>
    <row r="492" spans="1:13" x14ac:dyDescent="0.2">
      <c r="A492" s="25"/>
      <c r="B492" s="35" t="s">
        <v>335</v>
      </c>
      <c r="C492" s="36">
        <v>1839642682.914</v>
      </c>
      <c r="D492" s="33"/>
      <c r="E492" s="36">
        <v>2.001241E-3</v>
      </c>
      <c r="F492" s="36">
        <v>1.3199999999999999E-7</v>
      </c>
      <c r="G492" s="37">
        <f t="shared" si="103"/>
        <v>-8.2511718703407269</v>
      </c>
      <c r="H492" s="37"/>
      <c r="I492" s="37"/>
      <c r="J492" s="37">
        <f t="shared" si="104"/>
        <v>6.5828845002992215E-2</v>
      </c>
      <c r="K492" s="37">
        <f t="shared" si="105"/>
        <v>0.40054496955966612</v>
      </c>
      <c r="L492" s="39"/>
      <c r="M492" s="25"/>
    </row>
    <row r="493" spans="1:13" x14ac:dyDescent="0.2">
      <c r="A493" s="25"/>
      <c r="B493" s="35" t="s">
        <v>336</v>
      </c>
      <c r="C493" s="36">
        <v>1849548850.1530001</v>
      </c>
      <c r="D493" s="33"/>
      <c r="E493" s="36">
        <v>2.0008069999999998E-3</v>
      </c>
      <c r="F493" s="36">
        <v>3.96E-7</v>
      </c>
      <c r="G493" s="37">
        <f t="shared" si="103"/>
        <v>-8.4660052389395695</v>
      </c>
      <c r="H493" s="37"/>
      <c r="I493" s="37"/>
      <c r="J493" s="37">
        <f t="shared" si="104"/>
        <v>0.19748653500897664</v>
      </c>
      <c r="K493" s="37">
        <f t="shared" si="105"/>
        <v>0.44170552103746413</v>
      </c>
      <c r="L493" s="39"/>
      <c r="M493" s="25"/>
    </row>
    <row r="494" spans="1:13" x14ac:dyDescent="0.2">
      <c r="A494" s="25"/>
      <c r="B494" s="35" t="s">
        <v>1622</v>
      </c>
      <c r="C494" s="36">
        <v>1841603606.54</v>
      </c>
      <c r="D494" s="33"/>
      <c r="E494" s="36">
        <v>2.001184E-3</v>
      </c>
      <c r="F494" s="36">
        <v>1.8199999999999999E-7</v>
      </c>
      <c r="G494" s="37">
        <f t="shared" si="103"/>
        <v>-8.2793873127601039</v>
      </c>
      <c r="H494" s="37"/>
      <c r="I494" s="37"/>
      <c r="J494" s="37">
        <f t="shared" si="104"/>
        <v>9.0764013564731696E-2</v>
      </c>
      <c r="K494" s="37">
        <f t="shared" si="105"/>
        <v>0.40538986415980444</v>
      </c>
      <c r="L494" s="39"/>
      <c r="M494" s="25"/>
    </row>
    <row r="495" spans="1:13" x14ac:dyDescent="0.2">
      <c r="A495" s="25"/>
      <c r="B495" s="35" t="s">
        <v>1623</v>
      </c>
      <c r="C495" s="36">
        <v>1833903031.2019999</v>
      </c>
      <c r="D495" s="33"/>
      <c r="E495" s="36">
        <v>2.0010829999999999E-3</v>
      </c>
      <c r="F495" s="36">
        <v>3.0499999999999999E-7</v>
      </c>
      <c r="G495" s="37">
        <f t="shared" si="103"/>
        <v>-8.3293830966969331</v>
      </c>
      <c r="H495" s="37"/>
      <c r="I495" s="37"/>
      <c r="J495" s="37">
        <f t="shared" si="104"/>
        <v>0.1521045282266108</v>
      </c>
      <c r="K495" s="37">
        <f t="shared" si="105"/>
        <v>0.42336582681194967</v>
      </c>
      <c r="L495" s="39"/>
      <c r="M495" s="25"/>
    </row>
    <row r="496" spans="1:13" x14ac:dyDescent="0.2">
      <c r="A496" s="25"/>
      <c r="B496" s="35" t="s">
        <v>1624</v>
      </c>
      <c r="C496" s="36">
        <v>1818642029.9200001</v>
      </c>
      <c r="D496" s="33"/>
      <c r="E496" s="36">
        <v>2.0014220000000001E-3</v>
      </c>
      <c r="F496" s="36">
        <v>2.72E-7</v>
      </c>
      <c r="G496" s="37">
        <f t="shared" si="103"/>
        <v>-8.1615754654640149</v>
      </c>
      <c r="H496" s="37"/>
      <c r="I496" s="37"/>
      <c r="J496" s="37">
        <f t="shared" si="104"/>
        <v>0.13564731697586277</v>
      </c>
      <c r="K496" s="37">
        <f t="shared" si="105"/>
        <v>0.41773559868399546</v>
      </c>
      <c r="L496" s="39"/>
      <c r="M496" s="25"/>
    </row>
    <row r="497" spans="1:13" x14ac:dyDescent="0.2">
      <c r="A497" s="25"/>
      <c r="B497" s="35"/>
      <c r="C497" s="36"/>
      <c r="D497" s="33"/>
      <c r="E497" s="36"/>
      <c r="F497" s="36"/>
      <c r="G497" s="40"/>
      <c r="H497" s="37"/>
      <c r="I497" s="37"/>
      <c r="J497" s="40"/>
      <c r="K497" s="40"/>
      <c r="L497" s="39"/>
      <c r="M497" s="25"/>
    </row>
    <row r="498" spans="1:13" x14ac:dyDescent="0.2">
      <c r="A498" s="25"/>
      <c r="B498" s="30" t="s">
        <v>1398</v>
      </c>
      <c r="C498" s="33"/>
      <c r="D498" s="33"/>
      <c r="E498" s="33"/>
      <c r="F498" s="33"/>
      <c r="G498" s="31"/>
      <c r="H498" s="37"/>
      <c r="I498" s="37"/>
      <c r="J498" s="31"/>
      <c r="K498" s="31"/>
      <c r="L498" s="32"/>
      <c r="M498" s="25"/>
    </row>
    <row r="499" spans="1:13" x14ac:dyDescent="0.2">
      <c r="A499" s="25"/>
      <c r="B499" s="30" t="s">
        <v>3014</v>
      </c>
      <c r="C499" s="36"/>
      <c r="D499" s="33"/>
      <c r="E499" s="36"/>
      <c r="F499" s="36"/>
      <c r="G499" s="40"/>
      <c r="H499" s="37"/>
      <c r="I499" s="40"/>
      <c r="J499" s="40"/>
      <c r="K499" s="40"/>
      <c r="L499" s="39"/>
      <c r="M499" s="25"/>
    </row>
    <row r="500" spans="1:13" x14ac:dyDescent="0.2">
      <c r="A500" s="25">
        <v>1</v>
      </c>
      <c r="B500" s="35" t="s">
        <v>2702</v>
      </c>
      <c r="C500" s="36">
        <f>AVERAGE(C501:C505)</f>
        <v>1819352214.1106002</v>
      </c>
      <c r="D500" s="33"/>
      <c r="E500" s="36">
        <f>AVERAGE(E501:E505)</f>
        <v>2.0281398000000003E-3</v>
      </c>
      <c r="F500" s="36">
        <f>2*STDEV(E501:E505)</f>
        <v>5.6791090850592131E-7</v>
      </c>
      <c r="G500" s="37">
        <f t="shared" ref="G500:G505" si="106">1000*(E500/((1+(0)/1000)*(E$500/((1+((4.87)/1000))*0.0020052)))/0.0020052-1)</f>
        <v>4.8699999999999299</v>
      </c>
      <c r="H500" s="38">
        <f>G500-I500</f>
        <v>-7.0166095156309893E-14</v>
      </c>
      <c r="I500" s="38">
        <v>4.87</v>
      </c>
      <c r="J500" s="37"/>
      <c r="K500" s="37">
        <f>F500/0.0020052*1000</f>
        <v>0.28321908463291506</v>
      </c>
      <c r="L500" s="39"/>
      <c r="M500" s="25"/>
    </row>
    <row r="501" spans="1:13" x14ac:dyDescent="0.2">
      <c r="A501" s="25"/>
      <c r="B501" s="35" t="s">
        <v>301</v>
      </c>
      <c r="C501" s="36">
        <v>1803725325.6370001</v>
      </c>
      <c r="D501" s="33"/>
      <c r="E501" s="36">
        <v>2.0277759999999998E-3</v>
      </c>
      <c r="F501" s="36">
        <v>4.5600000000000001E-7</v>
      </c>
      <c r="G501" s="37">
        <f t="shared" si="106"/>
        <v>4.6897502430547355</v>
      </c>
      <c r="H501" s="37"/>
      <c r="I501" s="37"/>
      <c r="J501" s="37">
        <f>F501/0.0020052*1000</f>
        <v>0.22740873728306404</v>
      </c>
      <c r="K501" s="37">
        <f>SQRT((F501/0.0020052*1000)^2+(F$500/0.0020052*1000)^2)</f>
        <v>0.36321864447324831</v>
      </c>
      <c r="L501" s="39"/>
      <c r="M501" s="25"/>
    </row>
    <row r="502" spans="1:13" x14ac:dyDescent="0.2">
      <c r="A502" s="25"/>
      <c r="B502" s="35" t="s">
        <v>303</v>
      </c>
      <c r="C502" s="36">
        <v>1819098274.312</v>
      </c>
      <c r="D502" s="33"/>
      <c r="E502" s="36">
        <v>2.0280010000000002E-3</v>
      </c>
      <c r="F502" s="36">
        <v>4.4200000000000001E-7</v>
      </c>
      <c r="G502" s="37">
        <f t="shared" si="106"/>
        <v>4.8012296144475108</v>
      </c>
      <c r="H502" s="37"/>
      <c r="I502" s="37"/>
      <c r="J502" s="37">
        <f>F502/0.0020052*1000</f>
        <v>0.22042689008577698</v>
      </c>
      <c r="K502" s="37">
        <f>SQRT((F502/0.0020052*1000)^2+(F$500/0.0020052*1000)^2)</f>
        <v>0.35888865093952677</v>
      </c>
      <c r="L502" s="39"/>
      <c r="M502" s="25"/>
    </row>
    <row r="503" spans="1:13" x14ac:dyDescent="0.2">
      <c r="A503" s="25"/>
      <c r="B503" s="35" t="s">
        <v>320</v>
      </c>
      <c r="C503" s="36">
        <v>1823202481.7739999</v>
      </c>
      <c r="D503" s="33"/>
      <c r="E503" s="36">
        <v>2.028204E-3</v>
      </c>
      <c r="F503" s="36">
        <v>4.1399999999999997E-7</v>
      </c>
      <c r="G503" s="37">
        <f t="shared" si="106"/>
        <v>4.9018087806369515</v>
      </c>
      <c r="H503" s="37"/>
      <c r="I503" s="37"/>
      <c r="J503" s="37">
        <f>F503/0.0020052*1000</f>
        <v>0.20646319569120286</v>
      </c>
      <c r="K503" s="37">
        <f>SQRT((F503/0.0020052*1000)^2+(F$500/0.0020052*1000)^2)</f>
        <v>0.35048552191970817</v>
      </c>
      <c r="L503" s="39"/>
      <c r="M503" s="25"/>
    </row>
    <row r="504" spans="1:13" x14ac:dyDescent="0.2">
      <c r="A504" s="25"/>
      <c r="B504" s="35" t="s">
        <v>322</v>
      </c>
      <c r="C504" s="36">
        <v>1839225332.6059999</v>
      </c>
      <c r="D504" s="33"/>
      <c r="E504" s="36">
        <v>2.0285469999999999E-3</v>
      </c>
      <c r="F504" s="36">
        <v>4.8800000000000003E-7</v>
      </c>
      <c r="G504" s="37">
        <f t="shared" si="106"/>
        <v>5.071752889026282</v>
      </c>
      <c r="H504" s="37"/>
      <c r="I504" s="37"/>
      <c r="J504" s="37">
        <f>F504/0.0020052*1000</f>
        <v>0.24336724516257729</v>
      </c>
      <c r="K504" s="37">
        <f>SQRT((F504/0.0020052*1000)^2+(F$500/0.0020052*1000)^2)</f>
        <v>0.37341754902297819</v>
      </c>
      <c r="L504" s="39"/>
      <c r="M504" s="25"/>
    </row>
    <row r="505" spans="1:13" x14ac:dyDescent="0.2">
      <c r="A505" s="25"/>
      <c r="B505" s="35" t="s">
        <v>323</v>
      </c>
      <c r="C505" s="36">
        <v>1811509656.224</v>
      </c>
      <c r="D505" s="33"/>
      <c r="E505" s="36">
        <v>2.0281710000000001E-3</v>
      </c>
      <c r="F505" s="36">
        <v>5.8800000000000002E-7</v>
      </c>
      <c r="G505" s="37">
        <f t="shared" si="106"/>
        <v>4.8854584728328376</v>
      </c>
      <c r="H505" s="37"/>
      <c r="I505" s="37"/>
      <c r="J505" s="37">
        <f>F505/0.0020052*1000</f>
        <v>0.29323758228605629</v>
      </c>
      <c r="K505" s="37">
        <f>SQRT((F505/0.0020052*1000)^2+(F$500/0.0020052*1000)^2)</f>
        <v>0.4076779728723125</v>
      </c>
      <c r="L505" s="39"/>
      <c r="M505" s="25"/>
    </row>
    <row r="506" spans="1:13" x14ac:dyDescent="0.2">
      <c r="A506" s="25"/>
      <c r="B506" s="35"/>
      <c r="C506" s="36"/>
      <c r="D506" s="33"/>
      <c r="E506" s="36"/>
      <c r="F506" s="36"/>
      <c r="G506" s="40"/>
      <c r="H506" s="37"/>
      <c r="I506" s="37"/>
      <c r="J506" s="40"/>
      <c r="K506" s="40"/>
      <c r="L506" s="39"/>
      <c r="M506" s="25"/>
    </row>
    <row r="507" spans="1:13" x14ac:dyDescent="0.2">
      <c r="A507" s="25">
        <v>1</v>
      </c>
      <c r="B507" s="35" t="s">
        <v>1547</v>
      </c>
      <c r="C507" s="36">
        <f>AVERAGE(C508:C512)</f>
        <v>1852209382.0015998</v>
      </c>
      <c r="D507" s="33"/>
      <c r="E507" s="36">
        <f>AVERAGE(E508:E512)</f>
        <v>2.0408713999999998E-3</v>
      </c>
      <c r="F507" s="36">
        <f>2*STDEV(E508:E512)</f>
        <v>1.1311586979753563E-7</v>
      </c>
      <c r="G507" s="37">
        <f t="shared" ref="G507:G512" si="107">1000*(E507/((1+(0)/1000)*(E$500/((1+((4.87)/1000))*0.0020052)))/0.0020052-1)</f>
        <v>11.178047843644068</v>
      </c>
      <c r="H507" s="38">
        <f>G507-I507</f>
        <v>0.99804784364406807</v>
      </c>
      <c r="I507" s="37">
        <v>10.18</v>
      </c>
      <c r="J507" s="37"/>
      <c r="K507" s="37">
        <f>F507/0.0020052*1000</f>
        <v>5.6411265608186531E-2</v>
      </c>
      <c r="L507" s="39"/>
      <c r="M507" s="25"/>
    </row>
    <row r="508" spans="1:13" x14ac:dyDescent="0.2">
      <c r="A508" s="25"/>
      <c r="B508" s="35" t="s">
        <v>233</v>
      </c>
      <c r="C508" s="36">
        <v>1847989155.6719999</v>
      </c>
      <c r="D508" s="33"/>
      <c r="E508" s="36">
        <v>2.0409500000000001E-3</v>
      </c>
      <c r="F508" s="36">
        <v>2.96E-7</v>
      </c>
      <c r="G508" s="37">
        <f t="shared" si="107"/>
        <v>11.216991304050961</v>
      </c>
      <c r="H508" s="37"/>
      <c r="I508" s="37"/>
      <c r="J508" s="37">
        <f>F508/0.0020052*1000</f>
        <v>0.14761619788549771</v>
      </c>
      <c r="K508" s="37">
        <f>SQRT((F508/0.0020052*1000)^2+(F$500/0.0020052*1000)^2)</f>
        <v>0.31938001155125023</v>
      </c>
      <c r="L508" s="39"/>
      <c r="M508" s="25"/>
    </row>
    <row r="509" spans="1:13" x14ac:dyDescent="0.2">
      <c r="A509" s="25"/>
      <c r="B509" s="35" t="s">
        <v>235</v>
      </c>
      <c r="C509" s="36">
        <v>1868184777.1270001</v>
      </c>
      <c r="D509" s="33"/>
      <c r="E509" s="36">
        <v>2.0408639999999999E-3</v>
      </c>
      <c r="F509" s="36">
        <v>6.1500000000000004E-7</v>
      </c>
      <c r="G509" s="37">
        <f t="shared" si="107"/>
        <v>11.174381410985257</v>
      </c>
      <c r="H509" s="37"/>
      <c r="I509" s="37"/>
      <c r="J509" s="37">
        <f>F509/0.0020052*1000</f>
        <v>0.3067025733093956</v>
      </c>
      <c r="K509" s="37">
        <f>SQRT((F509/0.0020052*1000)^2+(F$500/0.0020052*1000)^2)</f>
        <v>0.41746798485022957</v>
      </c>
      <c r="L509" s="39"/>
      <c r="M509" s="25"/>
    </row>
    <row r="510" spans="1:13" x14ac:dyDescent="0.2">
      <c r="A510" s="25"/>
      <c r="B510" s="35" t="s">
        <v>236</v>
      </c>
      <c r="C510" s="36">
        <v>1842562591.7939999</v>
      </c>
      <c r="D510" s="33"/>
      <c r="E510" s="36">
        <v>2.0408119999999999E-3</v>
      </c>
      <c r="F510" s="36">
        <v>3.5999999999999999E-7</v>
      </c>
      <c r="G510" s="37">
        <f t="shared" si="107"/>
        <v>11.148617289596707</v>
      </c>
      <c r="H510" s="37"/>
      <c r="I510" s="37"/>
      <c r="J510" s="37">
        <f>F510/0.0020052*1000</f>
        <v>0.17953321364452424</v>
      </c>
      <c r="K510" s="37">
        <f>SQRT((F510/0.0020052*1000)^2+(F$500/0.0020052*1000)^2)</f>
        <v>0.33532853248991012</v>
      </c>
      <c r="L510" s="39"/>
      <c r="M510" s="25"/>
    </row>
    <row r="511" spans="1:13" x14ac:dyDescent="0.2">
      <c r="A511" s="25"/>
      <c r="B511" s="35" t="s">
        <v>352</v>
      </c>
      <c r="C511" s="36">
        <v>1853107140.8759999</v>
      </c>
      <c r="D511" s="33"/>
      <c r="E511" s="36">
        <v>2.0408269999999998E-3</v>
      </c>
      <c r="F511" s="36">
        <v>5.8299999999999997E-7</v>
      </c>
      <c r="G511" s="37">
        <f t="shared" si="107"/>
        <v>11.156049247689426</v>
      </c>
      <c r="H511" s="37"/>
      <c r="I511" s="37"/>
      <c r="J511" s="37">
        <f>F511/0.0020052*1000</f>
        <v>0.29074406542988229</v>
      </c>
      <c r="K511" s="37">
        <f>SQRT((F511/0.0020052*1000)^2+(F$500/0.0020052*1000)^2)</f>
        <v>0.4058881144884659</v>
      </c>
      <c r="L511" s="39"/>
      <c r="M511" s="25"/>
    </row>
    <row r="512" spans="1:13" x14ac:dyDescent="0.2">
      <c r="A512" s="25"/>
      <c r="B512" s="35" t="s">
        <v>353</v>
      </c>
      <c r="C512" s="36">
        <v>1849203244.539</v>
      </c>
      <c r="D512" s="33"/>
      <c r="E512" s="36">
        <v>2.0409040000000001E-3</v>
      </c>
      <c r="F512" s="36">
        <v>6.7199999999999998E-7</v>
      </c>
      <c r="G512" s="37">
        <f t="shared" si="107"/>
        <v>11.194199965899321</v>
      </c>
      <c r="H512" s="37"/>
      <c r="I512" s="37"/>
      <c r="J512" s="37">
        <f>F512/0.0020052*1000</f>
        <v>0.3351286654697786</v>
      </c>
      <c r="K512" s="37">
        <f>SQRT((F512/0.0020052*1000)^2+(F$500/0.0020052*1000)^2)</f>
        <v>0.4387758793733551</v>
      </c>
      <c r="L512" s="39"/>
      <c r="M512" s="25"/>
    </row>
    <row r="513" spans="1:13" x14ac:dyDescent="0.2">
      <c r="A513" s="25"/>
      <c r="B513" s="35"/>
      <c r="C513" s="36"/>
      <c r="D513" s="33"/>
      <c r="E513" s="36"/>
      <c r="F513" s="36"/>
      <c r="G513" s="40"/>
      <c r="H513" s="37"/>
      <c r="I513" s="37"/>
      <c r="J513" s="40"/>
      <c r="K513" s="40"/>
      <c r="L513" s="39"/>
      <c r="M513" s="25"/>
    </row>
    <row r="514" spans="1:13" x14ac:dyDescent="0.2">
      <c r="A514" s="25">
        <v>1</v>
      </c>
      <c r="B514" s="35" t="s">
        <v>539</v>
      </c>
      <c r="C514" s="36">
        <f>AVERAGE(C515:C519)</f>
        <v>1900644643.925</v>
      </c>
      <c r="D514" s="33"/>
      <c r="E514" s="36">
        <f>AVERAGE(E515:E519)</f>
        <v>2.0327492000000004E-3</v>
      </c>
      <c r="F514" s="36">
        <f>2*STDEV(E515:E519)</f>
        <v>2.7088152391773793E-7</v>
      </c>
      <c r="G514" s="37">
        <f t="shared" ref="G514:G519" si="108">1000*(E514/((1+(0)/1000)*(E$500/((1+((4.87)/1000))*0.0020052)))/0.0020052-1)</f>
        <v>7.1537911755392702</v>
      </c>
      <c r="H514" s="38">
        <f>G514-I514</f>
        <v>1.6537911755392702</v>
      </c>
      <c r="I514" s="37">
        <v>5.5</v>
      </c>
      <c r="J514" s="37"/>
      <c r="K514" s="37">
        <f>F514/0.0020052*1000</f>
        <v>0.13508952918299319</v>
      </c>
      <c r="L514" s="39"/>
      <c r="M514" s="25"/>
    </row>
    <row r="515" spans="1:13" x14ac:dyDescent="0.2">
      <c r="A515" s="25"/>
      <c r="B515" s="35" t="s">
        <v>386</v>
      </c>
      <c r="C515" s="36">
        <v>1902214303.0239999</v>
      </c>
      <c r="D515" s="33"/>
      <c r="E515" s="36">
        <v>2.0326530000000002E-3</v>
      </c>
      <c r="F515" s="36">
        <v>5.6000000000000004E-7</v>
      </c>
      <c r="G515" s="37">
        <f t="shared" si="108"/>
        <v>7.1061275509705091</v>
      </c>
      <c r="H515" s="37"/>
      <c r="I515" s="37"/>
      <c r="J515" s="37">
        <f>F515/0.0020052*1000</f>
        <v>0.27927388789148216</v>
      </c>
      <c r="K515" s="37">
        <f>SQRT((F515/0.0020052*1000)^2+(F$500/0.0020052*1000)^2)</f>
        <v>0.39775237819317993</v>
      </c>
      <c r="L515" s="39"/>
      <c r="M515" s="25"/>
    </row>
    <row r="516" spans="1:13" x14ac:dyDescent="0.2">
      <c r="A516" s="25"/>
      <c r="B516" s="35" t="s">
        <v>388</v>
      </c>
      <c r="C516" s="36">
        <v>1900354584.7709999</v>
      </c>
      <c r="D516" s="33"/>
      <c r="E516" s="36">
        <v>2.0326340000000002E-3</v>
      </c>
      <c r="F516" s="36">
        <v>2.1E-7</v>
      </c>
      <c r="G516" s="37">
        <f t="shared" si="108"/>
        <v>7.0967137373860734</v>
      </c>
      <c r="H516" s="37"/>
      <c r="I516" s="37"/>
      <c r="J516" s="37">
        <f>F516/0.0020052*1000</f>
        <v>0.1047277079593058</v>
      </c>
      <c r="K516" s="37">
        <f>SQRT((F516/0.0020052*1000)^2+(F$500/0.0020052*1000)^2)</f>
        <v>0.30196182327359855</v>
      </c>
      <c r="L516" s="39"/>
      <c r="M516" s="25"/>
    </row>
    <row r="517" spans="1:13" x14ac:dyDescent="0.2">
      <c r="A517" s="25"/>
      <c r="B517" s="35" t="s">
        <v>390</v>
      </c>
      <c r="C517" s="36">
        <v>1889524528.2920001</v>
      </c>
      <c r="D517" s="33"/>
      <c r="E517" s="36">
        <v>2.0326649999999999E-3</v>
      </c>
      <c r="F517" s="36">
        <v>6.1600000000000001E-7</v>
      </c>
      <c r="G517" s="37">
        <f t="shared" si="108"/>
        <v>7.1120731174445506</v>
      </c>
      <c r="H517" s="37"/>
      <c r="I517" s="37"/>
      <c r="J517" s="37">
        <f>F517/0.0020052*1000</f>
        <v>0.30720127668063041</v>
      </c>
      <c r="K517" s="37">
        <f>SQRT((F517/0.0020052*1000)^2+(F$500/0.0020052*1000)^2)</f>
        <v>0.41783450586866988</v>
      </c>
      <c r="L517" s="39"/>
      <c r="M517" s="25"/>
    </row>
    <row r="518" spans="1:13" x14ac:dyDescent="0.2">
      <c r="A518" s="25"/>
      <c r="B518" s="35" t="s">
        <v>392</v>
      </c>
      <c r="C518" s="36">
        <v>1904229567.2449999</v>
      </c>
      <c r="D518" s="33"/>
      <c r="E518" s="36">
        <v>2.0328910000000002E-3</v>
      </c>
      <c r="F518" s="36">
        <v>3.5499999999999999E-7</v>
      </c>
      <c r="G518" s="37">
        <f t="shared" si="108"/>
        <v>7.2240479527099222</v>
      </c>
      <c r="H518" s="37"/>
      <c r="I518" s="37"/>
      <c r="J518" s="37">
        <f>F518/0.0020052*1000</f>
        <v>0.17703969678835027</v>
      </c>
      <c r="K518" s="37">
        <f>SQRT((F518/0.0020052*1000)^2+(F$500/0.0020052*1000)^2)</f>
        <v>0.33400015589699555</v>
      </c>
      <c r="L518" s="39"/>
      <c r="M518" s="25"/>
    </row>
    <row r="519" spans="1:13" x14ac:dyDescent="0.2">
      <c r="A519" s="25"/>
      <c r="B519" s="35" t="s">
        <v>394</v>
      </c>
      <c r="C519" s="36">
        <v>1906900236.293</v>
      </c>
      <c r="D519" s="33"/>
      <c r="E519" s="36">
        <v>2.032903E-3</v>
      </c>
      <c r="F519" s="36">
        <v>4.6800000000000001E-7</v>
      </c>
      <c r="G519" s="37">
        <f t="shared" si="108"/>
        <v>7.2299935191841858</v>
      </c>
      <c r="H519" s="37"/>
      <c r="I519" s="37"/>
      <c r="J519" s="37">
        <f>F519/0.0020052*1000</f>
        <v>0.23339317773788151</v>
      </c>
      <c r="K519" s="37">
        <f>SQRT((F519/0.0020052*1000)^2+(F$500/0.0020052*1000)^2)</f>
        <v>0.36699512982448779</v>
      </c>
      <c r="L519" s="39"/>
      <c r="M519" s="25"/>
    </row>
    <row r="520" spans="1:13" x14ac:dyDescent="0.2">
      <c r="A520" s="25"/>
      <c r="B520" s="35"/>
      <c r="C520" s="36"/>
      <c r="D520" s="33"/>
      <c r="E520" s="36"/>
      <c r="F520" s="36"/>
      <c r="G520" s="40"/>
      <c r="H520" s="37"/>
      <c r="I520" s="37"/>
      <c r="J520" s="40"/>
      <c r="K520" s="40"/>
      <c r="L520" s="39"/>
      <c r="M520" s="25"/>
    </row>
    <row r="521" spans="1:13" x14ac:dyDescent="0.2">
      <c r="A521" s="25">
        <v>1</v>
      </c>
      <c r="B521" s="35" t="s">
        <v>1857</v>
      </c>
      <c r="C521" s="36">
        <f>AVERAGE(C522:C526)</f>
        <v>1860756407.8174</v>
      </c>
      <c r="D521" s="33"/>
      <c r="E521" s="36">
        <f>AVERAGE(E522:E526)</f>
        <v>2.0261205999999995E-3</v>
      </c>
      <c r="F521" s="36">
        <f>2*STDEV(E522:E526)</f>
        <v>7.8155434871785815E-7</v>
      </c>
      <c r="G521" s="37">
        <f t="shared" ref="G521:G526" si="109">1000*(E521/((1+(0)/1000)*(E$500/((1+((4.87)/1000))*0.0020052)))/0.0020052-1)</f>
        <v>3.869559347930096</v>
      </c>
      <c r="H521" s="38">
        <f>G521-I521</f>
        <v>0.329559347930096</v>
      </c>
      <c r="I521" s="37">
        <v>3.54</v>
      </c>
      <c r="J521" s="37"/>
      <c r="K521" s="37">
        <f>F521/0.0020052*1000</f>
        <v>0.38976378850880622</v>
      </c>
      <c r="L521" s="39"/>
      <c r="M521" s="25"/>
    </row>
    <row r="522" spans="1:13" x14ac:dyDescent="0.2">
      <c r="A522" s="25"/>
      <c r="B522" s="35" t="s">
        <v>1611</v>
      </c>
      <c r="C522" s="36">
        <v>1839918284.1849999</v>
      </c>
      <c r="D522" s="33"/>
      <c r="E522" s="36">
        <v>2.0259340000000001E-3</v>
      </c>
      <c r="F522" s="36">
        <v>4.1199999999999998E-7</v>
      </c>
      <c r="G522" s="37">
        <f t="shared" si="109"/>
        <v>3.7771057892552751</v>
      </c>
      <c r="H522" s="37"/>
      <c r="I522" s="37"/>
      <c r="J522" s="37">
        <f>F522/0.0020052*1000</f>
        <v>0.2054657889487333</v>
      </c>
      <c r="K522" s="37">
        <f>SQRT((F522/0.0020052*1000)^2+(F$500/0.0020052*1000)^2)</f>
        <v>0.34989890015350394</v>
      </c>
      <c r="L522" s="39"/>
      <c r="M522" s="25"/>
    </row>
    <row r="523" spans="1:13" x14ac:dyDescent="0.2">
      <c r="A523" s="25"/>
      <c r="B523" s="35" t="s">
        <v>1612</v>
      </c>
      <c r="C523" s="36">
        <v>1865700251.8310001</v>
      </c>
      <c r="D523" s="33"/>
      <c r="E523" s="36">
        <v>2.0267979999999998E-3</v>
      </c>
      <c r="F523" s="36">
        <v>6.6899999999999997E-7</v>
      </c>
      <c r="G523" s="37">
        <f t="shared" si="109"/>
        <v>4.2051865754022533</v>
      </c>
      <c r="H523" s="37"/>
      <c r="I523" s="37"/>
      <c r="J523" s="37">
        <f>F523/0.0020052*1000</f>
        <v>0.33363255535607422</v>
      </c>
      <c r="K523" s="37">
        <f>SQRT((F523/0.0020052*1000)^2+(F$500/0.0020052*1000)^2)</f>
        <v>0.43763424442533083</v>
      </c>
      <c r="L523" s="39"/>
      <c r="M523" s="25"/>
    </row>
    <row r="524" spans="1:13" x14ac:dyDescent="0.2">
      <c r="A524" s="25"/>
      <c r="B524" s="35" t="s">
        <v>1613</v>
      </c>
      <c r="C524" s="36">
        <v>1871254488.826</v>
      </c>
      <c r="D524" s="33"/>
      <c r="E524" s="36">
        <v>2.0260479999999999E-3</v>
      </c>
      <c r="F524" s="36">
        <v>3.3599999999999999E-7</v>
      </c>
      <c r="G524" s="37">
        <f t="shared" si="109"/>
        <v>3.8335886707607791</v>
      </c>
      <c r="H524" s="37"/>
      <c r="I524" s="37"/>
      <c r="J524" s="37">
        <f>F524/0.0020052*1000</f>
        <v>0.1675643327348893</v>
      </c>
      <c r="K524" s="37">
        <f>SQRT((F524/0.0020052*1000)^2+(F$500/0.0020052*1000)^2)</f>
        <v>0.32907575952232487</v>
      </c>
      <c r="L524" s="39"/>
      <c r="M524" s="25"/>
    </row>
    <row r="525" spans="1:13" x14ac:dyDescent="0.2">
      <c r="A525" s="25"/>
      <c r="B525" s="35" t="s">
        <v>1614</v>
      </c>
      <c r="C525" s="36">
        <v>1866206661.0139999</v>
      </c>
      <c r="D525" s="33"/>
      <c r="E525" s="36">
        <v>2.0260220000000002E-3</v>
      </c>
      <c r="F525" s="36">
        <v>5.8699999999999995E-7</v>
      </c>
      <c r="G525" s="37">
        <f t="shared" si="109"/>
        <v>3.8207066100668374</v>
      </c>
      <c r="H525" s="37"/>
      <c r="I525" s="37"/>
      <c r="J525" s="37">
        <f>F525/0.0020052*1000</f>
        <v>0.29273887891482148</v>
      </c>
      <c r="K525" s="37">
        <f>SQRT((F525/0.0020052*1000)^2+(F$500/0.0020052*1000)^2)</f>
        <v>0.40731940922157495</v>
      </c>
      <c r="L525" s="39"/>
      <c r="M525" s="25"/>
    </row>
    <row r="526" spans="1:13" x14ac:dyDescent="0.2">
      <c r="A526" s="25"/>
      <c r="B526" s="35" t="s">
        <v>1615</v>
      </c>
      <c r="C526" s="36">
        <v>1860702353.2309999</v>
      </c>
      <c r="D526" s="33"/>
      <c r="E526" s="36">
        <v>2.0258009999999998E-3</v>
      </c>
      <c r="F526" s="36">
        <v>2.2399999999999999E-7</v>
      </c>
      <c r="G526" s="37">
        <f t="shared" si="109"/>
        <v>3.7112090941653353</v>
      </c>
      <c r="H526" s="37"/>
      <c r="I526" s="37"/>
      <c r="J526" s="37">
        <f>F526/0.0020052*1000</f>
        <v>0.11170955515659285</v>
      </c>
      <c r="K526" s="37">
        <f>SQRT((F526/0.0020052*1000)^2+(F$500/0.0020052*1000)^2)</f>
        <v>0.30445373148245392</v>
      </c>
      <c r="L526" s="39"/>
      <c r="M526" s="25"/>
    </row>
    <row r="527" spans="1:13" x14ac:dyDescent="0.2">
      <c r="A527" s="25"/>
      <c r="B527" s="35"/>
      <c r="C527" s="36"/>
      <c r="D527" s="33"/>
      <c r="E527" s="36"/>
      <c r="F527" s="36"/>
      <c r="G527" s="40"/>
      <c r="H527" s="37"/>
      <c r="I527" s="37"/>
      <c r="J527" s="40"/>
      <c r="K527" s="40"/>
      <c r="L527" s="39"/>
      <c r="M527" s="25"/>
    </row>
    <row r="528" spans="1:13" x14ac:dyDescent="0.2">
      <c r="A528" s="25">
        <v>1</v>
      </c>
      <c r="B528" s="35" t="s">
        <v>1858</v>
      </c>
      <c r="C528" s="36">
        <f>AVERAGE(C529:C533)</f>
        <v>1816906476.4554</v>
      </c>
      <c r="D528" s="33"/>
      <c r="E528" s="36">
        <f>AVERAGE(E529:E533)</f>
        <v>2.0019117999999997E-3</v>
      </c>
      <c r="F528" s="36">
        <f>2*STDEV(E529:E533)</f>
        <v>7.9724575884727291E-7</v>
      </c>
      <c r="G528" s="37">
        <f t="shared" ref="G528:G533" si="110">1000*(E528/((1+(0)/1000)*(E$500/((1+((4.87)/1000))*0.0020052)))/0.0020052-1)</f>
        <v>-8.1250264572497741</v>
      </c>
      <c r="H528" s="38">
        <f>G528-I528</f>
        <v>-0.51502645724977381</v>
      </c>
      <c r="I528" s="37">
        <v>-7.61</v>
      </c>
      <c r="J528" s="37"/>
      <c r="K528" s="37">
        <f>F528/0.0020052*1000</f>
        <v>0.3975891476397731</v>
      </c>
      <c r="L528" s="39"/>
      <c r="M528" s="25"/>
    </row>
    <row r="529" spans="1:13" x14ac:dyDescent="0.2">
      <c r="A529" s="25"/>
      <c r="B529" s="35" t="s">
        <v>334</v>
      </c>
      <c r="C529" s="36">
        <v>1830910421.9960001</v>
      </c>
      <c r="D529" s="33"/>
      <c r="E529" s="36">
        <v>2.002368E-3</v>
      </c>
      <c r="F529" s="36">
        <v>1.2200000000000001E-7</v>
      </c>
      <c r="G529" s="37">
        <f t="shared" si="110"/>
        <v>-7.8989958384529935</v>
      </c>
      <c r="H529" s="37"/>
      <c r="I529" s="37"/>
      <c r="J529" s="37">
        <f>F529/0.0020052*1000</f>
        <v>6.0841811290644324E-2</v>
      </c>
      <c r="K529" s="37">
        <f>SQRT((F529/0.0020052*1000)^2+(F$500/0.0020052*1000)^2)</f>
        <v>0.28968047207472009</v>
      </c>
      <c r="L529" s="39"/>
      <c r="M529" s="25"/>
    </row>
    <row r="530" spans="1:13" x14ac:dyDescent="0.2">
      <c r="A530" s="25"/>
      <c r="B530" s="35" t="s">
        <v>335</v>
      </c>
      <c r="C530" s="36">
        <v>1803501216.464</v>
      </c>
      <c r="D530" s="33"/>
      <c r="E530" s="36">
        <v>2.001872E-3</v>
      </c>
      <c r="F530" s="36">
        <v>5.1399999999999997E-7</v>
      </c>
      <c r="G530" s="37">
        <f t="shared" si="110"/>
        <v>-8.1447459193891838</v>
      </c>
      <c r="H530" s="37"/>
      <c r="I530" s="37"/>
      <c r="J530" s="37">
        <f>F530/0.0020052*1000</f>
        <v>0.25633353281468185</v>
      </c>
      <c r="K530" s="37">
        <f>SQRT((F530/0.0020052*1000)^2+(F$500/0.0020052*1000)^2)</f>
        <v>0.3819946726664678</v>
      </c>
      <c r="L530" s="39"/>
      <c r="M530" s="25"/>
    </row>
    <row r="531" spans="1:13" x14ac:dyDescent="0.2">
      <c r="A531" s="25"/>
      <c r="B531" s="35" t="s">
        <v>336</v>
      </c>
      <c r="C531" s="36">
        <v>1812831257.7679999</v>
      </c>
      <c r="D531" s="33"/>
      <c r="E531" s="36">
        <v>2.0017390000000002E-3</v>
      </c>
      <c r="F531" s="36">
        <v>4.15E-7</v>
      </c>
      <c r="G531" s="37">
        <f t="shared" si="110"/>
        <v>-8.2106426144789033</v>
      </c>
      <c r="H531" s="37"/>
      <c r="I531" s="37"/>
      <c r="J531" s="37">
        <f>F531/0.0020052*1000</f>
        <v>0.20696189906243767</v>
      </c>
      <c r="K531" s="37">
        <f>SQRT((F531/0.0020052*1000)^2+(F$500/0.0020052*1000)^2)</f>
        <v>0.35077952842752519</v>
      </c>
      <c r="L531" s="39"/>
      <c r="M531" s="25"/>
    </row>
    <row r="532" spans="1:13" x14ac:dyDescent="0.2">
      <c r="A532" s="25"/>
      <c r="B532" s="35" t="s">
        <v>1622</v>
      </c>
      <c r="C532" s="36">
        <v>1808630513.8039999</v>
      </c>
      <c r="D532" s="33"/>
      <c r="E532" s="36">
        <v>2.001362E-3</v>
      </c>
      <c r="F532" s="36">
        <v>3.0199999999999998E-7</v>
      </c>
      <c r="G532" s="37">
        <f t="shared" si="110"/>
        <v>-8.397432494545388</v>
      </c>
      <c r="H532" s="37"/>
      <c r="I532" s="37"/>
      <c r="J532" s="37">
        <f>F532/0.0020052*1000</f>
        <v>0.15060841811290643</v>
      </c>
      <c r="K532" s="37">
        <f>SQRT((F532/0.0020052*1000)^2+(F$500/0.0020052*1000)^2)</f>
        <v>0.32077397884924885</v>
      </c>
      <c r="L532" s="39"/>
      <c r="M532" s="25"/>
    </row>
    <row r="533" spans="1:13" x14ac:dyDescent="0.2">
      <c r="A533" s="25"/>
      <c r="B533" s="35" t="s">
        <v>1623</v>
      </c>
      <c r="C533" s="36">
        <v>1828658972.2449999</v>
      </c>
      <c r="D533" s="33"/>
      <c r="E533" s="36">
        <v>2.0022180000000001E-3</v>
      </c>
      <c r="F533" s="36">
        <v>3.9400000000000001E-7</v>
      </c>
      <c r="G533" s="37">
        <f t="shared" si="110"/>
        <v>-7.9733154193811773</v>
      </c>
      <c r="H533" s="37"/>
      <c r="I533" s="37"/>
      <c r="J533" s="37">
        <f>F533/0.0020052*1000</f>
        <v>0.19648912826650708</v>
      </c>
      <c r="K533" s="37">
        <f>SQRT((F533/0.0020052*1000)^2+(F$500/0.0020052*1000)^2)</f>
        <v>0.34470426081967448</v>
      </c>
      <c r="L533" s="39"/>
      <c r="M533" s="25"/>
    </row>
    <row r="534" spans="1:13" x14ac:dyDescent="0.2">
      <c r="A534" s="25"/>
      <c r="B534" s="35"/>
      <c r="C534" s="36"/>
      <c r="D534" s="33"/>
      <c r="E534" s="36"/>
      <c r="F534" s="36"/>
      <c r="G534" s="40"/>
      <c r="H534" s="37"/>
      <c r="I534" s="37"/>
      <c r="J534" s="40"/>
      <c r="K534" s="40"/>
      <c r="L534" s="39"/>
      <c r="M534" s="25"/>
    </row>
    <row r="535" spans="1:13" x14ac:dyDescent="0.2">
      <c r="A535" s="25">
        <v>1</v>
      </c>
      <c r="B535" s="35" t="s">
        <v>1836</v>
      </c>
      <c r="C535" s="36">
        <f>AVERAGE(C536:C540)</f>
        <v>1856340697.8021998</v>
      </c>
      <c r="D535" s="33"/>
      <c r="E535" s="36">
        <f>AVERAGE(E536:E540)</f>
        <v>2.0324017999999999E-3</v>
      </c>
      <c r="F535" s="36">
        <f>2*STDEV(E536:E540)</f>
        <v>1.4287010884016085E-6</v>
      </c>
      <c r="G535" s="37">
        <f t="shared" ref="G535" si="111">1000*(E535/((1+(0)/1000)*(E$500/((1+((4.87)/1000))*0.0020052)))/0.0020052-1)</f>
        <v>6.9816670261089175</v>
      </c>
      <c r="H535" s="38">
        <f>G535-I535</f>
        <v>-1.0083329738910827</v>
      </c>
      <c r="I535" s="40">
        <v>7.99</v>
      </c>
      <c r="J535" s="37"/>
      <c r="K535" s="37">
        <f>F535/0.0020052*1000</f>
        <v>0.71249804927269533</v>
      </c>
      <c r="L535" s="39"/>
      <c r="M535" s="25"/>
    </row>
    <row r="536" spans="1:13" x14ac:dyDescent="0.2">
      <c r="A536" s="25"/>
      <c r="B536" s="35" t="s">
        <v>327</v>
      </c>
      <c r="C536" s="36">
        <v>1841687876.4119999</v>
      </c>
      <c r="D536" s="33"/>
      <c r="E536" s="36">
        <v>2.03221E-3</v>
      </c>
      <c r="F536" s="36">
        <v>3.4200000000000002E-7</v>
      </c>
      <c r="G536" s="37">
        <f t="shared" ref="G536" si="112">1000*(E536/((1+(0)/1000)*(E$500/((1+((4.87)/1000))*0.0020052)))/0.0020052-1)</f>
        <v>6.8866370552953526</v>
      </c>
      <c r="H536" s="37"/>
      <c r="I536" s="37"/>
      <c r="J536" s="37">
        <f>F536/0.0020052*1000</f>
        <v>0.17055655296229802</v>
      </c>
      <c r="K536" s="37">
        <f>SQRT((F536/0.0020052*1000)^2+(F$500/0.0020052*1000)^2)</f>
        <v>0.33060941858738307</v>
      </c>
      <c r="L536" s="39"/>
      <c r="M536" s="25"/>
    </row>
    <row r="537" spans="1:13" x14ac:dyDescent="0.2">
      <c r="A537" s="25"/>
      <c r="B537" s="35" t="s">
        <v>328</v>
      </c>
      <c r="C537" s="36">
        <v>1871663954.7019999</v>
      </c>
      <c r="D537" s="33"/>
      <c r="E537" s="36">
        <v>2.032963E-3</v>
      </c>
      <c r="F537" s="36">
        <v>4.5499999999999998E-7</v>
      </c>
      <c r="G537" s="37">
        <f t="shared" ref="G537:G540" si="113">1000*(E537/((1+(0)/1000)*(E$500/((1+((4.87)/1000))*0.0020052)))/0.0020052-1)</f>
        <v>7.2597213515555037</v>
      </c>
      <c r="H537" s="37"/>
      <c r="I537" s="37"/>
      <c r="J537" s="37">
        <f t="shared" ref="J537:J540" si="114">F537/0.0020052*1000</f>
        <v>0.22691003391182923</v>
      </c>
      <c r="K537" s="37">
        <f t="shared" ref="K537:K540" si="115">SQRT((F537/0.0020052*1000)^2+(F$500/0.0020052*1000)^2)</f>
        <v>0.36290661800272228</v>
      </c>
      <c r="L537" s="39"/>
      <c r="M537" s="25"/>
    </row>
    <row r="538" spans="1:13" x14ac:dyDescent="0.2">
      <c r="A538" s="25"/>
      <c r="B538" s="35" t="s">
        <v>380</v>
      </c>
      <c r="C538" s="36">
        <v>1861825042.418</v>
      </c>
      <c r="D538" s="33"/>
      <c r="E538" s="36">
        <v>2.031293E-3</v>
      </c>
      <c r="F538" s="36">
        <v>5.4700000000000001E-7</v>
      </c>
      <c r="G538" s="37">
        <f t="shared" si="113"/>
        <v>6.4322966838867845</v>
      </c>
      <c r="H538" s="37"/>
      <c r="I538" s="37"/>
      <c r="J538" s="37">
        <f t="shared" si="114"/>
        <v>0.27279074406542991</v>
      </c>
      <c r="K538" s="37">
        <f t="shared" si="115"/>
        <v>0.39322746591264096</v>
      </c>
      <c r="L538" s="39"/>
      <c r="M538" s="25"/>
    </row>
    <row r="539" spans="1:13" x14ac:dyDescent="0.2">
      <c r="A539" s="25"/>
      <c r="B539" s="35" t="s">
        <v>381</v>
      </c>
      <c r="C539" s="36">
        <v>1875101912.1800001</v>
      </c>
      <c r="D539" s="33"/>
      <c r="E539" s="36">
        <v>2.0330769999999999E-3</v>
      </c>
      <c r="F539" s="36">
        <v>5.0800000000000005E-7</v>
      </c>
      <c r="G539" s="37">
        <f t="shared" si="113"/>
        <v>7.3162042330607857</v>
      </c>
      <c r="H539" s="37"/>
      <c r="I539" s="37"/>
      <c r="J539" s="37">
        <f t="shared" si="114"/>
        <v>0.2533413125872731</v>
      </c>
      <c r="K539" s="37">
        <f t="shared" si="115"/>
        <v>0.37999325068183609</v>
      </c>
      <c r="L539" s="39"/>
      <c r="M539" s="25"/>
    </row>
    <row r="540" spans="1:13" x14ac:dyDescent="0.2">
      <c r="A540" s="25"/>
      <c r="B540" s="35" t="s">
        <v>382</v>
      </c>
      <c r="C540" s="36">
        <v>1831424703.299</v>
      </c>
      <c r="D540" s="33"/>
      <c r="E540" s="36">
        <v>2.0324660000000001E-3</v>
      </c>
      <c r="F540" s="36">
        <v>4.9299999999999998E-7</v>
      </c>
      <c r="G540" s="37">
        <f t="shared" si="113"/>
        <v>7.0134758067463832</v>
      </c>
      <c r="H540" s="37"/>
      <c r="I540" s="37"/>
      <c r="J540" s="37">
        <f t="shared" si="114"/>
        <v>0.24586076201875126</v>
      </c>
      <c r="K540" s="37">
        <f t="shared" si="115"/>
        <v>0.3750474159366351</v>
      </c>
      <c r="L540" s="39"/>
      <c r="M540" s="25"/>
    </row>
    <row r="541" spans="1:13" x14ac:dyDescent="0.2">
      <c r="A541" s="25"/>
      <c r="B541" s="35"/>
      <c r="C541" s="36"/>
      <c r="D541" s="33"/>
      <c r="E541" s="36"/>
      <c r="F541" s="36"/>
      <c r="G541" s="40"/>
      <c r="H541" s="37"/>
      <c r="I541" s="37"/>
      <c r="J541" s="40"/>
      <c r="K541" s="40"/>
      <c r="L541" s="39"/>
      <c r="M541" s="25"/>
    </row>
    <row r="542" spans="1:13" x14ac:dyDescent="0.2">
      <c r="A542" s="25">
        <v>1</v>
      </c>
      <c r="B542" s="35" t="s">
        <v>2667</v>
      </c>
      <c r="C542" s="36">
        <f>AVERAGE(C543:C547)</f>
        <v>1802049982.4071999</v>
      </c>
      <c r="D542" s="33"/>
      <c r="E542" s="36">
        <f>AVERAGE(E543:E547)</f>
        <v>2.0261048000000002E-3</v>
      </c>
      <c r="F542" s="36">
        <f>2*STDEV(E543:E547)</f>
        <v>4.412332716374681E-7</v>
      </c>
      <c r="G542" s="37">
        <f t="shared" ref="G542:G547" si="116">1000*(E542/((1+(0)/1000)*(E$500/((1+((4.87)/1000))*0.0020052)))/0.0020052-1)</f>
        <v>3.8617310187389897</v>
      </c>
      <c r="H542" s="38">
        <f>G542-I542</f>
        <v>-1.7382689812610099</v>
      </c>
      <c r="I542" s="37">
        <v>5.6</v>
      </c>
      <c r="J542" s="37"/>
      <c r="K542" s="37">
        <f>F542/0.0020052*1000</f>
        <v>0.220044520066561</v>
      </c>
      <c r="L542" s="39"/>
      <c r="M542" s="25"/>
    </row>
    <row r="543" spans="1:13" x14ac:dyDescent="0.2">
      <c r="A543" s="25"/>
      <c r="B543" s="35" t="s">
        <v>789</v>
      </c>
      <c r="C543" s="36">
        <v>1806537513.0699999</v>
      </c>
      <c r="D543" s="33"/>
      <c r="E543" s="36">
        <v>2.0260740000000001E-3</v>
      </c>
      <c r="F543" s="36">
        <v>4.9500000000000003E-7</v>
      </c>
      <c r="G543" s="37">
        <f t="shared" si="116"/>
        <v>3.8464707314551649</v>
      </c>
      <c r="H543" s="37"/>
      <c r="I543" s="37"/>
      <c r="J543" s="37">
        <f t="shared" ref="J543:J547" si="117">F543/0.0020052*1000</f>
        <v>0.24685816876122085</v>
      </c>
      <c r="K543" s="37">
        <f t="shared" ref="K543:K547" si="118">SQRT((F543/0.0020052*1000)^2+(F$500/0.0020052*1000)^2)</f>
        <v>0.37570201674259046</v>
      </c>
      <c r="L543" s="39"/>
      <c r="M543" s="25"/>
    </row>
    <row r="544" spans="1:13" x14ac:dyDescent="0.2">
      <c r="A544" s="25"/>
      <c r="B544" s="35" t="s">
        <v>790</v>
      </c>
      <c r="C544" s="36">
        <v>1814905774.5039999</v>
      </c>
      <c r="D544" s="33"/>
      <c r="E544" s="36">
        <v>2.0259449999999999E-3</v>
      </c>
      <c r="F544" s="36">
        <v>5.2900000000000004E-7</v>
      </c>
      <c r="G544" s="37">
        <f t="shared" si="116"/>
        <v>3.7825558918567204</v>
      </c>
      <c r="H544" s="37"/>
      <c r="I544" s="37"/>
      <c r="J544" s="37">
        <f t="shared" si="117"/>
        <v>0.26381408338320367</v>
      </c>
      <c r="K544" s="37">
        <f t="shared" si="118"/>
        <v>0.38705415705250634</v>
      </c>
      <c r="L544" s="39"/>
      <c r="M544" s="25"/>
    </row>
    <row r="545" spans="1:13" x14ac:dyDescent="0.2">
      <c r="A545" s="25"/>
      <c r="B545" s="35" t="s">
        <v>792</v>
      </c>
      <c r="C545" s="36">
        <v>1791335215.5910001</v>
      </c>
      <c r="D545" s="33"/>
      <c r="E545" s="36">
        <v>2.0260460000000001E-3</v>
      </c>
      <c r="F545" s="36">
        <v>3.89E-7</v>
      </c>
      <c r="G545" s="37">
        <f t="shared" si="116"/>
        <v>3.8325977430153646</v>
      </c>
      <c r="H545" s="37"/>
      <c r="I545" s="37"/>
      <c r="J545" s="37">
        <f t="shared" si="117"/>
        <v>0.19399561141033314</v>
      </c>
      <c r="K545" s="37">
        <f t="shared" si="118"/>
        <v>0.34328901401992939</v>
      </c>
      <c r="L545" s="39"/>
      <c r="M545" s="25"/>
    </row>
    <row r="546" spans="1:13" x14ac:dyDescent="0.2">
      <c r="A546" s="25"/>
      <c r="B546" s="35" t="s">
        <v>795</v>
      </c>
      <c r="C546" s="36">
        <v>1800739826.4849999</v>
      </c>
      <c r="D546" s="33"/>
      <c r="E546" s="36">
        <v>2.0264879999999999E-3</v>
      </c>
      <c r="F546" s="36">
        <v>4.3500000000000002E-7</v>
      </c>
      <c r="G546" s="37">
        <f t="shared" si="116"/>
        <v>4.0515927748172587</v>
      </c>
      <c r="H546" s="37"/>
      <c r="I546" s="37"/>
      <c r="J546" s="37">
        <f t="shared" si="117"/>
        <v>0.21693596648713345</v>
      </c>
      <c r="K546" s="37">
        <f t="shared" si="118"/>
        <v>0.35675518700645825</v>
      </c>
      <c r="L546" s="39"/>
      <c r="M546" s="25"/>
    </row>
    <row r="547" spans="1:13" x14ac:dyDescent="0.2">
      <c r="A547" s="25"/>
      <c r="B547" s="35" t="s">
        <v>796</v>
      </c>
      <c r="C547" s="36">
        <v>1796731582.3859999</v>
      </c>
      <c r="D547" s="33"/>
      <c r="E547" s="36">
        <v>2.0259710000000001E-3</v>
      </c>
      <c r="F547" s="36">
        <v>3.5100000000000001E-7</v>
      </c>
      <c r="G547" s="37">
        <f t="shared" si="116"/>
        <v>3.7954379525508841</v>
      </c>
      <c r="H547" s="37"/>
      <c r="I547" s="37"/>
      <c r="J547" s="37">
        <f t="shared" si="117"/>
        <v>0.17504488330341114</v>
      </c>
      <c r="K547" s="37">
        <f t="shared" si="118"/>
        <v>0.33294708449093097</v>
      </c>
      <c r="L547" s="39"/>
      <c r="M547" s="25"/>
    </row>
    <row r="548" spans="1:13" x14ac:dyDescent="0.2">
      <c r="A548" s="25"/>
      <c r="B548" s="35"/>
      <c r="C548" s="36"/>
      <c r="D548" s="33"/>
      <c r="E548" s="36"/>
      <c r="F548" s="36"/>
      <c r="G548" s="40"/>
      <c r="H548" s="37"/>
      <c r="I548" s="37"/>
      <c r="J548" s="40"/>
      <c r="K548" s="40"/>
      <c r="L548" s="39"/>
      <c r="M548" s="25"/>
    </row>
    <row r="549" spans="1:13" x14ac:dyDescent="0.2">
      <c r="A549" s="25"/>
      <c r="B549" s="30" t="s">
        <v>1399</v>
      </c>
      <c r="C549" s="33"/>
      <c r="D549" s="33"/>
      <c r="E549" s="33"/>
      <c r="F549" s="33"/>
      <c r="G549" s="31"/>
      <c r="H549" s="37"/>
      <c r="I549" s="37"/>
      <c r="J549" s="31"/>
      <c r="K549" s="31"/>
      <c r="L549" s="32"/>
      <c r="M549" s="25"/>
    </row>
    <row r="550" spans="1:13" x14ac:dyDescent="0.2">
      <c r="A550" s="25"/>
      <c r="B550" s="30" t="s">
        <v>3014</v>
      </c>
      <c r="C550" s="33"/>
      <c r="D550" s="33"/>
      <c r="E550" s="33"/>
      <c r="F550" s="33"/>
      <c r="G550" s="31"/>
      <c r="H550" s="37"/>
      <c r="I550" s="31"/>
      <c r="J550" s="31"/>
      <c r="K550" s="31"/>
      <c r="L550" s="32"/>
      <c r="M550" s="25"/>
    </row>
    <row r="551" spans="1:13" x14ac:dyDescent="0.2">
      <c r="A551" s="25">
        <v>1</v>
      </c>
      <c r="B551" s="35" t="s">
        <v>2706</v>
      </c>
      <c r="C551" s="36"/>
      <c r="D551" s="33"/>
      <c r="E551" s="36">
        <f>E552-((11.53-10.18)/1000)*0.0020052</f>
        <v>2.04133478E-3</v>
      </c>
      <c r="F551" s="36">
        <f>F552</f>
        <v>1.2976551159686008E-6</v>
      </c>
      <c r="G551" s="37">
        <f>1000*(E551/((1+(0)/1000)*(E$551/((1+((4.87)/1000))*0.0020052)))/0.0020052-1)</f>
        <v>4.8699999999999299</v>
      </c>
      <c r="H551" s="38">
        <f>G551-I551</f>
        <v>-7.0166095156309893E-14</v>
      </c>
      <c r="I551" s="38">
        <v>4.87</v>
      </c>
      <c r="J551" s="40"/>
      <c r="K551" s="37">
        <f>F551/0.0020052*1000</f>
        <v>0.64714498103361306</v>
      </c>
      <c r="L551" s="39" t="s">
        <v>488</v>
      </c>
      <c r="M551" s="25"/>
    </row>
    <row r="552" spans="1:13" x14ac:dyDescent="0.2">
      <c r="A552" s="25">
        <v>1</v>
      </c>
      <c r="B552" s="35" t="s">
        <v>1547</v>
      </c>
      <c r="C552" s="36">
        <f>AVERAGE(C553:C557)</f>
        <v>1936758917.0940003</v>
      </c>
      <c r="D552" s="33"/>
      <c r="E552" s="36">
        <f>AVERAGE(E553:E557)</f>
        <v>2.0440418000000002E-3</v>
      </c>
      <c r="F552" s="36">
        <f>2*STDEV(E553:E557)</f>
        <v>1.2976551159686008E-6</v>
      </c>
      <c r="G552" s="37">
        <f t="shared" ref="G552:G557" si="119">1000*(E552/((1+(0)/1000)*(E$552/((1+((10.18)/1000))*0.0020052)))/0.0020052-1)+(AVERAGE(11.07,11.55,11.49,11.53,11.66,11.53,10.97,10.85,11.62,10.72)-10.18)</f>
        <v>11.299000000000078</v>
      </c>
      <c r="H552" s="38">
        <f>G552-I552</f>
        <v>1.1190000000000779</v>
      </c>
      <c r="I552" s="37">
        <v>10.18</v>
      </c>
      <c r="J552" s="37"/>
      <c r="K552" s="37">
        <f>F552/0.0020052*1000</f>
        <v>0.64714498103361306</v>
      </c>
      <c r="L552" s="39"/>
      <c r="M552" s="25"/>
    </row>
    <row r="553" spans="1:13" x14ac:dyDescent="0.2">
      <c r="A553" s="25"/>
      <c r="B553" s="35" t="s">
        <v>233</v>
      </c>
      <c r="C553" s="36">
        <v>1906744013.5929999</v>
      </c>
      <c r="D553" s="33"/>
      <c r="E553" s="36">
        <v>2.0450099999999999E-3</v>
      </c>
      <c r="F553" s="36">
        <v>5.9599999999999999E-7</v>
      </c>
      <c r="G553" s="37">
        <f t="shared" si="119"/>
        <v>11.777491328308539</v>
      </c>
      <c r="H553" s="37"/>
      <c r="I553" s="37"/>
      <c r="J553" s="37">
        <f>F553/0.0020052*1000</f>
        <v>0.2972272092559346</v>
      </c>
      <c r="K553" s="37">
        <f>SQRT((F553/0.0020052*1000)^2+(F$552/0.0020052*1000)^2)</f>
        <v>0.71213807677940277</v>
      </c>
      <c r="L553" s="39"/>
      <c r="M553" s="25"/>
    </row>
    <row r="554" spans="1:13" x14ac:dyDescent="0.2">
      <c r="A554" s="25"/>
      <c r="B554" s="35" t="s">
        <v>235</v>
      </c>
      <c r="C554" s="36">
        <v>1910714153.9879999</v>
      </c>
      <c r="D554" s="33"/>
      <c r="E554" s="36">
        <v>2.044031E-3</v>
      </c>
      <c r="F554" s="36">
        <v>4.7899999999999999E-7</v>
      </c>
      <c r="G554" s="37">
        <f t="shared" si="119"/>
        <v>11.293662563162906</v>
      </c>
      <c r="H554" s="37"/>
      <c r="I554" s="37"/>
      <c r="J554" s="37">
        <f>F554/0.0020052*1000</f>
        <v>0.2388789148214642</v>
      </c>
      <c r="K554" s="37">
        <f>SQRT((F554/0.0020052*1000)^2+(F$552/0.0020052*1000)^2)</f>
        <v>0.68982589283331175</v>
      </c>
      <c r="L554" s="39"/>
      <c r="M554" s="25"/>
    </row>
    <row r="555" spans="1:13" x14ac:dyDescent="0.2">
      <c r="A555" s="25"/>
      <c r="B555" s="35" t="s">
        <v>236</v>
      </c>
      <c r="C555" s="36">
        <v>1939816045.063</v>
      </c>
      <c r="D555" s="33"/>
      <c r="E555" s="36">
        <v>2.0436400000000002E-3</v>
      </c>
      <c r="F555" s="36">
        <v>2.4499999999999998E-7</v>
      </c>
      <c r="G555" s="37">
        <f t="shared" si="119"/>
        <v>11.100427581373436</v>
      </c>
      <c r="H555" s="37"/>
      <c r="I555" s="37"/>
      <c r="J555" s="37">
        <f>F555/0.0020052*1000</f>
        <v>0.12218232595252344</v>
      </c>
      <c r="K555" s="37">
        <f>SQRT((F555/0.0020052*1000)^2+(F$552/0.0020052*1000)^2)</f>
        <v>0.65857812539755989</v>
      </c>
      <c r="L555" s="39"/>
      <c r="M555" s="25"/>
    </row>
    <row r="556" spans="1:13" x14ac:dyDescent="0.2">
      <c r="A556" s="25"/>
      <c r="B556" s="35" t="s">
        <v>352</v>
      </c>
      <c r="C556" s="36">
        <v>1952478860.7820001</v>
      </c>
      <c r="D556" s="33"/>
      <c r="E556" s="36">
        <v>2.0433000000000001E-3</v>
      </c>
      <c r="F556" s="36">
        <v>2.8999999999999998E-7</v>
      </c>
      <c r="G556" s="37">
        <f t="shared" si="119"/>
        <v>10.932397162426129</v>
      </c>
      <c r="H556" s="37"/>
      <c r="I556" s="37"/>
      <c r="J556" s="37">
        <f>F556/0.0020052*1000</f>
        <v>0.14462397765808896</v>
      </c>
      <c r="K556" s="37">
        <f>SQRT((F556/0.0020052*1000)^2+(F$552/0.0020052*1000)^2)</f>
        <v>0.66310837831431657</v>
      </c>
      <c r="L556" s="39"/>
      <c r="M556" s="25"/>
    </row>
    <row r="557" spans="1:13" x14ac:dyDescent="0.2">
      <c r="A557" s="25"/>
      <c r="B557" s="35" t="s">
        <v>353</v>
      </c>
      <c r="C557" s="36">
        <v>1974041512.0439999</v>
      </c>
      <c r="D557" s="33"/>
      <c r="E557" s="36">
        <v>2.0442279999999999E-3</v>
      </c>
      <c r="F557" s="36">
        <v>3.6699999999999999E-7</v>
      </c>
      <c r="G557" s="37">
        <f t="shared" si="119"/>
        <v>11.391021364729378</v>
      </c>
      <c r="H557" s="37"/>
      <c r="I557" s="37"/>
      <c r="J557" s="37">
        <f>F557/0.0020052*1000</f>
        <v>0.18302413724316777</v>
      </c>
      <c r="K557" s="37">
        <f>SQRT((F557/0.0020052*1000)^2+(F$552/0.0020052*1000)^2)</f>
        <v>0.6725284092814231</v>
      </c>
      <c r="L557" s="39"/>
      <c r="M557" s="25"/>
    </row>
    <row r="558" spans="1:13" x14ac:dyDescent="0.2">
      <c r="A558" s="25"/>
      <c r="B558" s="35"/>
      <c r="C558" s="36"/>
      <c r="D558" s="33"/>
      <c r="E558" s="36"/>
      <c r="F558" s="36"/>
      <c r="G558" s="40"/>
      <c r="H558" s="37"/>
      <c r="I558" s="37"/>
      <c r="J558" s="40"/>
      <c r="K558" s="40"/>
      <c r="L558" s="39"/>
      <c r="M558" s="25"/>
    </row>
    <row r="559" spans="1:13" x14ac:dyDescent="0.2">
      <c r="A559" s="25">
        <v>1</v>
      </c>
      <c r="B559" s="35" t="s">
        <v>1859</v>
      </c>
      <c r="C559" s="36">
        <f>AVERAGE(C561:C564)</f>
        <v>1951174273.1582499</v>
      </c>
      <c r="D559" s="33"/>
      <c r="E559" s="36">
        <f>AVERAGE(E561:E564)</f>
        <v>2.0302997499999998E-3</v>
      </c>
      <c r="F559" s="36">
        <f>2*STDEV(E561:E564)</f>
        <v>1.4437233114415096E-6</v>
      </c>
      <c r="G559" s="37">
        <f t="shared" ref="G559:G564" si="120">1000*(E559/((1+(0)/1000)*(E$552/((1+((10.18)/1000))*0.0020052)))/0.0020052-1)+(AVERAGE(11.07,11.55,11.49,11.53,11.66,11.53,10.97,10.85,11.62,10.72)-10.18)</f>
        <v>4.5075811214819925</v>
      </c>
      <c r="H559" s="38">
        <f>G559-I559</f>
        <v>0.96758112148199249</v>
      </c>
      <c r="I559" s="37">
        <v>3.54</v>
      </c>
      <c r="J559" s="37"/>
      <c r="K559" s="37">
        <f>F559/0.0020052*1000</f>
        <v>0.71998968254613482</v>
      </c>
      <c r="L559" s="39"/>
      <c r="M559" s="25"/>
    </row>
    <row r="560" spans="1:13" x14ac:dyDescent="0.2">
      <c r="A560" s="25"/>
      <c r="B560" s="41" t="s">
        <v>1611</v>
      </c>
      <c r="C560" s="42">
        <v>1925707652.786</v>
      </c>
      <c r="D560" s="33"/>
      <c r="E560" s="42">
        <v>2.0285170000000001E-3</v>
      </c>
      <c r="F560" s="42">
        <v>2.36E-7</v>
      </c>
      <c r="G560" s="37">
        <f t="shared" si="120"/>
        <v>3.6265333880157922</v>
      </c>
      <c r="H560" s="37"/>
      <c r="I560" s="37"/>
      <c r="J560" s="44">
        <f>F560/0.0020052*1000</f>
        <v>0.11769399561141033</v>
      </c>
      <c r="K560" s="37">
        <f>SQRT((F560/0.0020052*1000)^2+(F$552/0.0020052*1000)^2)</f>
        <v>0.65776021700918796</v>
      </c>
      <c r="L560" s="39" t="s">
        <v>97</v>
      </c>
      <c r="M560" s="25"/>
    </row>
    <row r="561" spans="1:13" x14ac:dyDescent="0.2">
      <c r="A561" s="25"/>
      <c r="B561" s="35" t="s">
        <v>1611</v>
      </c>
      <c r="C561" s="36">
        <v>1914115077.9779999</v>
      </c>
      <c r="D561" s="33"/>
      <c r="E561" s="36">
        <v>2.0312279999999999E-3</v>
      </c>
      <c r="F561" s="36">
        <v>2.96E-7</v>
      </c>
      <c r="G561" s="37">
        <f t="shared" si="120"/>
        <v>4.9663288755642707</v>
      </c>
      <c r="H561" s="37"/>
      <c r="I561" s="37"/>
      <c r="J561" s="37">
        <f>F561/0.0020052*1000</f>
        <v>0.14761619788549771</v>
      </c>
      <c r="K561" s="37">
        <f>SQRT((F561/0.0020052*1000)^2+(F$552/0.0020052*1000)^2)</f>
        <v>0.66376740531240752</v>
      </c>
      <c r="L561" s="39"/>
      <c r="M561" s="25"/>
    </row>
    <row r="562" spans="1:13" x14ac:dyDescent="0.2">
      <c r="A562" s="25"/>
      <c r="B562" s="35" t="s">
        <v>1615</v>
      </c>
      <c r="C562" s="36">
        <v>1978865117.142</v>
      </c>
      <c r="D562" s="33"/>
      <c r="E562" s="36">
        <v>2.0296060000000002E-3</v>
      </c>
      <c r="F562" s="36">
        <v>4.1199999999999998E-7</v>
      </c>
      <c r="G562" s="37">
        <f t="shared" si="120"/>
        <v>4.1647249357622727</v>
      </c>
      <c r="H562" s="37"/>
      <c r="I562" s="37"/>
      <c r="J562" s="37">
        <f>F562/0.0020052*1000</f>
        <v>0.2054657889487333</v>
      </c>
      <c r="K562" s="37">
        <f>SQRT((F562/0.0020052*1000)^2+(F$552/0.0020052*1000)^2)</f>
        <v>0.67897924629941442</v>
      </c>
      <c r="L562" s="39"/>
      <c r="M562" s="25"/>
    </row>
    <row r="563" spans="1:13" x14ac:dyDescent="0.2">
      <c r="A563" s="25"/>
      <c r="B563" s="35" t="s">
        <v>1616</v>
      </c>
      <c r="C563" s="36">
        <v>1934602871.0799999</v>
      </c>
      <c r="D563" s="33"/>
      <c r="E563" s="36">
        <v>2.0298719999999998E-3</v>
      </c>
      <c r="F563" s="36">
        <v>2.4999999999999999E-7</v>
      </c>
      <c r="G563" s="37">
        <f t="shared" si="120"/>
        <v>4.2961840282326378</v>
      </c>
      <c r="H563" s="37"/>
      <c r="I563" s="37"/>
      <c r="J563" s="37">
        <f>F563/0.0020052*1000</f>
        <v>0.12467584280869738</v>
      </c>
      <c r="K563" s="37">
        <f>SQRT((F563/0.0020052*1000)^2+(F$552/0.0020052*1000)^2)</f>
        <v>0.65904528847193378</v>
      </c>
      <c r="L563" s="39"/>
      <c r="M563" s="25"/>
    </row>
    <row r="564" spans="1:13" x14ac:dyDescent="0.2">
      <c r="A564" s="25"/>
      <c r="B564" s="35" t="s">
        <v>1616</v>
      </c>
      <c r="C564" s="36">
        <v>1977114026.4330001</v>
      </c>
      <c r="D564" s="33"/>
      <c r="E564" s="36">
        <v>2.030493E-3</v>
      </c>
      <c r="F564" s="36">
        <v>2.6300000000000001E-7</v>
      </c>
      <c r="G564" s="37">
        <f t="shared" si="120"/>
        <v>4.603086646369011</v>
      </c>
      <c r="H564" s="37"/>
      <c r="I564" s="37"/>
      <c r="J564" s="37">
        <f>F564/0.0020052*1000</f>
        <v>0.13115898663474965</v>
      </c>
      <c r="K564" s="37">
        <f>SQRT((F564/0.0020052*1000)^2+(F$552/0.0020052*1000)^2)</f>
        <v>0.66030243544307021</v>
      </c>
      <c r="L564" s="39"/>
      <c r="M564" s="25"/>
    </row>
    <row r="565" spans="1:13" x14ac:dyDescent="0.2">
      <c r="A565" s="25"/>
      <c r="B565" s="35"/>
      <c r="C565" s="36"/>
      <c r="D565" s="33"/>
      <c r="E565" s="36"/>
      <c r="F565" s="36"/>
      <c r="G565" s="40"/>
      <c r="H565" s="37"/>
      <c r="I565" s="37"/>
      <c r="J565" s="40"/>
      <c r="K565" s="40"/>
      <c r="L565" s="39"/>
      <c r="M565" s="25"/>
    </row>
    <row r="566" spans="1:13" x14ac:dyDescent="0.2">
      <c r="A566" s="25">
        <v>1</v>
      </c>
      <c r="B566" s="35" t="s">
        <v>1860</v>
      </c>
      <c r="C566" s="36">
        <f>AVERAGE(C567,C569:C572)</f>
        <v>1891183016.5006001</v>
      </c>
      <c r="D566" s="33"/>
      <c r="E566" s="36">
        <f>AVERAGE(E567,E569:E572)</f>
        <v>2.0052133999999998E-3</v>
      </c>
      <c r="F566" s="36">
        <f>2*STDEV(E567,E569:E572)</f>
        <v>1.4786626390085754E-6</v>
      </c>
      <c r="G566" s="37">
        <f t="shared" ref="G566:G572" si="121">1000*(E566/((1+(0)/1000)*(E$552/((1+((10.18)/1000))*0.0020052)))/0.0020052-1)+(AVERAGE(11.07,11.55,11.49,11.53,11.66,11.53,10.97,10.85,11.62,10.72)-10.18)</f>
        <v>-7.8902715266391077</v>
      </c>
      <c r="H566" s="38">
        <f>G566-I566</f>
        <v>-0.28027152663910737</v>
      </c>
      <c r="I566" s="37">
        <v>-7.61</v>
      </c>
      <c r="J566" s="37"/>
      <c r="K566" s="37">
        <f>F566/0.0020052*1000</f>
        <v>0.73741404299250712</v>
      </c>
      <c r="L566" s="39"/>
      <c r="M566" s="25"/>
    </row>
    <row r="567" spans="1:13" x14ac:dyDescent="0.2">
      <c r="A567" s="25"/>
      <c r="B567" s="35" t="s">
        <v>334</v>
      </c>
      <c r="C567" s="36">
        <v>1904750297.5450001</v>
      </c>
      <c r="D567" s="33"/>
      <c r="E567" s="36">
        <v>2.0049550000000001E-3</v>
      </c>
      <c r="F567" s="36">
        <v>4.7300000000000001E-7</v>
      </c>
      <c r="G567" s="37">
        <f t="shared" si="121"/>
        <v>-8.0179746450389313</v>
      </c>
      <c r="H567" s="37"/>
      <c r="I567" s="37"/>
      <c r="J567" s="37">
        <f t="shared" ref="J567:J572" si="122">F567/0.0020052*1000</f>
        <v>0.23588669459405545</v>
      </c>
      <c r="K567" s="37">
        <f t="shared" ref="K567:K572" si="123">SQRT((F567/0.0020052*1000)^2+(F$552/0.0020052*1000)^2)</f>
        <v>0.68879544072496923</v>
      </c>
      <c r="L567" s="39"/>
      <c r="M567" s="25"/>
    </row>
    <row r="568" spans="1:13" x14ac:dyDescent="0.2">
      <c r="A568" s="25"/>
      <c r="B568" s="41" t="s">
        <v>1701</v>
      </c>
      <c r="C568" s="42">
        <v>1956759871.7190001</v>
      </c>
      <c r="D568" s="33"/>
      <c r="E568" s="42">
        <v>2.0035140000000001E-3</v>
      </c>
      <c r="F568" s="42">
        <v>3.1100000000000002E-7</v>
      </c>
      <c r="G568" s="37">
        <f t="shared" si="121"/>
        <v>-8.7301270971071681</v>
      </c>
      <c r="H568" s="37"/>
      <c r="I568" s="37"/>
      <c r="J568" s="44">
        <f t="shared" si="122"/>
        <v>0.15509674845401958</v>
      </c>
      <c r="K568" s="37">
        <f t="shared" si="123"/>
        <v>0.66547098198043531</v>
      </c>
      <c r="L568" s="39" t="s">
        <v>97</v>
      </c>
      <c r="M568" s="25"/>
    </row>
    <row r="569" spans="1:13" x14ac:dyDescent="0.2">
      <c r="A569" s="25"/>
      <c r="B569" s="35" t="s">
        <v>335</v>
      </c>
      <c r="C569" s="36">
        <v>1935427308.924</v>
      </c>
      <c r="D569" s="33"/>
      <c r="E569" s="36">
        <v>2.0042390000000001E-3</v>
      </c>
      <c r="F569" s="36">
        <v>2.1799999999999999E-7</v>
      </c>
      <c r="G569" s="37">
        <f t="shared" si="121"/>
        <v>-8.3718269390575628</v>
      </c>
      <c r="H569" s="37"/>
      <c r="I569" s="37"/>
      <c r="J569" s="37">
        <f t="shared" si="122"/>
        <v>0.10871733492918412</v>
      </c>
      <c r="K569" s="37">
        <f t="shared" si="123"/>
        <v>0.65621344499415724</v>
      </c>
      <c r="L569" s="39"/>
      <c r="M569" s="25"/>
    </row>
    <row r="570" spans="1:13" x14ac:dyDescent="0.2">
      <c r="A570" s="25"/>
      <c r="B570" s="35" t="s">
        <v>336</v>
      </c>
      <c r="C570" s="36">
        <v>1904179097.7520001</v>
      </c>
      <c r="D570" s="33"/>
      <c r="E570" s="36">
        <v>2.0049669999999999E-3</v>
      </c>
      <c r="F570" s="36">
        <v>3.1E-7</v>
      </c>
      <c r="G570" s="37">
        <f t="shared" si="121"/>
        <v>-8.0120441596644802</v>
      </c>
      <c r="H570" s="37"/>
      <c r="I570" s="37"/>
      <c r="J570" s="37">
        <f t="shared" si="122"/>
        <v>0.15459804508278477</v>
      </c>
      <c r="K570" s="37">
        <f t="shared" si="123"/>
        <v>0.6653549293575679</v>
      </c>
      <c r="L570" s="39"/>
      <c r="M570" s="25"/>
    </row>
    <row r="571" spans="1:13" x14ac:dyDescent="0.2">
      <c r="A571" s="25"/>
      <c r="B571" s="35" t="s">
        <v>1623</v>
      </c>
      <c r="C571" s="36">
        <v>1863831908.184</v>
      </c>
      <c r="D571" s="33"/>
      <c r="E571" s="36">
        <v>2.0058649999999999E-3</v>
      </c>
      <c r="F571" s="36">
        <v>2.4900000000000002E-7</v>
      </c>
      <c r="G571" s="37">
        <f t="shared" si="121"/>
        <v>-7.5682461707974138</v>
      </c>
      <c r="H571" s="37"/>
      <c r="I571" s="37"/>
      <c r="J571" s="37">
        <f t="shared" si="122"/>
        <v>0.12417713943746261</v>
      </c>
      <c r="K571" s="37">
        <f t="shared" si="123"/>
        <v>0.65895112750177942</v>
      </c>
      <c r="L571" s="39"/>
      <c r="M571" s="25"/>
    </row>
    <row r="572" spans="1:13" x14ac:dyDescent="0.2">
      <c r="A572" s="25"/>
      <c r="B572" s="35" t="s">
        <v>1624</v>
      </c>
      <c r="C572" s="36">
        <v>1847726470.098</v>
      </c>
      <c r="D572" s="33"/>
      <c r="E572" s="36">
        <v>2.0060410000000001E-3</v>
      </c>
      <c r="F572" s="36">
        <v>4.5600000000000001E-7</v>
      </c>
      <c r="G572" s="37">
        <f t="shared" si="121"/>
        <v>-7.4812657186363687</v>
      </c>
      <c r="H572" s="37"/>
      <c r="I572" s="37"/>
      <c r="J572" s="37">
        <f t="shared" si="122"/>
        <v>0.22740873728306404</v>
      </c>
      <c r="K572" s="37">
        <f t="shared" si="123"/>
        <v>0.68593830646033538</v>
      </c>
      <c r="L572" s="39"/>
      <c r="M572" s="25"/>
    </row>
    <row r="573" spans="1:13" x14ac:dyDescent="0.2">
      <c r="A573" s="25"/>
      <c r="B573" s="35"/>
      <c r="C573" s="36"/>
      <c r="D573" s="33"/>
      <c r="E573" s="36"/>
      <c r="F573" s="36"/>
      <c r="G573" s="40"/>
      <c r="H573" s="37"/>
      <c r="I573" s="37"/>
      <c r="J573" s="40"/>
      <c r="K573" s="40"/>
      <c r="L573" s="39"/>
      <c r="M573" s="25"/>
    </row>
    <row r="574" spans="1:13" x14ac:dyDescent="0.2">
      <c r="A574" s="25"/>
      <c r="B574" s="30" t="s">
        <v>1400</v>
      </c>
      <c r="C574" s="33"/>
      <c r="D574" s="33"/>
      <c r="E574" s="33"/>
      <c r="F574" s="33"/>
      <c r="G574" s="31"/>
      <c r="H574" s="37"/>
      <c r="I574" s="37"/>
      <c r="J574" s="31"/>
      <c r="K574" s="31"/>
      <c r="L574" s="32"/>
      <c r="M574" s="25"/>
    </row>
    <row r="575" spans="1:13" x14ac:dyDescent="0.2">
      <c r="A575" s="25"/>
      <c r="B575" s="30" t="s">
        <v>3014</v>
      </c>
      <c r="C575" s="33"/>
      <c r="D575" s="33"/>
      <c r="E575" s="33"/>
      <c r="F575" s="33"/>
      <c r="G575" s="31"/>
      <c r="H575" s="37"/>
      <c r="I575" s="31"/>
      <c r="J575" s="31"/>
      <c r="K575" s="31"/>
      <c r="L575" s="32"/>
      <c r="M575" s="25"/>
    </row>
    <row r="576" spans="1:13" x14ac:dyDescent="0.2">
      <c r="A576" s="25">
        <v>1</v>
      </c>
      <c r="B576" s="35" t="s">
        <v>2707</v>
      </c>
      <c r="C576" s="36">
        <f>AVERAGE(C577:C578)</f>
        <v>1951240243.7934999</v>
      </c>
      <c r="D576" s="33"/>
      <c r="E576" s="36">
        <f>AVERAGE(E577:E578)</f>
        <v>2.0457695E-3</v>
      </c>
      <c r="F576" s="36">
        <f>2*STDEV(E577:E578)</f>
        <v>1.0790449480906418E-6</v>
      </c>
      <c r="G576" s="38">
        <f>1000*(E576/((1+(0)/1000)*(E$576/((1+((4.87)/1000))*0.0020052)))/0.0020052-1)</f>
        <v>4.8699999999999299</v>
      </c>
      <c r="H576" s="38">
        <f>G576-I576</f>
        <v>-7.0166095156309893E-14</v>
      </c>
      <c r="I576" s="38">
        <v>4.87</v>
      </c>
      <c r="J576" s="37"/>
      <c r="K576" s="37">
        <f>F576/0.0020052*1000</f>
        <v>0.53812335332667161</v>
      </c>
      <c r="L576" s="39"/>
      <c r="M576" s="25"/>
    </row>
    <row r="577" spans="1:13" x14ac:dyDescent="0.2">
      <c r="A577" s="25"/>
      <c r="B577" s="35" t="s">
        <v>301</v>
      </c>
      <c r="C577" s="36">
        <v>1957891015.438</v>
      </c>
      <c r="D577" s="33"/>
      <c r="E577" s="36">
        <v>2.045388E-3</v>
      </c>
      <c r="F577" s="36">
        <v>5.2300000000000001E-7</v>
      </c>
      <c r="G577" s="38">
        <f>1000*(E577/((1+(0)/1000)*(E$576/((1+((4.87)/1000))*0.0020052)))/0.0020052-1)</f>
        <v>4.6826094337606428</v>
      </c>
      <c r="H577" s="37"/>
      <c r="I577" s="37"/>
      <c r="J577" s="37">
        <f>F577/0.0020052*1000</f>
        <v>0.26082186315579492</v>
      </c>
      <c r="K577" s="38">
        <f>SQRT((F577/0.0020052*1000)^2+(F$576/0.0020052*1000)^2)</f>
        <v>0.59800065860800022</v>
      </c>
      <c r="L577" s="39"/>
      <c r="M577" s="25"/>
    </row>
    <row r="578" spans="1:13" x14ac:dyDescent="0.2">
      <c r="A578" s="25"/>
      <c r="B578" s="35" t="s">
        <v>303</v>
      </c>
      <c r="C578" s="36">
        <v>1944589472.1489999</v>
      </c>
      <c r="D578" s="33"/>
      <c r="E578" s="36">
        <v>2.046151E-3</v>
      </c>
      <c r="F578" s="36">
        <v>3.1699999999999999E-7</v>
      </c>
      <c r="G578" s="38">
        <f>1000*(E578/((1+(0)/1000)*(E$576/((1+((4.87)/1000))*0.0020052)))/0.0020052-1)</f>
        <v>5.0573905662392171</v>
      </c>
      <c r="H578" s="37"/>
      <c r="I578" s="37"/>
      <c r="J578" s="37">
        <f>F578/0.0020052*1000</f>
        <v>0.15808896868142827</v>
      </c>
      <c r="K578" s="38">
        <f>SQRT((F578/0.0020052*1000)^2+(F$576/0.0020052*1000)^2)</f>
        <v>0.56086439128750143</v>
      </c>
      <c r="L578" s="39"/>
      <c r="M578" s="25"/>
    </row>
    <row r="579" spans="1:13" x14ac:dyDescent="0.2">
      <c r="A579" s="25"/>
      <c r="B579" s="35"/>
      <c r="C579" s="36"/>
      <c r="D579" s="33"/>
      <c r="E579" s="36"/>
      <c r="F579" s="36"/>
      <c r="G579" s="40"/>
      <c r="H579" s="37"/>
      <c r="I579" s="37"/>
      <c r="J579" s="40"/>
      <c r="K579" s="40"/>
      <c r="L579" s="39"/>
      <c r="M579" s="25"/>
    </row>
    <row r="580" spans="1:13" x14ac:dyDescent="0.2">
      <c r="A580" s="25">
        <v>1</v>
      </c>
      <c r="B580" s="35" t="s">
        <v>1548</v>
      </c>
      <c r="C580" s="36">
        <f>AVERAGE(C581:C590)</f>
        <v>2005658380.2242999</v>
      </c>
      <c r="D580" s="33"/>
      <c r="E580" s="36">
        <f>AVERAGE(E581:E590)</f>
        <v>2.0575187999999998E-3</v>
      </c>
      <c r="F580" s="36">
        <f>2*STDEV(E581:E590)</f>
        <v>8.9243228190039223E-7</v>
      </c>
      <c r="G580" s="38">
        <f t="shared" ref="G580:G590" si="124">1000*(E580/((1+(0)/1000)*(E$576/((1+((4.87)/1000))*0.0020052)))/0.0020052-1)</f>
        <v>10.64118736543862</v>
      </c>
      <c r="H580" s="38">
        <f>G580-I580</f>
        <v>0.46118736543862049</v>
      </c>
      <c r="I580" s="37">
        <v>10.18</v>
      </c>
      <c r="J580" s="37"/>
      <c r="K580" s="37">
        <f>F580/0.0020052*1000</f>
        <v>0.44505898758248169</v>
      </c>
      <c r="L580" s="39"/>
      <c r="M580" s="25"/>
    </row>
    <row r="581" spans="1:13" x14ac:dyDescent="0.2">
      <c r="A581" s="25"/>
      <c r="B581" s="35" t="s">
        <v>233</v>
      </c>
      <c r="C581" s="36">
        <v>1986600757.1989999</v>
      </c>
      <c r="D581" s="33"/>
      <c r="E581" s="36">
        <v>2.0578549999999999E-3</v>
      </c>
      <c r="F581" s="36">
        <v>2.9400000000000001E-7</v>
      </c>
      <c r="G581" s="38">
        <f t="shared" si="124"/>
        <v>10.806326836918512</v>
      </c>
      <c r="H581" s="37"/>
      <c r="I581" s="37"/>
      <c r="J581" s="37">
        <f t="shared" ref="J581:J590" si="125">F581/0.0020052*1000</f>
        <v>0.14661879114302814</v>
      </c>
      <c r="K581" s="38">
        <f t="shared" ref="K581:K590" si="126">SQRT((F581/0.0020052*1000)^2+(F$576/0.0020052*1000)^2)</f>
        <v>0.5577399154729602</v>
      </c>
      <c r="L581" s="39"/>
      <c r="M581" s="25"/>
    </row>
    <row r="582" spans="1:13" x14ac:dyDescent="0.2">
      <c r="A582" s="25"/>
      <c r="B582" s="35" t="s">
        <v>235</v>
      </c>
      <c r="C582" s="36">
        <v>2032570990.5550001</v>
      </c>
      <c r="D582" s="33"/>
      <c r="E582" s="36">
        <v>2.057868E-3</v>
      </c>
      <c r="F582" s="36">
        <v>2.0900000000000001E-7</v>
      </c>
      <c r="G582" s="38">
        <f t="shared" si="124"/>
        <v>10.812712360800836</v>
      </c>
      <c r="H582" s="37"/>
      <c r="I582" s="37"/>
      <c r="J582" s="37">
        <f t="shared" si="125"/>
        <v>0.10422900458807102</v>
      </c>
      <c r="K582" s="38">
        <f t="shared" si="126"/>
        <v>0.54812446469115206</v>
      </c>
      <c r="L582" s="39"/>
      <c r="M582" s="25"/>
    </row>
    <row r="583" spans="1:13" x14ac:dyDescent="0.2">
      <c r="A583" s="25"/>
      <c r="B583" s="35" t="s">
        <v>236</v>
      </c>
      <c r="C583" s="36">
        <v>2006905230.674</v>
      </c>
      <c r="D583" s="33"/>
      <c r="E583" s="36">
        <v>2.0575160000000001E-3</v>
      </c>
      <c r="F583" s="36">
        <v>1.9000000000000001E-7</v>
      </c>
      <c r="G583" s="38">
        <f t="shared" si="124"/>
        <v>10.639812021833173</v>
      </c>
      <c r="H583" s="37"/>
      <c r="I583" s="37"/>
      <c r="J583" s="37">
        <f t="shared" si="125"/>
        <v>9.4753640534610023E-2</v>
      </c>
      <c r="K583" s="38">
        <f t="shared" si="126"/>
        <v>0.54640186290870563</v>
      </c>
      <c r="L583" s="39"/>
      <c r="M583" s="25"/>
    </row>
    <row r="584" spans="1:13" x14ac:dyDescent="0.2">
      <c r="A584" s="25"/>
      <c r="B584" s="35" t="s">
        <v>352</v>
      </c>
      <c r="C584" s="36">
        <v>2004836698.194</v>
      </c>
      <c r="D584" s="33"/>
      <c r="E584" s="36">
        <v>2.0576750000000001E-3</v>
      </c>
      <c r="F584" s="36">
        <v>4.58E-7</v>
      </c>
      <c r="G584" s="38">
        <f t="shared" si="124"/>
        <v>10.71791189085558</v>
      </c>
      <c r="H584" s="37"/>
      <c r="I584" s="37"/>
      <c r="J584" s="37">
        <f t="shared" si="125"/>
        <v>0.22840614402553361</v>
      </c>
      <c r="K584" s="38">
        <f t="shared" si="126"/>
        <v>0.58459054903766161</v>
      </c>
      <c r="L584" s="39"/>
      <c r="M584" s="25"/>
    </row>
    <row r="585" spans="1:13" x14ac:dyDescent="0.2">
      <c r="A585" s="25"/>
      <c r="B585" s="35" t="s">
        <v>353</v>
      </c>
      <c r="C585" s="36">
        <v>2016146998.9690001</v>
      </c>
      <c r="D585" s="33"/>
      <c r="E585" s="36">
        <v>2.056965E-3</v>
      </c>
      <c r="F585" s="36">
        <v>1.17E-7</v>
      </c>
      <c r="G585" s="38">
        <f t="shared" si="124"/>
        <v>10.369164048051216</v>
      </c>
      <c r="H585" s="37"/>
      <c r="I585" s="37"/>
      <c r="J585" s="37">
        <f t="shared" si="125"/>
        <v>5.8348294434470378E-2</v>
      </c>
      <c r="K585" s="38">
        <f t="shared" si="126"/>
        <v>0.54127743982079424</v>
      </c>
      <c r="L585" s="39"/>
      <c r="M585" s="25"/>
    </row>
    <row r="586" spans="1:13" x14ac:dyDescent="0.2">
      <c r="A586" s="25"/>
      <c r="B586" s="35" t="s">
        <v>354</v>
      </c>
      <c r="C586" s="36">
        <v>2000870616.1289999</v>
      </c>
      <c r="D586" s="33"/>
      <c r="E586" s="36">
        <v>2.0574320000000001E-3</v>
      </c>
      <c r="F586" s="36">
        <v>2.6300000000000001E-7</v>
      </c>
      <c r="G586" s="38">
        <f t="shared" si="124"/>
        <v>10.598551713670412</v>
      </c>
      <c r="H586" s="37"/>
      <c r="I586" s="37"/>
      <c r="J586" s="37">
        <f t="shared" si="125"/>
        <v>0.13115898663474965</v>
      </c>
      <c r="K586" s="38">
        <f t="shared" si="126"/>
        <v>0.55387672199741</v>
      </c>
      <c r="L586" s="39"/>
      <c r="M586" s="25"/>
    </row>
    <row r="587" spans="1:13" x14ac:dyDescent="0.2">
      <c r="A587" s="25"/>
      <c r="B587" s="35" t="s">
        <v>355</v>
      </c>
      <c r="C587" s="36">
        <v>2025834041.506</v>
      </c>
      <c r="D587" s="33"/>
      <c r="E587" s="36">
        <v>2.0571019999999999E-3</v>
      </c>
      <c r="F587" s="36">
        <v>1.17E-7</v>
      </c>
      <c r="G587" s="38">
        <f t="shared" si="124"/>
        <v>10.436457645887964</v>
      </c>
      <c r="H587" s="37"/>
      <c r="I587" s="37"/>
      <c r="J587" s="37">
        <f t="shared" si="125"/>
        <v>5.8348294434470378E-2</v>
      </c>
      <c r="K587" s="38">
        <f t="shared" si="126"/>
        <v>0.54127743982079424</v>
      </c>
      <c r="L587" s="39"/>
      <c r="M587" s="25"/>
    </row>
    <row r="588" spans="1:13" x14ac:dyDescent="0.2">
      <c r="A588" s="25"/>
      <c r="B588" s="35" t="s">
        <v>356</v>
      </c>
      <c r="C588" s="36">
        <v>2010853104</v>
      </c>
      <c r="D588" s="33"/>
      <c r="E588" s="36">
        <v>2.056909E-3</v>
      </c>
      <c r="F588" s="36">
        <v>3.8299999999999998E-7</v>
      </c>
      <c r="G588" s="38">
        <f t="shared" si="124"/>
        <v>10.341657175942709</v>
      </c>
      <c r="H588" s="37"/>
      <c r="I588" s="37"/>
      <c r="J588" s="37">
        <f t="shared" si="125"/>
        <v>0.19100339118292436</v>
      </c>
      <c r="K588" s="38">
        <f t="shared" si="126"/>
        <v>0.57101579561244986</v>
      </c>
      <c r="L588" s="39"/>
      <c r="M588" s="25"/>
    </row>
    <row r="589" spans="1:13" x14ac:dyDescent="0.2">
      <c r="A589" s="25"/>
      <c r="B589" s="35" t="s">
        <v>357</v>
      </c>
      <c r="C589" s="36">
        <v>1964001827.862</v>
      </c>
      <c r="D589" s="33"/>
      <c r="E589" s="36">
        <v>2.057527E-3</v>
      </c>
      <c r="F589" s="36">
        <v>2.7500000000000001E-7</v>
      </c>
      <c r="G589" s="38">
        <f t="shared" si="124"/>
        <v>10.645215157425891</v>
      </c>
      <c r="H589" s="37"/>
      <c r="I589" s="37"/>
      <c r="J589" s="37">
        <f t="shared" si="125"/>
        <v>0.13714342708956714</v>
      </c>
      <c r="K589" s="38">
        <f t="shared" si="126"/>
        <v>0.55532428633134101</v>
      </c>
      <c r="L589" s="39"/>
      <c r="M589" s="25"/>
    </row>
    <row r="590" spans="1:13" x14ac:dyDescent="0.2">
      <c r="A590" s="25"/>
      <c r="B590" s="35" t="s">
        <v>358</v>
      </c>
      <c r="C590" s="36">
        <v>2007963537.155</v>
      </c>
      <c r="D590" s="33"/>
      <c r="E590" s="36">
        <v>2.0583390000000002E-3</v>
      </c>
      <c r="F590" s="36">
        <v>2.72E-7</v>
      </c>
      <c r="G590" s="38">
        <f t="shared" si="124"/>
        <v>11.044064802999465</v>
      </c>
      <c r="H590" s="37"/>
      <c r="I590" s="37"/>
      <c r="J590" s="37">
        <f t="shared" si="125"/>
        <v>0.13564731697586277</v>
      </c>
      <c r="K590" s="38">
        <f t="shared" si="126"/>
        <v>0.55495669921021051</v>
      </c>
      <c r="L590" s="39"/>
      <c r="M590" s="25"/>
    </row>
    <row r="591" spans="1:13" x14ac:dyDescent="0.2">
      <c r="A591" s="25"/>
      <c r="B591" s="35"/>
      <c r="C591" s="36"/>
      <c r="D591" s="33"/>
      <c r="E591" s="36"/>
      <c r="F591" s="36"/>
      <c r="G591" s="40"/>
      <c r="H591" s="37"/>
      <c r="I591" s="37"/>
      <c r="J591" s="40"/>
      <c r="K591" s="40"/>
      <c r="L591" s="39"/>
      <c r="M591" s="25"/>
    </row>
    <row r="592" spans="1:13" x14ac:dyDescent="0.2">
      <c r="A592" s="25">
        <v>1</v>
      </c>
      <c r="B592" s="35" t="s">
        <v>1541</v>
      </c>
      <c r="C592" s="36">
        <f>AVERAGE(C593:C601)</f>
        <v>2069871947.1366665</v>
      </c>
      <c r="D592" s="33"/>
      <c r="E592" s="36">
        <f>AVERAGE(E593:E601)</f>
        <v>2.0499139999999999E-3</v>
      </c>
      <c r="F592" s="36">
        <f>2*STDEV(E593:E601)</f>
        <v>7.7410658180909199E-7</v>
      </c>
      <c r="G592" s="38">
        <f t="shared" ref="G592:G601" si="127">1000*(E592/((1+(0)/1000)*(E$576/((1+((4.87)/1000))*0.0020052)))/0.0020052-1)</f>
        <v>6.9057541331023486</v>
      </c>
      <c r="H592" s="38">
        <f>G592-I592</f>
        <v>1.4057541331023486</v>
      </c>
      <c r="I592" s="37">
        <v>5.5</v>
      </c>
      <c r="J592" s="37"/>
      <c r="K592" s="37">
        <f>F592/0.0020052*1000</f>
        <v>0.3860495620432336</v>
      </c>
      <c r="L592" s="39"/>
      <c r="M592" s="25"/>
    </row>
    <row r="593" spans="1:13" x14ac:dyDescent="0.2">
      <c r="A593" s="25"/>
      <c r="B593" s="35" t="s">
        <v>386</v>
      </c>
      <c r="C593" s="36">
        <v>2077147610.75</v>
      </c>
      <c r="D593" s="33"/>
      <c r="E593" s="36">
        <v>2.0505860000000001E-3</v>
      </c>
      <c r="F593" s="36">
        <v>2.2999999999999999E-7</v>
      </c>
      <c r="G593" s="38">
        <f t="shared" si="127"/>
        <v>7.2358365984046547</v>
      </c>
      <c r="H593" s="37"/>
      <c r="I593" s="37"/>
      <c r="J593" s="37">
        <f t="shared" ref="J593:J601" si="128">F593/0.0020052*1000</f>
        <v>0.11470177538400159</v>
      </c>
      <c r="K593" s="38">
        <f t="shared" ref="K593:K601" si="129">SQRT((F593/0.0020052*1000)^2+(F$576/0.0020052*1000)^2)</f>
        <v>0.55021199611766358</v>
      </c>
      <c r="L593" s="39"/>
      <c r="M593" s="25"/>
    </row>
    <row r="594" spans="1:13" x14ac:dyDescent="0.2">
      <c r="A594" s="25"/>
      <c r="B594" s="35" t="s">
        <v>387</v>
      </c>
      <c r="C594" s="36">
        <v>2065876973.8859999</v>
      </c>
      <c r="D594" s="33"/>
      <c r="E594" s="36">
        <v>2.0501130000000001E-3</v>
      </c>
      <c r="F594" s="36">
        <v>2.4200000000000002E-7</v>
      </c>
      <c r="G594" s="38">
        <f t="shared" si="127"/>
        <v>7.0035017679164202</v>
      </c>
      <c r="H594" s="37"/>
      <c r="I594" s="37"/>
      <c r="J594" s="37">
        <f t="shared" si="128"/>
        <v>0.12068621583881908</v>
      </c>
      <c r="K594" s="38">
        <f t="shared" si="129"/>
        <v>0.55149062194114951</v>
      </c>
      <c r="L594" s="39"/>
      <c r="M594" s="25"/>
    </row>
    <row r="595" spans="1:13" x14ac:dyDescent="0.2">
      <c r="A595" s="25"/>
      <c r="B595" s="35" t="s">
        <v>389</v>
      </c>
      <c r="C595" s="36">
        <v>2072312855.4089999</v>
      </c>
      <c r="D595" s="33"/>
      <c r="E595" s="36">
        <v>2.0493989999999999E-3</v>
      </c>
      <c r="F595" s="36">
        <v>3.8299999999999998E-7</v>
      </c>
      <c r="G595" s="38">
        <f t="shared" si="127"/>
        <v>6.652789148532845</v>
      </c>
      <c r="H595" s="37"/>
      <c r="I595" s="37"/>
      <c r="J595" s="37">
        <f t="shared" si="128"/>
        <v>0.19100339118292436</v>
      </c>
      <c r="K595" s="38">
        <f t="shared" si="129"/>
        <v>0.57101579561244986</v>
      </c>
      <c r="L595" s="39"/>
      <c r="M595" s="25"/>
    </row>
    <row r="596" spans="1:13" x14ac:dyDescent="0.2">
      <c r="A596" s="25"/>
      <c r="B596" s="35" t="s">
        <v>390</v>
      </c>
      <c r="C596" s="36">
        <v>2090298365.5120001</v>
      </c>
      <c r="D596" s="33"/>
      <c r="E596" s="36">
        <v>2.0497670000000001E-3</v>
      </c>
      <c r="F596" s="36">
        <v>3.1399999999999998E-7</v>
      </c>
      <c r="G596" s="38">
        <f t="shared" si="127"/>
        <v>6.8335485938175733</v>
      </c>
      <c r="H596" s="37"/>
      <c r="I596" s="37"/>
      <c r="J596" s="37">
        <f t="shared" si="128"/>
        <v>0.1565928585677239</v>
      </c>
      <c r="K596" s="38">
        <f t="shared" si="129"/>
        <v>0.56044452602372075</v>
      </c>
      <c r="L596" s="39"/>
      <c r="M596" s="25"/>
    </row>
    <row r="597" spans="1:13" x14ac:dyDescent="0.2">
      <c r="A597" s="25"/>
      <c r="B597" s="35" t="s">
        <v>391</v>
      </c>
      <c r="C597" s="36">
        <v>2059660510.5899999</v>
      </c>
      <c r="D597" s="33"/>
      <c r="E597" s="36">
        <v>2.0503069999999999E-3</v>
      </c>
      <c r="F597" s="36">
        <v>2.65E-7</v>
      </c>
      <c r="G597" s="38">
        <f t="shared" si="127"/>
        <v>7.0987934320065893</v>
      </c>
      <c r="H597" s="37"/>
      <c r="I597" s="37"/>
      <c r="J597" s="37">
        <f t="shared" si="128"/>
        <v>0.13215639337721924</v>
      </c>
      <c r="K597" s="38">
        <f t="shared" si="129"/>
        <v>0.55411375700844689</v>
      </c>
      <c r="L597" s="39"/>
      <c r="M597" s="25"/>
    </row>
    <row r="598" spans="1:13" x14ac:dyDescent="0.2">
      <c r="A598" s="25"/>
      <c r="B598" s="35" t="s">
        <v>392</v>
      </c>
      <c r="C598" s="36">
        <v>2075184461.948</v>
      </c>
      <c r="D598" s="33"/>
      <c r="E598" s="36">
        <v>2.0494049999999998E-3</v>
      </c>
      <c r="F598" s="36">
        <v>2.4400000000000001E-7</v>
      </c>
      <c r="G598" s="38">
        <f t="shared" si="127"/>
        <v>6.6557363134014391</v>
      </c>
      <c r="H598" s="37"/>
      <c r="I598" s="37"/>
      <c r="J598" s="37">
        <f t="shared" si="128"/>
        <v>0.12168362258128865</v>
      </c>
      <c r="K598" s="38">
        <f t="shared" si="129"/>
        <v>0.55170974923418503</v>
      </c>
      <c r="L598" s="39"/>
      <c r="M598" s="25"/>
    </row>
    <row r="599" spans="1:13" x14ac:dyDescent="0.2">
      <c r="A599" s="25"/>
      <c r="B599" s="35" t="s">
        <v>393</v>
      </c>
      <c r="C599" s="36">
        <v>2054631633.5120001</v>
      </c>
      <c r="D599" s="33"/>
      <c r="E599" s="36">
        <v>2.0498830000000002E-3</v>
      </c>
      <c r="F599" s="36">
        <v>2.9799999999999999E-7</v>
      </c>
      <c r="G599" s="38">
        <f t="shared" si="127"/>
        <v>6.890527114613576</v>
      </c>
      <c r="H599" s="37"/>
      <c r="I599" s="37"/>
      <c r="J599" s="37">
        <f t="shared" si="128"/>
        <v>0.1486136046279673</v>
      </c>
      <c r="K599" s="38">
        <f t="shared" si="129"/>
        <v>0.55826763015247416</v>
      </c>
      <c r="L599" s="39"/>
      <c r="M599" s="25"/>
    </row>
    <row r="600" spans="1:13" x14ac:dyDescent="0.2">
      <c r="A600" s="25"/>
      <c r="B600" s="35" t="s">
        <v>394</v>
      </c>
      <c r="C600" s="36">
        <v>2081038902.961</v>
      </c>
      <c r="D600" s="33"/>
      <c r="E600" s="36">
        <v>2.049838E-3</v>
      </c>
      <c r="F600" s="36">
        <v>2.0800000000000001E-7</v>
      </c>
      <c r="G600" s="38">
        <f t="shared" si="127"/>
        <v>6.8684233780977877</v>
      </c>
      <c r="H600" s="37"/>
      <c r="I600" s="37"/>
      <c r="J600" s="37">
        <f t="shared" si="128"/>
        <v>0.10373030121683624</v>
      </c>
      <c r="K600" s="38">
        <f t="shared" si="129"/>
        <v>0.54802985209391419</v>
      </c>
      <c r="L600" s="39"/>
      <c r="M600" s="25"/>
    </row>
    <row r="601" spans="1:13" x14ac:dyDescent="0.2">
      <c r="A601" s="25"/>
      <c r="B601" s="35" t="s">
        <v>395</v>
      </c>
      <c r="C601" s="36">
        <v>2052696209.6619999</v>
      </c>
      <c r="D601" s="33"/>
      <c r="E601" s="36">
        <v>2.0499279999999999E-3</v>
      </c>
      <c r="F601" s="36">
        <v>3.5400000000000002E-7</v>
      </c>
      <c r="G601" s="38">
        <f t="shared" si="127"/>
        <v>6.9126308511291423</v>
      </c>
      <c r="H601" s="37"/>
      <c r="I601" s="37"/>
      <c r="J601" s="37">
        <f t="shared" si="128"/>
        <v>0.17654099341711552</v>
      </c>
      <c r="K601" s="38">
        <f t="shared" si="129"/>
        <v>0.56634218079906773</v>
      </c>
      <c r="L601" s="39"/>
      <c r="M601" s="25"/>
    </row>
    <row r="602" spans="1:13" x14ac:dyDescent="0.2">
      <c r="A602" s="25"/>
      <c r="B602" s="35"/>
      <c r="C602" s="36"/>
      <c r="D602" s="33"/>
      <c r="E602" s="36"/>
      <c r="F602" s="36"/>
      <c r="G602" s="40"/>
      <c r="H602" s="37"/>
      <c r="I602" s="37"/>
      <c r="J602" s="40"/>
      <c r="K602" s="40"/>
      <c r="L602" s="39"/>
      <c r="M602" s="25"/>
    </row>
    <row r="603" spans="1:13" x14ac:dyDescent="0.2">
      <c r="A603" s="25">
        <v>1</v>
      </c>
      <c r="B603" s="35" t="s">
        <v>1861</v>
      </c>
      <c r="C603" s="36">
        <f>AVERAGE(C604:C613)</f>
        <v>2002069673.1013005</v>
      </c>
      <c r="D603" s="33"/>
      <c r="E603" s="36">
        <f>AVERAGE(E604:E613)</f>
        <v>2.0425052999999997E-3</v>
      </c>
      <c r="F603" s="36">
        <f>2*STDEV(E604:E613)</f>
        <v>4.4048866803430302E-7</v>
      </c>
      <c r="G603" s="38">
        <f t="shared" ref="G603:G613" si="130">1000*(E603/((1+(0)/1000)*(E$576/((1+((4.87)/1000))*0.0020052)))/0.0020052-1)</f>
        <v>3.2666440725599433</v>
      </c>
      <c r="H603" s="38">
        <f>G603-I603</f>
        <v>-0.27335592744005677</v>
      </c>
      <c r="I603" s="37">
        <v>3.54</v>
      </c>
      <c r="J603" s="37"/>
      <c r="K603" s="37">
        <f>F603/0.0020052*1000</f>
        <v>0.21967318373942901</v>
      </c>
      <c r="L603" s="39"/>
      <c r="M603" s="25"/>
    </row>
    <row r="604" spans="1:13" x14ac:dyDescent="0.2">
      <c r="A604" s="25"/>
      <c r="B604" s="35" t="s">
        <v>1611</v>
      </c>
      <c r="C604" s="36">
        <v>2007625828.9679999</v>
      </c>
      <c r="D604" s="33"/>
      <c r="E604" s="36">
        <v>2.0422819999999999E-3</v>
      </c>
      <c r="F604" s="36">
        <v>1.9500000000000001E-7</v>
      </c>
      <c r="G604" s="38">
        <f t="shared" si="130"/>
        <v>3.1569604200274437</v>
      </c>
      <c r="H604" s="37"/>
      <c r="I604" s="37"/>
      <c r="J604" s="37">
        <f t="shared" ref="J604:J613" si="131">F604/0.0020052*1000</f>
        <v>9.7247157390783975E-2</v>
      </c>
      <c r="K604" s="38">
        <f t="shared" ref="K604:K613" si="132">SQRT((F604/0.0020052*1000)^2+(F$576/0.0020052*1000)^2)</f>
        <v>0.54683978733823835</v>
      </c>
      <c r="L604" s="39"/>
      <c r="M604" s="25"/>
    </row>
    <row r="605" spans="1:13" x14ac:dyDescent="0.2">
      <c r="A605" s="25"/>
      <c r="B605" s="35" t="s">
        <v>1612</v>
      </c>
      <c r="C605" s="36">
        <v>2000753873.1129999</v>
      </c>
      <c r="D605" s="33"/>
      <c r="E605" s="36">
        <v>2.0426089999999999E-3</v>
      </c>
      <c r="F605" s="36">
        <v>4.5499999999999998E-7</v>
      </c>
      <c r="G605" s="38">
        <f t="shared" si="130"/>
        <v>3.3175809053753724</v>
      </c>
      <c r="H605" s="37"/>
      <c r="I605" s="37"/>
      <c r="J605" s="37">
        <f t="shared" si="131"/>
        <v>0.22691003391182923</v>
      </c>
      <c r="K605" s="38">
        <f t="shared" si="132"/>
        <v>0.58400762570826881</v>
      </c>
      <c r="L605" s="39"/>
      <c r="M605" s="25"/>
    </row>
    <row r="606" spans="1:13" x14ac:dyDescent="0.2">
      <c r="A606" s="25"/>
      <c r="B606" s="35" t="s">
        <v>1613</v>
      </c>
      <c r="C606" s="36">
        <v>2006241640.0780001</v>
      </c>
      <c r="D606" s="33"/>
      <c r="E606" s="36">
        <v>2.0422399999999999E-3</v>
      </c>
      <c r="F606" s="36">
        <v>2.5600000000000002E-7</v>
      </c>
      <c r="G606" s="38">
        <f t="shared" si="130"/>
        <v>3.1363302659459524</v>
      </c>
      <c r="H606" s="37"/>
      <c r="I606" s="37"/>
      <c r="J606" s="37">
        <f t="shared" si="131"/>
        <v>0.12766806303610614</v>
      </c>
      <c r="K606" s="38">
        <f t="shared" si="132"/>
        <v>0.55306046479108684</v>
      </c>
      <c r="L606" s="39"/>
      <c r="M606" s="25"/>
    </row>
    <row r="607" spans="1:13" x14ac:dyDescent="0.2">
      <c r="A607" s="25"/>
      <c r="B607" s="35" t="s">
        <v>1614</v>
      </c>
      <c r="C607" s="36">
        <v>1979407239.27</v>
      </c>
      <c r="D607" s="33"/>
      <c r="E607" s="36">
        <v>2.0427729999999999E-3</v>
      </c>
      <c r="F607" s="36">
        <v>1.6E-7</v>
      </c>
      <c r="G607" s="38">
        <f t="shared" si="130"/>
        <v>3.3981367451219047</v>
      </c>
      <c r="H607" s="37"/>
      <c r="I607" s="37"/>
      <c r="J607" s="37">
        <f t="shared" si="131"/>
        <v>7.9792539397566337E-2</v>
      </c>
      <c r="K607" s="38">
        <f t="shared" si="132"/>
        <v>0.54400697857569258</v>
      </c>
      <c r="L607" s="39"/>
      <c r="M607" s="25"/>
    </row>
    <row r="608" spans="1:13" x14ac:dyDescent="0.2">
      <c r="A608" s="25"/>
      <c r="B608" s="35" t="s">
        <v>1615</v>
      </c>
      <c r="C608" s="36">
        <v>2011770557.7490001</v>
      </c>
      <c r="D608" s="33"/>
      <c r="E608" s="36">
        <v>2.0421860000000001E-3</v>
      </c>
      <c r="F608" s="36">
        <v>4.32E-7</v>
      </c>
      <c r="G608" s="38">
        <f t="shared" si="130"/>
        <v>3.1098057821272729</v>
      </c>
      <c r="H608" s="37"/>
      <c r="I608" s="37"/>
      <c r="J608" s="37">
        <f t="shared" si="131"/>
        <v>0.21543985637342908</v>
      </c>
      <c r="K608" s="38">
        <f t="shared" si="132"/>
        <v>0.57964737134722311</v>
      </c>
      <c r="L608" s="39"/>
      <c r="M608" s="25"/>
    </row>
    <row r="609" spans="1:13" x14ac:dyDescent="0.2">
      <c r="A609" s="25"/>
      <c r="B609" s="35" t="s">
        <v>1616</v>
      </c>
      <c r="C609" s="36">
        <v>2002855423.5369999</v>
      </c>
      <c r="D609" s="33"/>
      <c r="E609" s="36">
        <v>2.042819E-3</v>
      </c>
      <c r="F609" s="36">
        <v>3.89E-7</v>
      </c>
      <c r="G609" s="38">
        <f t="shared" si="130"/>
        <v>3.4207316757823847</v>
      </c>
      <c r="H609" s="37"/>
      <c r="I609" s="37"/>
      <c r="J609" s="37">
        <f t="shared" si="131"/>
        <v>0.19399561141033314</v>
      </c>
      <c r="K609" s="38">
        <f t="shared" si="132"/>
        <v>0.57202363643647702</v>
      </c>
      <c r="L609" s="39"/>
      <c r="M609" s="25"/>
    </row>
    <row r="610" spans="1:13" x14ac:dyDescent="0.2">
      <c r="A610" s="25"/>
      <c r="B610" s="35" t="s">
        <v>1617</v>
      </c>
      <c r="C610" s="36">
        <v>1991904453.075</v>
      </c>
      <c r="D610" s="33"/>
      <c r="E610" s="36">
        <v>2.042617E-3</v>
      </c>
      <c r="F610" s="36">
        <v>2.1E-7</v>
      </c>
      <c r="G610" s="38">
        <f t="shared" si="130"/>
        <v>3.321510458533794</v>
      </c>
      <c r="H610" s="37"/>
      <c r="I610" s="37"/>
      <c r="J610" s="37">
        <f t="shared" si="131"/>
        <v>0.1047277079593058</v>
      </c>
      <c r="K610" s="38">
        <f t="shared" si="132"/>
        <v>0.54821951461978391</v>
      </c>
      <c r="L610" s="39"/>
      <c r="M610" s="25"/>
    </row>
    <row r="611" spans="1:13" x14ac:dyDescent="0.2">
      <c r="A611" s="25"/>
      <c r="B611" s="35" t="s">
        <v>1618</v>
      </c>
      <c r="C611" s="36">
        <v>2017699408.687</v>
      </c>
      <c r="D611" s="33"/>
      <c r="E611" s="36">
        <v>2.0426099999999998E-3</v>
      </c>
      <c r="F611" s="36">
        <v>2.5199999999999998E-7</v>
      </c>
      <c r="G611" s="38">
        <f t="shared" si="130"/>
        <v>3.3180720995202861</v>
      </c>
      <c r="H611" s="37"/>
      <c r="I611" s="37"/>
      <c r="J611" s="37">
        <f t="shared" si="131"/>
        <v>0.12567324955116696</v>
      </c>
      <c r="K611" s="38">
        <f t="shared" si="132"/>
        <v>0.55260339217950127</v>
      </c>
      <c r="L611" s="39"/>
      <c r="M611" s="25"/>
    </row>
    <row r="612" spans="1:13" x14ac:dyDescent="0.2">
      <c r="A612" s="25"/>
      <c r="B612" s="35" t="s">
        <v>1619</v>
      </c>
      <c r="C612" s="36">
        <v>2009025329.0599999</v>
      </c>
      <c r="D612" s="33"/>
      <c r="E612" s="36">
        <v>2.0425119999999998E-3</v>
      </c>
      <c r="F612" s="36">
        <v>3.9799999999999999E-7</v>
      </c>
      <c r="G612" s="38">
        <f t="shared" si="130"/>
        <v>3.2699350733302879</v>
      </c>
      <c r="H612" s="37"/>
      <c r="I612" s="37"/>
      <c r="J612" s="37">
        <f t="shared" si="131"/>
        <v>0.19848394175144626</v>
      </c>
      <c r="K612" s="38">
        <f t="shared" si="132"/>
        <v>0.57356134678753712</v>
      </c>
      <c r="L612" s="39"/>
      <c r="M612" s="25"/>
    </row>
    <row r="613" spans="1:13" x14ac:dyDescent="0.2">
      <c r="A613" s="25"/>
      <c r="B613" s="35" t="s">
        <v>1620</v>
      </c>
      <c r="C613" s="36">
        <v>1993412977.4760001</v>
      </c>
      <c r="D613" s="33"/>
      <c r="E613" s="36">
        <v>2.0424050000000002E-3</v>
      </c>
      <c r="F613" s="36">
        <v>2.72E-7</v>
      </c>
      <c r="G613" s="38">
        <f t="shared" si="130"/>
        <v>3.2173772998373984</v>
      </c>
      <c r="H613" s="37"/>
      <c r="I613" s="37"/>
      <c r="J613" s="37">
        <f t="shared" si="131"/>
        <v>0.13564731697586277</v>
      </c>
      <c r="K613" s="38">
        <f t="shared" si="132"/>
        <v>0.55495669921021051</v>
      </c>
      <c r="L613" s="39"/>
      <c r="M613" s="25"/>
    </row>
    <row r="614" spans="1:13" x14ac:dyDescent="0.2">
      <c r="A614" s="25"/>
      <c r="B614" s="35"/>
      <c r="C614" s="36"/>
      <c r="D614" s="33"/>
      <c r="E614" s="36"/>
      <c r="F614" s="36"/>
      <c r="G614" s="40"/>
      <c r="H614" s="37"/>
      <c r="I614" s="37"/>
      <c r="J614" s="40"/>
      <c r="K614" s="40"/>
      <c r="L614" s="39"/>
      <c r="M614" s="25"/>
    </row>
    <row r="615" spans="1:13" x14ac:dyDescent="0.2">
      <c r="A615" s="25">
        <v>1</v>
      </c>
      <c r="B615" s="35" t="s">
        <v>1862</v>
      </c>
      <c r="C615" s="36">
        <f>AVERAGE(C616:C625)</f>
        <v>1978677294.7091002</v>
      </c>
      <c r="D615" s="33"/>
      <c r="E615" s="36">
        <f>AVERAGE(E616:E625)</f>
        <v>2.0173440999999999E-3</v>
      </c>
      <c r="F615" s="36">
        <f>2*STDEV(E616:E625)</f>
        <v>9.2187463596969148E-7</v>
      </c>
      <c r="G615" s="38">
        <f t="shared" ref="G615:G625" si="133">1000*(E615/((1+(0)/1000)*(E$576/((1+((4.87)/1000))*0.0020052)))/0.0020052-1)</f>
        <v>-9.0923900434534133</v>
      </c>
      <c r="H615" s="38">
        <f>G615-I615</f>
        <v>-1.482390043453413</v>
      </c>
      <c r="I615" s="37">
        <v>-7.61</v>
      </c>
      <c r="J615" s="37"/>
      <c r="K615" s="37">
        <f>F615/0.0020052*1000</f>
        <v>0.45974198881392958</v>
      </c>
      <c r="L615" s="39"/>
      <c r="M615" s="25"/>
    </row>
    <row r="616" spans="1:13" x14ac:dyDescent="0.2">
      <c r="A616" s="25"/>
      <c r="B616" s="35" t="s">
        <v>334</v>
      </c>
      <c r="C616" s="36">
        <v>1983649806.234</v>
      </c>
      <c r="D616" s="33"/>
      <c r="E616" s="36">
        <v>2.0175319999999998E-3</v>
      </c>
      <c r="F616" s="36">
        <v>5.2200000000000004E-7</v>
      </c>
      <c r="G616" s="38">
        <f t="shared" si="133"/>
        <v>-9.000094663646486</v>
      </c>
      <c r="H616" s="37"/>
      <c r="I616" s="37"/>
      <c r="J616" s="37">
        <f t="shared" ref="J616:J625" si="134">F616/0.0020052*1000</f>
        <v>0.26032315978456017</v>
      </c>
      <c r="K616" s="38">
        <f t="shared" ref="K616:K625" si="135">SQRT((F616/0.0020052*1000)^2+(F$576/0.0020052*1000)^2)</f>
        <v>0.59778331435040866</v>
      </c>
      <c r="L616" s="39"/>
      <c r="M616" s="25"/>
    </row>
    <row r="617" spans="1:13" x14ac:dyDescent="0.2">
      <c r="A617" s="25"/>
      <c r="B617" s="35" t="s">
        <v>335</v>
      </c>
      <c r="C617" s="36">
        <v>1983934554.9660001</v>
      </c>
      <c r="D617" s="33"/>
      <c r="E617" s="36">
        <v>2.0171730000000001E-3</v>
      </c>
      <c r="F617" s="36">
        <v>2.9900000000000002E-7</v>
      </c>
      <c r="G617" s="38">
        <f t="shared" si="133"/>
        <v>-9.1764333616275451</v>
      </c>
      <c r="H617" s="37"/>
      <c r="I617" s="37"/>
      <c r="J617" s="37">
        <f t="shared" si="134"/>
        <v>0.14911230799920208</v>
      </c>
      <c r="K617" s="38">
        <f t="shared" si="135"/>
        <v>0.55840059436966105</v>
      </c>
      <c r="L617" s="39"/>
      <c r="M617" s="25"/>
    </row>
    <row r="618" spans="1:13" x14ac:dyDescent="0.2">
      <c r="A618" s="25"/>
      <c r="B618" s="35" t="s">
        <v>336</v>
      </c>
      <c r="C618" s="36">
        <v>1975201293.075</v>
      </c>
      <c r="D618" s="33"/>
      <c r="E618" s="36">
        <v>2.0177060000000002E-3</v>
      </c>
      <c r="F618" s="36">
        <v>2.5199999999999998E-7</v>
      </c>
      <c r="G618" s="38">
        <f t="shared" si="133"/>
        <v>-8.9146268824519268</v>
      </c>
      <c r="H618" s="37"/>
      <c r="I618" s="37"/>
      <c r="J618" s="37">
        <f t="shared" si="134"/>
        <v>0.12567324955116696</v>
      </c>
      <c r="K618" s="38">
        <f t="shared" si="135"/>
        <v>0.55260339217950127</v>
      </c>
      <c r="L618" s="39"/>
      <c r="M618" s="25"/>
    </row>
    <row r="619" spans="1:13" x14ac:dyDescent="0.2">
      <c r="A619" s="25"/>
      <c r="B619" s="35" t="s">
        <v>1622</v>
      </c>
      <c r="C619" s="36">
        <v>1980700560.5580001</v>
      </c>
      <c r="D619" s="33"/>
      <c r="E619" s="36">
        <v>2.0162320000000002E-3</v>
      </c>
      <c r="F619" s="36">
        <v>5.4000000000000002E-7</v>
      </c>
      <c r="G619" s="38">
        <f t="shared" si="133"/>
        <v>-9.6386470518795555</v>
      </c>
      <c r="H619" s="37"/>
      <c r="I619" s="37"/>
      <c r="J619" s="37">
        <f t="shared" si="134"/>
        <v>0.26929982046678641</v>
      </c>
      <c r="K619" s="38">
        <f t="shared" si="135"/>
        <v>0.6017467380044409</v>
      </c>
      <c r="L619" s="39"/>
      <c r="M619" s="25"/>
    </row>
    <row r="620" spans="1:13" x14ac:dyDescent="0.2">
      <c r="A620" s="25"/>
      <c r="B620" s="35" t="s">
        <v>1623</v>
      </c>
      <c r="C620" s="36">
        <v>1990406078.0810001</v>
      </c>
      <c r="D620" s="33"/>
      <c r="E620" s="36">
        <v>2.0175589999999999E-3</v>
      </c>
      <c r="F620" s="36">
        <v>2.3200000000000001E-7</v>
      </c>
      <c r="G620" s="38">
        <f t="shared" si="133"/>
        <v>-8.9868324217369242</v>
      </c>
      <c r="H620" s="37"/>
      <c r="I620" s="37"/>
      <c r="J620" s="37">
        <f t="shared" si="134"/>
        <v>0.11569918212647119</v>
      </c>
      <c r="K620" s="38">
        <f t="shared" si="135"/>
        <v>0.55042078825229357</v>
      </c>
      <c r="L620" s="39"/>
      <c r="M620" s="25"/>
    </row>
    <row r="621" spans="1:13" x14ac:dyDescent="0.2">
      <c r="A621" s="25"/>
      <c r="B621" s="35" t="s">
        <v>1624</v>
      </c>
      <c r="C621" s="36">
        <v>1990737249.631</v>
      </c>
      <c r="D621" s="33"/>
      <c r="E621" s="36">
        <v>2.0174440000000002E-3</v>
      </c>
      <c r="F621" s="36">
        <v>3.6399999999999998E-7</v>
      </c>
      <c r="G621" s="38">
        <f t="shared" si="133"/>
        <v>-9.0433197483882353</v>
      </c>
      <c r="H621" s="37"/>
      <c r="I621" s="37"/>
      <c r="J621" s="37">
        <f t="shared" si="134"/>
        <v>0.18152802712946339</v>
      </c>
      <c r="K621" s="38">
        <f t="shared" si="135"/>
        <v>0.56791651501700235</v>
      </c>
      <c r="L621" s="39"/>
      <c r="M621" s="25"/>
    </row>
    <row r="622" spans="1:13" x14ac:dyDescent="0.2">
      <c r="A622" s="25"/>
      <c r="B622" s="35" t="s">
        <v>1625</v>
      </c>
      <c r="C622" s="36">
        <v>1987763087.2590001</v>
      </c>
      <c r="D622" s="33"/>
      <c r="E622" s="36">
        <v>2.0173999999999999E-3</v>
      </c>
      <c r="F622" s="36">
        <v>4.1600000000000002E-7</v>
      </c>
      <c r="G622" s="38">
        <f t="shared" si="133"/>
        <v>-9.06493229075922</v>
      </c>
      <c r="H622" s="37"/>
      <c r="I622" s="37"/>
      <c r="J622" s="37">
        <f t="shared" si="134"/>
        <v>0.20746060243367248</v>
      </c>
      <c r="K622" s="38">
        <f t="shared" si="135"/>
        <v>0.57672926487016785</v>
      </c>
      <c r="L622" s="39"/>
      <c r="M622" s="25"/>
    </row>
    <row r="623" spans="1:13" x14ac:dyDescent="0.2">
      <c r="A623" s="25"/>
      <c r="B623" s="35" t="s">
        <v>1626</v>
      </c>
      <c r="C623" s="36">
        <v>1980819824.6370001</v>
      </c>
      <c r="D623" s="33"/>
      <c r="E623" s="36">
        <v>2.0174310000000001E-3</v>
      </c>
      <c r="F623" s="36">
        <v>3.3700000000000001E-7</v>
      </c>
      <c r="G623" s="38">
        <f t="shared" si="133"/>
        <v>-9.0497052722705575</v>
      </c>
      <c r="H623" s="37"/>
      <c r="I623" s="37"/>
      <c r="J623" s="37">
        <f t="shared" si="134"/>
        <v>0.16806303610612408</v>
      </c>
      <c r="K623" s="38">
        <f t="shared" si="135"/>
        <v>0.56375697556726534</v>
      </c>
      <c r="L623" s="39"/>
      <c r="M623" s="25"/>
    </row>
    <row r="624" spans="1:13" x14ac:dyDescent="0.2">
      <c r="A624" s="25"/>
      <c r="B624" s="35" t="s">
        <v>1627</v>
      </c>
      <c r="C624" s="36">
        <v>1973030432.6289999</v>
      </c>
      <c r="D624" s="33"/>
      <c r="E624" s="36">
        <v>2.0170489999999999E-3</v>
      </c>
      <c r="F624" s="36">
        <v>4.2399999999999999E-7</v>
      </c>
      <c r="G624" s="38">
        <f t="shared" si="133"/>
        <v>-9.2373414355821915</v>
      </c>
      <c r="H624" s="37"/>
      <c r="I624" s="37"/>
      <c r="J624" s="37">
        <f t="shared" si="134"/>
        <v>0.21145022940355077</v>
      </c>
      <c r="K624" s="38">
        <f t="shared" si="135"/>
        <v>0.57817639428668832</v>
      </c>
      <c r="L624" s="39"/>
      <c r="M624" s="25"/>
    </row>
    <row r="625" spans="1:13" x14ac:dyDescent="0.2">
      <c r="A625" s="25"/>
      <c r="B625" s="35" t="s">
        <v>1628</v>
      </c>
      <c r="C625" s="36">
        <v>1940530060.0209999</v>
      </c>
      <c r="D625" s="33"/>
      <c r="E625" s="36">
        <v>2.0179149999999999E-3</v>
      </c>
      <c r="F625" s="36">
        <v>2.48E-7</v>
      </c>
      <c r="G625" s="38">
        <f t="shared" si="133"/>
        <v>-8.8119673061898283</v>
      </c>
      <c r="H625" s="37"/>
      <c r="I625" s="37"/>
      <c r="J625" s="37">
        <f t="shared" si="134"/>
        <v>0.1236784360662278</v>
      </c>
      <c r="K625" s="38">
        <f t="shared" si="135"/>
        <v>0.55215314808785598</v>
      </c>
      <c r="L625" s="39"/>
      <c r="M625" s="25"/>
    </row>
    <row r="626" spans="1:13" x14ac:dyDescent="0.2">
      <c r="A626" s="25"/>
      <c r="B626" s="35"/>
      <c r="C626" s="36"/>
      <c r="D626" s="33"/>
      <c r="E626" s="36"/>
      <c r="F626" s="36"/>
      <c r="G626" s="40"/>
      <c r="H626" s="37"/>
      <c r="I626" s="37"/>
      <c r="J626" s="40"/>
      <c r="K626" s="40"/>
      <c r="L626" s="39"/>
      <c r="M626" s="25"/>
    </row>
    <row r="627" spans="1:13" x14ac:dyDescent="0.2">
      <c r="A627" s="25">
        <v>1</v>
      </c>
      <c r="B627" s="35" t="s">
        <v>1837</v>
      </c>
      <c r="C627" s="36">
        <f>AVERAGE(C628:C636)</f>
        <v>1944181240.7816668</v>
      </c>
      <c r="D627" s="33"/>
      <c r="E627" s="36">
        <f>AVERAGE(E628:E636)</f>
        <v>2.0485999999999998E-3</v>
      </c>
      <c r="F627" s="36">
        <f>2*STDEV(E628:E636)</f>
        <v>1.6804240536245108E-6</v>
      </c>
      <c r="G627" s="38">
        <f t="shared" ref="G627:G628" si="136">1000*(E627/((1+(0)/1000)*(E$576/((1+((4.87)/1000))*0.0020052)))/0.0020052-1)</f>
        <v>6.2603250268415955</v>
      </c>
      <c r="H627" s="38">
        <f>G627-I627</f>
        <v>-1.7296749731584047</v>
      </c>
      <c r="I627" s="40">
        <v>7.99</v>
      </c>
      <c r="J627" s="37"/>
      <c r="K627" s="37">
        <f>F627/0.0020052*1000</f>
        <v>0.8380331406465743</v>
      </c>
      <c r="L627" s="39"/>
      <c r="M627" s="25"/>
    </row>
    <row r="628" spans="1:13" x14ac:dyDescent="0.2">
      <c r="A628" s="25"/>
      <c r="B628" s="35" t="s">
        <v>327</v>
      </c>
      <c r="C628" s="36">
        <v>1947067266.109</v>
      </c>
      <c r="D628" s="33"/>
      <c r="E628" s="36">
        <v>2.047466E-3</v>
      </c>
      <c r="F628" s="36">
        <v>1.1000000000000001E-7</v>
      </c>
      <c r="G628" s="38">
        <f t="shared" si="136"/>
        <v>5.7033108666442178</v>
      </c>
      <c r="H628" s="37"/>
      <c r="I628" s="37"/>
      <c r="J628" s="37">
        <f t="shared" ref="J628" si="137">F628/0.0020052*1000</f>
        <v>5.4857370835826855E-2</v>
      </c>
      <c r="K628" s="38">
        <f t="shared" ref="K628" si="138">SQRT((F628/0.0020052*1000)^2+(F$576/0.0020052*1000)^2)</f>
        <v>0.54091226139787341</v>
      </c>
      <c r="L628" s="39"/>
      <c r="M628" s="25"/>
    </row>
    <row r="629" spans="1:13" x14ac:dyDescent="0.2">
      <c r="A629" s="25"/>
      <c r="B629" s="35" t="s">
        <v>328</v>
      </c>
      <c r="C629" s="36">
        <v>1939342066.7090001</v>
      </c>
      <c r="D629" s="33"/>
      <c r="E629" s="36">
        <v>2.0484520000000001E-3</v>
      </c>
      <c r="F629" s="36">
        <v>2.04E-7</v>
      </c>
      <c r="G629" s="38">
        <f t="shared" ref="G629:G636" si="139">1000*(E629/((1+(0)/1000)*(E$576/((1+((4.87)/1000))*0.0020052)))/0.0020052-1)</f>
        <v>6.1876282934121285</v>
      </c>
      <c r="H629" s="37"/>
      <c r="I629" s="37"/>
      <c r="J629" s="37">
        <f t="shared" ref="J629:J636" si="140">F629/0.0020052*1000</f>
        <v>0.10173548773189707</v>
      </c>
      <c r="K629" s="38">
        <f t="shared" ref="K629:K636" si="141">SQRT((F629/0.0020052*1000)^2+(F$576/0.0020052*1000)^2)</f>
        <v>0.54765577953636968</v>
      </c>
      <c r="L629" s="39"/>
      <c r="M629" s="25"/>
    </row>
    <row r="630" spans="1:13" x14ac:dyDescent="0.2">
      <c r="A630" s="25"/>
      <c r="B630" s="35" t="s">
        <v>380</v>
      </c>
      <c r="C630" s="36">
        <v>1955570967.119</v>
      </c>
      <c r="D630" s="33"/>
      <c r="E630" s="36">
        <v>2.04725E-3</v>
      </c>
      <c r="F630" s="36">
        <v>3.9799999999999999E-7</v>
      </c>
      <c r="G630" s="38">
        <f t="shared" si="139"/>
        <v>5.5972129313686114</v>
      </c>
      <c r="H630" s="37"/>
      <c r="I630" s="37"/>
      <c r="J630" s="37">
        <f t="shared" si="140"/>
        <v>0.19848394175144626</v>
      </c>
      <c r="K630" s="38">
        <f t="shared" si="141"/>
        <v>0.57356134678753712</v>
      </c>
      <c r="L630" s="39"/>
      <c r="M630" s="25"/>
    </row>
    <row r="631" spans="1:13" x14ac:dyDescent="0.2">
      <c r="A631" s="25"/>
      <c r="B631" s="35" t="s">
        <v>381</v>
      </c>
      <c r="C631" s="36">
        <v>1940282869.2479999</v>
      </c>
      <c r="D631" s="33"/>
      <c r="E631" s="36">
        <v>2.0486839999999998E-3</v>
      </c>
      <c r="F631" s="36">
        <v>3.9999999999999998E-7</v>
      </c>
      <c r="G631" s="38">
        <f t="shared" si="139"/>
        <v>6.3015853350045781</v>
      </c>
      <c r="H631" s="37"/>
      <c r="I631" s="37"/>
      <c r="J631" s="37">
        <f t="shared" si="140"/>
        <v>0.19948134849391583</v>
      </c>
      <c r="K631" s="38">
        <f t="shared" si="141"/>
        <v>0.57390726758988941</v>
      </c>
      <c r="L631" s="39"/>
      <c r="M631" s="25"/>
    </row>
    <row r="632" spans="1:13" x14ac:dyDescent="0.2">
      <c r="A632" s="25"/>
      <c r="B632" s="35" t="s">
        <v>382</v>
      </c>
      <c r="C632" s="36">
        <v>1955180295.0339999</v>
      </c>
      <c r="D632" s="33"/>
      <c r="E632" s="36">
        <v>2.0493519999999999E-3</v>
      </c>
      <c r="F632" s="36">
        <v>2.9799999999999999E-7</v>
      </c>
      <c r="G632" s="38">
        <f t="shared" si="139"/>
        <v>6.6297030237274512</v>
      </c>
      <c r="H632" s="37"/>
      <c r="I632" s="37"/>
      <c r="J632" s="37">
        <f t="shared" si="140"/>
        <v>0.1486136046279673</v>
      </c>
      <c r="K632" s="38">
        <f t="shared" si="141"/>
        <v>0.55826763015247416</v>
      </c>
      <c r="L632" s="39"/>
      <c r="M632" s="25"/>
    </row>
    <row r="633" spans="1:13" x14ac:dyDescent="0.2">
      <c r="A633" s="25"/>
      <c r="B633" s="35" t="s">
        <v>383</v>
      </c>
      <c r="C633" s="36">
        <v>1934128280.0179999</v>
      </c>
      <c r="D633" s="33"/>
      <c r="E633" s="36">
        <v>2.0491749999999999E-3</v>
      </c>
      <c r="F633" s="36">
        <v>4.2800000000000002E-7</v>
      </c>
      <c r="G633" s="38">
        <f t="shared" si="139"/>
        <v>6.542761660098817</v>
      </c>
      <c r="H633" s="37"/>
      <c r="I633" s="37"/>
      <c r="J633" s="37">
        <f t="shared" si="140"/>
        <v>0.21344504288848995</v>
      </c>
      <c r="K633" s="38">
        <f t="shared" si="141"/>
        <v>0.57890891315405668</v>
      </c>
      <c r="L633" s="39"/>
      <c r="M633" s="25"/>
    </row>
    <row r="634" spans="1:13" x14ac:dyDescent="0.2">
      <c r="A634" s="25"/>
      <c r="B634" s="35" t="s">
        <v>329</v>
      </c>
      <c r="C634" s="36">
        <v>1955883215.7650001</v>
      </c>
      <c r="D634" s="33"/>
      <c r="E634" s="36">
        <v>2.0483039999999999E-3</v>
      </c>
      <c r="F634" s="36">
        <v>1.8900000000000001E-7</v>
      </c>
      <c r="G634" s="38">
        <f t="shared" si="139"/>
        <v>6.1149315599824394</v>
      </c>
      <c r="H634" s="37"/>
      <c r="I634" s="37"/>
      <c r="J634" s="37">
        <f t="shared" si="140"/>
        <v>9.4254937163375227E-2</v>
      </c>
      <c r="K634" s="38">
        <f t="shared" si="141"/>
        <v>0.54631560162163928</v>
      </c>
      <c r="L634" s="39"/>
      <c r="M634" s="25"/>
    </row>
    <row r="635" spans="1:13" x14ac:dyDescent="0.2">
      <c r="A635" s="25"/>
      <c r="B635" s="35" t="s">
        <v>384</v>
      </c>
      <c r="C635" s="36">
        <v>1924627132.072</v>
      </c>
      <c r="D635" s="33"/>
      <c r="E635" s="36">
        <v>2.0489250000000001E-3</v>
      </c>
      <c r="F635" s="36">
        <v>2.4999999999999999E-7</v>
      </c>
      <c r="G635" s="38">
        <f t="shared" si="139"/>
        <v>6.4199631239001409</v>
      </c>
      <c r="H635" s="37"/>
      <c r="I635" s="37"/>
      <c r="J635" s="37">
        <f t="shared" si="140"/>
        <v>0.12467584280869738</v>
      </c>
      <c r="K635" s="38">
        <f t="shared" si="141"/>
        <v>0.55237741551913655</v>
      </c>
      <c r="L635" s="39"/>
      <c r="M635" s="25"/>
    </row>
    <row r="636" spans="1:13" x14ac:dyDescent="0.2">
      <c r="A636" s="25"/>
      <c r="B636" s="35" t="s">
        <v>385</v>
      </c>
      <c r="C636" s="36">
        <v>1945549074.961</v>
      </c>
      <c r="D636" s="33"/>
      <c r="E636" s="36">
        <v>2.0497919999999999E-3</v>
      </c>
      <c r="F636" s="36">
        <v>2.9900000000000002E-7</v>
      </c>
      <c r="G636" s="38">
        <f t="shared" si="139"/>
        <v>6.8458284474370856</v>
      </c>
      <c r="H636" s="37"/>
      <c r="I636" s="37"/>
      <c r="J636" s="37">
        <f t="shared" si="140"/>
        <v>0.14911230799920208</v>
      </c>
      <c r="K636" s="38">
        <f t="shared" si="141"/>
        <v>0.55840059436966105</v>
      </c>
      <c r="L636" s="39"/>
      <c r="M636" s="25"/>
    </row>
    <row r="637" spans="1:13" x14ac:dyDescent="0.2">
      <c r="A637" s="25"/>
      <c r="B637" s="35"/>
      <c r="C637" s="36"/>
      <c r="D637" s="33"/>
      <c r="E637" s="36"/>
      <c r="F637" s="36"/>
      <c r="G637" s="40"/>
      <c r="H637" s="37"/>
      <c r="I637" s="37"/>
      <c r="J637" s="40"/>
      <c r="K637" s="40"/>
      <c r="L637" s="39"/>
      <c r="M637" s="25"/>
    </row>
    <row r="638" spans="1:13" x14ac:dyDescent="0.2">
      <c r="A638" s="25"/>
      <c r="B638" s="30" t="s">
        <v>1401</v>
      </c>
      <c r="C638" s="33"/>
      <c r="D638" s="33"/>
      <c r="E638" s="33"/>
      <c r="F638" s="33"/>
      <c r="G638" s="31"/>
      <c r="H638" s="37"/>
      <c r="I638" s="37"/>
      <c r="J638" s="31"/>
      <c r="K638" s="31"/>
      <c r="L638" s="32"/>
      <c r="M638" s="25"/>
    </row>
    <row r="639" spans="1:13" x14ac:dyDescent="0.2">
      <c r="A639" s="25"/>
      <c r="B639" s="30" t="s">
        <v>3014</v>
      </c>
      <c r="C639" s="36"/>
      <c r="D639" s="33"/>
      <c r="E639" s="36"/>
      <c r="F639" s="36"/>
      <c r="G639" s="40"/>
      <c r="H639" s="37"/>
      <c r="I639" s="40"/>
      <c r="J639" s="40"/>
      <c r="K639" s="40"/>
      <c r="L639" s="39"/>
      <c r="M639" s="25"/>
    </row>
    <row r="640" spans="1:13" x14ac:dyDescent="0.2">
      <c r="A640" s="25">
        <v>1</v>
      </c>
      <c r="B640" s="35" t="s">
        <v>2708</v>
      </c>
      <c r="C640" s="36">
        <f>AVERAGE(C641:C648,C652:C656)</f>
        <v>2050069319.8918459</v>
      </c>
      <c r="D640" s="33"/>
      <c r="E640" s="36">
        <f>AVERAGE(E641:E648,E652:E656)</f>
        <v>2.0167404615384615E-3</v>
      </c>
      <c r="F640" s="36">
        <f>2*STDEV(E641:E648,E652:E656)</f>
        <v>1.2563063892178488E-6</v>
      </c>
      <c r="G640" s="37">
        <f t="shared" ref="G640:G648" si="142">1000*(E640/((1+(0)/1000)*(E$640/((1+((4.87)/1000))*0.0020052)))/0.0020052-1)</f>
        <v>4.8699999999999299</v>
      </c>
      <c r="H640" s="38">
        <f>G640-I640</f>
        <v>-7.0166095156309893E-14</v>
      </c>
      <c r="I640" s="38">
        <v>4.87</v>
      </c>
      <c r="J640" s="37"/>
      <c r="K640" s="37">
        <f>F640/0.0020052*1000</f>
        <v>0.62652423160674686</v>
      </c>
      <c r="L640" s="39"/>
      <c r="M640" s="25"/>
    </row>
    <row r="641" spans="1:13" x14ac:dyDescent="0.2">
      <c r="A641" s="25"/>
      <c r="B641" s="35" t="s">
        <v>1185</v>
      </c>
      <c r="C641" s="36">
        <v>2039735148.6129999</v>
      </c>
      <c r="D641" s="33"/>
      <c r="E641" s="36">
        <v>2.016828E-3</v>
      </c>
      <c r="F641" s="36">
        <v>3.9299999999999999E-7</v>
      </c>
      <c r="G641" s="37">
        <f t="shared" si="142"/>
        <v>4.9136173000561278</v>
      </c>
      <c r="H641" s="37"/>
      <c r="I641" s="37"/>
      <c r="J641" s="37">
        <f t="shared" ref="J641:J656" si="143">F641/0.0020052*1000</f>
        <v>0.1959904248952723</v>
      </c>
      <c r="K641" s="37">
        <f t="shared" ref="K641:K656" si="144">SQRT((F641/0.0020052*1000)^2+(F$640/0.0020052*1000)^2)</f>
        <v>0.65646390566508217</v>
      </c>
      <c r="L641" s="39"/>
      <c r="M641" s="25"/>
    </row>
    <row r="642" spans="1:13" x14ac:dyDescent="0.2">
      <c r="A642" s="25"/>
      <c r="B642" s="35" t="s">
        <v>1184</v>
      </c>
      <c r="C642" s="36">
        <v>1990888255.2090001</v>
      </c>
      <c r="D642" s="33"/>
      <c r="E642" s="36">
        <v>2.0170740000000002E-3</v>
      </c>
      <c r="F642" s="36">
        <v>2.6899999999999999E-7</v>
      </c>
      <c r="G642" s="37">
        <f t="shared" si="142"/>
        <v>5.0361903453806089</v>
      </c>
      <c r="H642" s="37"/>
      <c r="I642" s="37"/>
      <c r="J642" s="37">
        <f t="shared" si="143"/>
        <v>0.1341512068621584</v>
      </c>
      <c r="K642" s="37">
        <f t="shared" si="144"/>
        <v>0.6407254943366919</v>
      </c>
      <c r="L642" s="39"/>
      <c r="M642" s="25"/>
    </row>
    <row r="643" spans="1:13" x14ac:dyDescent="0.2">
      <c r="A643" s="25"/>
      <c r="B643" s="35" t="s">
        <v>1183</v>
      </c>
      <c r="C643" s="36">
        <v>1992885290.1919999</v>
      </c>
      <c r="D643" s="33"/>
      <c r="E643" s="36">
        <v>2.0164200000000001E-3</v>
      </c>
      <c r="F643" s="36">
        <v>1.8699999999999999E-7</v>
      </c>
      <c r="G643" s="37">
        <f t="shared" si="142"/>
        <v>4.7103254200056011</v>
      </c>
      <c r="H643" s="37"/>
      <c r="I643" s="37"/>
      <c r="J643" s="37">
        <f t="shared" si="143"/>
        <v>9.3257530420905649E-2</v>
      </c>
      <c r="K643" s="37">
        <f t="shared" si="144"/>
        <v>0.63342685431755319</v>
      </c>
      <c r="L643" s="39"/>
      <c r="M643" s="25"/>
    </row>
    <row r="644" spans="1:13" x14ac:dyDescent="0.2">
      <c r="A644" s="25"/>
      <c r="B644" s="35" t="s">
        <v>1182</v>
      </c>
      <c r="C644" s="36">
        <v>2041682650.7260001</v>
      </c>
      <c r="D644" s="33"/>
      <c r="E644" s="36">
        <v>2.0161749999999998E-3</v>
      </c>
      <c r="F644" s="36">
        <v>3.3799999999999998E-7</v>
      </c>
      <c r="G644" s="37">
        <f t="shared" si="142"/>
        <v>4.5882506390926281</v>
      </c>
      <c r="H644" s="37"/>
      <c r="I644" s="37"/>
      <c r="J644" s="37">
        <f t="shared" si="143"/>
        <v>0.16856173947735886</v>
      </c>
      <c r="K644" s="37">
        <f t="shared" si="144"/>
        <v>0.64880326201866279</v>
      </c>
      <c r="L644" s="39"/>
      <c r="M644" s="25"/>
    </row>
    <row r="645" spans="1:13" x14ac:dyDescent="0.2">
      <c r="A645" s="25"/>
      <c r="B645" s="35" t="s">
        <v>1181</v>
      </c>
      <c r="C645" s="36">
        <v>2015475324.993</v>
      </c>
      <c r="D645" s="33"/>
      <c r="E645" s="36">
        <v>2.015967E-3</v>
      </c>
      <c r="F645" s="36">
        <v>2.7399999999999999E-7</v>
      </c>
      <c r="G645" s="37">
        <f t="shared" si="142"/>
        <v>4.484611641420333</v>
      </c>
      <c r="H645" s="37"/>
      <c r="I645" s="37"/>
      <c r="J645" s="37">
        <f t="shared" si="143"/>
        <v>0.13664472371833233</v>
      </c>
      <c r="K645" s="37">
        <f t="shared" si="144"/>
        <v>0.64125220725583776</v>
      </c>
      <c r="L645" s="39"/>
      <c r="M645" s="25"/>
    </row>
    <row r="646" spans="1:13" x14ac:dyDescent="0.2">
      <c r="A646" s="25"/>
      <c r="B646" s="35" t="s">
        <v>1180</v>
      </c>
      <c r="C646" s="36">
        <v>2051594684.9349999</v>
      </c>
      <c r="D646" s="33"/>
      <c r="E646" s="36">
        <v>2.0162050000000001E-3</v>
      </c>
      <c r="F646" s="36">
        <v>3.5100000000000001E-7</v>
      </c>
      <c r="G646" s="37">
        <f t="shared" si="142"/>
        <v>4.6031985714496404</v>
      </c>
      <c r="H646" s="37"/>
      <c r="I646" s="37"/>
      <c r="J646" s="37">
        <f t="shared" si="143"/>
        <v>0.17504488330341114</v>
      </c>
      <c r="K646" s="37">
        <f t="shared" si="144"/>
        <v>0.6505177353163627</v>
      </c>
      <c r="L646" s="39"/>
      <c r="M646" s="25"/>
    </row>
    <row r="647" spans="1:13" x14ac:dyDescent="0.2">
      <c r="A647" s="25"/>
      <c r="B647" s="35" t="s">
        <v>1179</v>
      </c>
      <c r="C647" s="36">
        <v>2054268396.829</v>
      </c>
      <c r="D647" s="33"/>
      <c r="E647" s="36">
        <v>2.0165930000000001E-3</v>
      </c>
      <c r="F647" s="36">
        <v>3.6199999999999999E-7</v>
      </c>
      <c r="G647" s="37">
        <f t="shared" si="142"/>
        <v>4.796525163262233</v>
      </c>
      <c r="H647" s="37"/>
      <c r="I647" s="37"/>
      <c r="J647" s="37">
        <f t="shared" si="143"/>
        <v>0.18053062038699383</v>
      </c>
      <c r="K647" s="37">
        <f t="shared" si="144"/>
        <v>0.65201527412150206</v>
      </c>
      <c r="L647" s="39"/>
      <c r="M647" s="25"/>
    </row>
    <row r="648" spans="1:13" x14ac:dyDescent="0.2">
      <c r="A648" s="25"/>
      <c r="B648" s="35" t="s">
        <v>1178</v>
      </c>
      <c r="C648" s="36">
        <v>2058669476.9289999</v>
      </c>
      <c r="D648" s="33"/>
      <c r="E648" s="36">
        <v>2.016449E-3</v>
      </c>
      <c r="F648" s="36">
        <v>3.1100000000000002E-7</v>
      </c>
      <c r="G648" s="37">
        <f t="shared" si="142"/>
        <v>4.7247750879502171</v>
      </c>
      <c r="H648" s="37"/>
      <c r="I648" s="37"/>
      <c r="J648" s="37">
        <f t="shared" si="143"/>
        <v>0.15509674845401958</v>
      </c>
      <c r="K648" s="37">
        <f t="shared" si="144"/>
        <v>0.64543598766371402</v>
      </c>
      <c r="L648" s="39"/>
      <c r="M648" s="25"/>
    </row>
    <row r="649" spans="1:13" x14ac:dyDescent="0.2">
      <c r="A649" s="25"/>
      <c r="B649" s="35" t="s">
        <v>1177</v>
      </c>
      <c r="C649" s="36">
        <v>994421716.347</v>
      </c>
      <c r="D649" s="33"/>
      <c r="E649" s="36">
        <v>2.0224290000000001E-3</v>
      </c>
      <c r="F649" s="36">
        <v>4.9500000000000003E-7</v>
      </c>
      <c r="G649" s="37"/>
      <c r="H649" s="37"/>
      <c r="I649" s="37"/>
      <c r="J649" s="37">
        <f t="shared" si="143"/>
        <v>0.24685816876122085</v>
      </c>
      <c r="K649" s="37">
        <f t="shared" si="144"/>
        <v>0.67340297614026623</v>
      </c>
      <c r="L649" s="39" t="s">
        <v>1173</v>
      </c>
      <c r="M649" s="25"/>
    </row>
    <row r="650" spans="1:13" x14ac:dyDescent="0.2">
      <c r="A650" s="25"/>
      <c r="B650" s="35" t="s">
        <v>1176</v>
      </c>
      <c r="C650" s="36">
        <v>940327355.34200001</v>
      </c>
      <c r="D650" s="33"/>
      <c r="E650" s="36">
        <v>2.022448E-3</v>
      </c>
      <c r="F650" s="36">
        <v>6.2200000000000004E-7</v>
      </c>
      <c r="G650" s="37"/>
      <c r="H650" s="37"/>
      <c r="I650" s="37"/>
      <c r="J650" s="37">
        <f t="shared" si="143"/>
        <v>0.31019349690803916</v>
      </c>
      <c r="K650" s="37">
        <f t="shared" si="144"/>
        <v>0.69910844531765048</v>
      </c>
      <c r="L650" s="39" t="s">
        <v>1173</v>
      </c>
      <c r="M650" s="25"/>
    </row>
    <row r="651" spans="1:13" x14ac:dyDescent="0.2">
      <c r="A651" s="25"/>
      <c r="B651" s="35" t="s">
        <v>1175</v>
      </c>
      <c r="C651" s="36">
        <v>961024675.45500004</v>
      </c>
      <c r="D651" s="33"/>
      <c r="E651" s="36">
        <v>2.021873E-3</v>
      </c>
      <c r="F651" s="36">
        <v>3.7800000000000002E-7</v>
      </c>
      <c r="G651" s="37"/>
      <c r="H651" s="37"/>
      <c r="I651" s="37"/>
      <c r="J651" s="37">
        <f t="shared" si="143"/>
        <v>0.18850987432675045</v>
      </c>
      <c r="K651" s="37">
        <f t="shared" si="144"/>
        <v>0.65426950525690242</v>
      </c>
      <c r="L651" s="39" t="s">
        <v>1173</v>
      </c>
      <c r="M651" s="25"/>
    </row>
    <row r="652" spans="1:13" x14ac:dyDescent="0.2">
      <c r="A652" s="25"/>
      <c r="B652" s="35" t="s">
        <v>301</v>
      </c>
      <c r="C652" s="36">
        <v>2066307411.5539999</v>
      </c>
      <c r="D652" s="33"/>
      <c r="E652" s="36">
        <v>2.0177289999999998E-3</v>
      </c>
      <c r="F652" s="36">
        <v>1.98E-7</v>
      </c>
      <c r="G652" s="37">
        <f>1000*(E652/((1+(0)/1000)*(E$640/((1+((4.87)/1000))*0.0020052)))/0.0020052-1)</f>
        <v>5.362553535167347</v>
      </c>
      <c r="H652" s="37"/>
      <c r="I652" s="37"/>
      <c r="J652" s="37">
        <f t="shared" si="143"/>
        <v>9.8743267504488322E-2</v>
      </c>
      <c r="K652" s="37">
        <f t="shared" si="144"/>
        <v>0.63425771234403416</v>
      </c>
      <c r="L652" s="39"/>
      <c r="M652" s="25"/>
    </row>
    <row r="653" spans="1:13" x14ac:dyDescent="0.2">
      <c r="A653" s="25"/>
      <c r="B653" s="35" t="s">
        <v>320</v>
      </c>
      <c r="C653" s="36">
        <v>2083535344.6129999</v>
      </c>
      <c r="D653" s="33"/>
      <c r="E653" s="36">
        <v>2.0169770000000001E-3</v>
      </c>
      <c r="F653" s="36">
        <v>4.03E-7</v>
      </c>
      <c r="G653" s="37">
        <f>1000*(E653/((1+(0)/1000)*(E$640/((1+((4.87)/1000))*0.0020052)))/0.0020052-1)</f>
        <v>4.9878586974274608</v>
      </c>
      <c r="H653" s="37"/>
      <c r="I653" s="37"/>
      <c r="J653" s="37">
        <f t="shared" si="143"/>
        <v>0.2009774586076202</v>
      </c>
      <c r="K653" s="37">
        <f t="shared" si="144"/>
        <v>0.65797002337401533</v>
      </c>
      <c r="L653" s="39"/>
      <c r="M653" s="25"/>
    </row>
    <row r="654" spans="1:13" x14ac:dyDescent="0.2">
      <c r="A654" s="25"/>
      <c r="B654" s="35" t="s">
        <v>322</v>
      </c>
      <c r="C654" s="36">
        <v>2107303812.1129999</v>
      </c>
      <c r="D654" s="33"/>
      <c r="E654" s="36">
        <v>2.01695E-3</v>
      </c>
      <c r="F654" s="36">
        <v>2.2399999999999999E-7</v>
      </c>
      <c r="G654" s="37">
        <f>1000*(E654/((1+(0)/1000)*(E$640/((1+((4.87)/1000))*0.0020052)))/0.0020052-1)</f>
        <v>4.9744055583065272</v>
      </c>
      <c r="H654" s="37"/>
      <c r="I654" s="37"/>
      <c r="J654" s="37">
        <f t="shared" si="143"/>
        <v>0.11170955515659285</v>
      </c>
      <c r="K654" s="37">
        <f t="shared" si="144"/>
        <v>0.63640524628864303</v>
      </c>
      <c r="L654" s="39"/>
      <c r="M654" s="25"/>
    </row>
    <row r="655" spans="1:13" x14ac:dyDescent="0.2">
      <c r="A655" s="25"/>
      <c r="B655" s="35" t="s">
        <v>323</v>
      </c>
      <c r="C655" s="36">
        <v>2109980460.2279999</v>
      </c>
      <c r="D655" s="33"/>
      <c r="E655" s="36">
        <v>2.0161749999999998E-3</v>
      </c>
      <c r="F655" s="36">
        <v>2.8000000000000002E-7</v>
      </c>
      <c r="G655" s="37">
        <f>1000*(E655/((1+(0)/1000)*(E$640/((1+((4.87)/1000))*0.0020052)))/0.0020052-1)</f>
        <v>4.5882506390926281</v>
      </c>
      <c r="H655" s="37"/>
      <c r="I655" s="37"/>
      <c r="J655" s="37">
        <f t="shared" si="143"/>
        <v>0.13963694394574108</v>
      </c>
      <c r="K655" s="37">
        <f t="shared" si="144"/>
        <v>0.64189647833971686</v>
      </c>
      <c r="L655" s="39"/>
      <c r="M655" s="25"/>
    </row>
    <row r="656" spans="1:13" x14ac:dyDescent="0.2">
      <c r="A656" s="25"/>
      <c r="B656" s="35" t="s">
        <v>399</v>
      </c>
      <c r="C656" s="36">
        <v>2038574901.6600001</v>
      </c>
      <c r="D656" s="33"/>
      <c r="E656" s="36">
        <v>2.0180839999999999E-3</v>
      </c>
      <c r="F656" s="36">
        <v>1.9600000000000001E-7</v>
      </c>
      <c r="G656" s="37">
        <f>1000*(E656/((1+(0)/1000)*(E$640/((1+((4.87)/1000))*0.0020052)))/0.0020052-1)</f>
        <v>5.5394374013877368</v>
      </c>
      <c r="H656" s="37"/>
      <c r="I656" s="37"/>
      <c r="J656" s="37">
        <f t="shared" si="143"/>
        <v>9.7745860762018758E-2</v>
      </c>
      <c r="K656" s="37">
        <f t="shared" si="144"/>
        <v>0.63410319829388384</v>
      </c>
      <c r="L656" s="39"/>
      <c r="M656" s="25"/>
    </row>
    <row r="657" spans="1:13" x14ac:dyDescent="0.2">
      <c r="A657" s="25"/>
      <c r="B657" s="35"/>
      <c r="C657" s="36"/>
      <c r="D657" s="33"/>
      <c r="E657" s="36"/>
      <c r="F657" s="36"/>
      <c r="G657" s="40"/>
      <c r="H657" s="37"/>
      <c r="I657" s="37"/>
      <c r="J657" s="40"/>
      <c r="K657" s="40"/>
      <c r="L657" s="39"/>
      <c r="M657" s="25"/>
    </row>
    <row r="658" spans="1:13" x14ac:dyDescent="0.2">
      <c r="A658" s="25">
        <v>1</v>
      </c>
      <c r="B658" s="35" t="s">
        <v>1389</v>
      </c>
      <c r="C658" s="36">
        <f>AVERAGE(C659:C671)</f>
        <v>2103587013.2831538</v>
      </c>
      <c r="D658" s="33"/>
      <c r="E658" s="36">
        <f>AVERAGE(E659:E671)</f>
        <v>2.0291794615384618E-3</v>
      </c>
      <c r="F658" s="36">
        <f>2*STDEV(E659:E671)</f>
        <v>1.2640157212589319E-6</v>
      </c>
      <c r="G658" s="37">
        <f t="shared" ref="G658:G671" si="145">1000*(E658/((1+(0)/1000)*(E$640/((1+((4.87)/1000))*0.0020052)))/0.0020052-1)</f>
        <v>11.067911019479793</v>
      </c>
      <c r="H658" s="38">
        <f>G658-I658</f>
        <v>0.88791101947979278</v>
      </c>
      <c r="I658" s="37">
        <v>10.18</v>
      </c>
      <c r="J658" s="37"/>
      <c r="K658" s="37">
        <f>F658/0.0020052*1000</f>
        <v>0.63036890148560332</v>
      </c>
      <c r="L658" s="39"/>
      <c r="M658" s="25"/>
    </row>
    <row r="659" spans="1:13" x14ac:dyDescent="0.2">
      <c r="A659" s="25"/>
      <c r="B659" s="35" t="s">
        <v>236</v>
      </c>
      <c r="C659" s="36">
        <v>2117725112.536</v>
      </c>
      <c r="D659" s="33"/>
      <c r="E659" s="36">
        <v>2.0284190000000001E-3</v>
      </c>
      <c r="F659" s="36">
        <v>2.1899999999999999E-7</v>
      </c>
      <c r="G659" s="37">
        <f t="shared" si="145"/>
        <v>10.689000098254464</v>
      </c>
      <c r="H659" s="37"/>
      <c r="I659" s="37"/>
      <c r="J659" s="37">
        <f t="shared" ref="J659:J671" si="146">F659/0.0020052*1000</f>
        <v>0.10921603830041891</v>
      </c>
      <c r="K659" s="37">
        <f t="shared" ref="K659:K671" si="147">SQRT((F659/0.0020052*1000)^2+(F$640/0.0020052*1000)^2)</f>
        <v>0.63597229170181868</v>
      </c>
      <c r="L659" s="39"/>
      <c r="M659" s="25"/>
    </row>
    <row r="660" spans="1:13" x14ac:dyDescent="0.2">
      <c r="A660" s="25"/>
      <c r="B660" s="35" t="s">
        <v>352</v>
      </c>
      <c r="C660" s="36">
        <v>2087939031.569</v>
      </c>
      <c r="D660" s="33"/>
      <c r="E660" s="36">
        <v>2.0294279999999998E-3</v>
      </c>
      <c r="F660" s="36">
        <v>3.4999999999999998E-7</v>
      </c>
      <c r="G660" s="37">
        <f t="shared" si="145"/>
        <v>11.191748889849862</v>
      </c>
      <c r="H660" s="37"/>
      <c r="I660" s="37"/>
      <c r="J660" s="37">
        <f t="shared" si="146"/>
        <v>0.17454617993217633</v>
      </c>
      <c r="K660" s="37">
        <f t="shared" si="147"/>
        <v>0.65038371883015356</v>
      </c>
      <c r="L660" s="39"/>
      <c r="M660" s="25"/>
    </row>
    <row r="661" spans="1:13" x14ac:dyDescent="0.2">
      <c r="A661" s="25"/>
      <c r="B661" s="35" t="s">
        <v>353</v>
      </c>
      <c r="C661" s="36">
        <v>2139651787.4779999</v>
      </c>
      <c r="D661" s="33"/>
      <c r="E661" s="36">
        <v>2.0286079999999999E-3</v>
      </c>
      <c r="F661" s="36">
        <v>2.4499999999999998E-7</v>
      </c>
      <c r="G661" s="37">
        <f t="shared" si="145"/>
        <v>10.783172072101221</v>
      </c>
      <c r="H661" s="37"/>
      <c r="I661" s="37"/>
      <c r="J661" s="37">
        <f t="shared" si="146"/>
        <v>0.12218232595252344</v>
      </c>
      <c r="K661" s="37">
        <f t="shared" si="147"/>
        <v>0.63832682347336245</v>
      </c>
      <c r="L661" s="39"/>
      <c r="M661" s="25"/>
    </row>
    <row r="662" spans="1:13" x14ac:dyDescent="0.2">
      <c r="A662" s="25"/>
      <c r="B662" s="35" t="s">
        <v>354</v>
      </c>
      <c r="C662" s="36">
        <v>2101553233.1670001</v>
      </c>
      <c r="D662" s="33"/>
      <c r="E662" s="36">
        <v>2.0292610000000001E-3</v>
      </c>
      <c r="F662" s="36">
        <v>2.3999999999999998E-7</v>
      </c>
      <c r="G662" s="37">
        <f t="shared" si="145"/>
        <v>11.108538733064499</v>
      </c>
      <c r="H662" s="37"/>
      <c r="I662" s="37"/>
      <c r="J662" s="37">
        <f t="shared" si="146"/>
        <v>0.11968880909634949</v>
      </c>
      <c r="K662" s="37">
        <f t="shared" si="147"/>
        <v>0.63785423398557684</v>
      </c>
      <c r="L662" s="39"/>
      <c r="M662" s="25"/>
    </row>
    <row r="663" spans="1:13" x14ac:dyDescent="0.2">
      <c r="A663" s="25"/>
      <c r="B663" s="35" t="s">
        <v>355</v>
      </c>
      <c r="C663" s="36">
        <v>2131146156.9059999</v>
      </c>
      <c r="D663" s="33"/>
      <c r="E663" s="36">
        <v>2.0292560000000001E-3</v>
      </c>
      <c r="F663" s="36">
        <v>4.8599999999999998E-7</v>
      </c>
      <c r="G663" s="37">
        <f t="shared" si="145"/>
        <v>11.106047411005182</v>
      </c>
      <c r="H663" s="37"/>
      <c r="I663" s="37"/>
      <c r="J663" s="37">
        <f t="shared" si="146"/>
        <v>0.2423698384201077</v>
      </c>
      <c r="K663" s="37">
        <f t="shared" si="147"/>
        <v>0.67177060918606257</v>
      </c>
      <c r="L663" s="39"/>
      <c r="M663" s="25"/>
    </row>
    <row r="664" spans="1:13" x14ac:dyDescent="0.2">
      <c r="A664" s="25"/>
      <c r="B664" s="35" t="s">
        <v>356</v>
      </c>
      <c r="C664" s="36">
        <v>2090158559.5309999</v>
      </c>
      <c r="D664" s="33"/>
      <c r="E664" s="36">
        <v>2.0288649999999999E-3</v>
      </c>
      <c r="F664" s="36">
        <v>3.2599999999999998E-7</v>
      </c>
      <c r="G664" s="37">
        <f t="shared" si="145"/>
        <v>10.911226025956733</v>
      </c>
      <c r="H664" s="37"/>
      <c r="I664" s="37"/>
      <c r="J664" s="37">
        <f t="shared" si="146"/>
        <v>0.16257729902254139</v>
      </c>
      <c r="K664" s="37">
        <f t="shared" si="147"/>
        <v>0.64727427799031945</v>
      </c>
      <c r="L664" s="39"/>
      <c r="M664" s="25"/>
    </row>
    <row r="665" spans="1:13" x14ac:dyDescent="0.2">
      <c r="A665" s="25"/>
      <c r="B665" s="35" t="s">
        <v>233</v>
      </c>
      <c r="C665" s="36">
        <v>2079519954.0780001</v>
      </c>
      <c r="D665" s="33"/>
      <c r="E665" s="36">
        <v>2.0292090000000001E-3</v>
      </c>
      <c r="F665" s="36">
        <v>2.3300000000000001E-7</v>
      </c>
      <c r="G665" s="37">
        <f t="shared" si="145"/>
        <v>11.082628983646536</v>
      </c>
      <c r="H665" s="37"/>
      <c r="I665" s="37"/>
      <c r="J665" s="37">
        <f t="shared" si="146"/>
        <v>0.11619788549770597</v>
      </c>
      <c r="K665" s="37">
        <f t="shared" si="147"/>
        <v>0.63720841283253826</v>
      </c>
      <c r="L665" s="39"/>
      <c r="M665" s="25"/>
    </row>
    <row r="666" spans="1:13" x14ac:dyDescent="0.2">
      <c r="A666" s="25"/>
      <c r="B666" s="35" t="s">
        <v>357</v>
      </c>
      <c r="C666" s="36">
        <v>2097837081.0050001</v>
      </c>
      <c r="D666" s="33"/>
      <c r="E666" s="36">
        <v>2.0286610000000002E-3</v>
      </c>
      <c r="F666" s="36">
        <v>2.41E-7</v>
      </c>
      <c r="G666" s="37">
        <f t="shared" si="145"/>
        <v>10.80958008593158</v>
      </c>
      <c r="H666" s="37"/>
      <c r="I666" s="37"/>
      <c r="J666" s="37">
        <f t="shared" si="146"/>
        <v>0.12018751246758429</v>
      </c>
      <c r="K666" s="37">
        <f t="shared" si="147"/>
        <v>0.63794800018776632</v>
      </c>
      <c r="L666" s="39"/>
      <c r="M666" s="25"/>
    </row>
    <row r="667" spans="1:13" x14ac:dyDescent="0.2">
      <c r="A667" s="25"/>
      <c r="B667" s="35" t="s">
        <v>235</v>
      </c>
      <c r="C667" s="36">
        <v>2142466120.21</v>
      </c>
      <c r="D667" s="33"/>
      <c r="E667" s="36">
        <v>2.0290730000000002E-3</v>
      </c>
      <c r="F667" s="36">
        <v>2.1400000000000001E-7</v>
      </c>
      <c r="G667" s="37">
        <f t="shared" si="145"/>
        <v>11.014865023629694</v>
      </c>
      <c r="H667" s="37"/>
      <c r="I667" s="37"/>
      <c r="J667" s="37">
        <f t="shared" si="146"/>
        <v>0.10672252144424497</v>
      </c>
      <c r="K667" s="37">
        <f t="shared" si="147"/>
        <v>0.63554882532645895</v>
      </c>
      <c r="L667" s="39"/>
      <c r="M667" s="25"/>
    </row>
    <row r="668" spans="1:13" x14ac:dyDescent="0.2">
      <c r="A668" s="25"/>
      <c r="B668" s="35" t="s">
        <v>358</v>
      </c>
      <c r="C668" s="36">
        <v>2146767059.8559999</v>
      </c>
      <c r="D668" s="33"/>
      <c r="E668" s="36">
        <v>2.0283639999999999E-3</v>
      </c>
      <c r="F668" s="36">
        <v>2.1199999999999999E-7</v>
      </c>
      <c r="G668" s="37">
        <f t="shared" si="145"/>
        <v>10.661595555600423</v>
      </c>
      <c r="H668" s="37"/>
      <c r="I668" s="37"/>
      <c r="J668" s="37">
        <f t="shared" si="146"/>
        <v>0.10572511470177538</v>
      </c>
      <c r="K668" s="37">
        <f t="shared" si="147"/>
        <v>0.63538209973930493</v>
      </c>
      <c r="L668" s="39"/>
      <c r="M668" s="25"/>
    </row>
    <row r="669" spans="1:13" x14ac:dyDescent="0.2">
      <c r="A669" s="25"/>
      <c r="B669" s="35" t="s">
        <v>359</v>
      </c>
      <c r="C669" s="36">
        <v>2069900224.0780001</v>
      </c>
      <c r="D669" s="33"/>
      <c r="E669" s="36">
        <v>2.0301920000000001E-3</v>
      </c>
      <c r="F669" s="36">
        <v>3.0899999999999997E-7</v>
      </c>
      <c r="G669" s="37">
        <f t="shared" si="145"/>
        <v>11.572422900532731</v>
      </c>
      <c r="H669" s="37"/>
      <c r="I669" s="37"/>
      <c r="J669" s="37">
        <f t="shared" si="146"/>
        <v>0.15409934171154996</v>
      </c>
      <c r="K669" s="37">
        <f t="shared" si="147"/>
        <v>0.64519703959825914</v>
      </c>
      <c r="L669" s="39"/>
      <c r="M669" s="25"/>
    </row>
    <row r="670" spans="1:13" x14ac:dyDescent="0.2">
      <c r="A670" s="25"/>
      <c r="B670" s="35" t="s">
        <v>360</v>
      </c>
      <c r="C670" s="36">
        <v>2054423591.2690001</v>
      </c>
      <c r="D670" s="33"/>
      <c r="E670" s="36">
        <v>2.0304469999999999E-3</v>
      </c>
      <c r="F670" s="36">
        <v>3.41E-7</v>
      </c>
      <c r="G670" s="37">
        <f t="shared" si="145"/>
        <v>11.699480325564116</v>
      </c>
      <c r="H670" s="37"/>
      <c r="I670" s="37"/>
      <c r="J670" s="37">
        <f t="shared" si="146"/>
        <v>0.17005784959106324</v>
      </c>
      <c r="K670" s="37">
        <f t="shared" si="147"/>
        <v>0.649193565123655</v>
      </c>
      <c r="L670" s="39"/>
      <c r="M670" s="25"/>
    </row>
    <row r="671" spans="1:13" x14ac:dyDescent="0.2">
      <c r="A671" s="25"/>
      <c r="B671" s="35" t="s">
        <v>361</v>
      </c>
      <c r="C671" s="36">
        <v>2087543260.9979999</v>
      </c>
      <c r="D671" s="33"/>
      <c r="E671" s="36">
        <v>2.0295500000000002E-3</v>
      </c>
      <c r="F671" s="36">
        <v>3.8799999999999998E-7</v>
      </c>
      <c r="G671" s="37">
        <f t="shared" si="145"/>
        <v>11.252537148100261</v>
      </c>
      <c r="H671" s="37"/>
      <c r="I671" s="37"/>
      <c r="J671" s="37">
        <f t="shared" si="146"/>
        <v>0.19349690803909836</v>
      </c>
      <c r="K671" s="37">
        <f t="shared" si="147"/>
        <v>0.6557237727969879</v>
      </c>
      <c r="L671" s="39"/>
      <c r="M671" s="25"/>
    </row>
    <row r="672" spans="1:13" x14ac:dyDescent="0.2">
      <c r="A672" s="25"/>
      <c r="B672" s="35"/>
      <c r="C672" s="36"/>
      <c r="D672" s="33"/>
      <c r="E672" s="36"/>
      <c r="F672" s="36"/>
      <c r="G672" s="40"/>
      <c r="H672" s="37"/>
      <c r="I672" s="37"/>
      <c r="J672" s="40"/>
      <c r="K672" s="40"/>
      <c r="L672" s="39"/>
      <c r="M672" s="25"/>
    </row>
    <row r="673" spans="1:13" x14ac:dyDescent="0.2">
      <c r="A673" s="25">
        <v>1</v>
      </c>
      <c r="B673" s="35" t="s">
        <v>1174</v>
      </c>
      <c r="C673" s="36">
        <f>AVERAGE(C674:C680)</f>
        <v>2151176228.8292856</v>
      </c>
      <c r="D673" s="33"/>
      <c r="E673" s="36">
        <f>AVERAGE(E674:E680)</f>
        <v>2.0211238571428572E-3</v>
      </c>
      <c r="F673" s="36">
        <f>2*STDEV(E674:E680)</f>
        <v>1.2387867336342802E-6</v>
      </c>
      <c r="G673" s="37">
        <f t="shared" ref="G673:G680" si="148">1000*(E673/((1+(0)/1000)*(E$640/((1+((4.87)/1000))*0.0020052)))/0.0020052-1)</f>
        <v>7.0540900328983636</v>
      </c>
      <c r="H673" s="38">
        <f>G673-I673</f>
        <v>1.5540900328983636</v>
      </c>
      <c r="I673" s="37">
        <v>5.5</v>
      </c>
      <c r="J673" s="37"/>
      <c r="K673" s="37">
        <f>F673/0.0020052*1000</f>
        <v>0.61778712030434879</v>
      </c>
      <c r="L673" s="39"/>
      <c r="M673" s="25"/>
    </row>
    <row r="674" spans="1:13" x14ac:dyDescent="0.2">
      <c r="A674" s="25"/>
      <c r="B674" s="35" t="s">
        <v>190</v>
      </c>
      <c r="C674" s="36">
        <v>2179841377.836</v>
      </c>
      <c r="D674" s="33"/>
      <c r="E674" s="36">
        <v>2.0208090000000001E-3</v>
      </c>
      <c r="F674" s="36">
        <v>2.3300000000000001E-7</v>
      </c>
      <c r="G674" s="37">
        <f t="shared" si="148"/>
        <v>6.897207923783899</v>
      </c>
      <c r="H674" s="37"/>
      <c r="I674" s="37"/>
      <c r="J674" s="37">
        <f t="shared" ref="J674:J680" si="149">F674/0.0020052*1000</f>
        <v>0.11619788549770597</v>
      </c>
      <c r="K674" s="37">
        <f t="shared" ref="K674:K680" si="150">SQRT((F674/0.0020052*1000)^2+(F$640/0.0020052*1000)^2)</f>
        <v>0.63720841283253826</v>
      </c>
      <c r="L674" s="39"/>
      <c r="M674" s="25"/>
    </row>
    <row r="675" spans="1:13" x14ac:dyDescent="0.2">
      <c r="A675" s="25"/>
      <c r="B675" s="35" t="s">
        <v>755</v>
      </c>
      <c r="C675" s="36">
        <v>2109563827.352</v>
      </c>
      <c r="D675" s="33"/>
      <c r="E675" s="36">
        <v>2.0217809999999998E-3</v>
      </c>
      <c r="F675" s="36">
        <v>3.9999999999999998E-7</v>
      </c>
      <c r="G675" s="37">
        <f t="shared" si="148"/>
        <v>7.381520932139285</v>
      </c>
      <c r="H675" s="37"/>
      <c r="I675" s="37"/>
      <c r="J675" s="37">
        <f t="shared" si="149"/>
        <v>0.19948134849391583</v>
      </c>
      <c r="K675" s="37">
        <f t="shared" si="150"/>
        <v>0.65751457868808938</v>
      </c>
      <c r="L675" s="39"/>
      <c r="M675" s="25"/>
    </row>
    <row r="676" spans="1:13" x14ac:dyDescent="0.2">
      <c r="A676" s="25"/>
      <c r="B676" s="35" t="s">
        <v>191</v>
      </c>
      <c r="C676" s="36">
        <v>2202472913.4260001</v>
      </c>
      <c r="D676" s="33"/>
      <c r="E676" s="36">
        <v>2.0206809999999999E-3</v>
      </c>
      <c r="F676" s="36">
        <v>2.7700000000000001E-7</v>
      </c>
      <c r="G676" s="37">
        <f t="shared" si="148"/>
        <v>6.8334300790617863</v>
      </c>
      <c r="H676" s="37"/>
      <c r="I676" s="37"/>
      <c r="J676" s="37">
        <f t="shared" si="149"/>
        <v>0.13814083383203671</v>
      </c>
      <c r="K676" s="37">
        <f t="shared" si="150"/>
        <v>0.64157267925172357</v>
      </c>
      <c r="L676" s="39"/>
      <c r="M676" s="25"/>
    </row>
    <row r="677" spans="1:13" x14ac:dyDescent="0.2">
      <c r="A677" s="25"/>
      <c r="B677" s="35" t="s">
        <v>820</v>
      </c>
      <c r="C677" s="36">
        <v>2117528408.572</v>
      </c>
      <c r="D677" s="33"/>
      <c r="E677" s="36">
        <v>2.021503E-3</v>
      </c>
      <c r="F677" s="36">
        <v>2.1899999999999999E-7</v>
      </c>
      <c r="G677" s="37">
        <f t="shared" si="148"/>
        <v>7.2430034256343312</v>
      </c>
      <c r="H677" s="37"/>
      <c r="I677" s="37"/>
      <c r="J677" s="37">
        <f t="shared" si="149"/>
        <v>0.10921603830041891</v>
      </c>
      <c r="K677" s="37">
        <f t="shared" si="150"/>
        <v>0.63597229170181868</v>
      </c>
      <c r="L677" s="39"/>
      <c r="M677" s="25"/>
    </row>
    <row r="678" spans="1:13" x14ac:dyDescent="0.2">
      <c r="A678" s="25"/>
      <c r="B678" s="35" t="s">
        <v>192</v>
      </c>
      <c r="C678" s="36">
        <v>2132616409.2709999</v>
      </c>
      <c r="D678" s="33"/>
      <c r="E678" s="36">
        <v>2.0213359999999999E-3</v>
      </c>
      <c r="F678" s="36">
        <v>2.0900000000000001E-7</v>
      </c>
      <c r="G678" s="37">
        <f t="shared" si="148"/>
        <v>7.1597932688487465</v>
      </c>
      <c r="H678" s="37"/>
      <c r="I678" s="37"/>
      <c r="J678" s="37">
        <f t="shared" si="149"/>
        <v>0.10422900458807102</v>
      </c>
      <c r="K678" s="37">
        <f t="shared" si="150"/>
        <v>0.63513486614092018</v>
      </c>
      <c r="L678" s="39"/>
      <c r="M678" s="25"/>
    </row>
    <row r="679" spans="1:13" x14ac:dyDescent="0.2">
      <c r="A679" s="25"/>
      <c r="B679" s="35" t="s">
        <v>193</v>
      </c>
      <c r="C679" s="36">
        <v>2160772228.6139998</v>
      </c>
      <c r="D679" s="33"/>
      <c r="E679" s="36">
        <v>2.0200830000000002E-3</v>
      </c>
      <c r="F679" s="36">
        <v>2.3200000000000001E-7</v>
      </c>
      <c r="G679" s="37">
        <f t="shared" si="148"/>
        <v>6.5354679607527721</v>
      </c>
      <c r="H679" s="37"/>
      <c r="I679" s="37"/>
      <c r="J679" s="37">
        <f t="shared" si="149"/>
        <v>0.11569918212647119</v>
      </c>
      <c r="K679" s="37">
        <f t="shared" si="150"/>
        <v>0.63711766066807385</v>
      </c>
      <c r="L679" s="39"/>
      <c r="M679" s="25"/>
    </row>
    <row r="680" spans="1:13" x14ac:dyDescent="0.2">
      <c r="A680" s="25"/>
      <c r="B680" s="35" t="s">
        <v>194</v>
      </c>
      <c r="C680" s="36">
        <v>2155438436.7340002</v>
      </c>
      <c r="D680" s="33"/>
      <c r="E680" s="36">
        <v>2.0216740000000002E-3</v>
      </c>
      <c r="F680" s="36">
        <v>2.5100000000000001E-7</v>
      </c>
      <c r="G680" s="37">
        <f t="shared" si="148"/>
        <v>7.3282066400672807</v>
      </c>
      <c r="H680" s="37"/>
      <c r="I680" s="37"/>
      <c r="J680" s="37">
        <f t="shared" si="149"/>
        <v>0.12517454617993218</v>
      </c>
      <c r="K680" s="37">
        <f t="shared" si="150"/>
        <v>0.63890631535599696</v>
      </c>
      <c r="L680" s="39"/>
      <c r="M680" s="25"/>
    </row>
    <row r="681" spans="1:13" x14ac:dyDescent="0.2">
      <c r="A681" s="25"/>
      <c r="B681" s="35"/>
      <c r="C681" s="36"/>
      <c r="D681" s="33"/>
      <c r="E681" s="36"/>
      <c r="F681" s="36"/>
      <c r="G681" s="40"/>
      <c r="H681" s="37"/>
      <c r="I681" s="37"/>
      <c r="J681" s="40"/>
      <c r="K681" s="40"/>
      <c r="L681" s="39"/>
      <c r="M681" s="25"/>
    </row>
    <row r="682" spans="1:13" x14ac:dyDescent="0.2">
      <c r="A682" s="25">
        <v>1</v>
      </c>
      <c r="B682" s="35" t="s">
        <v>1857</v>
      </c>
      <c r="C682" s="36">
        <f>AVERAGE(C683:C687)</f>
        <v>2125092907.9650002</v>
      </c>
      <c r="D682" s="33"/>
      <c r="E682" s="36">
        <f>AVERAGE(E683:E687)</f>
        <v>2.0144714000000005E-3</v>
      </c>
      <c r="F682" s="36">
        <f>2*STDEV(E683:E687)</f>
        <v>1.0648507876694866E-6</v>
      </c>
      <c r="G682" s="37">
        <f t="shared" ref="G682:G687" si="151">1000*(E682/((1+(0)/1000)*(E$640/((1+((4.87)/1000))*0.0020052)))/0.0020052-1)</f>
        <v>3.739407387000071</v>
      </c>
      <c r="H682" s="38">
        <f>G682-I682</f>
        <v>0.19940738700007099</v>
      </c>
      <c r="I682" s="37">
        <v>3.54</v>
      </c>
      <c r="J682" s="37"/>
      <c r="K682" s="37">
        <f>F682/0.0020052*1000</f>
        <v>0.53104467767279417</v>
      </c>
      <c r="L682" s="39"/>
      <c r="M682" s="25"/>
    </row>
    <row r="683" spans="1:13" x14ac:dyDescent="0.2">
      <c r="A683" s="25"/>
      <c r="B683" s="35" t="s">
        <v>1612</v>
      </c>
      <c r="C683" s="36">
        <v>2100739587.7490001</v>
      </c>
      <c r="D683" s="33"/>
      <c r="E683" s="36">
        <v>2.0153990000000002E-3</v>
      </c>
      <c r="F683" s="36">
        <v>2.4699999999999998E-7</v>
      </c>
      <c r="G683" s="37">
        <f t="shared" si="151"/>
        <v>4.2015974554676649</v>
      </c>
      <c r="H683" s="37"/>
      <c r="I683" s="37"/>
      <c r="J683" s="37">
        <f>F683/0.0020052*1000</f>
        <v>0.12317973269499301</v>
      </c>
      <c r="K683" s="37">
        <f>SQRT((F683/0.0020052*1000)^2+(F$640/0.0020052*1000)^2)</f>
        <v>0.6385184878586011</v>
      </c>
      <c r="L683" s="39"/>
      <c r="M683" s="25"/>
    </row>
    <row r="684" spans="1:13" x14ac:dyDescent="0.2">
      <c r="A684" s="25"/>
      <c r="B684" s="35" t="s">
        <v>1614</v>
      </c>
      <c r="C684" s="36">
        <v>2183651403.671</v>
      </c>
      <c r="D684" s="33"/>
      <c r="E684" s="36">
        <v>2.0141590000000002E-3</v>
      </c>
      <c r="F684" s="36">
        <v>2.8299999999999998E-7</v>
      </c>
      <c r="G684" s="37">
        <f t="shared" si="151"/>
        <v>3.5837495847259593</v>
      </c>
      <c r="H684" s="37"/>
      <c r="I684" s="37"/>
      <c r="J684" s="37">
        <f>F684/0.0020052*1000</f>
        <v>0.14113305405944546</v>
      </c>
      <c r="K684" s="37">
        <f>SQRT((F684/0.0020052*1000)^2+(F$640/0.0020052*1000)^2)</f>
        <v>0.64222359948741448</v>
      </c>
      <c r="L684" s="39"/>
      <c r="M684" s="25"/>
    </row>
    <row r="685" spans="1:13" x14ac:dyDescent="0.2">
      <c r="A685" s="25"/>
      <c r="B685" s="35" t="s">
        <v>1616</v>
      </c>
      <c r="C685" s="36">
        <v>2104831222.921</v>
      </c>
      <c r="D685" s="33"/>
      <c r="E685" s="36">
        <v>2.0144149999999999E-3</v>
      </c>
      <c r="F685" s="36">
        <v>4.7199999999999999E-7</v>
      </c>
      <c r="G685" s="37">
        <f t="shared" si="151"/>
        <v>3.7113052741692965</v>
      </c>
      <c r="H685" s="37"/>
      <c r="I685" s="37"/>
      <c r="J685" s="37">
        <f>F685/0.0020052*1000</f>
        <v>0.23538799122282067</v>
      </c>
      <c r="K685" s="37">
        <f>SQRT((F685/0.0020052*1000)^2+(F$640/0.0020052*1000)^2)</f>
        <v>0.66928328770584078</v>
      </c>
      <c r="L685" s="39"/>
      <c r="M685" s="25"/>
    </row>
    <row r="686" spans="1:13" x14ac:dyDescent="0.2">
      <c r="A686" s="25"/>
      <c r="B686" s="35" t="s">
        <v>1618</v>
      </c>
      <c r="C686" s="36">
        <v>2129387453.7149999</v>
      </c>
      <c r="D686" s="33"/>
      <c r="E686" s="36">
        <v>2.0141009999999999E-3</v>
      </c>
      <c r="F686" s="36">
        <v>1.7499999999999999E-7</v>
      </c>
      <c r="G686" s="37">
        <f t="shared" si="151"/>
        <v>3.5548502488362832</v>
      </c>
      <c r="H686" s="37"/>
      <c r="I686" s="37"/>
      <c r="J686" s="37">
        <f>F686/0.0020052*1000</f>
        <v>8.7273089966088166E-2</v>
      </c>
      <c r="K686" s="37">
        <f>SQRT((F686/0.0020052*1000)^2+(F$640/0.0020052*1000)^2)</f>
        <v>0.63257347796335373</v>
      </c>
      <c r="L686" s="39"/>
      <c r="M686" s="25"/>
    </row>
    <row r="687" spans="1:13" x14ac:dyDescent="0.2">
      <c r="A687" s="25"/>
      <c r="B687" s="35" t="s">
        <v>1620</v>
      </c>
      <c r="C687" s="36">
        <v>2106854871.7690001</v>
      </c>
      <c r="D687" s="33"/>
      <c r="E687" s="36">
        <v>2.014283E-3</v>
      </c>
      <c r="F687" s="36">
        <v>2.1E-7</v>
      </c>
      <c r="G687" s="37">
        <f t="shared" si="151"/>
        <v>3.645534371800041</v>
      </c>
      <c r="H687" s="37"/>
      <c r="I687" s="37"/>
      <c r="J687" s="37">
        <f>F687/0.0020052*1000</f>
        <v>0.1047277079593058</v>
      </c>
      <c r="K687" s="37">
        <f>SQRT((F687/0.0020052*1000)^2+(F$640/0.0020052*1000)^2)</f>
        <v>0.63521689650452007</v>
      </c>
      <c r="L687" s="39"/>
      <c r="M687" s="25"/>
    </row>
    <row r="688" spans="1:13" x14ac:dyDescent="0.2">
      <c r="A688" s="25"/>
      <c r="B688" s="35"/>
      <c r="C688" s="36"/>
      <c r="D688" s="33"/>
      <c r="E688" s="36"/>
      <c r="F688" s="36"/>
      <c r="G688" s="40"/>
      <c r="H688" s="37"/>
      <c r="I688" s="37"/>
      <c r="J688" s="40"/>
      <c r="K688" s="40"/>
      <c r="L688" s="39"/>
      <c r="M688" s="25"/>
    </row>
    <row r="689" spans="1:13" x14ac:dyDescent="0.2">
      <c r="A689" s="25">
        <v>1</v>
      </c>
      <c r="B689" s="35" t="s">
        <v>1858</v>
      </c>
      <c r="C689" s="36">
        <f>AVERAGE(C690:C694)</f>
        <v>2112982067.5625999</v>
      </c>
      <c r="D689" s="33"/>
      <c r="E689" s="36">
        <f>AVERAGE(E690:E694)</f>
        <v>1.9893972000000005E-3</v>
      </c>
      <c r="F689" s="36">
        <f>2*STDEV(E690:E694)</f>
        <v>1.2592056226049204E-6</v>
      </c>
      <c r="G689" s="37">
        <f t="shared" ref="G689:G694" si="152">1000*(E689/((1+(0)/1000)*(E$640/((1+((4.87)/1000))*0.0020052)))/0.0020052-1)</f>
        <v>-8.7541741295720232</v>
      </c>
      <c r="H689" s="38">
        <f>G689-I689</f>
        <v>-1.1441741295720229</v>
      </c>
      <c r="I689" s="37">
        <v>-7.61</v>
      </c>
      <c r="J689" s="37"/>
      <c r="K689" s="37">
        <f>F689/0.0020052*1000</f>
        <v>0.62797008907087593</v>
      </c>
      <c r="L689" s="39"/>
      <c r="M689" s="25"/>
    </row>
    <row r="690" spans="1:13" x14ac:dyDescent="0.2">
      <c r="A690" s="25"/>
      <c r="B690" s="35" t="s">
        <v>334</v>
      </c>
      <c r="C690" s="36">
        <v>2124167539.3010001</v>
      </c>
      <c r="D690" s="33"/>
      <c r="E690" s="36">
        <v>1.9901210000000001E-3</v>
      </c>
      <c r="F690" s="36">
        <v>2.8700000000000002E-7</v>
      </c>
      <c r="G690" s="37">
        <f t="shared" si="152"/>
        <v>-8.3935303482473032</v>
      </c>
      <c r="H690" s="37"/>
      <c r="I690" s="37"/>
      <c r="J690" s="37">
        <f>F690/0.0020052*1000</f>
        <v>0.14312786754438461</v>
      </c>
      <c r="K690" s="37">
        <f>SQRT((F690/0.0020052*1000)^2+(F$640/0.0020052*1000)^2)</f>
        <v>0.64266491989078378</v>
      </c>
      <c r="L690" s="39"/>
      <c r="M690" s="25"/>
    </row>
    <row r="691" spans="1:13" x14ac:dyDescent="0.2">
      <c r="A691" s="25"/>
      <c r="B691" s="35" t="s">
        <v>336</v>
      </c>
      <c r="C691" s="36">
        <v>2113275795.4530001</v>
      </c>
      <c r="D691" s="33"/>
      <c r="E691" s="36">
        <v>1.9895870000000001E-3</v>
      </c>
      <c r="F691" s="36">
        <v>2.0599999999999999E-7</v>
      </c>
      <c r="G691" s="37">
        <f t="shared" si="152"/>
        <v>-8.6596035441958144</v>
      </c>
      <c r="H691" s="37"/>
      <c r="I691" s="37"/>
      <c r="J691" s="37">
        <f>F691/0.0020052*1000</f>
        <v>0.10273289447436665</v>
      </c>
      <c r="K691" s="37">
        <f>SQRT((F691/0.0020052*1000)^2+(F$640/0.0020052*1000)^2)</f>
        <v>0.63489106183463151</v>
      </c>
      <c r="L691" s="39"/>
      <c r="M691" s="25"/>
    </row>
    <row r="692" spans="1:13" x14ac:dyDescent="0.2">
      <c r="A692" s="25"/>
      <c r="B692" s="35" t="s">
        <v>1623</v>
      </c>
      <c r="C692" s="36">
        <v>2107814538.681</v>
      </c>
      <c r="D692" s="33"/>
      <c r="E692" s="36">
        <v>1.989046E-3</v>
      </c>
      <c r="F692" s="36">
        <v>4.1800000000000001E-7</v>
      </c>
      <c r="G692" s="37">
        <f t="shared" si="152"/>
        <v>-8.9291645910274386</v>
      </c>
      <c r="H692" s="37"/>
      <c r="I692" s="37"/>
      <c r="J692" s="37">
        <f>F692/0.0020052*1000</f>
        <v>0.20845800917614205</v>
      </c>
      <c r="K692" s="37">
        <f>SQRT((F692/0.0020052*1000)^2+(F$640/0.0020052*1000)^2)</f>
        <v>0.66029338507977275</v>
      </c>
      <c r="L692" s="39"/>
      <c r="M692" s="25"/>
    </row>
    <row r="693" spans="1:13" x14ac:dyDescent="0.2">
      <c r="A693" s="25"/>
      <c r="B693" s="35" t="s">
        <v>1625</v>
      </c>
      <c r="C693" s="36">
        <v>2143778375.5</v>
      </c>
      <c r="D693" s="33"/>
      <c r="E693" s="36">
        <v>1.9885060000000001E-3</v>
      </c>
      <c r="F693" s="36">
        <v>2.3999999999999998E-7</v>
      </c>
      <c r="G693" s="37">
        <f t="shared" si="152"/>
        <v>-9.1982273734472209</v>
      </c>
      <c r="H693" s="37"/>
      <c r="I693" s="37"/>
      <c r="J693" s="37">
        <f>F693/0.0020052*1000</f>
        <v>0.11968880909634949</v>
      </c>
      <c r="K693" s="37">
        <f>SQRT((F693/0.0020052*1000)^2+(F$640/0.0020052*1000)^2)</f>
        <v>0.63785423398557684</v>
      </c>
      <c r="L693" s="39"/>
      <c r="M693" s="25"/>
    </row>
    <row r="694" spans="1:13" x14ac:dyDescent="0.2">
      <c r="A694" s="25"/>
      <c r="B694" s="35" t="s">
        <v>1627</v>
      </c>
      <c r="C694" s="36">
        <v>2075874088.878</v>
      </c>
      <c r="D694" s="33"/>
      <c r="E694" s="36">
        <v>1.9897259999999998E-3</v>
      </c>
      <c r="F694" s="36">
        <v>2.72E-7</v>
      </c>
      <c r="G694" s="37">
        <f t="shared" si="152"/>
        <v>-8.5903447909435613</v>
      </c>
      <c r="H694" s="37"/>
      <c r="I694" s="37"/>
      <c r="J694" s="37">
        <f>F694/0.0020052*1000</f>
        <v>0.13564731697586277</v>
      </c>
      <c r="K694" s="37">
        <f>SQRT((F694/0.0020052*1000)^2+(F$640/0.0020052*1000)^2)</f>
        <v>0.64104041010935864</v>
      </c>
      <c r="L694" s="39"/>
      <c r="M694" s="25"/>
    </row>
    <row r="695" spans="1:13" x14ac:dyDescent="0.2">
      <c r="A695" s="25"/>
      <c r="B695" s="35"/>
      <c r="C695" s="36"/>
      <c r="D695" s="33"/>
      <c r="E695" s="36"/>
      <c r="F695" s="36"/>
      <c r="G695" s="40"/>
      <c r="H695" s="37"/>
      <c r="I695" s="37"/>
      <c r="J695" s="40"/>
      <c r="K695" s="40"/>
      <c r="L695" s="39"/>
      <c r="M695" s="25"/>
    </row>
    <row r="696" spans="1:13" x14ac:dyDescent="0.2">
      <c r="A696" s="25">
        <v>1</v>
      </c>
      <c r="B696" s="35" t="s">
        <v>1838</v>
      </c>
      <c r="C696" s="36">
        <f>AVERAGE(C697:C698,C700:C701)</f>
        <v>2135338864.6470001</v>
      </c>
      <c r="D696" s="33"/>
      <c r="E696" s="36">
        <f>AVERAGE(E697:E698,E700:E701)</f>
        <v>2.0212917500000002E-3</v>
      </c>
      <c r="F696" s="36">
        <f>2*STDEV(E697:E698,E700:E701)</f>
        <v>1.2045706012240382E-6</v>
      </c>
      <c r="G696" s="37">
        <f t="shared" ref="G696:G701" si="153">1000*(E696/((1+(0)/1000)*(E$640/((1+((4.87)/1000))*0.0020052)))/0.0020052-1)</f>
        <v>7.1377450686229693</v>
      </c>
      <c r="H696" s="38">
        <f>G696-I696</f>
        <v>-0.8522549313770309</v>
      </c>
      <c r="I696" s="40">
        <v>7.99</v>
      </c>
      <c r="J696" s="37"/>
      <c r="K696" s="37">
        <f>F696/0.0020052*1000</f>
        <v>0.60072341972074517</v>
      </c>
      <c r="L696" s="39"/>
      <c r="M696" s="25"/>
    </row>
    <row r="697" spans="1:13" x14ac:dyDescent="0.2">
      <c r="A697" s="25"/>
      <c r="B697" s="35" t="s">
        <v>327</v>
      </c>
      <c r="C697" s="36">
        <v>2153890923.796</v>
      </c>
      <c r="D697" s="33"/>
      <c r="E697" s="36">
        <v>2.020591E-3</v>
      </c>
      <c r="F697" s="36">
        <v>2.5100000000000001E-7</v>
      </c>
      <c r="G697" s="37">
        <f t="shared" ref="G697" si="154">1000*(E697/((1+(0)/1000)*(E$640/((1+((4.87)/1000))*0.0020052)))/0.0020052-1)</f>
        <v>6.7885862819920817</v>
      </c>
      <c r="H697" s="37"/>
      <c r="I697" s="37"/>
      <c r="J697" s="37">
        <f>F697/0.0020052*1000</f>
        <v>0.12517454617993218</v>
      </c>
      <c r="K697" s="37">
        <f>SQRT((F697/0.0020052*1000)^2+(F$640/0.0020052*1000)^2)</f>
        <v>0.63890631535599696</v>
      </c>
      <c r="L697" s="39"/>
      <c r="M697" s="25"/>
    </row>
    <row r="698" spans="1:13" x14ac:dyDescent="0.2">
      <c r="A698" s="25"/>
      <c r="B698" s="35" t="s">
        <v>328</v>
      </c>
      <c r="C698" s="36">
        <v>2137723613.132</v>
      </c>
      <c r="D698" s="33"/>
      <c r="E698" s="36">
        <v>2.021017E-3</v>
      </c>
      <c r="F698" s="36">
        <v>2.1500000000000001E-7</v>
      </c>
      <c r="G698" s="37">
        <f t="shared" si="153"/>
        <v>7.0008469214564162</v>
      </c>
      <c r="H698" s="37"/>
      <c r="I698" s="37"/>
      <c r="J698" s="37">
        <f t="shared" ref="J698:J701" si="155">F698/0.0020052*1000</f>
        <v>0.10722122481547976</v>
      </c>
      <c r="K698" s="37">
        <f t="shared" ref="K698:K701" si="156">SQRT((F698/0.0020052*1000)^2+(F$640/0.0020052*1000)^2)</f>
        <v>0.63563275862824775</v>
      </c>
      <c r="L698" s="39"/>
      <c r="M698" s="25"/>
    </row>
    <row r="699" spans="1:13" x14ac:dyDescent="0.2">
      <c r="A699" s="25"/>
      <c r="B699" s="41" t="s">
        <v>381</v>
      </c>
      <c r="C699" s="42">
        <v>2104898299.1670001</v>
      </c>
      <c r="D699" s="33"/>
      <c r="E699" s="42">
        <v>2.0195730000000002E-3</v>
      </c>
      <c r="F699" s="42">
        <v>3.2300000000000002E-7</v>
      </c>
      <c r="G699" s="37">
        <f t="shared" si="153"/>
        <v>6.2813531106897802</v>
      </c>
      <c r="H699" s="37"/>
      <c r="I699" s="37"/>
      <c r="J699" s="37">
        <f t="shared" si="155"/>
        <v>0.16108118890883705</v>
      </c>
      <c r="K699" s="37">
        <f t="shared" si="156"/>
        <v>0.64690011764623223</v>
      </c>
      <c r="L699" s="39"/>
      <c r="M699" s="25"/>
    </row>
    <row r="700" spans="1:13" x14ac:dyDescent="0.2">
      <c r="A700" s="25"/>
      <c r="B700" s="35" t="s">
        <v>382</v>
      </c>
      <c r="C700" s="36">
        <v>2121243599.5120001</v>
      </c>
      <c r="D700" s="33"/>
      <c r="E700" s="36">
        <v>2.0219309999999998E-3</v>
      </c>
      <c r="F700" s="36">
        <v>2.1500000000000001E-7</v>
      </c>
      <c r="G700" s="37">
        <f t="shared" si="153"/>
        <v>7.4562605939223481</v>
      </c>
      <c r="H700" s="37"/>
      <c r="I700" s="37"/>
      <c r="J700" s="37">
        <f t="shared" si="155"/>
        <v>0.10722122481547976</v>
      </c>
      <c r="K700" s="37">
        <f t="shared" si="156"/>
        <v>0.63563275862824775</v>
      </c>
      <c r="L700" s="39"/>
      <c r="M700" s="25"/>
    </row>
    <row r="701" spans="1:13" x14ac:dyDescent="0.2">
      <c r="A701" s="25"/>
      <c r="B701" s="35" t="s">
        <v>385</v>
      </c>
      <c r="C701" s="36">
        <v>2128497322.148</v>
      </c>
      <c r="D701" s="33"/>
      <c r="E701" s="36">
        <v>2.0216280000000001E-3</v>
      </c>
      <c r="F701" s="36">
        <v>1.8300000000000001E-7</v>
      </c>
      <c r="G701" s="37">
        <f t="shared" si="153"/>
        <v>7.3052864771205872</v>
      </c>
      <c r="H701" s="37"/>
      <c r="I701" s="37"/>
      <c r="J701" s="37">
        <f t="shared" si="155"/>
        <v>9.1262716935966492E-2</v>
      </c>
      <c r="K701" s="37">
        <f t="shared" si="156"/>
        <v>0.63313623833497235</v>
      </c>
      <c r="L701" s="39"/>
      <c r="M701" s="25"/>
    </row>
    <row r="702" spans="1:13" x14ac:dyDescent="0.2">
      <c r="A702" s="25"/>
      <c r="B702" s="35"/>
      <c r="C702" s="36"/>
      <c r="D702" s="33"/>
      <c r="E702" s="36"/>
      <c r="F702" s="36"/>
      <c r="G702" s="40"/>
      <c r="H702" s="37"/>
      <c r="I702" s="37"/>
      <c r="J702" s="40"/>
      <c r="K702" s="40"/>
      <c r="L702" s="39"/>
      <c r="M702" s="25"/>
    </row>
    <row r="703" spans="1:13" x14ac:dyDescent="0.2">
      <c r="A703" s="25">
        <v>1</v>
      </c>
      <c r="B703" s="35" t="s">
        <v>2667</v>
      </c>
      <c r="C703" s="36">
        <f>AVERAGE(C704:C708)</f>
        <v>2091581548.6178002</v>
      </c>
      <c r="D703" s="33"/>
      <c r="E703" s="36">
        <f>AVERAGE(E704:E708)</f>
        <v>2.0142609999999998E-3</v>
      </c>
      <c r="F703" s="36">
        <f>2*STDEV(E704:E708)</f>
        <v>5.9766545826224497E-7</v>
      </c>
      <c r="G703" s="37">
        <f t="shared" ref="G703:G708" si="157">1000*(E703/((1+(0)/1000)*(E$640/((1+((4.87)/1000))*0.0020052)))/0.0020052-1)</f>
        <v>3.6345725547384244</v>
      </c>
      <c r="H703" s="38">
        <f>G703-I703</f>
        <v>-1.9654274452615752</v>
      </c>
      <c r="I703" s="37">
        <v>5.6</v>
      </c>
      <c r="J703" s="37"/>
      <c r="K703" s="37">
        <f>F703/0.0020052*1000</f>
        <v>0.29805777890596696</v>
      </c>
      <c r="L703" s="39"/>
      <c r="M703" s="25"/>
    </row>
    <row r="704" spans="1:13" x14ac:dyDescent="0.2">
      <c r="A704" s="25"/>
      <c r="B704" s="35" t="s">
        <v>789</v>
      </c>
      <c r="C704" s="36">
        <v>2071538776.8499999</v>
      </c>
      <c r="D704" s="33"/>
      <c r="E704" s="36">
        <v>2.014498E-3</v>
      </c>
      <c r="F704" s="36">
        <v>2.3900000000000001E-7</v>
      </c>
      <c r="G704" s="37">
        <f t="shared" si="157"/>
        <v>3.7526612203560017</v>
      </c>
      <c r="H704" s="37"/>
      <c r="I704" s="37"/>
      <c r="J704" s="37">
        <f t="shared" ref="J704:J708" si="158">F704/0.0020052*1000</f>
        <v>0.11919010572511471</v>
      </c>
      <c r="K704" s="37">
        <f t="shared" ref="K704:K708" si="159">SQRT((F704/0.0020052*1000)^2+(F$640/0.0020052*1000)^2)</f>
        <v>0.63776084396361976</v>
      </c>
      <c r="L704" s="39"/>
      <c r="M704" s="25"/>
    </row>
    <row r="705" spans="1:13" x14ac:dyDescent="0.2">
      <c r="A705" s="25"/>
      <c r="B705" s="35" t="s">
        <v>790</v>
      </c>
      <c r="C705" s="36">
        <v>2094583337.1830001</v>
      </c>
      <c r="D705" s="33"/>
      <c r="E705" s="36">
        <v>2.0144780000000001E-3</v>
      </c>
      <c r="F705" s="36">
        <v>2.11E-7</v>
      </c>
      <c r="G705" s="37">
        <f t="shared" si="157"/>
        <v>3.7426959321182895</v>
      </c>
      <c r="H705" s="37"/>
      <c r="I705" s="37"/>
      <c r="J705" s="37">
        <f t="shared" si="158"/>
        <v>0.10522641133054059</v>
      </c>
      <c r="K705" s="37">
        <f t="shared" si="159"/>
        <v>0.63529930775338384</v>
      </c>
      <c r="L705" s="39"/>
      <c r="M705" s="25"/>
    </row>
    <row r="706" spans="1:13" x14ac:dyDescent="0.2">
      <c r="A706" s="25"/>
      <c r="B706" s="35" t="s">
        <v>792</v>
      </c>
      <c r="C706" s="36">
        <v>2113228023.825</v>
      </c>
      <c r="D706" s="33"/>
      <c r="E706" s="36">
        <v>2.0142459999999999E-3</v>
      </c>
      <c r="F706" s="36">
        <v>2.0900000000000001E-7</v>
      </c>
      <c r="G706" s="37">
        <f t="shared" si="157"/>
        <v>3.6270985885600293</v>
      </c>
      <c r="H706" s="37"/>
      <c r="I706" s="37"/>
      <c r="J706" s="37">
        <f t="shared" si="158"/>
        <v>0.10422900458807102</v>
      </c>
      <c r="K706" s="37">
        <f t="shared" si="159"/>
        <v>0.63513486614092018</v>
      </c>
      <c r="L706" s="39"/>
      <c r="M706" s="25"/>
    </row>
    <row r="707" spans="1:13" x14ac:dyDescent="0.2">
      <c r="A707" s="25"/>
      <c r="B707" s="35" t="s">
        <v>795</v>
      </c>
      <c r="C707" s="36">
        <v>2101404136.2969999</v>
      </c>
      <c r="D707" s="33"/>
      <c r="E707" s="36">
        <v>2.0137610000000002E-3</v>
      </c>
      <c r="F707" s="36">
        <v>1.8E-7</v>
      </c>
      <c r="G707" s="37">
        <f t="shared" si="157"/>
        <v>3.3854403487942886</v>
      </c>
      <c r="H707" s="37"/>
      <c r="I707" s="37"/>
      <c r="J707" s="37">
        <f t="shared" si="158"/>
        <v>8.9766606822262118E-2</v>
      </c>
      <c r="K707" s="37">
        <f t="shared" si="159"/>
        <v>0.63292231473602445</v>
      </c>
      <c r="L707" s="39"/>
      <c r="M707" s="25"/>
    </row>
    <row r="708" spans="1:13" x14ac:dyDescent="0.2">
      <c r="A708" s="25"/>
      <c r="B708" s="35" t="s">
        <v>796</v>
      </c>
      <c r="C708" s="36">
        <v>2077153468.934</v>
      </c>
      <c r="D708" s="33"/>
      <c r="E708" s="36">
        <v>2.0143219999999998E-3</v>
      </c>
      <c r="F708" s="36">
        <v>2.5600000000000002E-7</v>
      </c>
      <c r="G708" s="37">
        <f t="shared" si="157"/>
        <v>3.6649666838635131</v>
      </c>
      <c r="H708" s="37"/>
      <c r="I708" s="37"/>
      <c r="J708" s="37">
        <f t="shared" si="158"/>
        <v>0.12766806303610614</v>
      </c>
      <c r="K708" s="37">
        <f t="shared" si="159"/>
        <v>0.63939952073004847</v>
      </c>
      <c r="L708" s="39"/>
      <c r="M708" s="25"/>
    </row>
    <row r="709" spans="1:13" x14ac:dyDescent="0.2">
      <c r="A709" s="25"/>
      <c r="B709" s="35"/>
      <c r="C709" s="36"/>
      <c r="D709" s="33"/>
      <c r="E709" s="36"/>
      <c r="F709" s="36"/>
      <c r="G709" s="40"/>
      <c r="H709" s="37"/>
      <c r="I709" s="37"/>
      <c r="J709" s="40"/>
      <c r="K709" s="40"/>
      <c r="L709" s="39"/>
      <c r="M709" s="25"/>
    </row>
    <row r="710" spans="1:13" x14ac:dyDescent="0.2">
      <c r="A710" s="25"/>
      <c r="B710" s="30" t="s">
        <v>1402</v>
      </c>
      <c r="C710" s="33"/>
      <c r="D710" s="33"/>
      <c r="E710" s="33"/>
      <c r="F710" s="33"/>
      <c r="G710" s="31"/>
      <c r="H710" s="37"/>
      <c r="I710" s="37"/>
      <c r="J710" s="31"/>
      <c r="K710" s="31"/>
      <c r="L710" s="32"/>
      <c r="M710" s="25"/>
    </row>
    <row r="711" spans="1:13" x14ac:dyDescent="0.2">
      <c r="A711" s="25"/>
      <c r="B711" s="30" t="s">
        <v>3014</v>
      </c>
      <c r="C711" s="36"/>
      <c r="D711" s="33"/>
      <c r="E711" s="36"/>
      <c r="F711" s="36"/>
      <c r="G711" s="47"/>
      <c r="H711" s="37"/>
      <c r="I711" s="40"/>
      <c r="J711" s="40"/>
      <c r="K711" s="40"/>
      <c r="L711" s="39"/>
      <c r="M711" s="25"/>
    </row>
    <row r="712" spans="1:13" x14ac:dyDescent="0.2">
      <c r="A712" s="25">
        <v>1</v>
      </c>
      <c r="B712" s="35" t="s">
        <v>2705</v>
      </c>
      <c r="C712" s="36">
        <f>AVERAGE(C713:C727)</f>
        <v>1617217676.5037334</v>
      </c>
      <c r="D712" s="33"/>
      <c r="E712" s="36">
        <f>AVERAGE(E713:E727)</f>
        <v>2.0120352666666663E-3</v>
      </c>
      <c r="F712" s="36">
        <f>2*STDEV(E713:E727)</f>
        <v>1.1964584564852615E-6</v>
      </c>
      <c r="G712" s="37">
        <f t="shared" ref="G712:G727" si="160">1000*(E712/((1+(0)/1000)*(E$712/((1+((4.87)/1000))*0.0020052)))/0.0020052-1)</f>
        <v>4.8699999999999299</v>
      </c>
      <c r="H712" s="38">
        <f>G712-I712</f>
        <v>-7.0166095156309893E-14</v>
      </c>
      <c r="I712" s="38">
        <v>4.87</v>
      </c>
      <c r="J712" s="37"/>
      <c r="K712" s="37">
        <f>F712/0.0020052*1000</f>
        <v>0.59667786579157267</v>
      </c>
      <c r="L712" s="39"/>
      <c r="M712" s="25"/>
    </row>
    <row r="713" spans="1:13" x14ac:dyDescent="0.2">
      <c r="A713" s="25"/>
      <c r="B713" s="35" t="s">
        <v>1172</v>
      </c>
      <c r="C713" s="36">
        <v>1684378799.082</v>
      </c>
      <c r="D713" s="33"/>
      <c r="E713" s="36">
        <v>2.0109910000000002E-3</v>
      </c>
      <c r="F713" s="36">
        <v>2.9900000000000002E-7</v>
      </c>
      <c r="G713" s="37">
        <f t="shared" si="160"/>
        <v>4.348462299981648</v>
      </c>
      <c r="H713" s="37"/>
      <c r="I713" s="37"/>
      <c r="J713" s="37">
        <f t="shared" ref="J713:J727" si="161">F713/0.0020052*1000</f>
        <v>0.14911230799920208</v>
      </c>
      <c r="K713" s="37">
        <f t="shared" ref="K713:K727" si="162">SQRT((F713/0.0020052*1000)^2+(F$712/0.0020052*1000)^2)</f>
        <v>0.61502760582142568</v>
      </c>
      <c r="L713" s="39"/>
      <c r="M713" s="25"/>
    </row>
    <row r="714" spans="1:13" x14ac:dyDescent="0.2">
      <c r="A714" s="25"/>
      <c r="B714" s="35" t="s">
        <v>1171</v>
      </c>
      <c r="C714" s="36">
        <v>1662733621.2739999</v>
      </c>
      <c r="D714" s="33"/>
      <c r="E714" s="36">
        <v>2.0118369999999998E-3</v>
      </c>
      <c r="F714" s="36">
        <v>2.3099999999999999E-7</v>
      </c>
      <c r="G714" s="37">
        <f t="shared" si="160"/>
        <v>4.77097975486096</v>
      </c>
      <c r="H714" s="37"/>
      <c r="I714" s="37"/>
      <c r="J714" s="37">
        <f t="shared" si="161"/>
        <v>0.11520047875523638</v>
      </c>
      <c r="K714" s="37">
        <f t="shared" si="162"/>
        <v>0.60769698520810655</v>
      </c>
      <c r="L714" s="39"/>
      <c r="M714" s="25"/>
    </row>
    <row r="715" spans="1:13" x14ac:dyDescent="0.2">
      <c r="A715" s="25"/>
      <c r="B715" s="35" t="s">
        <v>1170</v>
      </c>
      <c r="C715" s="36">
        <v>1664257706.3199999</v>
      </c>
      <c r="D715" s="33"/>
      <c r="E715" s="36">
        <v>2.0119999999999999E-3</v>
      </c>
      <c r="F715" s="36">
        <v>9.5000000000000004E-8</v>
      </c>
      <c r="G715" s="37">
        <f t="shared" si="160"/>
        <v>4.8523867822196642</v>
      </c>
      <c r="H715" s="37"/>
      <c r="I715" s="37"/>
      <c r="J715" s="37">
        <f t="shared" si="161"/>
        <v>4.7376820267305012E-2</v>
      </c>
      <c r="K715" s="37">
        <f t="shared" si="162"/>
        <v>0.59855579407790094</v>
      </c>
      <c r="L715" s="39"/>
      <c r="M715" s="25"/>
    </row>
    <row r="716" spans="1:13" x14ac:dyDescent="0.2">
      <c r="A716" s="25"/>
      <c r="B716" s="35" t="s">
        <v>1169</v>
      </c>
      <c r="C716" s="36">
        <v>1645849705.5569999</v>
      </c>
      <c r="D716" s="33"/>
      <c r="E716" s="36">
        <v>2.0122849999999999E-3</v>
      </c>
      <c r="F716" s="36">
        <v>1.6899999999999999E-7</v>
      </c>
      <c r="G716" s="37">
        <f t="shared" si="160"/>
        <v>4.9947242226933142</v>
      </c>
      <c r="H716" s="37"/>
      <c r="I716" s="37"/>
      <c r="J716" s="37">
        <f t="shared" si="161"/>
        <v>8.4280869738679431E-2</v>
      </c>
      <c r="K716" s="37">
        <f t="shared" si="162"/>
        <v>0.60260081358183903</v>
      </c>
      <c r="L716" s="39"/>
      <c r="M716" s="25"/>
    </row>
    <row r="717" spans="1:13" x14ac:dyDescent="0.2">
      <c r="A717" s="25"/>
      <c r="B717" s="35" t="s">
        <v>1168</v>
      </c>
      <c r="C717" s="36">
        <v>1656058453.4630001</v>
      </c>
      <c r="D717" s="33"/>
      <c r="E717" s="36">
        <v>2.0118739999999999E-3</v>
      </c>
      <c r="F717" s="36">
        <v>1.14E-7</v>
      </c>
      <c r="G717" s="37">
        <f t="shared" si="160"/>
        <v>4.7894586506418424</v>
      </c>
      <c r="H717" s="37"/>
      <c r="I717" s="37"/>
      <c r="J717" s="37">
        <f t="shared" si="161"/>
        <v>5.6852184320766011E-2</v>
      </c>
      <c r="K717" s="37">
        <f t="shared" si="162"/>
        <v>0.59938021854881762</v>
      </c>
      <c r="L717" s="39"/>
      <c r="M717" s="25"/>
    </row>
    <row r="718" spans="1:13" x14ac:dyDescent="0.2">
      <c r="A718" s="25"/>
      <c r="B718" s="35" t="s">
        <v>1167</v>
      </c>
      <c r="C718" s="36">
        <v>1631942777.3840001</v>
      </c>
      <c r="D718" s="33"/>
      <c r="E718" s="36">
        <v>2.0124909999999999E-3</v>
      </c>
      <c r="F718" s="36">
        <v>2.9200000000000002E-7</v>
      </c>
      <c r="G718" s="37">
        <f t="shared" si="160"/>
        <v>5.0976067235268818</v>
      </c>
      <c r="H718" s="37"/>
      <c r="I718" s="37"/>
      <c r="J718" s="37">
        <f t="shared" si="161"/>
        <v>0.14562138440055855</v>
      </c>
      <c r="K718" s="37">
        <f t="shared" si="162"/>
        <v>0.61419057557106915</v>
      </c>
      <c r="L718" s="39"/>
      <c r="M718" s="25"/>
    </row>
    <row r="719" spans="1:13" x14ac:dyDescent="0.2">
      <c r="A719" s="25"/>
      <c r="B719" s="35" t="s">
        <v>1166</v>
      </c>
      <c r="C719" s="36">
        <v>1658754702.5320001</v>
      </c>
      <c r="D719" s="33"/>
      <c r="E719" s="36">
        <v>2.0125360000000001E-3</v>
      </c>
      <c r="F719" s="36">
        <v>2.29E-7</v>
      </c>
      <c r="G719" s="37">
        <f t="shared" si="160"/>
        <v>5.1200810562332943</v>
      </c>
      <c r="H719" s="37"/>
      <c r="I719" s="37"/>
      <c r="J719" s="37">
        <f t="shared" si="161"/>
        <v>0.1142030720127668</v>
      </c>
      <c r="K719" s="37">
        <f t="shared" si="162"/>
        <v>0.6075086972074879</v>
      </c>
      <c r="L719" s="39"/>
      <c r="M719" s="25"/>
    </row>
    <row r="720" spans="1:13" x14ac:dyDescent="0.2">
      <c r="A720" s="25"/>
      <c r="B720" s="35" t="s">
        <v>1165</v>
      </c>
      <c r="C720" s="36">
        <v>1651954273.3989999</v>
      </c>
      <c r="D720" s="33"/>
      <c r="E720" s="36">
        <v>2.0128659999999999E-3</v>
      </c>
      <c r="F720" s="36">
        <v>2.6199999999999999E-7</v>
      </c>
      <c r="G720" s="37">
        <f t="shared" si="160"/>
        <v>5.2848928294133568</v>
      </c>
      <c r="H720" s="37"/>
      <c r="I720" s="37"/>
      <c r="J720" s="37">
        <f t="shared" si="161"/>
        <v>0.13066028326351486</v>
      </c>
      <c r="K720" s="37">
        <f t="shared" si="162"/>
        <v>0.61081632685127851</v>
      </c>
      <c r="L720" s="39"/>
      <c r="M720" s="25"/>
    </row>
    <row r="721" spans="1:13" x14ac:dyDescent="0.2">
      <c r="A721" s="25"/>
      <c r="B721" s="35" t="s">
        <v>1164</v>
      </c>
      <c r="C721" s="36">
        <v>1646835504.6099999</v>
      </c>
      <c r="D721" s="33"/>
      <c r="E721" s="36">
        <v>2.0125159999999998E-3</v>
      </c>
      <c r="F721" s="36">
        <v>1.14E-7</v>
      </c>
      <c r="G721" s="37">
        <f t="shared" si="160"/>
        <v>5.1100924639191359</v>
      </c>
      <c r="H721" s="37"/>
      <c r="I721" s="37"/>
      <c r="J721" s="37">
        <f t="shared" si="161"/>
        <v>5.6852184320766011E-2</v>
      </c>
      <c r="K721" s="37">
        <f t="shared" si="162"/>
        <v>0.59938021854881762</v>
      </c>
      <c r="L721" s="39"/>
      <c r="M721" s="25"/>
    </row>
    <row r="722" spans="1:13" x14ac:dyDescent="0.2">
      <c r="A722" s="25"/>
      <c r="B722" s="35" t="s">
        <v>1163</v>
      </c>
      <c r="C722" s="36">
        <v>1657483881.2709999</v>
      </c>
      <c r="D722" s="33"/>
      <c r="E722" s="36">
        <v>2.0126889999999998E-3</v>
      </c>
      <c r="F722" s="36">
        <v>3.96E-7</v>
      </c>
      <c r="G722" s="37">
        <f t="shared" si="160"/>
        <v>5.1964937874346973</v>
      </c>
      <c r="H722" s="37"/>
      <c r="I722" s="37"/>
      <c r="J722" s="37">
        <f t="shared" si="161"/>
        <v>0.19748653500897664</v>
      </c>
      <c r="K722" s="37">
        <f t="shared" si="162"/>
        <v>0.62851046692591983</v>
      </c>
      <c r="L722" s="39"/>
      <c r="M722" s="25"/>
    </row>
    <row r="723" spans="1:13" x14ac:dyDescent="0.2">
      <c r="A723" s="25"/>
      <c r="B723" s="35" t="s">
        <v>1162</v>
      </c>
      <c r="C723" s="36">
        <v>1644080693.017</v>
      </c>
      <c r="D723" s="33"/>
      <c r="E723" s="36">
        <v>2.0122690000000001E-3</v>
      </c>
      <c r="F723" s="36">
        <v>3.0699999999999998E-7</v>
      </c>
      <c r="G723" s="37">
        <f t="shared" si="160"/>
        <v>4.9867333488422538</v>
      </c>
      <c r="H723" s="37"/>
      <c r="I723" s="37"/>
      <c r="J723" s="37">
        <f t="shared" si="161"/>
        <v>0.15310193496908039</v>
      </c>
      <c r="K723" s="37">
        <f t="shared" si="162"/>
        <v>0.61600704380458393</v>
      </c>
      <c r="L723" s="39"/>
      <c r="M723" s="25"/>
    </row>
    <row r="724" spans="1:13" x14ac:dyDescent="0.2">
      <c r="A724" s="25"/>
      <c r="B724" s="35" t="s">
        <v>1161</v>
      </c>
      <c r="C724" s="36">
        <v>1588914814.1270001</v>
      </c>
      <c r="D724" s="33"/>
      <c r="E724" s="36">
        <v>2.0111299999999999E-3</v>
      </c>
      <c r="F724" s="36">
        <v>1.5200000000000001E-7</v>
      </c>
      <c r="G724" s="37">
        <f t="shared" si="160"/>
        <v>4.4178830165633176</v>
      </c>
      <c r="H724" s="37"/>
      <c r="I724" s="37"/>
      <c r="J724" s="37">
        <f t="shared" si="161"/>
        <v>7.580291242768801E-2</v>
      </c>
      <c r="K724" s="37">
        <f t="shared" si="162"/>
        <v>0.60147365450043266</v>
      </c>
      <c r="L724" s="39"/>
      <c r="M724" s="25"/>
    </row>
    <row r="725" spans="1:13" x14ac:dyDescent="0.2">
      <c r="A725" s="25"/>
      <c r="B725" s="35" t="s">
        <v>1160</v>
      </c>
      <c r="C725" s="36">
        <v>1490509648.132</v>
      </c>
      <c r="D725" s="33"/>
      <c r="E725" s="36">
        <v>2.012078E-3</v>
      </c>
      <c r="F725" s="36">
        <v>3.8599999999999999E-7</v>
      </c>
      <c r="G725" s="37">
        <f t="shared" si="160"/>
        <v>4.891342292244083</v>
      </c>
      <c r="H725" s="37"/>
      <c r="I725" s="37"/>
      <c r="J725" s="37">
        <f t="shared" si="161"/>
        <v>0.19249950129662877</v>
      </c>
      <c r="K725" s="37">
        <f t="shared" si="162"/>
        <v>0.62696134930714575</v>
      </c>
      <c r="L725" s="39"/>
      <c r="M725" s="25"/>
    </row>
    <row r="726" spans="1:13" x14ac:dyDescent="0.2">
      <c r="A726" s="25"/>
      <c r="B726" s="35" t="s">
        <v>1159</v>
      </c>
      <c r="C726" s="36">
        <v>1487106609.1400001</v>
      </c>
      <c r="D726" s="33"/>
      <c r="E726" s="36">
        <v>2.0109839999999999E-3</v>
      </c>
      <c r="F726" s="36">
        <v>1.9600000000000001E-7</v>
      </c>
      <c r="G726" s="37">
        <f t="shared" si="160"/>
        <v>4.3449662926715593</v>
      </c>
      <c r="H726" s="37"/>
      <c r="I726" s="37"/>
      <c r="J726" s="37">
        <f t="shared" si="161"/>
        <v>9.7745860762018758E-2</v>
      </c>
      <c r="K726" s="37">
        <f t="shared" si="162"/>
        <v>0.60463106835631097</v>
      </c>
      <c r="L726" s="39"/>
      <c r="M726" s="25"/>
    </row>
    <row r="727" spans="1:13" x14ac:dyDescent="0.2">
      <c r="A727" s="25"/>
      <c r="B727" s="35" t="s">
        <v>1158</v>
      </c>
      <c r="C727" s="36">
        <v>1487403958.2479999</v>
      </c>
      <c r="D727" s="33"/>
      <c r="E727" s="36">
        <v>2.0119830000000002E-3</v>
      </c>
      <c r="F727" s="36">
        <v>2.4499999999999998E-7</v>
      </c>
      <c r="G727" s="37">
        <f t="shared" si="160"/>
        <v>4.8438964787529404</v>
      </c>
      <c r="H727" s="37"/>
      <c r="I727" s="37"/>
      <c r="J727" s="37">
        <f t="shared" si="161"/>
        <v>0.12218232595252344</v>
      </c>
      <c r="K727" s="37">
        <f t="shared" si="162"/>
        <v>0.6090591073949676</v>
      </c>
      <c r="L727" s="39"/>
      <c r="M727" s="25"/>
    </row>
    <row r="728" spans="1:13" x14ac:dyDescent="0.2">
      <c r="A728" s="25"/>
      <c r="B728" s="35"/>
      <c r="C728" s="36"/>
      <c r="D728" s="33"/>
      <c r="E728" s="36"/>
      <c r="F728" s="36"/>
      <c r="G728" s="47"/>
      <c r="H728" s="37"/>
      <c r="I728" s="37"/>
      <c r="J728" s="40"/>
      <c r="K728" s="40"/>
      <c r="L728" s="39"/>
      <c r="M728" s="25"/>
    </row>
    <row r="729" spans="1:13" x14ac:dyDescent="0.2">
      <c r="A729" s="25">
        <v>1</v>
      </c>
      <c r="B729" s="35" t="s">
        <v>1547</v>
      </c>
      <c r="C729" s="36">
        <f>AVERAGE(C730:C734)</f>
        <v>1548774827.4170001</v>
      </c>
      <c r="D729" s="33"/>
      <c r="E729" s="36">
        <f>AVERAGE(E730:E734)</f>
        <v>2.0237952000000002E-3</v>
      </c>
      <c r="F729" s="36">
        <f>2*STDEV(E730:E734)</f>
        <v>9.2085547183065248E-7</v>
      </c>
      <c r="G729" s="37">
        <f t="shared" ref="G729:G734" si="163">1000*(E729/((1+(0)/1000)*(E$712/((1+((4.87)/1000))*0.0020052)))/0.0020052-1)</f>
        <v>10.743258985288273</v>
      </c>
      <c r="H729" s="38">
        <f>G729-I729</f>
        <v>0.56325898528827345</v>
      </c>
      <c r="I729" s="37">
        <v>10.18</v>
      </c>
      <c r="J729" s="37"/>
      <c r="K729" s="37">
        <f>F729/0.0020052*1000</f>
        <v>0.45923372822194919</v>
      </c>
      <c r="L729" s="39"/>
      <c r="M729" s="25"/>
    </row>
    <row r="730" spans="1:13" x14ac:dyDescent="0.2">
      <c r="A730" s="25"/>
      <c r="B730" s="35" t="s">
        <v>1157</v>
      </c>
      <c r="C730" s="36">
        <v>1573239279.4289999</v>
      </c>
      <c r="D730" s="33"/>
      <c r="E730" s="36">
        <v>2.0240480000000001E-3</v>
      </c>
      <c r="F730" s="36">
        <v>1.01E-7</v>
      </c>
      <c r="G730" s="37">
        <f t="shared" si="163"/>
        <v>10.86951479213627</v>
      </c>
      <c r="H730" s="37"/>
      <c r="I730" s="37"/>
      <c r="J730" s="37">
        <f>F730/0.0020052*1000</f>
        <v>5.0369040494713746E-2</v>
      </c>
      <c r="K730" s="37">
        <f>SQRT((F730/0.0020052*1000)^2+(F$712/0.0020052*1000)^2)</f>
        <v>0.59880006326481305</v>
      </c>
      <c r="L730" s="39"/>
      <c r="M730" s="25"/>
    </row>
    <row r="731" spans="1:13" x14ac:dyDescent="0.2">
      <c r="A731" s="25"/>
      <c r="B731" s="35" t="s">
        <v>1156</v>
      </c>
      <c r="C731" s="36">
        <v>1573071560.322</v>
      </c>
      <c r="D731" s="33"/>
      <c r="E731" s="36">
        <v>2.0244030000000001E-3</v>
      </c>
      <c r="F731" s="36">
        <v>2.9400000000000001E-7</v>
      </c>
      <c r="G731" s="37">
        <f t="shared" si="163"/>
        <v>11.046812305708809</v>
      </c>
      <c r="H731" s="37"/>
      <c r="I731" s="37"/>
      <c r="J731" s="37">
        <f>F731/0.0020052*1000</f>
        <v>0.14661879114302814</v>
      </c>
      <c r="K731" s="37">
        <f>SQRT((F731/0.0020052*1000)^2+(F$712/0.0020052*1000)^2)</f>
        <v>0.6144278195539562</v>
      </c>
      <c r="L731" s="39"/>
      <c r="M731" s="25"/>
    </row>
    <row r="732" spans="1:13" x14ac:dyDescent="0.2">
      <c r="A732" s="25"/>
      <c r="B732" s="35" t="s">
        <v>1155</v>
      </c>
      <c r="C732" s="36">
        <v>1598259928.2720001</v>
      </c>
      <c r="D732" s="33"/>
      <c r="E732" s="36">
        <v>2.0235959999999999E-3</v>
      </c>
      <c r="F732" s="36">
        <v>1.55E-7</v>
      </c>
      <c r="G732" s="37">
        <f t="shared" si="163"/>
        <v>10.643772605841262</v>
      </c>
      <c r="H732" s="37"/>
      <c r="I732" s="37"/>
      <c r="J732" s="37">
        <f>F732/0.0020052*1000</f>
        <v>7.7299022541392384E-2</v>
      </c>
      <c r="K732" s="37">
        <f>SQRT((F732/0.0020052*1000)^2+(F$712/0.0020052*1000)^2)</f>
        <v>0.6016640378246324</v>
      </c>
      <c r="L732" s="39"/>
      <c r="M732" s="25"/>
    </row>
    <row r="733" spans="1:13" x14ac:dyDescent="0.2">
      <c r="A733" s="25"/>
      <c r="B733" s="35" t="s">
        <v>1154</v>
      </c>
      <c r="C733" s="36">
        <v>1495804321.619</v>
      </c>
      <c r="D733" s="33"/>
      <c r="E733" s="36">
        <v>2.0237440000000001E-3</v>
      </c>
      <c r="F733" s="36">
        <v>4.3000000000000001E-7</v>
      </c>
      <c r="G733" s="37">
        <f t="shared" si="163"/>
        <v>10.717688188964347</v>
      </c>
      <c r="H733" s="37"/>
      <c r="I733" s="37"/>
      <c r="J733" s="37">
        <f>F733/0.0020052*1000</f>
        <v>0.21444244963095951</v>
      </c>
      <c r="K733" s="37">
        <f>SQRT((F733/0.0020052*1000)^2+(F$712/0.0020052*1000)^2)</f>
        <v>0.63404261665073636</v>
      </c>
      <c r="L733" s="39"/>
      <c r="M733" s="25"/>
    </row>
    <row r="734" spans="1:13" x14ac:dyDescent="0.2">
      <c r="A734" s="25"/>
      <c r="B734" s="35" t="s">
        <v>1153</v>
      </c>
      <c r="C734" s="36">
        <v>1503499047.4430001</v>
      </c>
      <c r="D734" s="33"/>
      <c r="E734" s="36">
        <v>2.0231849999999998E-3</v>
      </c>
      <c r="F734" s="36">
        <v>3.1300000000000001E-7</v>
      </c>
      <c r="G734" s="37">
        <f t="shared" si="163"/>
        <v>10.43850703378979</v>
      </c>
      <c r="H734" s="37"/>
      <c r="I734" s="37"/>
      <c r="J734" s="37">
        <f>F734/0.0020052*1000</f>
        <v>0.15609415519648914</v>
      </c>
      <c r="K734" s="37">
        <f>SQRT((F734/0.0020052*1000)^2+(F$712/0.0020052*1000)^2)</f>
        <v>0.61675753810723033</v>
      </c>
      <c r="L734" s="39"/>
      <c r="M734" s="25"/>
    </row>
    <row r="735" spans="1:13" x14ac:dyDescent="0.2">
      <c r="A735" s="25"/>
      <c r="B735" s="35"/>
      <c r="C735" s="36"/>
      <c r="D735" s="33"/>
      <c r="E735" s="36"/>
      <c r="F735" s="36"/>
      <c r="G735" s="40"/>
      <c r="H735" s="37"/>
      <c r="I735" s="37"/>
      <c r="J735" s="40"/>
      <c r="K735" s="40"/>
      <c r="L735" s="39"/>
      <c r="M735" s="25"/>
    </row>
    <row r="736" spans="1:13" x14ac:dyDescent="0.2">
      <c r="A736" s="25"/>
      <c r="B736" s="30" t="s">
        <v>1403</v>
      </c>
      <c r="C736" s="33"/>
      <c r="D736" s="33"/>
      <c r="E736" s="33"/>
      <c r="F736" s="33"/>
      <c r="G736" s="31"/>
      <c r="H736" s="37"/>
      <c r="I736" s="37"/>
      <c r="J736" s="31"/>
      <c r="K736" s="31"/>
      <c r="L736" s="32"/>
      <c r="M736" s="25"/>
    </row>
    <row r="737" spans="1:13" x14ac:dyDescent="0.2">
      <c r="A737" s="25"/>
      <c r="B737" s="30" t="s">
        <v>3014</v>
      </c>
      <c r="C737" s="36"/>
      <c r="D737" s="33"/>
      <c r="E737" s="36"/>
      <c r="F737" s="36"/>
      <c r="G737" s="40"/>
      <c r="H737" s="37"/>
      <c r="I737" s="40"/>
      <c r="J737" s="40"/>
      <c r="K737" s="40"/>
      <c r="L737" s="39"/>
      <c r="M737" s="25"/>
    </row>
    <row r="738" spans="1:13" x14ac:dyDescent="0.2">
      <c r="A738" s="25">
        <v>1</v>
      </c>
      <c r="B738" s="35" t="s">
        <v>2709</v>
      </c>
      <c r="C738" s="36">
        <f>AVERAGE(C739:C789)</f>
        <v>1203898402.4148428</v>
      </c>
      <c r="D738" s="33"/>
      <c r="E738" s="36">
        <f>AVERAGE(E739:E789)</f>
        <v>2.012204156862746E-3</v>
      </c>
      <c r="F738" s="36">
        <f>2*STDEV(E739:E789)</f>
        <v>1.0086039756058402E-6</v>
      </c>
      <c r="G738" s="37">
        <f t="shared" ref="G738:G769" si="164">1000*(E738/((1+(0)/1000)*(E$738/((1+((4.87)/1000))*0.0020052)))/0.0020052-1)</f>
        <v>4.8699999999999299</v>
      </c>
      <c r="H738" s="38">
        <f>G738-I738</f>
        <v>-7.0166095156309893E-14</v>
      </c>
      <c r="I738" s="38">
        <v>4.87</v>
      </c>
      <c r="J738" s="37"/>
      <c r="K738" s="37">
        <f>F738/0.0020052*1000</f>
        <v>0.50299420287544394</v>
      </c>
      <c r="L738" s="39"/>
      <c r="M738" s="25"/>
    </row>
    <row r="739" spans="1:13" x14ac:dyDescent="0.2">
      <c r="A739" s="25"/>
      <c r="B739" s="35" t="s">
        <v>301</v>
      </c>
      <c r="C739" s="36">
        <v>1172665072.5120001</v>
      </c>
      <c r="D739" s="33"/>
      <c r="E739" s="36">
        <v>2.011442E-3</v>
      </c>
      <c r="F739" s="36">
        <v>3.8799999999999998E-7</v>
      </c>
      <c r="G739" s="37">
        <f t="shared" si="164"/>
        <v>4.4893882394805296</v>
      </c>
      <c r="H739" s="37"/>
      <c r="I739" s="37"/>
      <c r="J739" s="37">
        <f t="shared" ref="J739:J789" si="165">F739/0.0020052*1000</f>
        <v>0.19349690803909836</v>
      </c>
      <c r="K739" s="37">
        <f t="shared" ref="K739:K789" si="166">SQRT((F739/0.0020052*1000)^2+(F$738/0.0020052*1000)^2)</f>
        <v>0.53892877223896163</v>
      </c>
      <c r="L739" s="39"/>
      <c r="M739" s="25"/>
    </row>
    <row r="740" spans="1:13" x14ac:dyDescent="0.2">
      <c r="A740" s="25"/>
      <c r="B740" s="35" t="s">
        <v>320</v>
      </c>
      <c r="C740" s="36">
        <v>1184436556.2679999</v>
      </c>
      <c r="D740" s="33"/>
      <c r="E740" s="36">
        <v>2.0124769999999999E-3</v>
      </c>
      <c r="F740" s="36">
        <v>2.9299999999999999E-7</v>
      </c>
      <c r="G740" s="37">
        <f t="shared" si="164"/>
        <v>5.0062545059839092</v>
      </c>
      <c r="H740" s="37"/>
      <c r="I740" s="37"/>
      <c r="J740" s="37">
        <f t="shared" si="165"/>
        <v>0.14612008777179333</v>
      </c>
      <c r="K740" s="37">
        <f t="shared" si="166"/>
        <v>0.52378836200963819</v>
      </c>
      <c r="L740" s="39"/>
      <c r="M740" s="25"/>
    </row>
    <row r="741" spans="1:13" x14ac:dyDescent="0.2">
      <c r="A741" s="25"/>
      <c r="B741" s="35" t="s">
        <v>323</v>
      </c>
      <c r="C741" s="36">
        <v>1187589563.4979999</v>
      </c>
      <c r="D741" s="33"/>
      <c r="E741" s="36">
        <v>2.013272E-3</v>
      </c>
      <c r="F741" s="36">
        <v>4.4799999999999999E-7</v>
      </c>
      <c r="G741" s="37">
        <f t="shared" si="164"/>
        <v>5.4032677251822925</v>
      </c>
      <c r="H741" s="37"/>
      <c r="I741" s="37"/>
      <c r="J741" s="37">
        <f t="shared" si="165"/>
        <v>0.2234191103131857</v>
      </c>
      <c r="K741" s="37">
        <f t="shared" si="166"/>
        <v>0.55038101982121324</v>
      </c>
      <c r="L741" s="39"/>
      <c r="M741" s="25"/>
    </row>
    <row r="742" spans="1:13" x14ac:dyDescent="0.2">
      <c r="A742" s="25"/>
      <c r="B742" s="35" t="s">
        <v>326</v>
      </c>
      <c r="C742" s="36">
        <v>1200205945.6429999</v>
      </c>
      <c r="D742" s="33"/>
      <c r="E742" s="36">
        <v>2.0117849999999999E-3</v>
      </c>
      <c r="F742" s="36">
        <v>2.6199999999999999E-7</v>
      </c>
      <c r="G742" s="37">
        <f t="shared" si="164"/>
        <v>4.6606782195874885</v>
      </c>
      <c r="H742" s="37"/>
      <c r="I742" s="37"/>
      <c r="J742" s="37">
        <f t="shared" si="165"/>
        <v>0.13066028326351486</v>
      </c>
      <c r="K742" s="37">
        <f t="shared" si="166"/>
        <v>0.51968767327001819</v>
      </c>
      <c r="L742" s="39"/>
      <c r="M742" s="25"/>
    </row>
    <row r="743" spans="1:13" x14ac:dyDescent="0.2">
      <c r="A743" s="25"/>
      <c r="B743" s="35" t="s">
        <v>317</v>
      </c>
      <c r="C743" s="36">
        <v>1200268630.427</v>
      </c>
      <c r="D743" s="33"/>
      <c r="E743" s="36">
        <v>2.0128630000000002E-3</v>
      </c>
      <c r="F743" s="36">
        <v>1.6899999999999999E-7</v>
      </c>
      <c r="G743" s="37">
        <f t="shared" si="164"/>
        <v>5.1990181570664706</v>
      </c>
      <c r="H743" s="37"/>
      <c r="I743" s="37"/>
      <c r="J743" s="37">
        <f t="shared" si="165"/>
        <v>8.4280869738679431E-2</v>
      </c>
      <c r="K743" s="37">
        <f t="shared" si="166"/>
        <v>0.5100063069514057</v>
      </c>
      <c r="L743" s="39"/>
      <c r="M743" s="25"/>
    </row>
    <row r="744" spans="1:13" x14ac:dyDescent="0.2">
      <c r="A744" s="25"/>
      <c r="B744" s="35" t="s">
        <v>530</v>
      </c>
      <c r="C744" s="36">
        <v>1194240620.655</v>
      </c>
      <c r="D744" s="33"/>
      <c r="E744" s="36">
        <v>2.0121940000000001E-3</v>
      </c>
      <c r="F744" s="36">
        <v>3.5999999999999999E-7</v>
      </c>
      <c r="G744" s="37">
        <f t="shared" si="164"/>
        <v>4.8649277877035324</v>
      </c>
      <c r="H744" s="37"/>
      <c r="I744" s="37"/>
      <c r="J744" s="37">
        <f t="shared" si="165"/>
        <v>0.17953321364452424</v>
      </c>
      <c r="K744" s="37">
        <f t="shared" si="166"/>
        <v>0.53407428596388506</v>
      </c>
      <c r="L744" s="39"/>
      <c r="M744" s="25"/>
    </row>
    <row r="745" spans="1:13" x14ac:dyDescent="0.2">
      <c r="A745" s="25"/>
      <c r="B745" s="35" t="s">
        <v>531</v>
      </c>
      <c r="C745" s="36">
        <v>1186550467.5</v>
      </c>
      <c r="D745" s="33"/>
      <c r="E745" s="36">
        <v>2.0121420000000002E-3</v>
      </c>
      <c r="F745" s="36">
        <v>3.0199999999999998E-7</v>
      </c>
      <c r="G745" s="37">
        <f t="shared" si="164"/>
        <v>4.8389596274540647</v>
      </c>
      <c r="H745" s="37"/>
      <c r="I745" s="37"/>
      <c r="J745" s="37">
        <f t="shared" si="165"/>
        <v>0.15060841811290643</v>
      </c>
      <c r="K745" s="37">
        <f t="shared" si="166"/>
        <v>0.52505815271527334</v>
      </c>
      <c r="L745" s="39"/>
      <c r="M745" s="25"/>
    </row>
    <row r="746" spans="1:13" x14ac:dyDescent="0.2">
      <c r="A746" s="25"/>
      <c r="B746" s="35" t="s">
        <v>532</v>
      </c>
      <c r="C746" s="36">
        <v>1183621471.0220001</v>
      </c>
      <c r="D746" s="33"/>
      <c r="E746" s="36">
        <v>2.0121330000000002E-3</v>
      </c>
      <c r="F746" s="36">
        <v>2.1400000000000001E-7</v>
      </c>
      <c r="G746" s="37">
        <f t="shared" si="164"/>
        <v>4.8344651381801995</v>
      </c>
      <c r="H746" s="37"/>
      <c r="I746" s="37"/>
      <c r="J746" s="37">
        <f t="shared" si="165"/>
        <v>0.10672252144424497</v>
      </c>
      <c r="K746" s="37">
        <f t="shared" si="166"/>
        <v>0.5141914669748231</v>
      </c>
      <c r="L746" s="39"/>
      <c r="M746" s="25"/>
    </row>
    <row r="747" spans="1:13" x14ac:dyDescent="0.2">
      <c r="A747" s="25"/>
      <c r="B747" s="35" t="s">
        <v>534</v>
      </c>
      <c r="C747" s="36">
        <v>1191411763.1199999</v>
      </c>
      <c r="D747" s="33"/>
      <c r="E747" s="36">
        <v>2.0118570000000001E-3</v>
      </c>
      <c r="F747" s="36">
        <v>5.1900000000000003E-7</v>
      </c>
      <c r="G747" s="37">
        <f t="shared" si="164"/>
        <v>4.6966341337790762</v>
      </c>
      <c r="H747" s="37"/>
      <c r="I747" s="37"/>
      <c r="J747" s="37">
        <f t="shared" si="165"/>
        <v>0.25882704967085579</v>
      </c>
      <c r="K747" s="37">
        <f t="shared" si="166"/>
        <v>0.56568066059184208</v>
      </c>
      <c r="L747" s="39"/>
      <c r="M747" s="25"/>
    </row>
    <row r="748" spans="1:13" x14ac:dyDescent="0.2">
      <c r="A748" s="25"/>
      <c r="B748" s="35" t="s">
        <v>533</v>
      </c>
      <c r="C748" s="36">
        <v>1186145464.967</v>
      </c>
      <c r="D748" s="33"/>
      <c r="E748" s="36">
        <v>2.0117780000000001E-3</v>
      </c>
      <c r="F748" s="36">
        <v>5.9200000000000001E-7</v>
      </c>
      <c r="G748" s="37">
        <f t="shared" si="164"/>
        <v>4.657182505708013</v>
      </c>
      <c r="H748" s="37"/>
      <c r="I748" s="37"/>
      <c r="J748" s="37">
        <f t="shared" si="165"/>
        <v>0.29523239577099541</v>
      </c>
      <c r="K748" s="37">
        <f t="shared" si="166"/>
        <v>0.58323694639398915</v>
      </c>
      <c r="L748" s="39"/>
      <c r="M748" s="25"/>
    </row>
    <row r="749" spans="1:13" x14ac:dyDescent="0.2">
      <c r="A749" s="25"/>
      <c r="B749" s="35" t="s">
        <v>627</v>
      </c>
      <c r="C749" s="36">
        <v>1225742844.4690001</v>
      </c>
      <c r="D749" s="33"/>
      <c r="E749" s="36">
        <v>2.012546E-3</v>
      </c>
      <c r="F749" s="36">
        <v>2.5199999999999998E-7</v>
      </c>
      <c r="G749" s="37">
        <f t="shared" si="164"/>
        <v>5.0407122570841345</v>
      </c>
      <c r="H749" s="37"/>
      <c r="I749" s="37"/>
      <c r="J749" s="37">
        <f t="shared" si="165"/>
        <v>0.12567324955116696</v>
      </c>
      <c r="K749" s="37">
        <f t="shared" si="166"/>
        <v>0.51845629881317201</v>
      </c>
      <c r="L749" s="39"/>
      <c r="M749" s="25"/>
    </row>
    <row r="750" spans="1:13" x14ac:dyDescent="0.2">
      <c r="A750" s="25"/>
      <c r="B750" s="35" t="s">
        <v>628</v>
      </c>
      <c r="C750" s="36">
        <v>1218713269.3940001</v>
      </c>
      <c r="D750" s="33"/>
      <c r="E750" s="36">
        <v>2.0114009999999999E-3</v>
      </c>
      <c r="F750" s="36">
        <v>4.2599999999999998E-7</v>
      </c>
      <c r="G750" s="37">
        <f t="shared" si="164"/>
        <v>4.4689133438993167</v>
      </c>
      <c r="H750" s="37"/>
      <c r="I750" s="37"/>
      <c r="J750" s="37">
        <f t="shared" si="165"/>
        <v>0.21244763614602036</v>
      </c>
      <c r="K750" s="37">
        <f t="shared" si="166"/>
        <v>0.54601938265077654</v>
      </c>
      <c r="L750" s="39"/>
      <c r="M750" s="25"/>
    </row>
    <row r="751" spans="1:13" x14ac:dyDescent="0.2">
      <c r="A751" s="25"/>
      <c r="B751" s="35" t="s">
        <v>629</v>
      </c>
      <c r="C751" s="36">
        <v>1218326178.2060001</v>
      </c>
      <c r="D751" s="33"/>
      <c r="E751" s="36">
        <v>2.0119589999999998E-3</v>
      </c>
      <c r="F751" s="36">
        <v>2.9400000000000001E-7</v>
      </c>
      <c r="G751" s="37">
        <f t="shared" si="164"/>
        <v>4.747571678883844</v>
      </c>
      <c r="H751" s="37"/>
      <c r="I751" s="37"/>
      <c r="J751" s="37">
        <f t="shared" si="165"/>
        <v>0.14661879114302814</v>
      </c>
      <c r="K751" s="37">
        <f t="shared" si="166"/>
        <v>0.52392770306841585</v>
      </c>
      <c r="L751" s="39"/>
      <c r="M751" s="25"/>
    </row>
    <row r="752" spans="1:13" x14ac:dyDescent="0.2">
      <c r="A752" s="25"/>
      <c r="B752" s="35" t="s">
        <v>630</v>
      </c>
      <c r="C752" s="36">
        <v>1208746056.9679999</v>
      </c>
      <c r="D752" s="33"/>
      <c r="E752" s="36">
        <v>2.011737E-3</v>
      </c>
      <c r="F752" s="36">
        <v>1.8300000000000001E-7</v>
      </c>
      <c r="G752" s="37">
        <f t="shared" si="164"/>
        <v>4.6367076101265781</v>
      </c>
      <c r="H752" s="37"/>
      <c r="I752" s="37"/>
      <c r="J752" s="37">
        <f t="shared" si="165"/>
        <v>9.1262716935966492E-2</v>
      </c>
      <c r="K752" s="37">
        <f t="shared" si="166"/>
        <v>0.51120646673221726</v>
      </c>
      <c r="L752" s="39"/>
      <c r="M752" s="25"/>
    </row>
    <row r="753" spans="1:13" x14ac:dyDescent="0.2">
      <c r="A753" s="25"/>
      <c r="B753" s="35" t="s">
        <v>631</v>
      </c>
      <c r="C753" s="36">
        <v>1186598682.0190001</v>
      </c>
      <c r="D753" s="33"/>
      <c r="E753" s="36">
        <v>2.013403E-3</v>
      </c>
      <c r="F753" s="36">
        <v>1.68E-7</v>
      </c>
      <c r="G753" s="37">
        <f t="shared" si="164"/>
        <v>5.4686875135028234</v>
      </c>
      <c r="H753" s="37"/>
      <c r="I753" s="37"/>
      <c r="J753" s="37">
        <f t="shared" si="165"/>
        <v>8.3782166367444649E-2</v>
      </c>
      <c r="K753" s="37">
        <f t="shared" si="166"/>
        <v>0.50992413114847335</v>
      </c>
      <c r="L753" s="39"/>
      <c r="M753" s="25"/>
    </row>
    <row r="754" spans="1:13" x14ac:dyDescent="0.2">
      <c r="A754" s="25"/>
      <c r="B754" s="35" t="s">
        <v>632</v>
      </c>
      <c r="C754" s="36">
        <v>1212366740.8080001</v>
      </c>
      <c r="D754" s="33"/>
      <c r="E754" s="36">
        <v>2.013173E-3</v>
      </c>
      <c r="F754" s="36">
        <v>2.79E-7</v>
      </c>
      <c r="G754" s="37">
        <f t="shared" si="164"/>
        <v>5.3538283431688871</v>
      </c>
      <c r="H754" s="37"/>
      <c r="I754" s="37"/>
      <c r="J754" s="37">
        <f t="shared" si="165"/>
        <v>0.13913824057450627</v>
      </c>
      <c r="K754" s="37">
        <f t="shared" si="166"/>
        <v>0.52188372087704793</v>
      </c>
      <c r="L754" s="39"/>
      <c r="M754" s="25"/>
    </row>
    <row r="755" spans="1:13" x14ac:dyDescent="0.2">
      <c r="A755" s="25"/>
      <c r="B755" s="35" t="s">
        <v>633</v>
      </c>
      <c r="C755" s="36">
        <v>1209596947.3180001</v>
      </c>
      <c r="D755" s="33"/>
      <c r="E755" s="36">
        <v>2.0124610000000001E-3</v>
      </c>
      <c r="F755" s="36">
        <v>3.7E-7</v>
      </c>
      <c r="G755" s="37">
        <f t="shared" si="164"/>
        <v>4.9982643028303464</v>
      </c>
      <c r="H755" s="37"/>
      <c r="I755" s="37"/>
      <c r="J755" s="37">
        <f t="shared" si="165"/>
        <v>0.18452024735687214</v>
      </c>
      <c r="K755" s="37">
        <f t="shared" si="166"/>
        <v>0.53577130364638281</v>
      </c>
      <c r="L755" s="39"/>
      <c r="M755" s="25"/>
    </row>
    <row r="756" spans="1:13" x14ac:dyDescent="0.2">
      <c r="A756" s="25"/>
      <c r="B756" s="35" t="s">
        <v>634</v>
      </c>
      <c r="C756" s="36">
        <v>1220457087.872</v>
      </c>
      <c r="D756" s="33"/>
      <c r="E756" s="36">
        <v>2.0118200000000001E-3</v>
      </c>
      <c r="F756" s="36">
        <v>4.82E-7</v>
      </c>
      <c r="G756" s="37">
        <f t="shared" si="164"/>
        <v>4.6781567889861986</v>
      </c>
      <c r="H756" s="37"/>
      <c r="I756" s="37"/>
      <c r="J756" s="37">
        <f t="shared" si="165"/>
        <v>0.24037502493516857</v>
      </c>
      <c r="K756" s="37">
        <f t="shared" si="166"/>
        <v>0.55747943526096655</v>
      </c>
      <c r="L756" s="39"/>
      <c r="M756" s="25"/>
    </row>
    <row r="757" spans="1:13" x14ac:dyDescent="0.2">
      <c r="A757" s="25"/>
      <c r="B757" s="35" t="s">
        <v>635</v>
      </c>
      <c r="C757" s="36">
        <v>1201762636.744</v>
      </c>
      <c r="D757" s="33"/>
      <c r="E757" s="36">
        <v>2.0119040000000001E-3</v>
      </c>
      <c r="F757" s="36">
        <v>2.28E-7</v>
      </c>
      <c r="G757" s="37">
        <f t="shared" si="164"/>
        <v>4.720105355543236</v>
      </c>
      <c r="H757" s="37"/>
      <c r="I757" s="37"/>
      <c r="J757" s="37">
        <f t="shared" si="165"/>
        <v>0.11370436864153202</v>
      </c>
      <c r="K757" s="37">
        <f t="shared" si="166"/>
        <v>0.51568580703222056</v>
      </c>
      <c r="L757" s="39"/>
      <c r="M757" s="25"/>
    </row>
    <row r="758" spans="1:13" x14ac:dyDescent="0.2">
      <c r="A758" s="25"/>
      <c r="B758" s="35" t="s">
        <v>636</v>
      </c>
      <c r="C758" s="36">
        <v>1196589305.595</v>
      </c>
      <c r="D758" s="33"/>
      <c r="E758" s="36">
        <v>2.011976E-3</v>
      </c>
      <c r="F758" s="36">
        <v>3.1699999999999999E-7</v>
      </c>
      <c r="G758" s="37">
        <f t="shared" si="164"/>
        <v>4.7560612697346016</v>
      </c>
      <c r="H758" s="37"/>
      <c r="I758" s="37"/>
      <c r="J758" s="37">
        <f t="shared" si="165"/>
        <v>0.15808896868142827</v>
      </c>
      <c r="K758" s="37">
        <f t="shared" si="166"/>
        <v>0.52725258666512098</v>
      </c>
      <c r="L758" s="39"/>
      <c r="M758" s="25"/>
    </row>
    <row r="759" spans="1:13" x14ac:dyDescent="0.2">
      <c r="A759" s="25"/>
      <c r="B759" s="35" t="s">
        <v>637</v>
      </c>
      <c r="C759" s="36">
        <v>1194640636.1760001</v>
      </c>
      <c r="D759" s="33"/>
      <c r="E759" s="36">
        <v>2.012074E-3</v>
      </c>
      <c r="F759" s="36">
        <v>3.5900000000000003E-7</v>
      </c>
      <c r="G759" s="37">
        <f t="shared" si="164"/>
        <v>4.8050012640508122</v>
      </c>
      <c r="H759" s="37"/>
      <c r="I759" s="37"/>
      <c r="J759" s="37">
        <f t="shared" si="165"/>
        <v>0.17903451027328948</v>
      </c>
      <c r="K759" s="37">
        <f t="shared" si="166"/>
        <v>0.53390684954877643</v>
      </c>
      <c r="L759" s="39"/>
      <c r="M759" s="25"/>
    </row>
    <row r="760" spans="1:13" x14ac:dyDescent="0.2">
      <c r="A760" s="25"/>
      <c r="B760" s="35" t="s">
        <v>638</v>
      </c>
      <c r="C760" s="36">
        <v>1189543031.973</v>
      </c>
      <c r="D760" s="33"/>
      <c r="E760" s="36">
        <v>2.0126359999999999E-3</v>
      </c>
      <c r="F760" s="36">
        <v>4.1100000000000001E-7</v>
      </c>
      <c r="G760" s="37">
        <f t="shared" si="164"/>
        <v>5.0856571498236747</v>
      </c>
      <c r="H760" s="37"/>
      <c r="I760" s="37"/>
      <c r="J760" s="37">
        <f t="shared" si="165"/>
        <v>0.20496708557749854</v>
      </c>
      <c r="K760" s="37">
        <f t="shared" si="166"/>
        <v>0.54315253317685708</v>
      </c>
      <c r="L760" s="39"/>
      <c r="M760" s="25"/>
    </row>
    <row r="761" spans="1:13" x14ac:dyDescent="0.2">
      <c r="A761" s="25"/>
      <c r="B761" s="35" t="s">
        <v>639</v>
      </c>
      <c r="C761" s="36">
        <v>1192883608.3840001</v>
      </c>
      <c r="D761" s="33"/>
      <c r="E761" s="36">
        <v>2.0119769999999999E-3</v>
      </c>
      <c r="F761" s="36">
        <v>1.54E-7</v>
      </c>
      <c r="G761" s="37">
        <f t="shared" si="164"/>
        <v>4.7565606574315744</v>
      </c>
      <c r="H761" s="37"/>
      <c r="I761" s="37"/>
      <c r="J761" s="37">
        <f t="shared" si="165"/>
        <v>7.6800319170157602E-2</v>
      </c>
      <c r="K761" s="37">
        <f t="shared" si="166"/>
        <v>0.50882360121258263</v>
      </c>
      <c r="L761" s="39"/>
      <c r="M761" s="25"/>
    </row>
    <row r="762" spans="1:13" x14ac:dyDescent="0.2">
      <c r="A762" s="25"/>
      <c r="B762" s="35" t="s">
        <v>640</v>
      </c>
      <c r="C762" s="36">
        <v>1186753756.089</v>
      </c>
      <c r="D762" s="33"/>
      <c r="E762" s="36">
        <v>2.01257E-3</v>
      </c>
      <c r="F762" s="36">
        <v>2.3200000000000001E-7</v>
      </c>
      <c r="G762" s="37">
        <f t="shared" si="164"/>
        <v>5.0526975618145897</v>
      </c>
      <c r="H762" s="37"/>
      <c r="I762" s="37"/>
      <c r="J762" s="37">
        <f t="shared" si="165"/>
        <v>0.11569918212647119</v>
      </c>
      <c r="K762" s="37">
        <f t="shared" si="166"/>
        <v>0.51612931409777296</v>
      </c>
      <c r="L762" s="39"/>
      <c r="M762" s="25"/>
    </row>
    <row r="763" spans="1:13" x14ac:dyDescent="0.2">
      <c r="A763" s="25"/>
      <c r="B763" s="35" t="s">
        <v>641</v>
      </c>
      <c r="C763" s="36">
        <v>1185719024.3610001</v>
      </c>
      <c r="D763" s="33"/>
      <c r="E763" s="36">
        <v>2.0120369999999999E-3</v>
      </c>
      <c r="F763" s="36">
        <v>2.2999999999999999E-7</v>
      </c>
      <c r="G763" s="37">
        <f t="shared" si="164"/>
        <v>4.7865239192579345</v>
      </c>
      <c r="H763" s="37"/>
      <c r="I763" s="37"/>
      <c r="J763" s="37">
        <f t="shared" si="165"/>
        <v>0.11470177538400159</v>
      </c>
      <c r="K763" s="37">
        <f t="shared" si="166"/>
        <v>0.51590664407676046</v>
      </c>
      <c r="L763" s="39"/>
      <c r="M763" s="25"/>
    </row>
    <row r="764" spans="1:13" x14ac:dyDescent="0.2">
      <c r="A764" s="25"/>
      <c r="B764" s="35" t="s">
        <v>642</v>
      </c>
      <c r="C764" s="36">
        <v>1168118621.641</v>
      </c>
      <c r="D764" s="33"/>
      <c r="E764" s="36">
        <v>2.0132010000000001E-3</v>
      </c>
      <c r="F764" s="36">
        <v>3.6199999999999999E-7</v>
      </c>
      <c r="G764" s="37">
        <f t="shared" si="164"/>
        <v>5.3678111986876775</v>
      </c>
      <c r="H764" s="37"/>
      <c r="I764" s="37"/>
      <c r="J764" s="37">
        <f t="shared" si="165"/>
        <v>0.18053062038699383</v>
      </c>
      <c r="K764" s="37">
        <f t="shared" si="166"/>
        <v>0.53441039756316133</v>
      </c>
      <c r="L764" s="39"/>
      <c r="M764" s="25"/>
    </row>
    <row r="765" spans="1:13" x14ac:dyDescent="0.2">
      <c r="A765" s="25"/>
      <c r="B765" s="35" t="s">
        <v>643</v>
      </c>
      <c r="C765" s="36">
        <v>1193744364.4349999</v>
      </c>
      <c r="D765" s="33"/>
      <c r="E765" s="36">
        <v>2.0119309999999998E-3</v>
      </c>
      <c r="F765" s="36">
        <v>9.6999999999999995E-8</v>
      </c>
      <c r="G765" s="37">
        <f t="shared" si="164"/>
        <v>4.7335888233648316</v>
      </c>
      <c r="H765" s="37"/>
      <c r="I765" s="37"/>
      <c r="J765" s="37">
        <f t="shared" si="165"/>
        <v>4.837422700977459E-2</v>
      </c>
      <c r="K765" s="37">
        <f t="shared" si="166"/>
        <v>0.50531498490060278</v>
      </c>
      <c r="L765" s="39"/>
      <c r="M765" s="25"/>
    </row>
    <row r="766" spans="1:13" x14ac:dyDescent="0.2">
      <c r="A766" s="25"/>
      <c r="B766" s="35" t="s">
        <v>644</v>
      </c>
      <c r="C766" s="36">
        <v>1203881675.0580001</v>
      </c>
      <c r="D766" s="33"/>
      <c r="E766" s="36">
        <v>2.0118229999999998E-3</v>
      </c>
      <c r="F766" s="36">
        <v>2.6899999999999999E-7</v>
      </c>
      <c r="G766" s="37">
        <f t="shared" si="164"/>
        <v>4.6796549520773389</v>
      </c>
      <c r="H766" s="37"/>
      <c r="I766" s="37"/>
      <c r="J766" s="37">
        <f t="shared" si="165"/>
        <v>0.1341512068621584</v>
      </c>
      <c r="K766" s="37">
        <f t="shared" si="166"/>
        <v>0.5205763291092641</v>
      </c>
      <c r="L766" s="39"/>
      <c r="M766" s="25"/>
    </row>
    <row r="767" spans="1:13" x14ac:dyDescent="0.2">
      <c r="A767" s="25"/>
      <c r="B767" s="35" t="s">
        <v>645</v>
      </c>
      <c r="C767" s="36">
        <v>1213494255.6240001</v>
      </c>
      <c r="D767" s="33"/>
      <c r="E767" s="36">
        <v>2.0126200000000001E-3</v>
      </c>
      <c r="F767" s="36">
        <v>2.3200000000000001E-7</v>
      </c>
      <c r="G767" s="37">
        <f t="shared" si="164"/>
        <v>5.0776669466701119</v>
      </c>
      <c r="H767" s="37"/>
      <c r="I767" s="37"/>
      <c r="J767" s="37">
        <f t="shared" si="165"/>
        <v>0.11569918212647119</v>
      </c>
      <c r="K767" s="37">
        <f t="shared" si="166"/>
        <v>0.51612931409777296</v>
      </c>
      <c r="L767" s="39"/>
      <c r="M767" s="25"/>
    </row>
    <row r="768" spans="1:13" x14ac:dyDescent="0.2">
      <c r="A768" s="25"/>
      <c r="B768" s="35" t="s">
        <v>646</v>
      </c>
      <c r="C768" s="36">
        <v>1216842761.5940001</v>
      </c>
      <c r="D768" s="33"/>
      <c r="E768" s="36">
        <v>2.0126010000000001E-3</v>
      </c>
      <c r="F768" s="36">
        <v>3.4499999999999998E-7</v>
      </c>
      <c r="G768" s="37">
        <f t="shared" si="164"/>
        <v>5.0681785804251867</v>
      </c>
      <c r="H768" s="37"/>
      <c r="I768" s="37"/>
      <c r="J768" s="37">
        <f t="shared" si="165"/>
        <v>0.17205266307600237</v>
      </c>
      <c r="K768" s="37">
        <f t="shared" si="166"/>
        <v>0.53160632708598154</v>
      </c>
      <c r="L768" s="39"/>
      <c r="M768" s="25"/>
    </row>
    <row r="769" spans="1:13" x14ac:dyDescent="0.2">
      <c r="A769" s="25"/>
      <c r="B769" s="35" t="s">
        <v>647</v>
      </c>
      <c r="C769" s="36">
        <v>1211096191.891</v>
      </c>
      <c r="D769" s="33"/>
      <c r="E769" s="36">
        <v>2.012481E-3</v>
      </c>
      <c r="F769" s="36">
        <v>2.8999999999999998E-7</v>
      </c>
      <c r="G769" s="37">
        <f t="shared" si="164"/>
        <v>5.0082520567724664</v>
      </c>
      <c r="H769" s="37"/>
      <c r="I769" s="37"/>
      <c r="J769" s="37">
        <f t="shared" si="165"/>
        <v>0.14462397765808896</v>
      </c>
      <c r="K769" s="37">
        <f t="shared" si="166"/>
        <v>0.52337296743331196</v>
      </c>
      <c r="L769" s="39"/>
      <c r="M769" s="25"/>
    </row>
    <row r="770" spans="1:13" x14ac:dyDescent="0.2">
      <c r="A770" s="25"/>
      <c r="B770" s="35" t="s">
        <v>648</v>
      </c>
      <c r="C770" s="36">
        <v>1198458298.8770001</v>
      </c>
      <c r="D770" s="33"/>
      <c r="E770" s="36">
        <v>2.0124090000000002E-3</v>
      </c>
      <c r="F770" s="36">
        <v>4.1699999999999999E-7</v>
      </c>
      <c r="G770" s="37">
        <f t="shared" ref="G770:G789" si="167">1000*(E770/((1+(0)/1000)*(E$738/((1+((4.87)/1000))*0.0020052)))/0.0020052-1)</f>
        <v>4.9722961425811008</v>
      </c>
      <c r="H770" s="37"/>
      <c r="I770" s="37"/>
      <c r="J770" s="37">
        <f t="shared" si="165"/>
        <v>0.20795930580490724</v>
      </c>
      <c r="K770" s="37">
        <f t="shared" si="166"/>
        <v>0.54428874781421133</v>
      </c>
      <c r="L770" s="39"/>
      <c r="M770" s="25"/>
    </row>
    <row r="771" spans="1:13" x14ac:dyDescent="0.2">
      <c r="A771" s="25"/>
      <c r="B771" s="35" t="s">
        <v>649</v>
      </c>
      <c r="C771" s="36">
        <v>1191971911.4289999</v>
      </c>
      <c r="D771" s="33"/>
      <c r="E771" s="36">
        <v>2.012443E-3</v>
      </c>
      <c r="F771" s="36">
        <v>3.3299999999999998E-7</v>
      </c>
      <c r="G771" s="37">
        <f t="shared" si="167"/>
        <v>4.989275324282394</v>
      </c>
      <c r="H771" s="37"/>
      <c r="I771" s="37"/>
      <c r="J771" s="37">
        <f t="shared" si="165"/>
        <v>0.16606822262118492</v>
      </c>
      <c r="K771" s="37">
        <f t="shared" si="166"/>
        <v>0.52969974767868511</v>
      </c>
      <c r="L771" s="39"/>
      <c r="M771" s="25"/>
    </row>
    <row r="772" spans="1:13" x14ac:dyDescent="0.2">
      <c r="A772" s="25"/>
      <c r="B772" s="35" t="s">
        <v>650</v>
      </c>
      <c r="C772" s="36">
        <v>1223394330.5020001</v>
      </c>
      <c r="D772" s="33"/>
      <c r="E772" s="36">
        <v>2.0120810000000002E-3</v>
      </c>
      <c r="F772" s="36">
        <v>4.2300000000000002E-7</v>
      </c>
      <c r="G772" s="37">
        <f t="shared" si="167"/>
        <v>4.8084969779305098</v>
      </c>
      <c r="H772" s="37"/>
      <c r="I772" s="37"/>
      <c r="J772" s="37">
        <f t="shared" si="165"/>
        <v>0.21095152603231598</v>
      </c>
      <c r="K772" s="37">
        <f t="shared" si="166"/>
        <v>0.54543901076258394</v>
      </c>
      <c r="L772" s="39"/>
      <c r="M772" s="25"/>
    </row>
    <row r="773" spans="1:13" x14ac:dyDescent="0.2">
      <c r="A773" s="25"/>
      <c r="B773" s="35" t="s">
        <v>651</v>
      </c>
      <c r="C773" s="36">
        <v>1205671837.451</v>
      </c>
      <c r="D773" s="33"/>
      <c r="E773" s="36">
        <v>2.0119930000000001E-3</v>
      </c>
      <c r="F773" s="36">
        <v>3.3200000000000001E-7</v>
      </c>
      <c r="G773" s="37">
        <f t="shared" si="167"/>
        <v>4.7645508605853593</v>
      </c>
      <c r="H773" s="37"/>
      <c r="I773" s="37"/>
      <c r="J773" s="37">
        <f t="shared" si="165"/>
        <v>0.16556951924995011</v>
      </c>
      <c r="K773" s="37">
        <f t="shared" si="166"/>
        <v>0.52954360899831732</v>
      </c>
      <c r="L773" s="39"/>
      <c r="M773" s="25"/>
    </row>
    <row r="774" spans="1:13" x14ac:dyDescent="0.2">
      <c r="A774" s="25"/>
      <c r="B774" s="35" t="s">
        <v>301</v>
      </c>
      <c r="C774" s="36">
        <v>1216359116.5190001</v>
      </c>
      <c r="D774" s="33"/>
      <c r="E774" s="36">
        <v>2.0119199999999999E-3</v>
      </c>
      <c r="F774" s="36">
        <v>5.3200000000000005E-7</v>
      </c>
      <c r="G774" s="37">
        <f t="shared" si="167"/>
        <v>4.7280955586967988</v>
      </c>
      <c r="H774" s="37"/>
      <c r="I774" s="37"/>
      <c r="J774" s="37">
        <f t="shared" si="165"/>
        <v>0.26531019349690804</v>
      </c>
      <c r="K774" s="37">
        <f t="shared" si="166"/>
        <v>0.5686762408433027</v>
      </c>
      <c r="L774" s="39"/>
      <c r="M774" s="25"/>
    </row>
    <row r="775" spans="1:13" x14ac:dyDescent="0.2">
      <c r="A775" s="25"/>
      <c r="B775" s="35" t="s">
        <v>320</v>
      </c>
      <c r="C775" s="36">
        <v>1217631608.2219999</v>
      </c>
      <c r="D775" s="33"/>
      <c r="E775" s="36">
        <v>2.0120160000000002E-3</v>
      </c>
      <c r="F775" s="36">
        <v>3.6100000000000002E-7</v>
      </c>
      <c r="G775" s="37">
        <f t="shared" si="167"/>
        <v>4.7760367776188417</v>
      </c>
      <c r="H775" s="37"/>
      <c r="I775" s="37"/>
      <c r="J775" s="37">
        <f t="shared" si="165"/>
        <v>0.18003191701575905</v>
      </c>
      <c r="K775" s="37">
        <f t="shared" si="166"/>
        <v>0.53424213543174637</v>
      </c>
      <c r="L775" s="39"/>
      <c r="M775" s="25"/>
    </row>
    <row r="776" spans="1:13" x14ac:dyDescent="0.2">
      <c r="A776" s="25"/>
      <c r="B776" s="35" t="s">
        <v>323</v>
      </c>
      <c r="C776" s="36">
        <v>1205014854.2639999</v>
      </c>
      <c r="D776" s="33"/>
      <c r="E776" s="36">
        <v>2.0131099999999998E-3</v>
      </c>
      <c r="F776" s="36">
        <v>1.86E-7</v>
      </c>
      <c r="G776" s="37">
        <f t="shared" si="167"/>
        <v>5.3223669182511646</v>
      </c>
      <c r="H776" s="37"/>
      <c r="I776" s="37"/>
      <c r="J776" s="37">
        <f t="shared" si="165"/>
        <v>9.2758827049670867E-2</v>
      </c>
      <c r="K776" s="37">
        <f t="shared" si="166"/>
        <v>0.51147567696023821</v>
      </c>
      <c r="L776" s="39"/>
      <c r="M776" s="25"/>
    </row>
    <row r="777" spans="1:13" x14ac:dyDescent="0.2">
      <c r="A777" s="25"/>
      <c r="B777" s="35" t="s">
        <v>326</v>
      </c>
      <c r="C777" s="36">
        <v>1207445317.405</v>
      </c>
      <c r="D777" s="33"/>
      <c r="E777" s="36">
        <v>2.0119209999999998E-3</v>
      </c>
      <c r="F777" s="36">
        <v>2.7599999999999998E-7</v>
      </c>
      <c r="G777" s="37">
        <f t="shared" si="167"/>
        <v>4.7285949463937715</v>
      </c>
      <c r="H777" s="37"/>
      <c r="I777" s="37"/>
      <c r="J777" s="37">
        <f t="shared" si="165"/>
        <v>0.1376421304608019</v>
      </c>
      <c r="K777" s="37">
        <f t="shared" si="166"/>
        <v>0.52148683991457701</v>
      </c>
      <c r="L777" s="39"/>
      <c r="M777" s="25"/>
    </row>
    <row r="778" spans="1:13" x14ac:dyDescent="0.2">
      <c r="A778" s="25"/>
      <c r="B778" s="35" t="s">
        <v>317</v>
      </c>
      <c r="C778" s="36">
        <v>1212728851.365</v>
      </c>
      <c r="D778" s="33"/>
      <c r="E778" s="36">
        <v>2.0129670000000001E-3</v>
      </c>
      <c r="F778" s="36">
        <v>5.5499999999999998E-7</v>
      </c>
      <c r="G778" s="37">
        <f t="shared" si="167"/>
        <v>5.250954477565184</v>
      </c>
      <c r="H778" s="37"/>
      <c r="I778" s="37"/>
      <c r="J778" s="37">
        <f t="shared" si="165"/>
        <v>0.27678037103530817</v>
      </c>
      <c r="K778" s="37">
        <f t="shared" si="166"/>
        <v>0.57411718482967056</v>
      </c>
      <c r="L778" s="39"/>
      <c r="M778" s="25"/>
    </row>
    <row r="779" spans="1:13" x14ac:dyDescent="0.2">
      <c r="A779" s="25"/>
      <c r="B779" s="35" t="s">
        <v>301</v>
      </c>
      <c r="C779" s="36">
        <v>1181824980.4200001</v>
      </c>
      <c r="D779" s="33"/>
      <c r="E779" s="36">
        <v>2.0126100000000002E-3</v>
      </c>
      <c r="F779" s="36">
        <v>4.9299999999999998E-7</v>
      </c>
      <c r="G779" s="37">
        <f t="shared" si="167"/>
        <v>5.0726730696990519</v>
      </c>
      <c r="H779" s="37"/>
      <c r="I779" s="37"/>
      <c r="J779" s="37">
        <f t="shared" si="165"/>
        <v>0.24586076201875126</v>
      </c>
      <c r="K779" s="37">
        <f t="shared" si="166"/>
        <v>0.55986666486471959</v>
      </c>
      <c r="L779" s="39"/>
      <c r="M779" s="25"/>
    </row>
    <row r="780" spans="1:13" x14ac:dyDescent="0.2">
      <c r="A780" s="25"/>
      <c r="B780" s="35" t="s">
        <v>303</v>
      </c>
      <c r="C780" s="36">
        <v>1217354053.9100001</v>
      </c>
      <c r="D780" s="33"/>
      <c r="E780" s="36">
        <v>2.0115409999999999E-3</v>
      </c>
      <c r="F780" s="36">
        <v>2.2600000000000001E-7</v>
      </c>
      <c r="G780" s="37">
        <f t="shared" si="167"/>
        <v>4.538827621494157</v>
      </c>
      <c r="H780" s="37"/>
      <c r="I780" s="37"/>
      <c r="J780" s="37">
        <f t="shared" si="165"/>
        <v>0.11270696189906246</v>
      </c>
      <c r="K780" s="37">
        <f t="shared" si="166"/>
        <v>0.51546680532001277</v>
      </c>
      <c r="L780" s="39"/>
      <c r="M780" s="25"/>
    </row>
    <row r="781" spans="1:13" x14ac:dyDescent="0.2">
      <c r="A781" s="25"/>
      <c r="B781" s="35" t="s">
        <v>320</v>
      </c>
      <c r="C781" s="36">
        <v>1220459288.9809999</v>
      </c>
      <c r="D781" s="33"/>
      <c r="E781" s="36">
        <v>2.0113560000000002E-3</v>
      </c>
      <c r="F781" s="36">
        <v>3.6399999999999998E-7</v>
      </c>
      <c r="G781" s="37">
        <f t="shared" si="167"/>
        <v>4.4464408975297687</v>
      </c>
      <c r="H781" s="37"/>
      <c r="I781" s="37"/>
      <c r="J781" s="37">
        <f t="shared" si="165"/>
        <v>0.18152802712946339</v>
      </c>
      <c r="K781" s="37">
        <f t="shared" si="166"/>
        <v>0.53474815825752819</v>
      </c>
      <c r="L781" s="39"/>
      <c r="M781" s="25"/>
    </row>
    <row r="782" spans="1:13" x14ac:dyDescent="0.2">
      <c r="A782" s="25"/>
      <c r="B782" s="35" t="s">
        <v>322</v>
      </c>
      <c r="C782" s="36">
        <v>1224704483.3740001</v>
      </c>
      <c r="D782" s="33"/>
      <c r="E782" s="36">
        <v>2.0116169999999998E-3</v>
      </c>
      <c r="F782" s="36">
        <v>1.36E-7</v>
      </c>
      <c r="G782" s="37">
        <f t="shared" si="167"/>
        <v>4.5767810864738578</v>
      </c>
      <c r="H782" s="37"/>
      <c r="I782" s="37"/>
      <c r="J782" s="37">
        <f t="shared" si="165"/>
        <v>6.7823658487931385E-2</v>
      </c>
      <c r="K782" s="37">
        <f t="shared" si="166"/>
        <v>0.50754627057736401</v>
      </c>
      <c r="L782" s="39"/>
      <c r="M782" s="25"/>
    </row>
    <row r="783" spans="1:13" x14ac:dyDescent="0.2">
      <c r="A783" s="25"/>
      <c r="B783" s="35" t="s">
        <v>323</v>
      </c>
      <c r="C783" s="36">
        <v>1211157339.694</v>
      </c>
      <c r="D783" s="33"/>
      <c r="E783" s="36">
        <v>2.0121230000000002E-3</v>
      </c>
      <c r="F783" s="36">
        <v>2.04E-7</v>
      </c>
      <c r="G783" s="37">
        <f t="shared" si="167"/>
        <v>4.8294712612089175</v>
      </c>
      <c r="H783" s="37"/>
      <c r="I783" s="37"/>
      <c r="J783" s="37">
        <f t="shared" si="165"/>
        <v>0.10173548773189707</v>
      </c>
      <c r="K783" s="37">
        <f t="shared" si="166"/>
        <v>0.51317957635738998</v>
      </c>
      <c r="L783" s="39"/>
      <c r="M783" s="25"/>
    </row>
    <row r="784" spans="1:13" x14ac:dyDescent="0.2">
      <c r="A784" s="25"/>
      <c r="B784" s="35" t="s">
        <v>324</v>
      </c>
      <c r="C784" s="36">
        <v>1221570358.9230001</v>
      </c>
      <c r="D784" s="33"/>
      <c r="E784" s="36">
        <v>2.0121399999999999E-3</v>
      </c>
      <c r="F784" s="36">
        <v>1.72E-7</v>
      </c>
      <c r="G784" s="37">
        <f t="shared" si="167"/>
        <v>4.8379608520598971</v>
      </c>
      <c r="H784" s="37"/>
      <c r="I784" s="37"/>
      <c r="J784" s="37">
        <f t="shared" si="165"/>
        <v>8.5776979852383806E-2</v>
      </c>
      <c r="K784" s="37">
        <f t="shared" si="166"/>
        <v>0.51025567943816119</v>
      </c>
      <c r="L784" s="39"/>
      <c r="M784" s="25"/>
    </row>
    <row r="785" spans="1:13" x14ac:dyDescent="0.2">
      <c r="A785" s="25"/>
      <c r="B785" s="35" t="s">
        <v>326</v>
      </c>
      <c r="C785" s="36">
        <v>1200318549.5510001</v>
      </c>
      <c r="D785" s="33"/>
      <c r="E785" s="36">
        <v>2.0115010000000002E-3</v>
      </c>
      <c r="F785" s="36">
        <v>6.0299999999999999E-7</v>
      </c>
      <c r="G785" s="37">
        <f t="shared" si="167"/>
        <v>4.5188521136101389</v>
      </c>
      <c r="H785" s="37"/>
      <c r="I785" s="37"/>
      <c r="J785" s="37">
        <f t="shared" si="165"/>
        <v>0.3007181328545781</v>
      </c>
      <c r="K785" s="37">
        <f t="shared" si="166"/>
        <v>0.58603290313244949</v>
      </c>
      <c r="L785" s="39"/>
      <c r="M785" s="25"/>
    </row>
    <row r="786" spans="1:13" x14ac:dyDescent="0.2">
      <c r="A786" s="25"/>
      <c r="B786" s="35" t="s">
        <v>535</v>
      </c>
      <c r="C786" s="36">
        <v>1226030166.984</v>
      </c>
      <c r="D786" s="33"/>
      <c r="E786" s="36">
        <v>2.0119439999999999E-3</v>
      </c>
      <c r="F786" s="36">
        <v>2.4699999999999998E-7</v>
      </c>
      <c r="G786" s="37">
        <f t="shared" si="167"/>
        <v>4.740080863427254</v>
      </c>
      <c r="H786" s="37"/>
      <c r="I786" s="37"/>
      <c r="J786" s="37">
        <f t="shared" si="165"/>
        <v>0.12317973269499301</v>
      </c>
      <c r="K786" s="37">
        <f t="shared" si="166"/>
        <v>0.51785752352660974</v>
      </c>
      <c r="L786" s="39"/>
      <c r="M786" s="25"/>
    </row>
    <row r="787" spans="1:13" x14ac:dyDescent="0.2">
      <c r="A787" s="25"/>
      <c r="B787" s="35" t="s">
        <v>536</v>
      </c>
      <c r="C787" s="36">
        <v>1218415670.9319999</v>
      </c>
      <c r="D787" s="33"/>
      <c r="E787" s="36">
        <v>2.0119109999999999E-3</v>
      </c>
      <c r="F787" s="36">
        <v>3.27E-7</v>
      </c>
      <c r="G787" s="37">
        <f t="shared" si="167"/>
        <v>4.7236010694229336</v>
      </c>
      <c r="H787" s="37"/>
      <c r="I787" s="37"/>
      <c r="J787" s="37">
        <f t="shared" si="165"/>
        <v>0.16307600239377618</v>
      </c>
      <c r="K787" s="37">
        <f t="shared" si="166"/>
        <v>0.52876927925423023</v>
      </c>
      <c r="L787" s="39"/>
      <c r="M787" s="25"/>
    </row>
    <row r="788" spans="1:13" x14ac:dyDescent="0.2">
      <c r="A788" s="25"/>
      <c r="B788" s="35" t="s">
        <v>537</v>
      </c>
      <c r="C788" s="36">
        <v>1229303676.03</v>
      </c>
      <c r="D788" s="33"/>
      <c r="E788" s="36">
        <v>2.0124880000000002E-3</v>
      </c>
      <c r="F788" s="36">
        <v>1.24E-7</v>
      </c>
      <c r="G788" s="37">
        <f t="shared" si="167"/>
        <v>5.011747770652164</v>
      </c>
      <c r="H788" s="37"/>
      <c r="I788" s="37"/>
      <c r="J788" s="37">
        <f t="shared" si="165"/>
        <v>6.1839218033113902E-2</v>
      </c>
      <c r="K788" s="37">
        <f t="shared" si="166"/>
        <v>0.50678127137183182</v>
      </c>
      <c r="L788" s="39"/>
      <c r="M788" s="25"/>
    </row>
    <row r="789" spans="1:13" x14ac:dyDescent="0.2">
      <c r="A789" s="25"/>
      <c r="B789" s="35" t="s">
        <v>538</v>
      </c>
      <c r="C789" s="36">
        <v>1226250596.0929999</v>
      </c>
      <c r="D789" s="33"/>
      <c r="E789" s="36">
        <v>2.0120469999999999E-3</v>
      </c>
      <c r="F789" s="36">
        <v>2.4499999999999998E-7</v>
      </c>
      <c r="G789" s="37">
        <f t="shared" si="167"/>
        <v>4.7915177962289945</v>
      </c>
      <c r="H789" s="37"/>
      <c r="I789" s="37"/>
      <c r="J789" s="37">
        <f t="shared" si="165"/>
        <v>0.12218232595252344</v>
      </c>
      <c r="K789" s="37">
        <f t="shared" si="166"/>
        <v>0.51762118281758129</v>
      </c>
      <c r="L789" s="39"/>
      <c r="M789" s="25"/>
    </row>
    <row r="790" spans="1:13" x14ac:dyDescent="0.2">
      <c r="A790" s="25"/>
      <c r="B790" s="35"/>
      <c r="C790" s="36"/>
      <c r="D790" s="33"/>
      <c r="E790" s="36"/>
      <c r="F790" s="36"/>
      <c r="G790" s="40"/>
      <c r="H790" s="37"/>
      <c r="I790" s="37"/>
      <c r="J790" s="40"/>
      <c r="K790" s="40"/>
      <c r="L790" s="39"/>
      <c r="M790" s="25"/>
    </row>
    <row r="791" spans="1:13" x14ac:dyDescent="0.2">
      <c r="A791" s="25">
        <v>1</v>
      </c>
      <c r="B791" s="35" t="s">
        <v>1809</v>
      </c>
      <c r="C791" s="36">
        <f>AVERAGE(C792:C796)</f>
        <v>1209906017.4287999</v>
      </c>
      <c r="D791" s="33"/>
      <c r="E791" s="36">
        <f>AVERAGE(E792:E796)</f>
        <v>2.0250988000000002E-3</v>
      </c>
      <c r="F791" s="36">
        <f>2*STDEV(E792:E796)</f>
        <v>1.2163267653061428E-6</v>
      </c>
      <c r="G791" s="37">
        <f t="shared" ref="G791:G807" si="168">1000*(E791/((1+(0)/1000)*(E$738/((1+((4.87)/1000))*0.0020052)))/0.0020052-1)</f>
        <v>11.30942614129915</v>
      </c>
      <c r="H791" s="38">
        <f>G791-I791</f>
        <v>1.1294261412991506</v>
      </c>
      <c r="I791" s="37">
        <v>10.18</v>
      </c>
      <c r="J791" s="40"/>
      <c r="K791" s="37">
        <f>F791/0.0020052*1000</f>
        <v>0.60658625838128011</v>
      </c>
      <c r="L791" s="39"/>
      <c r="M791" s="25"/>
    </row>
    <row r="792" spans="1:13" x14ac:dyDescent="0.2">
      <c r="A792" s="25"/>
      <c r="B792" s="35" t="s">
        <v>233</v>
      </c>
      <c r="C792" s="36">
        <v>1201975218.5869999</v>
      </c>
      <c r="D792" s="33"/>
      <c r="E792" s="36">
        <v>2.025621E-3</v>
      </c>
      <c r="F792" s="36">
        <v>3.72E-7</v>
      </c>
      <c r="G792" s="37">
        <f t="shared" si="168"/>
        <v>11.570206396726901</v>
      </c>
      <c r="H792" s="37"/>
      <c r="I792" s="37"/>
      <c r="J792" s="37">
        <f t="shared" ref="J792:J807" si="169">F792/0.0020052*1000</f>
        <v>0.18551765409934173</v>
      </c>
      <c r="K792" s="37">
        <f t="shared" ref="K792:K807" si="170">SQRT((F792/0.0020052*1000)^2+(F$738/0.0020052*1000)^2)</f>
        <v>0.53611562942039492</v>
      </c>
      <c r="L792" s="39"/>
      <c r="M792" s="25"/>
    </row>
    <row r="793" spans="1:13" x14ac:dyDescent="0.2">
      <c r="A793" s="25"/>
      <c r="B793" s="35" t="s">
        <v>235</v>
      </c>
      <c r="C793" s="36">
        <v>1214707784.164</v>
      </c>
      <c r="D793" s="33"/>
      <c r="E793" s="36">
        <v>2.0252019999999998E-3</v>
      </c>
      <c r="F793" s="36">
        <v>1.4600000000000001E-7</v>
      </c>
      <c r="G793" s="37">
        <f t="shared" si="168"/>
        <v>11.360962951640019</v>
      </c>
      <c r="H793" s="37"/>
      <c r="I793" s="37"/>
      <c r="J793" s="37">
        <f t="shared" si="169"/>
        <v>7.2810692200279276E-2</v>
      </c>
      <c r="K793" s="37">
        <f t="shared" si="170"/>
        <v>0.50823672144482734</v>
      </c>
      <c r="L793" s="39"/>
      <c r="M793" s="25"/>
    </row>
    <row r="794" spans="1:13" x14ac:dyDescent="0.2">
      <c r="A794" s="25"/>
      <c r="B794" s="35" t="s">
        <v>236</v>
      </c>
      <c r="C794" s="36">
        <v>1213457152.108</v>
      </c>
      <c r="D794" s="33"/>
      <c r="E794" s="36">
        <v>2.02432E-3</v>
      </c>
      <c r="F794" s="36">
        <v>3.2500000000000001E-7</v>
      </c>
      <c r="G794" s="37">
        <f t="shared" si="168"/>
        <v>10.92050300279368</v>
      </c>
      <c r="H794" s="37"/>
      <c r="I794" s="37"/>
      <c r="J794" s="37">
        <f t="shared" si="169"/>
        <v>0.16207859565130661</v>
      </c>
      <c r="K794" s="37">
        <f t="shared" si="170"/>
        <v>0.52846252402095928</v>
      </c>
      <c r="L794" s="39"/>
      <c r="M794" s="25"/>
    </row>
    <row r="795" spans="1:13" x14ac:dyDescent="0.2">
      <c r="A795" s="25"/>
      <c r="B795" s="35" t="s">
        <v>352</v>
      </c>
      <c r="C795" s="36">
        <v>1215618573.402</v>
      </c>
      <c r="D795" s="33"/>
      <c r="E795" s="36">
        <v>2.024638E-3</v>
      </c>
      <c r="F795" s="36">
        <v>1.7499999999999999E-7</v>
      </c>
      <c r="G795" s="37">
        <f t="shared" si="168"/>
        <v>11.079308290473211</v>
      </c>
      <c r="H795" s="37"/>
      <c r="I795" s="37"/>
      <c r="J795" s="37">
        <f t="shared" si="169"/>
        <v>8.7273089966088166E-2</v>
      </c>
      <c r="K795" s="37">
        <f t="shared" si="170"/>
        <v>0.51050931466382876</v>
      </c>
      <c r="L795" s="39"/>
      <c r="M795" s="25"/>
    </row>
    <row r="796" spans="1:13" x14ac:dyDescent="0.2">
      <c r="A796" s="25"/>
      <c r="B796" s="35" t="s">
        <v>353</v>
      </c>
      <c r="C796" s="36">
        <v>1203771358.8829999</v>
      </c>
      <c r="D796" s="33"/>
      <c r="E796" s="36">
        <v>2.0257130000000002E-3</v>
      </c>
      <c r="F796" s="36">
        <v>2.8799999999999998E-7</v>
      </c>
      <c r="G796" s="37">
        <f t="shared" si="168"/>
        <v>11.616150064860609</v>
      </c>
      <c r="H796" s="37"/>
      <c r="I796" s="37"/>
      <c r="J796" s="37">
        <f t="shared" si="169"/>
        <v>0.14362657091561939</v>
      </c>
      <c r="K796" s="37">
        <f t="shared" si="170"/>
        <v>0.52309823169198599</v>
      </c>
      <c r="L796" s="39"/>
      <c r="M796" s="25"/>
    </row>
    <row r="797" spans="1:13" x14ac:dyDescent="0.2">
      <c r="A797" s="25"/>
      <c r="B797" s="35" t="s">
        <v>233</v>
      </c>
      <c r="C797" s="36">
        <v>1227096882.2290001</v>
      </c>
      <c r="D797" s="33"/>
      <c r="E797" s="36">
        <v>2.0244640000000001E-3</v>
      </c>
      <c r="F797" s="36">
        <v>4.3099999999999998E-7</v>
      </c>
      <c r="G797" s="37">
        <f t="shared" si="168"/>
        <v>10.992414831176855</v>
      </c>
      <c r="H797" s="37"/>
      <c r="I797" s="37"/>
      <c r="J797" s="37">
        <f t="shared" si="169"/>
        <v>0.2149411530021943</v>
      </c>
      <c r="K797" s="37">
        <f t="shared" si="170"/>
        <v>0.54699439428591579</v>
      </c>
      <c r="L797" s="39"/>
      <c r="M797" s="25"/>
    </row>
    <row r="798" spans="1:13" x14ac:dyDescent="0.2">
      <c r="A798" s="25"/>
      <c r="B798" s="35" t="s">
        <v>235</v>
      </c>
      <c r="C798" s="36">
        <v>1229254720.6819999</v>
      </c>
      <c r="D798" s="33"/>
      <c r="E798" s="36">
        <v>2.0242910000000001E-3</v>
      </c>
      <c r="F798" s="36">
        <v>3.84E-7</v>
      </c>
      <c r="G798" s="37">
        <f t="shared" si="168"/>
        <v>10.906020759577695</v>
      </c>
      <c r="H798" s="37"/>
      <c r="I798" s="37"/>
      <c r="J798" s="37">
        <f t="shared" si="169"/>
        <v>0.19150209455415917</v>
      </c>
      <c r="K798" s="37">
        <f t="shared" si="170"/>
        <v>0.53821577489417138</v>
      </c>
      <c r="L798" s="39"/>
      <c r="M798" s="25"/>
    </row>
    <row r="799" spans="1:13" x14ac:dyDescent="0.2">
      <c r="A799" s="25"/>
      <c r="B799" s="35" t="s">
        <v>236</v>
      </c>
      <c r="C799" s="36">
        <v>1247409109.5940001</v>
      </c>
      <c r="D799" s="33"/>
      <c r="E799" s="36">
        <v>2.024858E-3</v>
      </c>
      <c r="F799" s="36">
        <v>4.32E-7</v>
      </c>
      <c r="G799" s="37">
        <f t="shared" si="168"/>
        <v>11.189173583836087</v>
      </c>
      <c r="H799" s="37"/>
      <c r="I799" s="37"/>
      <c r="J799" s="37">
        <f t="shared" si="169"/>
        <v>0.21543985637342908</v>
      </c>
      <c r="K799" s="37">
        <f t="shared" si="170"/>
        <v>0.54719055167327857</v>
      </c>
      <c r="L799" s="39"/>
      <c r="M799" s="25"/>
    </row>
    <row r="800" spans="1:13" x14ac:dyDescent="0.2">
      <c r="A800" s="25"/>
      <c r="B800" s="35" t="s">
        <v>352</v>
      </c>
      <c r="C800" s="36">
        <v>1250413703.882</v>
      </c>
      <c r="D800" s="33"/>
      <c r="E800" s="36">
        <v>2.0259639999999999E-3</v>
      </c>
      <c r="F800" s="36">
        <v>3.5900000000000003E-7</v>
      </c>
      <c r="G800" s="37">
        <f t="shared" si="168"/>
        <v>11.74149637683386</v>
      </c>
      <c r="H800" s="37"/>
      <c r="I800" s="37"/>
      <c r="J800" s="37">
        <f t="shared" si="169"/>
        <v>0.17903451027328948</v>
      </c>
      <c r="K800" s="37">
        <f t="shared" si="170"/>
        <v>0.53390684954877643</v>
      </c>
      <c r="L800" s="39"/>
      <c r="M800" s="25"/>
    </row>
    <row r="801" spans="1:13" x14ac:dyDescent="0.2">
      <c r="A801" s="25"/>
      <c r="B801" s="35" t="s">
        <v>353</v>
      </c>
      <c r="C801" s="36">
        <v>1243818839.3010001</v>
      </c>
      <c r="D801" s="33"/>
      <c r="E801" s="36">
        <v>2.0246399999999999E-3</v>
      </c>
      <c r="F801" s="36">
        <v>2.9299999999999999E-7</v>
      </c>
      <c r="G801" s="37">
        <f t="shared" si="168"/>
        <v>11.080307065867157</v>
      </c>
      <c r="H801" s="37"/>
      <c r="I801" s="37"/>
      <c r="J801" s="37">
        <f t="shared" si="169"/>
        <v>0.14612008777179333</v>
      </c>
      <c r="K801" s="37">
        <f t="shared" si="170"/>
        <v>0.52378836200963819</v>
      </c>
      <c r="L801" s="39"/>
      <c r="M801" s="25"/>
    </row>
    <row r="802" spans="1:13" x14ac:dyDescent="0.2">
      <c r="A802" s="25"/>
      <c r="B802" s="35" t="s">
        <v>676</v>
      </c>
      <c r="C802" s="36">
        <v>1188942130.0929999</v>
      </c>
      <c r="D802" s="33"/>
      <c r="E802" s="36">
        <v>2.023333E-3</v>
      </c>
      <c r="F802" s="36">
        <v>3.22E-7</v>
      </c>
      <c r="G802" s="37">
        <f t="shared" si="168"/>
        <v>10.427607345751655</v>
      </c>
      <c r="H802" s="37"/>
      <c r="I802" s="37"/>
      <c r="J802" s="37">
        <f t="shared" si="169"/>
        <v>0.16058248553760224</v>
      </c>
      <c r="K802" s="37">
        <f t="shared" si="170"/>
        <v>0.52800558973152689</v>
      </c>
      <c r="L802" s="39"/>
      <c r="M802" s="25"/>
    </row>
    <row r="803" spans="1:13" x14ac:dyDescent="0.2">
      <c r="A803" s="25"/>
      <c r="B803" s="35" t="s">
        <v>677</v>
      </c>
      <c r="C803" s="36">
        <v>1246274514.082</v>
      </c>
      <c r="D803" s="33"/>
      <c r="E803" s="36">
        <v>2.0248839999999998E-3</v>
      </c>
      <c r="F803" s="36">
        <v>2.0200000000000001E-7</v>
      </c>
      <c r="G803" s="37">
        <f t="shared" si="168"/>
        <v>11.20215766396071</v>
      </c>
      <c r="H803" s="37"/>
      <c r="I803" s="37"/>
      <c r="J803" s="37">
        <f t="shared" si="169"/>
        <v>0.10073808098942749</v>
      </c>
      <c r="K803" s="37">
        <f t="shared" si="170"/>
        <v>0.51298277659950309</v>
      </c>
      <c r="L803" s="39"/>
      <c r="M803" s="25"/>
    </row>
    <row r="804" spans="1:13" x14ac:dyDescent="0.2">
      <c r="A804" s="25"/>
      <c r="B804" s="35" t="s">
        <v>678</v>
      </c>
      <c r="C804" s="36">
        <v>1255684067.6730001</v>
      </c>
      <c r="D804" s="33"/>
      <c r="E804" s="36">
        <v>2.0251319999999998E-3</v>
      </c>
      <c r="F804" s="36">
        <v>2.5400000000000002E-7</v>
      </c>
      <c r="G804" s="37">
        <f t="shared" si="168"/>
        <v>11.326005812842599</v>
      </c>
      <c r="H804" s="37"/>
      <c r="I804" s="37"/>
      <c r="J804" s="37">
        <f t="shared" si="169"/>
        <v>0.12667065629363655</v>
      </c>
      <c r="K804" s="37">
        <f t="shared" si="170"/>
        <v>0.51869897174774104</v>
      </c>
      <c r="L804" s="39"/>
      <c r="M804" s="25"/>
    </row>
    <row r="805" spans="1:13" x14ac:dyDescent="0.2">
      <c r="A805" s="25"/>
      <c r="B805" s="35" t="s">
        <v>679</v>
      </c>
      <c r="C805" s="36">
        <v>1251868804.1210001</v>
      </c>
      <c r="D805" s="33"/>
      <c r="E805" s="36">
        <v>2.0245950000000001E-3</v>
      </c>
      <c r="F805" s="36">
        <v>3.7E-7</v>
      </c>
      <c r="G805" s="37">
        <f t="shared" si="168"/>
        <v>11.057834619497831</v>
      </c>
      <c r="H805" s="37"/>
      <c r="I805" s="37"/>
      <c r="J805" s="37">
        <f t="shared" si="169"/>
        <v>0.18452024735687214</v>
      </c>
      <c r="K805" s="37">
        <f t="shared" si="170"/>
        <v>0.53577130364638281</v>
      </c>
      <c r="L805" s="39"/>
      <c r="M805" s="25"/>
    </row>
    <row r="806" spans="1:13" x14ac:dyDescent="0.2">
      <c r="A806" s="25"/>
      <c r="B806" s="35" t="s">
        <v>680</v>
      </c>
      <c r="C806" s="36">
        <v>1249497238.5869999</v>
      </c>
      <c r="D806" s="33"/>
      <c r="E806" s="36">
        <v>2.0243259999999999E-3</v>
      </c>
      <c r="F806" s="36">
        <v>2.0200000000000001E-7</v>
      </c>
      <c r="G806" s="37">
        <f t="shared" si="168"/>
        <v>10.923499328976405</v>
      </c>
      <c r="H806" s="37"/>
      <c r="I806" s="37"/>
      <c r="J806" s="37">
        <f t="shared" si="169"/>
        <v>0.10073808098942749</v>
      </c>
      <c r="K806" s="37">
        <f t="shared" si="170"/>
        <v>0.51298277659950309</v>
      </c>
      <c r="L806" s="39"/>
      <c r="M806" s="25"/>
    </row>
    <row r="807" spans="1:13" x14ac:dyDescent="0.2">
      <c r="A807" s="25"/>
      <c r="B807" s="35" t="s">
        <v>681</v>
      </c>
      <c r="C807" s="36">
        <v>1238211061.8829999</v>
      </c>
      <c r="D807" s="33"/>
      <c r="E807" s="36">
        <v>2.0251000000000002E-3</v>
      </c>
      <c r="F807" s="36">
        <v>4.6199999999999998E-7</v>
      </c>
      <c r="G807" s="37">
        <f t="shared" si="168"/>
        <v>11.310025406535473</v>
      </c>
      <c r="H807" s="37"/>
      <c r="I807" s="37"/>
      <c r="J807" s="37">
        <f t="shared" si="169"/>
        <v>0.23040095751047276</v>
      </c>
      <c r="K807" s="37">
        <f t="shared" si="170"/>
        <v>0.55325199443657314</v>
      </c>
      <c r="L807" s="39"/>
      <c r="M807" s="25"/>
    </row>
    <row r="808" spans="1:13" x14ac:dyDescent="0.2">
      <c r="A808" s="25"/>
      <c r="B808" s="35"/>
      <c r="C808" s="36"/>
      <c r="D808" s="33"/>
      <c r="E808" s="36"/>
      <c r="F808" s="36"/>
      <c r="G808" s="40"/>
      <c r="H808" s="37"/>
      <c r="I808" s="37"/>
      <c r="J808" s="40"/>
      <c r="K808" s="40"/>
      <c r="L808" s="39"/>
      <c r="M808" s="25"/>
    </row>
    <row r="809" spans="1:13" x14ac:dyDescent="0.2">
      <c r="A809" s="25">
        <v>1</v>
      </c>
      <c r="B809" s="35" t="s">
        <v>862</v>
      </c>
      <c r="C809" s="36">
        <f>AVERAGE(C810:C819)</f>
        <v>1253590432.4752002</v>
      </c>
      <c r="D809" s="33"/>
      <c r="E809" s="36">
        <f>AVERAGE(E810:E819)</f>
        <v>2.0170497999999998E-3</v>
      </c>
      <c r="F809" s="36">
        <f>2*STDEV(E810:E819)</f>
        <v>8.9065259469918513E-7</v>
      </c>
      <c r="G809" s="37">
        <f t="shared" ref="G809:G819" si="171">1000*(E809/((1+(0)/1000)*(E$738/((1+((4.87)/1000))*0.0020052)))/0.0020052-1)</f>
        <v>7.2898545673036885</v>
      </c>
      <c r="H809" s="38">
        <f>G809-I809</f>
        <v>1.7898545673036885</v>
      </c>
      <c r="I809" s="37">
        <v>5.5</v>
      </c>
      <c r="J809" s="37"/>
      <c r="K809" s="37">
        <f>F809/0.0020052*1000</f>
        <v>0.44417145157549626</v>
      </c>
      <c r="L809" s="39"/>
      <c r="M809" s="25"/>
    </row>
    <row r="810" spans="1:13" x14ac:dyDescent="0.2">
      <c r="A810" s="25"/>
      <c r="B810" s="35" t="s">
        <v>190</v>
      </c>
      <c r="C810" s="36">
        <v>1243350886.1129999</v>
      </c>
      <c r="D810" s="33"/>
      <c r="E810" s="36">
        <v>2.017076E-3</v>
      </c>
      <c r="F810" s="36">
        <v>3.03E-7</v>
      </c>
      <c r="G810" s="37">
        <f t="shared" si="171"/>
        <v>7.3029385249678835</v>
      </c>
      <c r="H810" s="37"/>
      <c r="I810" s="37"/>
      <c r="J810" s="37">
        <f t="shared" ref="J810:J819" si="172">F810/0.0020052*1000</f>
        <v>0.15110712148414124</v>
      </c>
      <c r="K810" s="37">
        <f t="shared" ref="K810:K819" si="173">SQRT((F810/0.0020052*1000)^2+(F$738/0.0020052*1000)^2)</f>
        <v>0.52520141878095328</v>
      </c>
      <c r="L810" s="39"/>
      <c r="M810" s="25"/>
    </row>
    <row r="811" spans="1:13" x14ac:dyDescent="0.2">
      <c r="A811" s="25"/>
      <c r="B811" s="35" t="s">
        <v>191</v>
      </c>
      <c r="C811" s="36">
        <v>1218307472.1500001</v>
      </c>
      <c r="D811" s="33"/>
      <c r="E811" s="36">
        <v>2.0170079999999998E-3</v>
      </c>
      <c r="F811" s="36">
        <v>3.5900000000000003E-7</v>
      </c>
      <c r="G811" s="37">
        <f t="shared" si="171"/>
        <v>7.268980161564853</v>
      </c>
      <c r="H811" s="37"/>
      <c r="I811" s="37"/>
      <c r="J811" s="37">
        <f t="shared" si="172"/>
        <v>0.17903451027328948</v>
      </c>
      <c r="K811" s="37">
        <f t="shared" si="173"/>
        <v>0.53390684954877643</v>
      </c>
      <c r="L811" s="39"/>
      <c r="M811" s="25"/>
    </row>
    <row r="812" spans="1:13" x14ac:dyDescent="0.2">
      <c r="A812" s="25"/>
      <c r="B812" s="35" t="s">
        <v>192</v>
      </c>
      <c r="C812" s="36">
        <v>1244315635.3199999</v>
      </c>
      <c r="D812" s="33"/>
      <c r="E812" s="36">
        <v>2.016777E-3</v>
      </c>
      <c r="F812" s="36">
        <v>3.22E-7</v>
      </c>
      <c r="G812" s="37">
        <f t="shared" si="171"/>
        <v>7.1536216035337219</v>
      </c>
      <c r="H812" s="37"/>
      <c r="I812" s="37"/>
      <c r="J812" s="37">
        <f t="shared" si="172"/>
        <v>0.16058248553760224</v>
      </c>
      <c r="K812" s="37">
        <f t="shared" si="173"/>
        <v>0.52800558973152689</v>
      </c>
      <c r="L812" s="39"/>
      <c r="M812" s="25"/>
    </row>
    <row r="813" spans="1:13" x14ac:dyDescent="0.2">
      <c r="A813" s="25"/>
      <c r="B813" s="35" t="s">
        <v>193</v>
      </c>
      <c r="C813" s="36">
        <v>1238408123.711</v>
      </c>
      <c r="D813" s="33"/>
      <c r="E813" s="36">
        <v>2.0170119999999999E-3</v>
      </c>
      <c r="F813" s="36">
        <v>3.1600000000000002E-7</v>
      </c>
      <c r="G813" s="37">
        <f t="shared" si="171"/>
        <v>7.2709777123531882</v>
      </c>
      <c r="H813" s="37"/>
      <c r="I813" s="37"/>
      <c r="J813" s="37">
        <f t="shared" si="172"/>
        <v>0.15759026531019352</v>
      </c>
      <c r="K813" s="37">
        <f t="shared" si="173"/>
        <v>0.52710327246834698</v>
      </c>
      <c r="L813" s="39"/>
      <c r="M813" s="25"/>
    </row>
    <row r="814" spans="1:13" x14ac:dyDescent="0.2">
      <c r="A814" s="25"/>
      <c r="B814" s="35" t="s">
        <v>194</v>
      </c>
      <c r="C814" s="36">
        <v>1244430249.2309999</v>
      </c>
      <c r="D814" s="33"/>
      <c r="E814" s="36">
        <v>2.0166530000000002E-3</v>
      </c>
      <c r="F814" s="36">
        <v>3.7599999999999998E-7</v>
      </c>
      <c r="G814" s="37">
        <f t="shared" si="171"/>
        <v>7.0916975290928885</v>
      </c>
      <c r="H814" s="37"/>
      <c r="I814" s="37"/>
      <c r="J814" s="37">
        <f t="shared" si="172"/>
        <v>0.18751246758428086</v>
      </c>
      <c r="K814" s="37">
        <f t="shared" si="173"/>
        <v>0.53680917803801498</v>
      </c>
      <c r="L814" s="39"/>
      <c r="M814" s="25"/>
    </row>
    <row r="815" spans="1:13" x14ac:dyDescent="0.2">
      <c r="A815" s="25"/>
      <c r="B815" s="35" t="s">
        <v>190</v>
      </c>
      <c r="C815" s="36">
        <v>1273784780.598</v>
      </c>
      <c r="D815" s="33"/>
      <c r="E815" s="36">
        <v>2.01754E-3</v>
      </c>
      <c r="F815" s="36">
        <v>1.9000000000000001E-7</v>
      </c>
      <c r="G815" s="37">
        <f t="shared" si="171"/>
        <v>7.5346544164245355</v>
      </c>
      <c r="H815" s="37"/>
      <c r="I815" s="37"/>
      <c r="J815" s="37">
        <f t="shared" si="172"/>
        <v>9.4753640534610023E-2</v>
      </c>
      <c r="K815" s="37">
        <f t="shared" si="173"/>
        <v>0.5118412063529717</v>
      </c>
      <c r="L815" s="39"/>
      <c r="M815" s="25"/>
    </row>
    <row r="816" spans="1:13" x14ac:dyDescent="0.2">
      <c r="A816" s="25"/>
      <c r="B816" s="35" t="s">
        <v>191</v>
      </c>
      <c r="C816" s="36">
        <v>1283142528.1099999</v>
      </c>
      <c r="D816" s="33"/>
      <c r="E816" s="36">
        <v>2.0179170000000001E-3</v>
      </c>
      <c r="F816" s="36">
        <v>6.3900000000000004E-7</v>
      </c>
      <c r="G816" s="37">
        <f t="shared" si="171"/>
        <v>7.7229235782330097</v>
      </c>
      <c r="H816" s="37"/>
      <c r="I816" s="37"/>
      <c r="J816" s="37">
        <f t="shared" si="172"/>
        <v>0.31867145421903054</v>
      </c>
      <c r="K816" s="37">
        <f t="shared" si="173"/>
        <v>0.59544492932627691</v>
      </c>
      <c r="L816" s="39"/>
      <c r="M816" s="25"/>
    </row>
    <row r="817" spans="1:13" x14ac:dyDescent="0.2">
      <c r="A817" s="25"/>
      <c r="B817" s="35" t="s">
        <v>192</v>
      </c>
      <c r="C817" s="36">
        <v>1264405545.7909999</v>
      </c>
      <c r="D817" s="33"/>
      <c r="E817" s="36">
        <v>2.0170420000000001E-3</v>
      </c>
      <c r="F817" s="36">
        <v>2.4699999999999998E-7</v>
      </c>
      <c r="G817" s="37">
        <f t="shared" si="171"/>
        <v>7.2859593432665903</v>
      </c>
      <c r="H817" s="37"/>
      <c r="I817" s="37"/>
      <c r="J817" s="37">
        <f t="shared" si="172"/>
        <v>0.12317973269499301</v>
      </c>
      <c r="K817" s="37">
        <f t="shared" si="173"/>
        <v>0.51785752352660974</v>
      </c>
      <c r="L817" s="39"/>
      <c r="M817" s="25"/>
    </row>
    <row r="818" spans="1:13" x14ac:dyDescent="0.2">
      <c r="A818" s="25"/>
      <c r="B818" s="35" t="s">
        <v>193</v>
      </c>
      <c r="C818" s="36">
        <v>1266670124.747</v>
      </c>
      <c r="D818" s="33"/>
      <c r="E818" s="36">
        <v>2.017161E-3</v>
      </c>
      <c r="F818" s="36">
        <v>3.4700000000000002E-7</v>
      </c>
      <c r="G818" s="37">
        <f t="shared" si="171"/>
        <v>7.3453864792218937</v>
      </c>
      <c r="H818" s="37"/>
      <c r="I818" s="37"/>
      <c r="J818" s="37">
        <f t="shared" si="172"/>
        <v>0.17305006981847201</v>
      </c>
      <c r="K818" s="37">
        <f t="shared" si="173"/>
        <v>0.53192997169785539</v>
      </c>
      <c r="L818" s="39"/>
      <c r="M818" s="25"/>
    </row>
    <row r="819" spans="1:13" x14ac:dyDescent="0.2">
      <c r="A819" s="25"/>
      <c r="B819" s="35" t="s">
        <v>194</v>
      </c>
      <c r="C819" s="36">
        <v>1259088978.9809999</v>
      </c>
      <c r="D819" s="33"/>
      <c r="E819" s="36">
        <v>2.0163120000000001E-3</v>
      </c>
      <c r="F819" s="36">
        <v>3.7399999999999999E-7</v>
      </c>
      <c r="G819" s="37">
        <f t="shared" si="171"/>
        <v>6.9214063243803192</v>
      </c>
      <c r="H819" s="37"/>
      <c r="I819" s="37"/>
      <c r="J819" s="37">
        <f t="shared" si="172"/>
        <v>0.1865150608418113</v>
      </c>
      <c r="K819" s="37">
        <f t="shared" si="173"/>
        <v>0.53646158860362758</v>
      </c>
      <c r="L819" s="39"/>
      <c r="M819" s="25"/>
    </row>
    <row r="820" spans="1:13" x14ac:dyDescent="0.2">
      <c r="A820" s="25"/>
      <c r="B820" s="35"/>
      <c r="C820" s="36"/>
      <c r="D820" s="33"/>
      <c r="E820" s="36"/>
      <c r="F820" s="36"/>
      <c r="G820" s="40"/>
      <c r="H820" s="37"/>
      <c r="I820" s="37"/>
      <c r="J820" s="40"/>
      <c r="K820" s="40"/>
      <c r="L820" s="39"/>
      <c r="M820" s="25"/>
    </row>
    <row r="821" spans="1:13" x14ac:dyDescent="0.2">
      <c r="A821" s="25">
        <v>1</v>
      </c>
      <c r="B821" s="35" t="s">
        <v>1828</v>
      </c>
      <c r="C821" s="36">
        <f>AVERAGE(C822:C826)</f>
        <v>1247335420.3343999</v>
      </c>
      <c r="D821" s="33"/>
      <c r="E821" s="36">
        <f>AVERAGE(E822:E826)</f>
        <v>2.0136609999999999E-3</v>
      </c>
      <c r="F821" s="36">
        <f>2*STDEV(E822:E826)</f>
        <v>8.5473036684092773E-7</v>
      </c>
      <c r="G821" s="37">
        <f t="shared" ref="G821:G826" si="174">1000*(E821/((1+(0)/1000)*(E$738/((1+((4.87)/1000))*0.0020052)))/0.0020052-1)</f>
        <v>5.5975295393557722</v>
      </c>
      <c r="H821" s="38">
        <f>G821-I821</f>
        <v>0.29752953935577242</v>
      </c>
      <c r="I821" s="37">
        <v>5.3</v>
      </c>
      <c r="J821" s="37"/>
      <c r="K821" s="37">
        <f>F821/0.0020052*1000</f>
        <v>0.42625691544031907</v>
      </c>
      <c r="L821" s="39" t="s">
        <v>3632</v>
      </c>
      <c r="M821" s="25"/>
    </row>
    <row r="822" spans="1:13" x14ac:dyDescent="0.2">
      <c r="A822" s="25"/>
      <c r="B822" s="35" t="s">
        <v>652</v>
      </c>
      <c r="C822" s="36">
        <v>1249159961.3889999</v>
      </c>
      <c r="D822" s="33"/>
      <c r="E822" s="36">
        <v>2.0141809999999999E-3</v>
      </c>
      <c r="F822" s="36">
        <v>8.3999999999999998E-8</v>
      </c>
      <c r="G822" s="37">
        <f t="shared" si="174"/>
        <v>5.8572111418502271</v>
      </c>
      <c r="H822" s="37"/>
      <c r="I822" s="37"/>
      <c r="J822" s="37">
        <f>F822/0.0020052*1000</f>
        <v>4.1891083183722325E-2</v>
      </c>
      <c r="K822" s="37">
        <f>SQRT((F822/0.0020052*1000)^2+(F$738/0.0020052*1000)^2)</f>
        <v>0.50473560502168735</v>
      </c>
      <c r="L822" s="39"/>
      <c r="M822" s="25"/>
    </row>
    <row r="823" spans="1:13" x14ac:dyDescent="0.2">
      <c r="A823" s="25"/>
      <c r="B823" s="35" t="s">
        <v>653</v>
      </c>
      <c r="C823" s="36">
        <v>1275026278.349</v>
      </c>
      <c r="D823" s="33"/>
      <c r="E823" s="36">
        <v>2.0138320000000001E-3</v>
      </c>
      <c r="F823" s="36">
        <v>4.08E-7</v>
      </c>
      <c r="G823" s="37">
        <f t="shared" si="174"/>
        <v>5.6829248355607653</v>
      </c>
      <c r="H823" s="37"/>
      <c r="I823" s="37"/>
      <c r="J823" s="37">
        <f>F823/0.0020052*1000</f>
        <v>0.20347097546379414</v>
      </c>
      <c r="K823" s="37">
        <f>SQRT((F823/0.0020052*1000)^2+(F$738/0.0020052*1000)^2)</f>
        <v>0.54258972159679841</v>
      </c>
      <c r="L823" s="39"/>
      <c r="M823" s="25"/>
    </row>
    <row r="824" spans="1:13" x14ac:dyDescent="0.2">
      <c r="A824" s="25"/>
      <c r="B824" s="35" t="s">
        <v>654</v>
      </c>
      <c r="C824" s="36">
        <v>1241384380.092</v>
      </c>
      <c r="D824" s="33"/>
      <c r="E824" s="36">
        <v>2.0130059999999999E-3</v>
      </c>
      <c r="F824" s="36">
        <v>3.3000000000000002E-7</v>
      </c>
      <c r="G824" s="37">
        <f t="shared" si="174"/>
        <v>5.2704305977522292</v>
      </c>
      <c r="H824" s="37"/>
      <c r="I824" s="37"/>
      <c r="J824" s="37">
        <f>F824/0.0020052*1000</f>
        <v>0.16457211250748055</v>
      </c>
      <c r="K824" s="37">
        <f>SQRT((F824/0.0020052*1000)^2+(F$738/0.0020052*1000)^2)</f>
        <v>0.52923260324877763</v>
      </c>
      <c r="L824" s="39"/>
      <c r="M824" s="25"/>
    </row>
    <row r="825" spans="1:13" x14ac:dyDescent="0.2">
      <c r="A825" s="25"/>
      <c r="B825" s="35" t="s">
        <v>655</v>
      </c>
      <c r="C825" s="36">
        <v>1243373758.8599999</v>
      </c>
      <c r="D825" s="33"/>
      <c r="E825" s="36">
        <v>2.0136680000000001E-3</v>
      </c>
      <c r="F825" s="36">
        <v>2.16E-7</v>
      </c>
      <c r="G825" s="37">
        <f t="shared" si="174"/>
        <v>5.6010252532354698</v>
      </c>
      <c r="H825" s="37"/>
      <c r="I825" s="37"/>
      <c r="J825" s="37">
        <f>F825/0.0020052*1000</f>
        <v>0.10771992818671454</v>
      </c>
      <c r="K825" s="37">
        <f>SQRT((F825/0.0020052*1000)^2+(F$738/0.0020052*1000)^2)</f>
        <v>0.51439940810118956</v>
      </c>
      <c r="L825" s="39"/>
      <c r="M825" s="25"/>
    </row>
    <row r="826" spans="1:13" x14ac:dyDescent="0.2">
      <c r="A826" s="25"/>
      <c r="B826" s="35" t="s">
        <v>656</v>
      </c>
      <c r="C826" s="36">
        <v>1227732722.9820001</v>
      </c>
      <c r="D826" s="33"/>
      <c r="E826" s="36">
        <v>2.013618E-3</v>
      </c>
      <c r="F826" s="36">
        <v>2.6399999999999998E-7</v>
      </c>
      <c r="G826" s="37">
        <f t="shared" si="174"/>
        <v>5.5760558683803918</v>
      </c>
      <c r="H826" s="37"/>
      <c r="I826" s="37"/>
      <c r="J826" s="37">
        <f>F826/0.0020052*1000</f>
        <v>0.13165769000598443</v>
      </c>
      <c r="K826" s="37">
        <f>SQRT((F826/0.0020052*1000)^2+(F$738/0.0020052*1000)^2)</f>
        <v>0.5199393382540074</v>
      </c>
      <c r="L826" s="39"/>
      <c r="M826" s="25"/>
    </row>
    <row r="827" spans="1:13" x14ac:dyDescent="0.2">
      <c r="A827" s="25"/>
      <c r="B827" s="35"/>
      <c r="C827" s="36"/>
      <c r="D827" s="33"/>
      <c r="E827" s="36"/>
      <c r="F827" s="36"/>
      <c r="G827" s="40"/>
      <c r="H827" s="37"/>
      <c r="I827" s="37"/>
      <c r="J827" s="40"/>
      <c r="K827" s="40"/>
      <c r="L827" s="39"/>
      <c r="M827" s="25"/>
    </row>
    <row r="828" spans="1:13" x14ac:dyDescent="0.2">
      <c r="A828" s="25">
        <v>1</v>
      </c>
      <c r="B828" s="35" t="s">
        <v>1824</v>
      </c>
      <c r="C828" s="36">
        <f>AVERAGE(C829:C833)</f>
        <v>1248333905.2082</v>
      </c>
      <c r="D828" s="33"/>
      <c r="E828" s="36">
        <f>AVERAGE(E829:E833)</f>
        <v>2.0134876000000002E-3</v>
      </c>
      <c r="F828" s="36">
        <f>2*STDEV(E829:E833)</f>
        <v>1.1740158431639859E-6</v>
      </c>
      <c r="G828" s="37">
        <f t="shared" ref="G828:G833" si="175">1000*(E828/((1+(0)/1000)*(E$738/((1+((4.87)/1000))*0.0020052)))/0.0020052-1)</f>
        <v>5.5109357126779113</v>
      </c>
      <c r="H828" s="38">
        <f>G828-I828</f>
        <v>0.44093571267791098</v>
      </c>
      <c r="I828" s="37">
        <v>5.07</v>
      </c>
      <c r="J828" s="37"/>
      <c r="K828" s="37">
        <f>F828/0.0020052*1000</f>
        <v>0.58548565886893378</v>
      </c>
      <c r="L828" s="39" t="s">
        <v>3633</v>
      </c>
      <c r="M828" s="25"/>
    </row>
    <row r="829" spans="1:13" x14ac:dyDescent="0.2">
      <c r="A829" s="25"/>
      <c r="B829" s="35" t="s">
        <v>657</v>
      </c>
      <c r="C829" s="36">
        <v>1260225661.385</v>
      </c>
      <c r="D829" s="33"/>
      <c r="E829" s="36">
        <v>2.0131530000000002E-3</v>
      </c>
      <c r="F829" s="36">
        <v>1.2800000000000001E-7</v>
      </c>
      <c r="G829" s="37">
        <f t="shared" si="175"/>
        <v>5.3438405892267671</v>
      </c>
      <c r="H829" s="37"/>
      <c r="I829" s="37"/>
      <c r="J829" s="37">
        <f>F829/0.0020052*1000</f>
        <v>6.3834031518053072E-2</v>
      </c>
      <c r="K829" s="37">
        <f>SQRT((F829/0.0020052*1000)^2+(F$738/0.0020052*1000)^2)</f>
        <v>0.50702855117453793</v>
      </c>
      <c r="L829" s="39"/>
      <c r="M829" s="25"/>
    </row>
    <row r="830" spans="1:13" x14ac:dyDescent="0.2">
      <c r="A830" s="25"/>
      <c r="B830" s="35" t="s">
        <v>658</v>
      </c>
      <c r="C830" s="36">
        <v>1262159766.099</v>
      </c>
      <c r="D830" s="33"/>
      <c r="E830" s="36">
        <v>2.0134459999999999E-3</v>
      </c>
      <c r="F830" s="36">
        <v>2.96E-7</v>
      </c>
      <c r="G830" s="37">
        <f t="shared" si="175"/>
        <v>5.4901611844782039</v>
      </c>
      <c r="H830" s="37"/>
      <c r="I830" s="37"/>
      <c r="J830" s="37">
        <f>F830/0.0020052*1000</f>
        <v>0.14761619788549771</v>
      </c>
      <c r="K830" s="37">
        <f>SQRT((F830/0.0020052*1000)^2+(F$738/0.0020052*1000)^2)</f>
        <v>0.52420769739147632</v>
      </c>
      <c r="L830" s="39"/>
      <c r="M830" s="25"/>
    </row>
    <row r="831" spans="1:13" x14ac:dyDescent="0.2">
      <c r="A831" s="25"/>
      <c r="B831" s="35" t="s">
        <v>659</v>
      </c>
      <c r="C831" s="36">
        <v>1206717106.1849999</v>
      </c>
      <c r="D831" s="33"/>
      <c r="E831" s="36">
        <v>2.0127130000000002E-3</v>
      </c>
      <c r="F831" s="36">
        <v>4.4700000000000002E-7</v>
      </c>
      <c r="G831" s="37">
        <f t="shared" si="175"/>
        <v>5.1241100025007924</v>
      </c>
      <c r="H831" s="37"/>
      <c r="I831" s="37"/>
      <c r="J831" s="37">
        <f>F831/0.0020052*1000</f>
        <v>0.22292040694195092</v>
      </c>
      <c r="K831" s="37">
        <f>SQRT((F831/0.0020052*1000)^2+(F$738/0.0020052*1000)^2)</f>
        <v>0.55017876727248227</v>
      </c>
      <c r="L831" s="39"/>
      <c r="M831" s="25"/>
    </row>
    <row r="832" spans="1:13" x14ac:dyDescent="0.2">
      <c r="A832" s="25"/>
      <c r="B832" s="35" t="s">
        <v>660</v>
      </c>
      <c r="C832" s="36">
        <v>1250712337.408</v>
      </c>
      <c r="D832" s="33"/>
      <c r="E832" s="36">
        <v>2.0140980000000002E-3</v>
      </c>
      <c r="F832" s="36">
        <v>2.6199999999999999E-7</v>
      </c>
      <c r="G832" s="37">
        <f t="shared" si="175"/>
        <v>5.8157619629906065</v>
      </c>
      <c r="H832" s="37"/>
      <c r="I832" s="37"/>
      <c r="J832" s="37">
        <f>F832/0.0020052*1000</f>
        <v>0.13066028326351486</v>
      </c>
      <c r="K832" s="37">
        <f>SQRT((F832/0.0020052*1000)^2+(F$738/0.0020052*1000)^2)</f>
        <v>0.51968767327001819</v>
      </c>
      <c r="L832" s="39"/>
      <c r="M832" s="25"/>
    </row>
    <row r="833" spans="1:13" x14ac:dyDescent="0.2">
      <c r="A833" s="25"/>
      <c r="B833" s="35" t="s">
        <v>661</v>
      </c>
      <c r="C833" s="36">
        <v>1261854654.964</v>
      </c>
      <c r="D833" s="33"/>
      <c r="E833" s="36">
        <v>2.0140280000000002E-3</v>
      </c>
      <c r="F833" s="36">
        <v>4.6499999999999999E-7</v>
      </c>
      <c r="G833" s="37">
        <f t="shared" si="175"/>
        <v>5.7808048241934085</v>
      </c>
      <c r="H833" s="37"/>
      <c r="I833" s="37"/>
      <c r="J833" s="37">
        <f>F833/0.0020052*1000</f>
        <v>0.23189706762417714</v>
      </c>
      <c r="K833" s="37">
        <f>SQRT((F833/0.0020052*1000)^2+(F$738/0.0020052*1000)^2)</f>
        <v>0.55387671741913425</v>
      </c>
      <c r="L833" s="39"/>
      <c r="M833" s="25"/>
    </row>
    <row r="834" spans="1:13" x14ac:dyDescent="0.2">
      <c r="A834" s="25"/>
      <c r="B834" s="35"/>
      <c r="C834" s="36"/>
      <c r="D834" s="33"/>
      <c r="E834" s="36"/>
      <c r="F834" s="36"/>
      <c r="G834" s="40"/>
      <c r="H834" s="37"/>
      <c r="I834" s="37"/>
      <c r="J834" s="40"/>
      <c r="K834" s="40"/>
      <c r="L834" s="39"/>
      <c r="M834" s="25"/>
    </row>
    <row r="835" spans="1:13" x14ac:dyDescent="0.2">
      <c r="A835" s="25">
        <v>1</v>
      </c>
      <c r="B835" s="35" t="s">
        <v>1825</v>
      </c>
      <c r="C835" s="36">
        <f>AVERAGE(C836:C840)</f>
        <v>1250536326.4690001</v>
      </c>
      <c r="D835" s="33"/>
      <c r="E835" s="36">
        <f>AVERAGE(E836:E840)</f>
        <v>2.0139825999999999E-3</v>
      </c>
      <c r="F835" s="36">
        <f>2*STDEV(E836:E840)</f>
        <v>9.7244598821750235E-7</v>
      </c>
      <c r="G835" s="37">
        <f t="shared" ref="G835:G840" si="176">1000*(E835/((1+(0)/1000)*(E$738/((1+((4.87)/1000))*0.0020052)))/0.0020052-1)</f>
        <v>5.758132622744494</v>
      </c>
      <c r="H835" s="38">
        <f>G835-I835</f>
        <v>0.58813262274449407</v>
      </c>
      <c r="I835" s="37">
        <v>5.17</v>
      </c>
      <c r="J835" s="37"/>
      <c r="K835" s="37">
        <f>F835/0.0020052*1000</f>
        <v>0.48496209266781487</v>
      </c>
      <c r="L835" s="39" t="s">
        <v>3630</v>
      </c>
      <c r="M835" s="25"/>
    </row>
    <row r="836" spans="1:13" x14ac:dyDescent="0.2">
      <c r="A836" s="25"/>
      <c r="B836" s="35" t="s">
        <v>199</v>
      </c>
      <c r="C836" s="36">
        <v>1224096279.9260001</v>
      </c>
      <c r="D836" s="33"/>
      <c r="E836" s="36">
        <v>2.0139020000000001E-3</v>
      </c>
      <c r="F836" s="36">
        <v>1.9600000000000001E-7</v>
      </c>
      <c r="G836" s="37">
        <f t="shared" si="176"/>
        <v>5.7178819743579634</v>
      </c>
      <c r="H836" s="37"/>
      <c r="I836" s="37"/>
      <c r="J836" s="37">
        <f>F836/0.0020052*1000</f>
        <v>9.7745860762018758E-2</v>
      </c>
      <c r="K836" s="37">
        <f>SQRT((F836/0.0020052*1000)^2+(F$738/0.0020052*1000)^2)</f>
        <v>0.51240357280410453</v>
      </c>
      <c r="L836" s="39"/>
      <c r="M836" s="25"/>
    </row>
    <row r="837" spans="1:13" x14ac:dyDescent="0.2">
      <c r="A837" s="25"/>
      <c r="B837" s="35" t="s">
        <v>202</v>
      </c>
      <c r="C837" s="36">
        <v>1225870788.4200001</v>
      </c>
      <c r="D837" s="33"/>
      <c r="E837" s="36">
        <v>2.0145200000000001E-3</v>
      </c>
      <c r="F837" s="36">
        <v>3.8700000000000001E-7</v>
      </c>
      <c r="G837" s="37">
        <f t="shared" si="176"/>
        <v>6.0265035711686288</v>
      </c>
      <c r="H837" s="37"/>
      <c r="I837" s="37"/>
      <c r="J837" s="37">
        <f>F837/0.0020052*1000</f>
        <v>0.19299820466786358</v>
      </c>
      <c r="K837" s="37">
        <f>SQRT((F837/0.0020052*1000)^2+(F$738/0.0020052*1000)^2)</f>
        <v>0.53874991891537383</v>
      </c>
      <c r="L837" s="39"/>
      <c r="M837" s="25"/>
    </row>
    <row r="838" spans="1:13" x14ac:dyDescent="0.2">
      <c r="A838" s="25"/>
      <c r="B838" s="35" t="s">
        <v>662</v>
      </c>
      <c r="C838" s="36">
        <v>1264634353.4979999</v>
      </c>
      <c r="D838" s="33"/>
      <c r="E838" s="36">
        <v>2.0132599999999998E-3</v>
      </c>
      <c r="F838" s="36">
        <v>2.7799999999999997E-7</v>
      </c>
      <c r="G838" s="37">
        <f t="shared" si="176"/>
        <v>5.3972750728168428</v>
      </c>
      <c r="H838" s="37"/>
      <c r="I838" s="37"/>
      <c r="J838" s="37">
        <f>F838/0.0020052*1000</f>
        <v>0.13863953720327146</v>
      </c>
      <c r="K838" s="37">
        <f>SQRT((F838/0.0020052*1000)^2+(F$738/0.0020052*1000)^2)</f>
        <v>0.52175098409321718</v>
      </c>
      <c r="L838" s="39"/>
      <c r="M838" s="25"/>
    </row>
    <row r="839" spans="1:13" x14ac:dyDescent="0.2">
      <c r="A839" s="25"/>
      <c r="B839" s="35" t="s">
        <v>663</v>
      </c>
      <c r="C839" s="36">
        <v>1267680609.402</v>
      </c>
      <c r="D839" s="33"/>
      <c r="E839" s="36">
        <v>2.0143309999999998E-3</v>
      </c>
      <c r="F839" s="36">
        <v>1.4499999999999999E-7</v>
      </c>
      <c r="G839" s="37">
        <f t="shared" si="176"/>
        <v>5.9321192964156833</v>
      </c>
      <c r="H839" s="37"/>
      <c r="I839" s="37"/>
      <c r="J839" s="37">
        <f>F839/0.0020052*1000</f>
        <v>7.231198882904448E-2</v>
      </c>
      <c r="K839" s="37">
        <f>SQRT((F839/0.0020052*1000)^2+(F$738/0.0020052*1000)^2)</f>
        <v>0.50816551619990413</v>
      </c>
      <c r="L839" s="39"/>
      <c r="M839" s="25"/>
    </row>
    <row r="840" spans="1:13" x14ac:dyDescent="0.2">
      <c r="A840" s="25"/>
      <c r="B840" s="35" t="s">
        <v>664</v>
      </c>
      <c r="C840" s="36">
        <v>1270399601.099</v>
      </c>
      <c r="D840" s="33"/>
      <c r="E840" s="36">
        <v>2.0138999999999999E-3</v>
      </c>
      <c r="F840" s="36">
        <v>2.72E-7</v>
      </c>
      <c r="G840" s="37">
        <f t="shared" si="176"/>
        <v>5.7168831989637958</v>
      </c>
      <c r="H840" s="37"/>
      <c r="I840" s="37"/>
      <c r="J840" s="37">
        <f>F840/0.0020052*1000</f>
        <v>0.13564731697586277</v>
      </c>
      <c r="K840" s="37">
        <f>SQRT((F840/0.0020052*1000)^2+(F$738/0.0020052*1000)^2)</f>
        <v>0.52096387852619241</v>
      </c>
      <c r="L840" s="39"/>
      <c r="M840" s="25"/>
    </row>
    <row r="841" spans="1:13" x14ac:dyDescent="0.2">
      <c r="A841" s="25"/>
      <c r="B841" s="35"/>
      <c r="C841" s="36"/>
      <c r="D841" s="33"/>
      <c r="E841" s="36"/>
      <c r="F841" s="36"/>
      <c r="G841" s="40"/>
      <c r="H841" s="37"/>
      <c r="I841" s="37"/>
      <c r="J841" s="40"/>
      <c r="K841" s="40"/>
      <c r="L841" s="39"/>
      <c r="M841" s="25"/>
    </row>
    <row r="842" spans="1:13" x14ac:dyDescent="0.2">
      <c r="A842" s="25">
        <v>1</v>
      </c>
      <c r="B842" s="35" t="s">
        <v>1826</v>
      </c>
      <c r="C842" s="36">
        <f>AVERAGE(C843:C847)</f>
        <v>1269097993.4654</v>
      </c>
      <c r="D842" s="33"/>
      <c r="E842" s="36">
        <f>AVERAGE(E843:E847)</f>
        <v>2.0143359999999998E-3</v>
      </c>
      <c r="F842" s="36">
        <f>2*STDEV(E843:E847)</f>
        <v>6.8465027568821302E-7</v>
      </c>
      <c r="G842" s="37">
        <f t="shared" ref="G842:G847" si="177">1000*(E842/((1+(0)/1000)*(E$738/((1+((4.87)/1000))*0.0020052)))/0.0020052-1)</f>
        <v>5.9346162349012133</v>
      </c>
      <c r="H842" s="38">
        <f>G842-I842</f>
        <v>0.91461623490121369</v>
      </c>
      <c r="I842" s="37">
        <v>5.0199999999999996</v>
      </c>
      <c r="J842" s="37"/>
      <c r="K842" s="37">
        <f>F842/0.0020052*1000</f>
        <v>0.34143740060253991</v>
      </c>
      <c r="L842" s="39"/>
      <c r="M842" s="25"/>
    </row>
    <row r="843" spans="1:13" x14ac:dyDescent="0.2">
      <c r="A843" s="25"/>
      <c r="B843" s="35" t="s">
        <v>665</v>
      </c>
      <c r="C843" s="36">
        <v>1279797059.5599999</v>
      </c>
      <c r="D843" s="33"/>
      <c r="E843" s="36">
        <v>2.0146650000000001E-3</v>
      </c>
      <c r="F843" s="36">
        <v>1.49E-7</v>
      </c>
      <c r="G843" s="37">
        <f t="shared" si="177"/>
        <v>6.098914787248999</v>
      </c>
      <c r="H843" s="37"/>
      <c r="I843" s="37"/>
      <c r="J843" s="37">
        <f>F843/0.0020052*1000</f>
        <v>7.430680231398365E-2</v>
      </c>
      <c r="K843" s="37">
        <f>SQRT((F843/0.0020052*1000)^2+(F$738/0.0020052*1000)^2)</f>
        <v>0.50845321219993556</v>
      </c>
      <c r="L843" s="39"/>
      <c r="M843" s="25"/>
    </row>
    <row r="844" spans="1:13" x14ac:dyDescent="0.2">
      <c r="A844" s="25"/>
      <c r="B844" s="35" t="s">
        <v>666</v>
      </c>
      <c r="C844" s="36">
        <v>1254684703.9389999</v>
      </c>
      <c r="D844" s="33"/>
      <c r="E844" s="36">
        <v>2.0141040000000001E-3</v>
      </c>
      <c r="F844" s="36">
        <v>5.9200000000000001E-7</v>
      </c>
      <c r="G844" s="37">
        <f t="shared" si="177"/>
        <v>5.8187582891731093</v>
      </c>
      <c r="H844" s="37"/>
      <c r="I844" s="37"/>
      <c r="J844" s="37">
        <f>F844/0.0020052*1000</f>
        <v>0.29523239577099541</v>
      </c>
      <c r="K844" s="37">
        <f>SQRT((F844/0.0020052*1000)^2+(F$738/0.0020052*1000)^2)</f>
        <v>0.58323694639398915</v>
      </c>
      <c r="L844" s="39"/>
      <c r="M844" s="25"/>
    </row>
    <row r="845" spans="1:13" x14ac:dyDescent="0.2">
      <c r="A845" s="25"/>
      <c r="B845" s="35" t="s">
        <v>667</v>
      </c>
      <c r="C845" s="36">
        <v>1286560323.5139999</v>
      </c>
      <c r="D845" s="33"/>
      <c r="E845" s="36">
        <v>2.0147339999999998E-3</v>
      </c>
      <c r="F845" s="36">
        <v>2.0699999999999999E-7</v>
      </c>
      <c r="G845" s="37">
        <f t="shared" si="177"/>
        <v>6.1333725383490023</v>
      </c>
      <c r="H845" s="37"/>
      <c r="I845" s="37"/>
      <c r="J845" s="37">
        <f>F845/0.0020052*1000</f>
        <v>0.10323159784560143</v>
      </c>
      <c r="K845" s="37">
        <f>SQRT((F845/0.0020052*1000)^2+(F$738/0.0020052*1000)^2)</f>
        <v>0.51347826723246937</v>
      </c>
      <c r="L845" s="39"/>
      <c r="M845" s="25"/>
    </row>
    <row r="846" spans="1:13" x14ac:dyDescent="0.2">
      <c r="A846" s="25"/>
      <c r="B846" s="35" t="s">
        <v>668</v>
      </c>
      <c r="C846" s="36">
        <v>1267323092.6129999</v>
      </c>
      <c r="D846" s="33"/>
      <c r="E846" s="36">
        <v>2.0142020000000001E-3</v>
      </c>
      <c r="F846" s="36">
        <v>3.8000000000000001E-7</v>
      </c>
      <c r="G846" s="37">
        <f t="shared" si="177"/>
        <v>5.8676982834895419</v>
      </c>
      <c r="H846" s="37"/>
      <c r="I846" s="37"/>
      <c r="J846" s="37">
        <f>F846/0.0020052*1000</f>
        <v>0.18950728106922005</v>
      </c>
      <c r="K846" s="37">
        <f>SQRT((F846/0.0020052*1000)^2+(F$738/0.0020052*1000)^2)</f>
        <v>0.53750923499466652</v>
      </c>
      <c r="L846" s="39"/>
      <c r="M846" s="25"/>
    </row>
    <row r="847" spans="1:13" x14ac:dyDescent="0.2">
      <c r="A847" s="25"/>
      <c r="B847" s="35" t="s">
        <v>669</v>
      </c>
      <c r="C847" s="36">
        <v>1257124787.701</v>
      </c>
      <c r="D847" s="33"/>
      <c r="E847" s="36">
        <v>2.0139749999999999E-3</v>
      </c>
      <c r="F847" s="36">
        <v>1.8400000000000001E-7</v>
      </c>
      <c r="G847" s="37">
        <f t="shared" si="177"/>
        <v>5.754337276246746</v>
      </c>
      <c r="H847" s="37"/>
      <c r="I847" s="37"/>
      <c r="J847" s="37">
        <f>F847/0.0020052*1000</f>
        <v>9.1761420307201275E-2</v>
      </c>
      <c r="K847" s="37">
        <f>SQRT((F847/0.0020052*1000)^2+(F$738/0.0020052*1000)^2)</f>
        <v>0.51129573280352936</v>
      </c>
      <c r="L847" s="39"/>
      <c r="M847" s="25"/>
    </row>
    <row r="848" spans="1:13" x14ac:dyDescent="0.2">
      <c r="A848" s="25"/>
      <c r="B848" s="35"/>
      <c r="C848" s="36"/>
      <c r="D848" s="33"/>
      <c r="E848" s="36"/>
      <c r="F848" s="36"/>
      <c r="G848" s="40"/>
      <c r="H848" s="37"/>
      <c r="I848" s="37"/>
      <c r="J848" s="40"/>
      <c r="K848" s="40"/>
      <c r="L848" s="39"/>
      <c r="M848" s="25"/>
    </row>
    <row r="849" spans="1:13" x14ac:dyDescent="0.2">
      <c r="A849" s="25">
        <v>1</v>
      </c>
      <c r="B849" s="35" t="s">
        <v>1827</v>
      </c>
      <c r="C849" s="36">
        <f>AVERAGE(C850:C855)</f>
        <v>1247356931.4395001</v>
      </c>
      <c r="D849" s="33"/>
      <c r="E849" s="36">
        <f>AVERAGE(E850:E855)</f>
        <v>2.0134068333333335E-3</v>
      </c>
      <c r="F849" s="36">
        <f>2*STDEV(E850:E855)</f>
        <v>8.8651715531460188E-7</v>
      </c>
      <c r="G849" s="37">
        <f t="shared" ref="G849:G855" si="178">1000*(E849/((1+(0)/1000)*(E$738/((1+((4.87)/1000))*0.0020052)))/0.0020052-1)</f>
        <v>5.4706018330084039</v>
      </c>
      <c r="H849" s="38">
        <f>G849-I849</f>
        <v>0.3206018330084035</v>
      </c>
      <c r="I849" s="37">
        <v>5.15</v>
      </c>
      <c r="J849" s="37"/>
      <c r="K849" s="37">
        <f>F849/0.0020052*1000</f>
        <v>0.44210909401286752</v>
      </c>
      <c r="L849" s="39" t="s">
        <v>3631</v>
      </c>
      <c r="M849" s="25"/>
    </row>
    <row r="850" spans="1:13" x14ac:dyDescent="0.2">
      <c r="A850" s="25"/>
      <c r="B850" s="35" t="s">
        <v>670</v>
      </c>
      <c r="C850" s="36">
        <v>1242616407.21</v>
      </c>
      <c r="D850" s="33"/>
      <c r="E850" s="36">
        <v>2.0132850000000001E-3</v>
      </c>
      <c r="F850" s="36">
        <v>3.3500000000000002E-7</v>
      </c>
      <c r="G850" s="37">
        <f t="shared" si="178"/>
        <v>5.4097597652447149</v>
      </c>
      <c r="H850" s="37"/>
      <c r="I850" s="37"/>
      <c r="J850" s="37">
        <f t="shared" ref="J850:J855" si="179">F850/0.0020052*1000</f>
        <v>0.16706562936365452</v>
      </c>
      <c r="K850" s="37">
        <f t="shared" ref="K850:K855" si="180">SQRT((F850/0.0020052*1000)^2+(F$738/0.0020052*1000)^2)</f>
        <v>0.53001329477757175</v>
      </c>
      <c r="L850" s="39"/>
      <c r="M850" s="25"/>
    </row>
    <row r="851" spans="1:13" x14ac:dyDescent="0.2">
      <c r="A851" s="25"/>
      <c r="B851" s="35" t="s">
        <v>671</v>
      </c>
      <c r="C851" s="36">
        <v>1259522303.0829999</v>
      </c>
      <c r="D851" s="33"/>
      <c r="E851" s="36">
        <v>2.0137660000000002E-3</v>
      </c>
      <c r="F851" s="36">
        <v>2.96E-7</v>
      </c>
      <c r="G851" s="37">
        <f t="shared" si="178"/>
        <v>5.6499652475519024</v>
      </c>
      <c r="H851" s="37"/>
      <c r="I851" s="37"/>
      <c r="J851" s="37">
        <f t="shared" si="179"/>
        <v>0.14761619788549771</v>
      </c>
      <c r="K851" s="37">
        <f t="shared" si="180"/>
        <v>0.52420769739147632</v>
      </c>
      <c r="L851" s="39"/>
      <c r="M851" s="25"/>
    </row>
    <row r="852" spans="1:13" x14ac:dyDescent="0.2">
      <c r="A852" s="25"/>
      <c r="B852" s="35" t="s">
        <v>672</v>
      </c>
      <c r="C852" s="36">
        <v>1241521335.552</v>
      </c>
      <c r="D852" s="33"/>
      <c r="E852" s="36">
        <v>2.0137169999999999E-3</v>
      </c>
      <c r="F852" s="36">
        <v>3.1800000000000002E-7</v>
      </c>
      <c r="G852" s="37">
        <f t="shared" si="178"/>
        <v>5.6254952503937972</v>
      </c>
      <c r="H852" s="37"/>
      <c r="I852" s="37"/>
      <c r="J852" s="37">
        <f t="shared" si="179"/>
        <v>0.15858767205266308</v>
      </c>
      <c r="K852" s="37">
        <f t="shared" si="180"/>
        <v>0.52740233015543858</v>
      </c>
      <c r="L852" s="39"/>
      <c r="M852" s="25"/>
    </row>
    <row r="853" spans="1:13" x14ac:dyDescent="0.2">
      <c r="A853" s="25"/>
      <c r="B853" s="35" t="s">
        <v>673</v>
      </c>
      <c r="C853" s="36">
        <v>1251568669.6930001</v>
      </c>
      <c r="D853" s="33"/>
      <c r="E853" s="36">
        <v>2.0138180000000001E-3</v>
      </c>
      <c r="F853" s="36">
        <v>2.6800000000000002E-7</v>
      </c>
      <c r="G853" s="37">
        <f t="shared" si="178"/>
        <v>5.6759334078013701</v>
      </c>
      <c r="H853" s="37"/>
      <c r="I853" s="37"/>
      <c r="J853" s="37">
        <f t="shared" si="179"/>
        <v>0.13365250349092361</v>
      </c>
      <c r="K853" s="37">
        <f t="shared" si="180"/>
        <v>0.520448037575025</v>
      </c>
      <c r="L853" s="39"/>
      <c r="M853" s="25"/>
    </row>
    <row r="854" spans="1:13" x14ac:dyDescent="0.2">
      <c r="A854" s="25"/>
      <c r="B854" s="35" t="s">
        <v>674</v>
      </c>
      <c r="C854" s="36">
        <v>1252820688.033</v>
      </c>
      <c r="D854" s="33"/>
      <c r="E854" s="36">
        <v>2.0131659999999998E-3</v>
      </c>
      <c r="F854" s="36">
        <v>3.72E-7</v>
      </c>
      <c r="G854" s="37">
        <f t="shared" si="178"/>
        <v>5.3503326292889675</v>
      </c>
      <c r="H854" s="37"/>
      <c r="I854" s="37"/>
      <c r="J854" s="37">
        <f t="shared" si="179"/>
        <v>0.18551765409934173</v>
      </c>
      <c r="K854" s="37">
        <f t="shared" si="180"/>
        <v>0.53611562942039492</v>
      </c>
      <c r="L854" s="39"/>
      <c r="M854" s="25"/>
    </row>
    <row r="855" spans="1:13" x14ac:dyDescent="0.2">
      <c r="A855" s="25"/>
      <c r="B855" s="35" t="s">
        <v>675</v>
      </c>
      <c r="C855" s="36">
        <v>1236092185.066</v>
      </c>
      <c r="D855" s="33"/>
      <c r="E855" s="36">
        <v>2.0126889999999998E-3</v>
      </c>
      <c r="F855" s="36">
        <v>1.9999999999999999E-7</v>
      </c>
      <c r="G855" s="37">
        <f t="shared" si="178"/>
        <v>5.1121246977701151</v>
      </c>
      <c r="H855" s="37"/>
      <c r="I855" s="37"/>
      <c r="J855" s="37">
        <f t="shared" si="179"/>
        <v>9.9740674246957914E-2</v>
      </c>
      <c r="K855" s="37">
        <f t="shared" si="180"/>
        <v>0.5127878413394189</v>
      </c>
      <c r="L855" s="39"/>
      <c r="M855" s="25"/>
    </row>
    <row r="856" spans="1:13" x14ac:dyDescent="0.2">
      <c r="A856" s="25"/>
      <c r="B856" s="35"/>
      <c r="C856" s="36"/>
      <c r="D856" s="33"/>
      <c r="E856" s="36"/>
      <c r="F856" s="36"/>
      <c r="G856" s="40"/>
      <c r="H856" s="37"/>
      <c r="I856" s="37"/>
      <c r="J856" s="40"/>
      <c r="K856" s="40"/>
      <c r="L856" s="39"/>
      <c r="M856" s="25"/>
    </row>
    <row r="857" spans="1:13" x14ac:dyDescent="0.2">
      <c r="A857" s="25">
        <v>1</v>
      </c>
      <c r="B857" s="35" t="s">
        <v>1861</v>
      </c>
      <c r="C857" s="36">
        <f>AVERAGE(C858:C867)</f>
        <v>1229205322.4781001</v>
      </c>
      <c r="D857" s="33"/>
      <c r="E857" s="36">
        <f>AVERAGE(E858:E867)</f>
        <v>2.0104946E-3</v>
      </c>
      <c r="F857" s="36">
        <f>2*STDEV(E858:E867)</f>
        <v>8.0909727474517678E-7</v>
      </c>
      <c r="G857" s="37">
        <f t="shared" ref="G857:G867" si="181">1000*(E857/((1+(0)/1000)*(E$738/((1+((4.87)/1000))*0.0020052)))/0.0020052-1)</f>
        <v>4.0162683352438222</v>
      </c>
      <c r="H857" s="38">
        <f>G857-I857</f>
        <v>0.47626833524382217</v>
      </c>
      <c r="I857" s="37">
        <v>3.54</v>
      </c>
      <c r="J857" s="40"/>
      <c r="K857" s="37">
        <f>F857/0.0020052*1000</f>
        <v>0.40349953857230042</v>
      </c>
      <c r="L857" s="39"/>
      <c r="M857" s="25"/>
    </row>
    <row r="858" spans="1:13" x14ac:dyDescent="0.2">
      <c r="A858" s="25"/>
      <c r="B858" s="35" t="s">
        <v>1611</v>
      </c>
      <c r="C858" s="36">
        <v>1213475749.2179999</v>
      </c>
      <c r="D858" s="33"/>
      <c r="E858" s="36">
        <v>2.0104099999999998E-3</v>
      </c>
      <c r="F858" s="36">
        <v>3.27E-7</v>
      </c>
      <c r="G858" s="37">
        <f t="shared" si="181"/>
        <v>3.9740201360687344</v>
      </c>
      <c r="H858" s="37"/>
      <c r="I858" s="37"/>
      <c r="J858" s="37">
        <f t="shared" ref="J858:J867" si="182">F858/0.0020052*1000</f>
        <v>0.16307600239377618</v>
      </c>
      <c r="K858" s="37">
        <f t="shared" ref="K858:K867" si="183">SQRT((F858/0.0020052*1000)^2+(F$738/0.0020052*1000)^2)</f>
        <v>0.52876927925423023</v>
      </c>
      <c r="L858" s="39"/>
      <c r="M858" s="25"/>
    </row>
    <row r="859" spans="1:13" x14ac:dyDescent="0.2">
      <c r="A859" s="25"/>
      <c r="B859" s="35" t="s">
        <v>1613</v>
      </c>
      <c r="C859" s="36">
        <v>1214416683.03</v>
      </c>
      <c r="D859" s="33"/>
      <c r="E859" s="36">
        <v>2.0101979999999999E-3</v>
      </c>
      <c r="F859" s="36">
        <v>2.1299999999999999E-7</v>
      </c>
      <c r="G859" s="37">
        <f t="shared" si="181"/>
        <v>3.8681499442825285</v>
      </c>
      <c r="H859" s="37"/>
      <c r="I859" s="37"/>
      <c r="J859" s="37">
        <f t="shared" si="182"/>
        <v>0.10622381807301018</v>
      </c>
      <c r="K859" s="37">
        <f t="shared" si="183"/>
        <v>0.51408819053963029</v>
      </c>
      <c r="L859" s="39"/>
      <c r="M859" s="25"/>
    </row>
    <row r="860" spans="1:13" x14ac:dyDescent="0.2">
      <c r="A860" s="25"/>
      <c r="B860" s="35" t="s">
        <v>1615</v>
      </c>
      <c r="C860" s="36">
        <v>1215062482.277</v>
      </c>
      <c r="D860" s="33"/>
      <c r="E860" s="36">
        <v>2.0104950000000002E-3</v>
      </c>
      <c r="F860" s="36">
        <v>2.8500000000000002E-7</v>
      </c>
      <c r="G860" s="37">
        <f t="shared" si="181"/>
        <v>4.0164680903227445</v>
      </c>
      <c r="H860" s="37"/>
      <c r="I860" s="37"/>
      <c r="J860" s="37">
        <f t="shared" si="182"/>
        <v>0.14213046080191505</v>
      </c>
      <c r="K860" s="37">
        <f t="shared" si="183"/>
        <v>0.5226894259635142</v>
      </c>
      <c r="L860" s="39"/>
      <c r="M860" s="25"/>
    </row>
    <row r="861" spans="1:13" x14ac:dyDescent="0.2">
      <c r="A861" s="25"/>
      <c r="B861" s="35" t="s">
        <v>1617</v>
      </c>
      <c r="C861" s="36">
        <v>1220393153.01</v>
      </c>
      <c r="D861" s="33"/>
      <c r="E861" s="36">
        <v>2.0104709999999998E-3</v>
      </c>
      <c r="F861" s="36">
        <v>3.0100000000000001E-7</v>
      </c>
      <c r="G861" s="37">
        <f t="shared" si="181"/>
        <v>4.0044827855920673</v>
      </c>
      <c r="H861" s="37"/>
      <c r="I861" s="37"/>
      <c r="J861" s="37">
        <f t="shared" si="182"/>
        <v>0.15010971474167165</v>
      </c>
      <c r="K861" s="37">
        <f t="shared" si="183"/>
        <v>0.52491532134824304</v>
      </c>
      <c r="L861" s="39"/>
      <c r="M861" s="25"/>
    </row>
    <row r="862" spans="1:13" x14ac:dyDescent="0.2">
      <c r="A862" s="25"/>
      <c r="B862" s="35" t="s">
        <v>1619</v>
      </c>
      <c r="C862" s="36">
        <v>1226345268.201</v>
      </c>
      <c r="D862" s="33"/>
      <c r="E862" s="36">
        <v>2.010024E-3</v>
      </c>
      <c r="F862" s="36">
        <v>2.7500000000000001E-7</v>
      </c>
      <c r="G862" s="37">
        <f t="shared" si="181"/>
        <v>3.781256484986395</v>
      </c>
      <c r="H862" s="37"/>
      <c r="I862" s="37"/>
      <c r="J862" s="37">
        <f t="shared" si="182"/>
        <v>0.13714342708956714</v>
      </c>
      <c r="K862" s="37">
        <f t="shared" si="183"/>
        <v>0.52135543319330113</v>
      </c>
      <c r="L862" s="39"/>
      <c r="M862" s="25"/>
    </row>
    <row r="863" spans="1:13" x14ac:dyDescent="0.2">
      <c r="A863" s="25"/>
      <c r="B863" s="35" t="s">
        <v>1611</v>
      </c>
      <c r="C863" s="36">
        <v>1221977068.9760001</v>
      </c>
      <c r="D863" s="33"/>
      <c r="E863" s="36">
        <v>2.0100719999999999E-3</v>
      </c>
      <c r="F863" s="36">
        <v>1.5800000000000001E-7</v>
      </c>
      <c r="G863" s="37">
        <f t="shared" si="181"/>
        <v>3.8052270944473054</v>
      </c>
      <c r="H863" s="37"/>
      <c r="I863" s="37"/>
      <c r="J863" s="37">
        <f t="shared" si="182"/>
        <v>7.8795132655096758E-2</v>
      </c>
      <c r="K863" s="37">
        <f t="shared" si="183"/>
        <v>0.50912851133720405</v>
      </c>
      <c r="L863" s="39"/>
      <c r="M863" s="25"/>
    </row>
    <row r="864" spans="1:13" x14ac:dyDescent="0.2">
      <c r="A864" s="25"/>
      <c r="B864" s="35" t="s">
        <v>1613</v>
      </c>
      <c r="C864" s="36">
        <v>1231807172.3959999</v>
      </c>
      <c r="D864" s="33"/>
      <c r="E864" s="36">
        <v>2.0106239999999999E-3</v>
      </c>
      <c r="F864" s="36">
        <v>5.8999999999999999E-8</v>
      </c>
      <c r="G864" s="37">
        <f t="shared" si="181"/>
        <v>4.0808891032491079</v>
      </c>
      <c r="H864" s="37"/>
      <c r="I864" s="37"/>
      <c r="J864" s="37">
        <f t="shared" si="182"/>
        <v>2.9423498902852584E-2</v>
      </c>
      <c r="K864" s="37">
        <f t="shared" si="183"/>
        <v>0.50385405666124139</v>
      </c>
      <c r="L864" s="39"/>
      <c r="M864" s="25"/>
    </row>
    <row r="865" spans="1:13" x14ac:dyDescent="0.2">
      <c r="A865" s="25"/>
      <c r="B865" s="35" t="s">
        <v>1615</v>
      </c>
      <c r="C865" s="36">
        <v>1237512517.1099999</v>
      </c>
      <c r="D865" s="33"/>
      <c r="E865" s="36">
        <v>2.0103719999999999E-3</v>
      </c>
      <c r="F865" s="36">
        <v>1.9000000000000001E-7</v>
      </c>
      <c r="G865" s="37">
        <f t="shared" si="181"/>
        <v>3.9550434035786619</v>
      </c>
      <c r="H865" s="37"/>
      <c r="I865" s="37"/>
      <c r="J865" s="37">
        <f t="shared" si="182"/>
        <v>9.4753640534610023E-2</v>
      </c>
      <c r="K865" s="37">
        <f t="shared" si="183"/>
        <v>0.5118412063529717</v>
      </c>
      <c r="L865" s="39"/>
      <c r="M865" s="25"/>
    </row>
    <row r="866" spans="1:13" x14ac:dyDescent="0.2">
      <c r="A866" s="25"/>
      <c r="B866" s="35" t="s">
        <v>1617</v>
      </c>
      <c r="C866" s="36">
        <v>1254755432.576</v>
      </c>
      <c r="D866" s="33"/>
      <c r="E866" s="36">
        <v>2.011377E-3</v>
      </c>
      <c r="F866" s="36">
        <v>1.6999999999999999E-7</v>
      </c>
      <c r="G866" s="37">
        <f t="shared" si="181"/>
        <v>4.4569280391688615</v>
      </c>
      <c r="H866" s="37"/>
      <c r="I866" s="37"/>
      <c r="J866" s="37">
        <f t="shared" si="182"/>
        <v>8.4779573109914214E-2</v>
      </c>
      <c r="K866" s="37">
        <f t="shared" si="183"/>
        <v>0.51008895708788138</v>
      </c>
      <c r="L866" s="39"/>
      <c r="M866" s="25"/>
    </row>
    <row r="867" spans="1:13" x14ac:dyDescent="0.2">
      <c r="A867" s="25"/>
      <c r="B867" s="35" t="s">
        <v>1619</v>
      </c>
      <c r="C867" s="36">
        <v>1256307697.987</v>
      </c>
      <c r="D867" s="33"/>
      <c r="E867" s="36">
        <v>2.0109030000000001E-3</v>
      </c>
      <c r="F867" s="36">
        <v>3.65E-7</v>
      </c>
      <c r="G867" s="37">
        <f t="shared" si="181"/>
        <v>4.2202182707413716</v>
      </c>
      <c r="H867" s="37"/>
      <c r="I867" s="37"/>
      <c r="J867" s="37">
        <f t="shared" si="182"/>
        <v>0.18202673050069818</v>
      </c>
      <c r="K867" s="37">
        <f t="shared" si="183"/>
        <v>0.53491765603976571</v>
      </c>
      <c r="L867" s="39"/>
      <c r="M867" s="25"/>
    </row>
    <row r="868" spans="1:13" x14ac:dyDescent="0.2">
      <c r="A868" s="25"/>
      <c r="B868" s="35"/>
      <c r="C868" s="36"/>
      <c r="D868" s="33"/>
      <c r="E868" s="36"/>
      <c r="F868" s="36"/>
      <c r="G868" s="40"/>
      <c r="H868" s="37"/>
      <c r="I868" s="37"/>
      <c r="J868" s="40"/>
      <c r="K868" s="40"/>
      <c r="L868" s="39"/>
      <c r="M868" s="25"/>
    </row>
    <row r="869" spans="1:13" x14ac:dyDescent="0.2">
      <c r="A869" s="25">
        <v>1</v>
      </c>
      <c r="B869" s="35" t="s">
        <v>1862</v>
      </c>
      <c r="C869" s="36">
        <f>AVERAGE(C870:C879)</f>
        <v>1204779296.6701</v>
      </c>
      <c r="D869" s="33"/>
      <c r="E869" s="36">
        <f>AVERAGE(E870:E879)</f>
        <v>1.9858014000000003E-3</v>
      </c>
      <c r="F869" s="36">
        <f>2*STDEV(E870:E879)</f>
        <v>1.1286027546384607E-6</v>
      </c>
      <c r="G869" s="37">
        <f t="shared" ref="G869:G879" si="184">1000*(E869/((1+(0)/1000)*(E$738/((1+((4.87)/1000))*0.0020052)))/0.0020052-1)</f>
        <v>-8.3152119468995487</v>
      </c>
      <c r="H869" s="38">
        <f>G869-I869</f>
        <v>-0.70521194689954836</v>
      </c>
      <c r="I869" s="37">
        <v>-7.61</v>
      </c>
      <c r="J869" s="40"/>
      <c r="K869" s="37">
        <f>F869/0.0020052*1000</f>
        <v>0.56283799852307037</v>
      </c>
      <c r="L869" s="39"/>
      <c r="M869" s="25"/>
    </row>
    <row r="870" spans="1:13" x14ac:dyDescent="0.2">
      <c r="A870" s="25"/>
      <c r="B870" s="35" t="s">
        <v>334</v>
      </c>
      <c r="C870" s="36">
        <v>1174712123.099</v>
      </c>
      <c r="D870" s="33"/>
      <c r="E870" s="36">
        <v>1.985409E-3</v>
      </c>
      <c r="F870" s="36">
        <v>2.3900000000000001E-7</v>
      </c>
      <c r="G870" s="37">
        <f t="shared" si="184"/>
        <v>-8.5111716792433114</v>
      </c>
      <c r="H870" s="37"/>
      <c r="I870" s="37"/>
      <c r="J870" s="37">
        <f t="shared" ref="J870:J879" si="185">F870/0.0020052*1000</f>
        <v>0.11919010572511471</v>
      </c>
      <c r="K870" s="37">
        <f t="shared" ref="K870:K879" si="186">SQRT((F870/0.0020052*1000)^2+(F$738/0.0020052*1000)^2)</f>
        <v>0.51692305948667761</v>
      </c>
      <c r="L870" s="39"/>
      <c r="M870" s="25"/>
    </row>
    <row r="871" spans="1:13" x14ac:dyDescent="0.2">
      <c r="A871" s="25"/>
      <c r="B871" s="35" t="s">
        <v>336</v>
      </c>
      <c r="C871" s="36">
        <v>1200724975.369</v>
      </c>
      <c r="D871" s="33"/>
      <c r="E871" s="36">
        <v>1.9850570000000001E-3</v>
      </c>
      <c r="F871" s="36">
        <v>3.4499999999999998E-7</v>
      </c>
      <c r="G871" s="37">
        <f t="shared" si="184"/>
        <v>-8.6869561486242475</v>
      </c>
      <c r="H871" s="37"/>
      <c r="I871" s="37"/>
      <c r="J871" s="37">
        <f t="shared" si="185"/>
        <v>0.17205266307600237</v>
      </c>
      <c r="K871" s="37">
        <f t="shared" si="186"/>
        <v>0.53160632708598154</v>
      </c>
      <c r="L871" s="39"/>
      <c r="M871" s="25"/>
    </row>
    <row r="872" spans="1:13" x14ac:dyDescent="0.2">
      <c r="A872" s="25"/>
      <c r="B872" s="35" t="s">
        <v>1623</v>
      </c>
      <c r="C872" s="36">
        <v>1201343422.3970001</v>
      </c>
      <c r="D872" s="33"/>
      <c r="E872" s="36">
        <v>1.9856180000000002E-3</v>
      </c>
      <c r="F872" s="36">
        <v>2.53E-7</v>
      </c>
      <c r="G872" s="37">
        <f t="shared" si="184"/>
        <v>-8.4067996505484679</v>
      </c>
      <c r="H872" s="37"/>
      <c r="I872" s="37"/>
      <c r="J872" s="37">
        <f t="shared" si="185"/>
        <v>0.12617195292240174</v>
      </c>
      <c r="K872" s="37">
        <f t="shared" si="186"/>
        <v>0.51857740968013255</v>
      </c>
      <c r="L872" s="39"/>
      <c r="M872" s="25"/>
    </row>
    <row r="873" spans="1:13" x14ac:dyDescent="0.2">
      <c r="A873" s="25"/>
      <c r="B873" s="35" t="s">
        <v>1625</v>
      </c>
      <c r="C873" s="36">
        <v>1192445453.5380001</v>
      </c>
      <c r="D873" s="33"/>
      <c r="E873" s="36">
        <v>1.9850850000000001E-3</v>
      </c>
      <c r="F873" s="36">
        <v>2.0599999999999999E-7</v>
      </c>
      <c r="G873" s="37">
        <f t="shared" si="184"/>
        <v>-8.672973293105235</v>
      </c>
      <c r="H873" s="37"/>
      <c r="I873" s="37"/>
      <c r="J873" s="37">
        <f t="shared" si="185"/>
        <v>0.10273289447436665</v>
      </c>
      <c r="K873" s="37">
        <f t="shared" si="186"/>
        <v>0.513378238468855</v>
      </c>
      <c r="L873" s="39"/>
      <c r="M873" s="25"/>
    </row>
    <row r="874" spans="1:13" x14ac:dyDescent="0.2">
      <c r="A874" s="25"/>
      <c r="B874" s="35" t="s">
        <v>1627</v>
      </c>
      <c r="C874" s="36">
        <v>1196079913.381</v>
      </c>
      <c r="D874" s="33"/>
      <c r="E874" s="36">
        <v>1.986654E-3</v>
      </c>
      <c r="F874" s="36">
        <v>2.16E-7</v>
      </c>
      <c r="G874" s="37">
        <f t="shared" si="184"/>
        <v>-7.8894339963482274</v>
      </c>
      <c r="H874" s="37"/>
      <c r="I874" s="37"/>
      <c r="J874" s="37">
        <f t="shared" si="185"/>
        <v>0.10771992818671454</v>
      </c>
      <c r="K874" s="37">
        <f t="shared" si="186"/>
        <v>0.51439940810118956</v>
      </c>
      <c r="L874" s="39"/>
      <c r="M874" s="25"/>
    </row>
    <row r="875" spans="1:13" x14ac:dyDescent="0.2">
      <c r="A875" s="25"/>
      <c r="B875" s="35" t="s">
        <v>334</v>
      </c>
      <c r="C875" s="36">
        <v>1196072275.763</v>
      </c>
      <c r="D875" s="33"/>
      <c r="E875" s="36">
        <v>1.986233E-3</v>
      </c>
      <c r="F875" s="36">
        <v>1.48E-7</v>
      </c>
      <c r="G875" s="37">
        <f t="shared" si="184"/>
        <v>-8.0996762168292769</v>
      </c>
      <c r="H875" s="37"/>
      <c r="I875" s="37"/>
      <c r="J875" s="37">
        <f t="shared" si="185"/>
        <v>7.3808098942748854E-2</v>
      </c>
      <c r="K875" s="37">
        <f t="shared" si="186"/>
        <v>0.50838056964821721</v>
      </c>
      <c r="L875" s="39"/>
      <c r="M875" s="25"/>
    </row>
    <row r="876" spans="1:13" x14ac:dyDescent="0.2">
      <c r="A876" s="25"/>
      <c r="B876" s="35" t="s">
        <v>336</v>
      </c>
      <c r="C876" s="36">
        <v>1230598603.72</v>
      </c>
      <c r="D876" s="33"/>
      <c r="E876" s="36">
        <v>1.985756E-3</v>
      </c>
      <c r="F876" s="36">
        <v>3.1399999999999998E-7</v>
      </c>
      <c r="G876" s="37">
        <f t="shared" si="184"/>
        <v>-8.3378841483481292</v>
      </c>
      <c r="H876" s="37"/>
      <c r="I876" s="37"/>
      <c r="J876" s="37">
        <f t="shared" si="185"/>
        <v>0.1565928585677239</v>
      </c>
      <c r="K876" s="37">
        <f t="shared" si="186"/>
        <v>0.52680593341449222</v>
      </c>
      <c r="L876" s="39"/>
      <c r="M876" s="25"/>
    </row>
    <row r="877" spans="1:13" x14ac:dyDescent="0.2">
      <c r="A877" s="25"/>
      <c r="B877" s="35" t="s">
        <v>1623</v>
      </c>
      <c r="C877" s="36">
        <v>1214032580.72</v>
      </c>
      <c r="D877" s="33"/>
      <c r="E877" s="36">
        <v>1.9863319999999999E-3</v>
      </c>
      <c r="F877" s="36">
        <v>1.2800000000000001E-7</v>
      </c>
      <c r="G877" s="37">
        <f t="shared" si="184"/>
        <v>-8.0502368348159834</v>
      </c>
      <c r="H877" s="37"/>
      <c r="I877" s="37"/>
      <c r="J877" s="37">
        <f t="shared" si="185"/>
        <v>6.3834031518053072E-2</v>
      </c>
      <c r="K877" s="37">
        <f t="shared" si="186"/>
        <v>0.50702855117453793</v>
      </c>
      <c r="L877" s="39"/>
      <c r="M877" s="25"/>
    </row>
    <row r="878" spans="1:13" x14ac:dyDescent="0.2">
      <c r="A878" s="25"/>
      <c r="B878" s="35" t="s">
        <v>1625</v>
      </c>
      <c r="C878" s="36">
        <v>1227294455.056</v>
      </c>
      <c r="D878" s="33"/>
      <c r="E878" s="36">
        <v>1.9854999999999999E-3</v>
      </c>
      <c r="F878" s="36">
        <v>3.5400000000000002E-7</v>
      </c>
      <c r="G878" s="37">
        <f t="shared" si="184"/>
        <v>-8.4657273988069104</v>
      </c>
      <c r="H878" s="37"/>
      <c r="I878" s="37"/>
      <c r="J878" s="37">
        <f t="shared" si="185"/>
        <v>0.17654099341711552</v>
      </c>
      <c r="K878" s="37">
        <f t="shared" si="186"/>
        <v>0.53307587685338498</v>
      </c>
      <c r="L878" s="39"/>
      <c r="M878" s="25"/>
    </row>
    <row r="879" spans="1:13" x14ac:dyDescent="0.2">
      <c r="A879" s="25"/>
      <c r="B879" s="35" t="s">
        <v>1627</v>
      </c>
      <c r="C879" s="36">
        <v>1214489163.658</v>
      </c>
      <c r="D879" s="33"/>
      <c r="E879" s="36">
        <v>1.9863699999999999E-3</v>
      </c>
      <c r="F879" s="36">
        <v>2.8200000000000001E-7</v>
      </c>
      <c r="G879" s="37">
        <f t="shared" si="184"/>
        <v>-8.031260102326133</v>
      </c>
      <c r="H879" s="37"/>
      <c r="I879" s="37"/>
      <c r="J879" s="37">
        <f t="shared" si="185"/>
        <v>0.14063435068821067</v>
      </c>
      <c r="K879" s="37">
        <f t="shared" si="186"/>
        <v>0.52228458594888461</v>
      </c>
      <c r="L879" s="39"/>
      <c r="M879" s="25"/>
    </row>
    <row r="880" spans="1:13" x14ac:dyDescent="0.2">
      <c r="A880" s="25"/>
      <c r="B880" s="35"/>
      <c r="C880" s="36"/>
      <c r="D880" s="33"/>
      <c r="E880" s="36"/>
      <c r="F880" s="36"/>
      <c r="G880" s="40"/>
      <c r="H880" s="37"/>
      <c r="I880" s="37"/>
      <c r="J880" s="40"/>
      <c r="K880" s="40"/>
      <c r="L880" s="39"/>
      <c r="M880" s="25"/>
    </row>
    <row r="881" spans="1:13" x14ac:dyDescent="0.2">
      <c r="A881" s="25">
        <v>1</v>
      </c>
      <c r="B881" s="35" t="s">
        <v>1534</v>
      </c>
      <c r="C881" s="36">
        <f>AVERAGE(C882:C887)</f>
        <v>1196210017.7696667</v>
      </c>
      <c r="D881" s="33"/>
      <c r="E881" s="36">
        <f>AVERAGE(E882:E887)</f>
        <v>2.0125033333333333E-3</v>
      </c>
      <c r="F881" s="36">
        <f>2*STDEV(E882:E887)</f>
        <v>1.7622080089099913E-6</v>
      </c>
      <c r="G881" s="37">
        <f t="shared" ref="G881:G887" si="187">1000*(E881/((1+(0)/1000)*(E$738/((1+((4.87)/1000))*0.0020052)))/0.0020052-1)</f>
        <v>5.0194050486742636</v>
      </c>
      <c r="H881" s="38">
        <f>G881-I881</f>
        <v>-0.43059495132573655</v>
      </c>
      <c r="I881" s="37">
        <v>5.45</v>
      </c>
      <c r="J881" s="37"/>
      <c r="K881" s="37">
        <f>F881/0.0020052*1000</f>
        <v>0.87881907486035882</v>
      </c>
      <c r="L881" s="39"/>
      <c r="M881" s="25"/>
    </row>
    <row r="882" spans="1:13" x14ac:dyDescent="0.2">
      <c r="A882" s="25"/>
      <c r="B882" s="35" t="s">
        <v>682</v>
      </c>
      <c r="C882" s="36">
        <v>1159747718.506</v>
      </c>
      <c r="D882" s="33"/>
      <c r="E882" s="36">
        <v>2.0115290000000002E-3</v>
      </c>
      <c r="F882" s="36">
        <v>1.6199999999999999E-7</v>
      </c>
      <c r="G882" s="37">
        <f t="shared" si="187"/>
        <v>4.5328349691289294</v>
      </c>
      <c r="H882" s="37"/>
      <c r="I882" s="37"/>
      <c r="J882" s="37">
        <f t="shared" ref="J882:J887" si="188">F882/0.0020052*1000</f>
        <v>8.0789946140035915E-2</v>
      </c>
      <c r="K882" s="37">
        <f t="shared" ref="K882:K887" si="189">SQRT((F882/0.0020052*1000)^2+(F$738/0.0020052*1000)^2)</f>
        <v>0.50944105009668506</v>
      </c>
      <c r="L882" s="39"/>
      <c r="M882" s="25"/>
    </row>
    <row r="883" spans="1:13" x14ac:dyDescent="0.2">
      <c r="A883" s="25"/>
      <c r="B883" s="35" t="s">
        <v>683</v>
      </c>
      <c r="C883" s="36">
        <v>1234655238.9879999</v>
      </c>
      <c r="D883" s="33"/>
      <c r="E883" s="36">
        <v>2.014016E-3</v>
      </c>
      <c r="F883" s="36">
        <v>5.0800000000000005E-7</v>
      </c>
      <c r="G883" s="37">
        <f t="shared" si="187"/>
        <v>5.7748121718279588</v>
      </c>
      <c r="H883" s="37"/>
      <c r="I883" s="37"/>
      <c r="J883" s="37">
        <f t="shared" si="188"/>
        <v>0.2533413125872731</v>
      </c>
      <c r="K883" s="37">
        <f t="shared" si="189"/>
        <v>0.56319178686282856</v>
      </c>
      <c r="L883" s="39"/>
      <c r="M883" s="25"/>
    </row>
    <row r="884" spans="1:13" x14ac:dyDescent="0.2">
      <c r="A884" s="25"/>
      <c r="B884" s="35" t="s">
        <v>684</v>
      </c>
      <c r="C884" s="36">
        <v>1231983686.777</v>
      </c>
      <c r="D884" s="33"/>
      <c r="E884" s="36">
        <v>2.012911E-3</v>
      </c>
      <c r="F884" s="36">
        <v>6.0999999999999998E-7</v>
      </c>
      <c r="G884" s="37">
        <f t="shared" si="187"/>
        <v>5.2229887665273811</v>
      </c>
      <c r="H884" s="37"/>
      <c r="I884" s="37"/>
      <c r="J884" s="37">
        <f t="shared" si="188"/>
        <v>0.3042090564532216</v>
      </c>
      <c r="K884" s="37">
        <f t="shared" si="189"/>
        <v>0.58783187915803159</v>
      </c>
      <c r="L884" s="39"/>
      <c r="M884" s="25"/>
    </row>
    <row r="885" spans="1:13" x14ac:dyDescent="0.2">
      <c r="A885" s="25"/>
      <c r="B885" s="35" t="s">
        <v>685</v>
      </c>
      <c r="C885" s="36">
        <v>1177947905.586</v>
      </c>
      <c r="D885" s="33"/>
      <c r="E885" s="36">
        <v>2.0118509999999998E-3</v>
      </c>
      <c r="F885" s="36">
        <v>3.9700000000000002E-7</v>
      </c>
      <c r="G885" s="37">
        <f t="shared" si="187"/>
        <v>4.6936378075963514</v>
      </c>
      <c r="H885" s="37"/>
      <c r="I885" s="37"/>
      <c r="J885" s="37">
        <f t="shared" si="188"/>
        <v>0.19798523838021145</v>
      </c>
      <c r="K885" s="37">
        <f t="shared" si="189"/>
        <v>0.54055649357192292</v>
      </c>
      <c r="L885" s="39"/>
      <c r="M885" s="25"/>
    </row>
    <row r="886" spans="1:13" x14ac:dyDescent="0.2">
      <c r="A886" s="25"/>
      <c r="B886" s="35" t="s">
        <v>686</v>
      </c>
      <c r="C886" s="36">
        <v>1200206303.4189999</v>
      </c>
      <c r="D886" s="33"/>
      <c r="E886" s="36">
        <v>2.012425E-3</v>
      </c>
      <c r="F886" s="36">
        <v>1.99E-7</v>
      </c>
      <c r="G886" s="37">
        <f t="shared" si="187"/>
        <v>4.9802863457346636</v>
      </c>
      <c r="H886" s="37"/>
      <c r="I886" s="37"/>
      <c r="J886" s="37">
        <f t="shared" si="188"/>
        <v>9.9241970875723132E-2</v>
      </c>
      <c r="K886" s="37">
        <f t="shared" si="189"/>
        <v>0.51269107356145882</v>
      </c>
      <c r="L886" s="39"/>
      <c r="M886" s="25"/>
    </row>
    <row r="887" spans="1:13" x14ac:dyDescent="0.2">
      <c r="A887" s="25"/>
      <c r="B887" s="35" t="s">
        <v>687</v>
      </c>
      <c r="C887" s="36">
        <v>1172719253.342</v>
      </c>
      <c r="D887" s="33"/>
      <c r="E887" s="36">
        <v>2.0122880000000001E-3</v>
      </c>
      <c r="F887" s="36">
        <v>3.7599999999999998E-7</v>
      </c>
      <c r="G887" s="37">
        <f t="shared" si="187"/>
        <v>4.9118702312311857</v>
      </c>
      <c r="H887" s="37"/>
      <c r="I887" s="37"/>
      <c r="J887" s="37">
        <f t="shared" si="188"/>
        <v>0.18751246758428086</v>
      </c>
      <c r="K887" s="37">
        <f t="shared" si="189"/>
        <v>0.53680917803801498</v>
      </c>
      <c r="L887" s="39"/>
      <c r="M887" s="25"/>
    </row>
    <row r="888" spans="1:13" x14ac:dyDescent="0.2">
      <c r="A888" s="25"/>
      <c r="B888" s="35"/>
      <c r="C888" s="36"/>
      <c r="D888" s="33"/>
      <c r="E888" s="36"/>
      <c r="F888" s="36"/>
      <c r="G888" s="40"/>
      <c r="H888" s="37"/>
      <c r="I888" s="37"/>
      <c r="J888" s="40"/>
      <c r="K888" s="40"/>
      <c r="L888" s="39"/>
      <c r="M888" s="25"/>
    </row>
    <row r="889" spans="1:13" x14ac:dyDescent="0.2">
      <c r="A889" s="25">
        <v>1</v>
      </c>
      <c r="B889" s="35" t="s">
        <v>1391</v>
      </c>
      <c r="C889" s="36">
        <f>AVERAGE(C890:C895)</f>
        <v>1211566270.188</v>
      </c>
      <c r="D889" s="33"/>
      <c r="E889" s="36">
        <f>AVERAGE(E890:E895)</f>
        <v>2.0131368333333333E-3</v>
      </c>
      <c r="F889" s="36">
        <f>2*STDEV(E890:E895)</f>
        <v>6.8900904686866308E-7</v>
      </c>
      <c r="G889" s="37">
        <f t="shared" ref="G889:G895" si="190">1000*(E889/((1+(0)/1000)*(E$738/((1+((4.87)/1000))*0.0020052)))/0.0020052-1)</f>
        <v>5.3357671547902275</v>
      </c>
      <c r="H889" s="38">
        <f>G889-I889</f>
        <v>0.14576715479022706</v>
      </c>
      <c r="I889" s="37">
        <v>5.19</v>
      </c>
      <c r="J889" s="37"/>
      <c r="K889" s="37">
        <f>F889/0.0020052*1000</f>
        <v>0.3436111344846714</v>
      </c>
      <c r="L889" s="39"/>
      <c r="M889" s="25"/>
    </row>
    <row r="890" spans="1:13" x14ac:dyDescent="0.2">
      <c r="A890" s="25"/>
      <c r="B890" s="35" t="s">
        <v>688</v>
      </c>
      <c r="C890" s="36">
        <v>1238078467.0899999</v>
      </c>
      <c r="D890" s="33"/>
      <c r="E890" s="36">
        <v>2.0135040000000002E-3</v>
      </c>
      <c r="F890" s="36">
        <v>2.6E-7</v>
      </c>
      <c r="G890" s="37">
        <f t="shared" si="190"/>
        <v>5.5191256709106185</v>
      </c>
      <c r="H890" s="37"/>
      <c r="I890" s="37"/>
      <c r="J890" s="37">
        <f t="shared" ref="J890:J895" si="191">F890/0.0020052*1000</f>
        <v>0.12966287652104527</v>
      </c>
      <c r="K890" s="37">
        <f t="shared" ref="K890:K895" si="192">SQRT((F890/0.0020052*1000)^2+(F$738/0.0020052*1000)^2)</f>
        <v>0.5194378015451081</v>
      </c>
      <c r="L890" s="39"/>
      <c r="M890" s="25"/>
    </row>
    <row r="891" spans="1:13" x14ac:dyDescent="0.2">
      <c r="A891" s="25"/>
      <c r="B891" s="35" t="s">
        <v>689</v>
      </c>
      <c r="C891" s="36">
        <v>1244780757.8369999</v>
      </c>
      <c r="D891" s="33"/>
      <c r="E891" s="36">
        <v>2.0135159999999999E-3</v>
      </c>
      <c r="F891" s="36">
        <v>1.5900000000000001E-7</v>
      </c>
      <c r="G891" s="37">
        <f t="shared" si="190"/>
        <v>5.525118323275624</v>
      </c>
      <c r="H891" s="37"/>
      <c r="I891" s="37"/>
      <c r="J891" s="37">
        <f t="shared" si="191"/>
        <v>7.9293836026331541E-2</v>
      </c>
      <c r="K891" s="37">
        <f t="shared" si="192"/>
        <v>0.50920593138540127</v>
      </c>
      <c r="L891" s="39"/>
      <c r="M891" s="25"/>
    </row>
    <row r="892" spans="1:13" x14ac:dyDescent="0.2">
      <c r="A892" s="25"/>
      <c r="B892" s="35" t="s">
        <v>690</v>
      </c>
      <c r="C892" s="36">
        <v>1180812125.777</v>
      </c>
      <c r="D892" s="33"/>
      <c r="E892" s="36">
        <v>2.0127719999999999E-3</v>
      </c>
      <c r="F892" s="36">
        <v>3.6199999999999999E-7</v>
      </c>
      <c r="G892" s="37">
        <f t="shared" si="190"/>
        <v>5.1535738766297357</v>
      </c>
      <c r="H892" s="37"/>
      <c r="I892" s="37"/>
      <c r="J892" s="37">
        <f t="shared" si="191"/>
        <v>0.18053062038699383</v>
      </c>
      <c r="K892" s="37">
        <f t="shared" si="192"/>
        <v>0.53441039756316133</v>
      </c>
      <c r="L892" s="39"/>
      <c r="M892" s="25"/>
    </row>
    <row r="893" spans="1:13" x14ac:dyDescent="0.2">
      <c r="A893" s="25"/>
      <c r="B893" s="35" t="s">
        <v>691</v>
      </c>
      <c r="C893" s="36">
        <v>1208050296.9920001</v>
      </c>
      <c r="D893" s="33"/>
      <c r="E893" s="36">
        <v>2.0131459999999999E-3</v>
      </c>
      <c r="F893" s="36">
        <v>6.1799999999999995E-7</v>
      </c>
      <c r="G893" s="37">
        <f t="shared" si="190"/>
        <v>5.3403448753468474</v>
      </c>
      <c r="H893" s="37"/>
      <c r="I893" s="37"/>
      <c r="J893" s="37">
        <f t="shared" si="191"/>
        <v>0.30819868342309992</v>
      </c>
      <c r="K893" s="37">
        <f t="shared" si="192"/>
        <v>0.58990643036844026</v>
      </c>
      <c r="L893" s="39"/>
      <c r="M893" s="25"/>
    </row>
    <row r="894" spans="1:13" x14ac:dyDescent="0.2">
      <c r="A894" s="25"/>
      <c r="B894" s="35" t="s">
        <v>692</v>
      </c>
      <c r="C894" s="36">
        <v>1174740570.322</v>
      </c>
      <c r="D894" s="33"/>
      <c r="E894" s="36">
        <v>2.0127119999999998E-3</v>
      </c>
      <c r="F894" s="36">
        <v>1.8799999999999999E-7</v>
      </c>
      <c r="G894" s="37">
        <f t="shared" si="190"/>
        <v>5.1236106148033755</v>
      </c>
      <c r="H894" s="37"/>
      <c r="I894" s="37"/>
      <c r="J894" s="37">
        <f t="shared" si="191"/>
        <v>9.3756233792140431E-2</v>
      </c>
      <c r="K894" s="37">
        <f t="shared" si="192"/>
        <v>0.51165750214493066</v>
      </c>
      <c r="L894" s="39"/>
      <c r="M894" s="25"/>
    </row>
    <row r="895" spans="1:13" x14ac:dyDescent="0.2">
      <c r="A895" s="25"/>
      <c r="B895" s="35" t="s">
        <v>693</v>
      </c>
      <c r="C895" s="36">
        <v>1222935403.1099999</v>
      </c>
      <c r="D895" s="33"/>
      <c r="E895" s="36">
        <v>2.0131709999999998E-3</v>
      </c>
      <c r="F895" s="36">
        <v>3.39E-7</v>
      </c>
      <c r="G895" s="37">
        <f t="shared" si="190"/>
        <v>5.3528295677744975</v>
      </c>
      <c r="H895" s="37"/>
      <c r="I895" s="37"/>
      <c r="J895" s="37">
        <f t="shared" si="191"/>
        <v>0.16906044284859367</v>
      </c>
      <c r="K895" s="37">
        <f t="shared" si="192"/>
        <v>0.53064545740302516</v>
      </c>
      <c r="L895" s="39"/>
      <c r="M895" s="25"/>
    </row>
    <row r="896" spans="1:13" x14ac:dyDescent="0.2">
      <c r="A896" s="25"/>
      <c r="B896" s="35"/>
      <c r="C896" s="36"/>
      <c r="D896" s="33"/>
      <c r="E896" s="36"/>
      <c r="F896" s="36"/>
      <c r="G896" s="40"/>
      <c r="H896" s="37"/>
      <c r="I896" s="37"/>
      <c r="J896" s="40"/>
      <c r="K896" s="40"/>
      <c r="L896" s="39"/>
      <c r="M896" s="25"/>
    </row>
    <row r="897" spans="1:13" x14ac:dyDescent="0.2">
      <c r="A897" s="25">
        <v>1</v>
      </c>
      <c r="B897" s="35" t="s">
        <v>1820</v>
      </c>
      <c r="C897" s="36">
        <f>AVERAGE(C898:C903)</f>
        <v>1214433310.4031668</v>
      </c>
      <c r="D897" s="33"/>
      <c r="E897" s="36">
        <f>AVERAGE(E898:E903)</f>
        <v>2.0133738333333331E-3</v>
      </c>
      <c r="F897" s="36">
        <f>2*STDEV(E898:E903)</f>
        <v>9.8214900430972943E-7</v>
      </c>
      <c r="G897" s="37">
        <f t="shared" ref="G897:G903" si="193">1000*(E897/((1+(0)/1000)*(E$738/((1+((4.87)/1000))*0.0020052)))/0.0020052-1)</f>
        <v>5.4541220390038614</v>
      </c>
      <c r="H897" s="38">
        <f>G897-I897</f>
        <v>-0.56587796099613819</v>
      </c>
      <c r="I897" s="37">
        <v>6.02</v>
      </c>
      <c r="J897" s="37"/>
      <c r="K897" s="37">
        <f>F897/0.0020052*1000</f>
        <v>0.48980101950415394</v>
      </c>
      <c r="L897" s="39"/>
      <c r="M897" s="25"/>
    </row>
    <row r="898" spans="1:13" x14ac:dyDescent="0.2">
      <c r="A898" s="25"/>
      <c r="B898" s="35" t="s">
        <v>694</v>
      </c>
      <c r="C898" s="36">
        <v>1222893244.4690001</v>
      </c>
      <c r="D898" s="33"/>
      <c r="E898" s="36">
        <v>2.0132180000000002E-3</v>
      </c>
      <c r="F898" s="36">
        <v>4.2E-7</v>
      </c>
      <c r="G898" s="37">
        <f t="shared" si="193"/>
        <v>5.3763007895384352</v>
      </c>
      <c r="H898" s="37"/>
      <c r="I898" s="37"/>
      <c r="J898" s="37">
        <f t="shared" ref="J898:J903" si="194">F898/0.0020052*1000</f>
        <v>0.20945541591861161</v>
      </c>
      <c r="K898" s="37">
        <f t="shared" ref="K898:K903" si="195">SQRT((F898/0.0020052*1000)^2+(F$738/0.0020052*1000)^2)</f>
        <v>0.54486212878483475</v>
      </c>
      <c r="L898" s="39"/>
      <c r="M898" s="25"/>
    </row>
    <row r="899" spans="1:13" x14ac:dyDescent="0.2">
      <c r="A899" s="25"/>
      <c r="B899" s="35" t="s">
        <v>695</v>
      </c>
      <c r="C899" s="36">
        <v>1196782923.556</v>
      </c>
      <c r="D899" s="33"/>
      <c r="E899" s="36">
        <v>2.0128099999999999E-3</v>
      </c>
      <c r="F899" s="36">
        <v>3.9400000000000001E-7</v>
      </c>
      <c r="G899" s="37">
        <f t="shared" si="193"/>
        <v>5.1725506091198081</v>
      </c>
      <c r="H899" s="37"/>
      <c r="I899" s="37"/>
      <c r="J899" s="37">
        <f t="shared" si="194"/>
        <v>0.19648912826650708</v>
      </c>
      <c r="K899" s="37">
        <f t="shared" si="195"/>
        <v>0.54001031995067938</v>
      </c>
      <c r="L899" s="39"/>
      <c r="M899" s="25"/>
    </row>
    <row r="900" spans="1:13" x14ac:dyDescent="0.2">
      <c r="A900" s="25"/>
      <c r="B900" s="35" t="s">
        <v>696</v>
      </c>
      <c r="C900" s="36">
        <v>1219409055.069</v>
      </c>
      <c r="D900" s="33"/>
      <c r="E900" s="36">
        <v>2.013978E-3</v>
      </c>
      <c r="F900" s="36">
        <v>2.1199999999999999E-7</v>
      </c>
      <c r="G900" s="37">
        <f t="shared" si="193"/>
        <v>5.7558354393381084</v>
      </c>
      <c r="H900" s="37"/>
      <c r="I900" s="37"/>
      <c r="J900" s="37">
        <f t="shared" si="194"/>
        <v>0.10572511470177538</v>
      </c>
      <c r="K900" s="37">
        <f t="shared" si="195"/>
        <v>0.51398537722877569</v>
      </c>
      <c r="L900" s="39"/>
      <c r="M900" s="25"/>
    </row>
    <row r="901" spans="1:13" x14ac:dyDescent="0.2">
      <c r="A901" s="25"/>
      <c r="B901" s="35" t="s">
        <v>697</v>
      </c>
      <c r="C901" s="36">
        <v>1187187395.029</v>
      </c>
      <c r="D901" s="33"/>
      <c r="E901" s="36">
        <v>2.0138209999999998E-3</v>
      </c>
      <c r="F901" s="36">
        <v>3.1699999999999999E-7</v>
      </c>
      <c r="G901" s="37">
        <f t="shared" si="193"/>
        <v>5.6774315708925105</v>
      </c>
      <c r="H901" s="37"/>
      <c r="I901" s="37"/>
      <c r="J901" s="37">
        <f t="shared" si="194"/>
        <v>0.15808896868142827</v>
      </c>
      <c r="K901" s="37">
        <f t="shared" si="195"/>
        <v>0.52725258666512098</v>
      </c>
      <c r="L901" s="39"/>
      <c r="M901" s="25"/>
    </row>
    <row r="902" spans="1:13" x14ac:dyDescent="0.2">
      <c r="A902" s="25"/>
      <c r="B902" s="35" t="s">
        <v>698</v>
      </c>
      <c r="C902" s="36">
        <v>1225958103.7079999</v>
      </c>
      <c r="D902" s="33"/>
      <c r="E902" s="36">
        <v>2.013557E-3</v>
      </c>
      <c r="F902" s="36">
        <v>1.43E-7</v>
      </c>
      <c r="G902" s="37">
        <f t="shared" si="193"/>
        <v>5.5455932188570589</v>
      </c>
      <c r="H902" s="37"/>
      <c r="I902" s="37"/>
      <c r="J902" s="37">
        <f t="shared" si="194"/>
        <v>7.1314582086574901E-2</v>
      </c>
      <c r="K902" s="37">
        <f t="shared" si="195"/>
        <v>0.50802454443115852</v>
      </c>
      <c r="L902" s="39"/>
      <c r="M902" s="25"/>
    </row>
    <row r="903" spans="1:13" x14ac:dyDescent="0.2">
      <c r="A903" s="25"/>
      <c r="B903" s="35" t="s">
        <v>699</v>
      </c>
      <c r="C903" s="36">
        <v>1234369140.5880001</v>
      </c>
      <c r="D903" s="33"/>
      <c r="E903" s="36">
        <v>2.0128590000000001E-3</v>
      </c>
      <c r="F903" s="36">
        <v>2.6100000000000002E-7</v>
      </c>
      <c r="G903" s="37">
        <f t="shared" si="193"/>
        <v>5.1970206062781354</v>
      </c>
      <c r="H903" s="37"/>
      <c r="I903" s="37"/>
      <c r="J903" s="37">
        <f t="shared" si="194"/>
        <v>0.13016157989228008</v>
      </c>
      <c r="K903" s="37">
        <f t="shared" si="195"/>
        <v>0.51956251308803802</v>
      </c>
      <c r="L903" s="39"/>
      <c r="M903" s="25"/>
    </row>
    <row r="904" spans="1:13" x14ac:dyDescent="0.2">
      <c r="A904" s="25"/>
      <c r="B904" s="35"/>
      <c r="C904" s="36"/>
      <c r="D904" s="33"/>
      <c r="E904" s="36"/>
      <c r="F904" s="36"/>
      <c r="G904" s="40"/>
      <c r="H904" s="37"/>
      <c r="I904" s="37"/>
      <c r="J904" s="40"/>
      <c r="K904" s="40"/>
      <c r="L904" s="39"/>
      <c r="M904" s="25"/>
    </row>
    <row r="905" spans="1:13" x14ac:dyDescent="0.2">
      <c r="A905" s="25">
        <v>1</v>
      </c>
      <c r="B905" s="35" t="s">
        <v>1810</v>
      </c>
      <c r="C905" s="36">
        <f>AVERAGE(C906:C910)</f>
        <v>1215365166.0788</v>
      </c>
      <c r="D905" s="33"/>
      <c r="E905" s="36">
        <f>AVERAGE(E906:E910)</f>
        <v>2.0138109999999999E-3</v>
      </c>
      <c r="F905" s="36">
        <f>2*STDEV(E906:E910)</f>
        <v>1.1395148090304672E-6</v>
      </c>
      <c r="G905" s="37">
        <f t="shared" ref="G905:G910" si="196">1000*(E905/((1+(0)/1000)*(E$738/((1+((4.87)/1000))*0.0020052)))/0.0020052-1)</f>
        <v>5.6724376939214505</v>
      </c>
      <c r="H905" s="38">
        <f>G905-I905</f>
        <v>6.2437693921450155E-2</v>
      </c>
      <c r="I905" s="37">
        <v>5.61</v>
      </c>
      <c r="J905" s="37"/>
      <c r="K905" s="37">
        <f>F905/0.0020052*1000</f>
        <v>0.56827987683546144</v>
      </c>
      <c r="L905" s="39"/>
      <c r="M905" s="25"/>
    </row>
    <row r="906" spans="1:13" x14ac:dyDescent="0.2">
      <c r="A906" s="25"/>
      <c r="B906" s="35" t="s">
        <v>700</v>
      </c>
      <c r="C906" s="36">
        <v>1180540619.9579999</v>
      </c>
      <c r="D906" s="33"/>
      <c r="E906" s="36">
        <v>2.0136329999999999E-3</v>
      </c>
      <c r="F906" s="36">
        <v>4.9500000000000003E-7</v>
      </c>
      <c r="G906" s="37">
        <f t="shared" si="196"/>
        <v>5.5835466838367598</v>
      </c>
      <c r="H906" s="37"/>
      <c r="I906" s="37"/>
      <c r="J906" s="37">
        <f>F906/0.0020052*1000</f>
        <v>0.24685816876122085</v>
      </c>
      <c r="K906" s="37">
        <f>SQRT((F906/0.0020052*1000)^2+(F$738/0.0020052*1000)^2)</f>
        <v>0.56030538424188525</v>
      </c>
      <c r="L906" s="39"/>
      <c r="M906" s="25"/>
    </row>
    <row r="907" spans="1:13" x14ac:dyDescent="0.2">
      <c r="A907" s="25"/>
      <c r="B907" s="35" t="s">
        <v>701</v>
      </c>
      <c r="C907" s="36">
        <v>1219348873.4949999</v>
      </c>
      <c r="D907" s="33"/>
      <c r="E907" s="36">
        <v>2.0140510000000002E-3</v>
      </c>
      <c r="F907" s="36">
        <v>3.0400000000000002E-7</v>
      </c>
      <c r="G907" s="37">
        <f t="shared" si="196"/>
        <v>5.7922907412266689</v>
      </c>
      <c r="H907" s="37"/>
      <c r="I907" s="37"/>
      <c r="J907" s="37">
        <f>F907/0.0020052*1000</f>
        <v>0.15160582485537602</v>
      </c>
      <c r="K907" s="37">
        <f>SQRT((F907/0.0020052*1000)^2+(F$738/0.0020052*1000)^2)</f>
        <v>0.52534511918964488</v>
      </c>
      <c r="L907" s="39"/>
      <c r="M907" s="25"/>
    </row>
    <row r="908" spans="1:13" x14ac:dyDescent="0.2">
      <c r="A908" s="25"/>
      <c r="B908" s="35" t="s">
        <v>702</v>
      </c>
      <c r="C908" s="36">
        <v>1211114023</v>
      </c>
      <c r="D908" s="33"/>
      <c r="E908" s="36">
        <v>2.0146669999999999E-3</v>
      </c>
      <c r="F908" s="36">
        <v>3.46E-7</v>
      </c>
      <c r="G908" s="37">
        <f t="shared" si="196"/>
        <v>6.0999135626431666</v>
      </c>
      <c r="H908" s="37"/>
      <c r="I908" s="37"/>
      <c r="J908" s="37">
        <f>F908/0.0020052*1000</f>
        <v>0.1725513664472372</v>
      </c>
      <c r="K908" s="37">
        <f>SQRT((F908/0.0020052*1000)^2+(F$738/0.0020052*1000)^2)</f>
        <v>0.53176794016667828</v>
      </c>
      <c r="L908" s="39"/>
      <c r="M908" s="25"/>
    </row>
    <row r="909" spans="1:13" x14ac:dyDescent="0.2">
      <c r="A909" s="25"/>
      <c r="B909" s="35" t="s">
        <v>703</v>
      </c>
      <c r="C909" s="36">
        <v>1233782803</v>
      </c>
      <c r="D909" s="33"/>
      <c r="E909" s="36">
        <v>2.0135180000000002E-3</v>
      </c>
      <c r="F909" s="36">
        <v>2.7500000000000001E-7</v>
      </c>
      <c r="G909" s="37">
        <f t="shared" si="196"/>
        <v>5.5261170986700137</v>
      </c>
      <c r="H909" s="37"/>
      <c r="I909" s="37"/>
      <c r="J909" s="37">
        <f>F909/0.0020052*1000</f>
        <v>0.13714342708956714</v>
      </c>
      <c r="K909" s="37">
        <f>SQRT((F909/0.0020052*1000)^2+(F$738/0.0020052*1000)^2)</f>
        <v>0.52135543319330113</v>
      </c>
      <c r="L909" s="39"/>
      <c r="M909" s="25"/>
    </row>
    <row r="910" spans="1:13" x14ac:dyDescent="0.2">
      <c r="A910" s="25"/>
      <c r="B910" s="35" t="s">
        <v>704</v>
      </c>
      <c r="C910" s="36">
        <v>1232039510.941</v>
      </c>
      <c r="D910" s="33"/>
      <c r="E910" s="36">
        <v>2.0131860000000001E-3</v>
      </c>
      <c r="F910" s="36">
        <v>5.4300000000000003E-7</v>
      </c>
      <c r="G910" s="37">
        <f t="shared" si="196"/>
        <v>5.3603203832310875</v>
      </c>
      <c r="H910" s="37"/>
      <c r="I910" s="37"/>
      <c r="J910" s="37">
        <f>F910/0.0020052*1000</f>
        <v>0.27079593058049073</v>
      </c>
      <c r="K910" s="37">
        <f>SQRT((F910/0.0020052*1000)^2+(F$738/0.0020052*1000)^2)</f>
        <v>0.57125616333240303</v>
      </c>
      <c r="L910" s="39"/>
      <c r="M910" s="25"/>
    </row>
    <row r="911" spans="1:13" x14ac:dyDescent="0.2">
      <c r="A911" s="25"/>
      <c r="B911" s="35"/>
      <c r="C911" s="36"/>
      <c r="D911" s="33"/>
      <c r="E911" s="36"/>
      <c r="F911" s="36"/>
      <c r="G911" s="40"/>
      <c r="H911" s="37"/>
      <c r="I911" s="37"/>
      <c r="J911" s="40"/>
      <c r="K911" s="40"/>
      <c r="L911" s="39"/>
      <c r="M911" s="25"/>
    </row>
    <row r="912" spans="1:13" x14ac:dyDescent="0.2">
      <c r="A912" s="25">
        <v>1</v>
      </c>
      <c r="B912" s="35" t="s">
        <v>1823</v>
      </c>
      <c r="C912" s="36">
        <f>AVERAGE(C913:C918)</f>
        <v>1221535308.5086668</v>
      </c>
      <c r="D912" s="33"/>
      <c r="E912" s="36">
        <f>AVERAGE(E913:E918)</f>
        <v>2.0137576666666669E-3</v>
      </c>
      <c r="F912" s="36">
        <f>2*STDEV(E913:E918)</f>
        <v>1.2096337737788301E-6</v>
      </c>
      <c r="G912" s="37">
        <f t="shared" ref="G912:G918" si="197">1000*(E912/((1+(0)/1000)*(E$738/((1+((4.87)/1000))*0.0020052)))/0.0020052-1)</f>
        <v>5.6458036834095005</v>
      </c>
      <c r="H912" s="38">
        <f>G912-I912</f>
        <v>0.9958036834095001</v>
      </c>
      <c r="I912" s="37">
        <v>4.6500000000000004</v>
      </c>
      <c r="J912" s="37"/>
      <c r="K912" s="37">
        <f>F912/0.0020052*1000</f>
        <v>0.60324844094296337</v>
      </c>
      <c r="L912" s="39"/>
      <c r="M912" s="25"/>
    </row>
    <row r="913" spans="1:13" x14ac:dyDescent="0.2">
      <c r="A913" s="25"/>
      <c r="B913" s="35" t="s">
        <v>1795</v>
      </c>
      <c r="C913" s="36">
        <v>1231548366.6489999</v>
      </c>
      <c r="D913" s="33"/>
      <c r="E913" s="36">
        <v>2.0136780000000001E-3</v>
      </c>
      <c r="F913" s="36">
        <v>3.4299999999999999E-7</v>
      </c>
      <c r="G913" s="37">
        <f t="shared" si="197"/>
        <v>5.6060191302065299</v>
      </c>
      <c r="H913" s="37"/>
      <c r="I913" s="37"/>
      <c r="J913" s="37">
        <f t="shared" ref="J913:J918" si="198">F913/0.0020052*1000</f>
        <v>0.1710552563335328</v>
      </c>
      <c r="K913" s="37">
        <f t="shared" ref="K913:K918" si="199">SQRT((F913/0.0020052*1000)^2+(F$738/0.0020052*1000)^2)</f>
        <v>0.53128435780251793</v>
      </c>
      <c r="L913" s="39"/>
      <c r="M913" s="25"/>
    </row>
    <row r="914" spans="1:13" x14ac:dyDescent="0.2">
      <c r="A914" s="25"/>
      <c r="B914" s="35" t="s">
        <v>1796</v>
      </c>
      <c r="C914" s="36">
        <v>1232973796.869</v>
      </c>
      <c r="D914" s="33"/>
      <c r="E914" s="36">
        <v>2.014016E-3</v>
      </c>
      <c r="F914" s="36">
        <v>8.3000000000000002E-8</v>
      </c>
      <c r="G914" s="37">
        <f t="shared" si="197"/>
        <v>5.7748121718279588</v>
      </c>
      <c r="H914" s="37"/>
      <c r="I914" s="37"/>
      <c r="J914" s="37">
        <f t="shared" si="198"/>
        <v>4.1392379812487529E-2</v>
      </c>
      <c r="K914" s="37">
        <f t="shared" si="199"/>
        <v>0.50469445928486723</v>
      </c>
      <c r="L914" s="39"/>
      <c r="M914" s="25"/>
    </row>
    <row r="915" spans="1:13" x14ac:dyDescent="0.2">
      <c r="A915" s="25"/>
      <c r="B915" s="35" t="s">
        <v>1797</v>
      </c>
      <c r="C915" s="36">
        <v>1237698354.2090001</v>
      </c>
      <c r="D915" s="33"/>
      <c r="E915" s="36">
        <v>2.0140919999999999E-3</v>
      </c>
      <c r="F915" s="36">
        <v>4.75E-7</v>
      </c>
      <c r="G915" s="37">
        <f t="shared" si="197"/>
        <v>5.8127656368078817</v>
      </c>
      <c r="H915" s="37"/>
      <c r="I915" s="37"/>
      <c r="J915" s="37">
        <f t="shared" si="198"/>
        <v>0.23688410133652504</v>
      </c>
      <c r="K915" s="37">
        <f t="shared" si="199"/>
        <v>0.55598313426966139</v>
      </c>
      <c r="L915" s="39"/>
      <c r="M915" s="25"/>
    </row>
    <row r="916" spans="1:13" x14ac:dyDescent="0.2">
      <c r="A916" s="25"/>
      <c r="B916" s="35" t="s">
        <v>1798</v>
      </c>
      <c r="C916" s="36">
        <v>1239473264.092</v>
      </c>
      <c r="D916" s="33"/>
      <c r="E916" s="36">
        <v>2.0141339999999999E-3</v>
      </c>
      <c r="F916" s="36">
        <v>2.7000000000000001E-7</v>
      </c>
      <c r="G916" s="37">
        <f t="shared" si="197"/>
        <v>5.8337399200860673</v>
      </c>
      <c r="H916" s="37"/>
      <c r="I916" s="37"/>
      <c r="J916" s="37">
        <f t="shared" si="198"/>
        <v>0.13464991023339321</v>
      </c>
      <c r="K916" s="37">
        <f t="shared" si="199"/>
        <v>0.52070506666649985</v>
      </c>
      <c r="L916" s="39"/>
      <c r="M916" s="25"/>
    </row>
    <row r="917" spans="1:13" x14ac:dyDescent="0.2">
      <c r="A917" s="25"/>
      <c r="B917" s="35" t="s">
        <v>1799</v>
      </c>
      <c r="C917" s="36">
        <v>1164910735.938</v>
      </c>
      <c r="D917" s="33"/>
      <c r="E917" s="36">
        <v>2.0125690000000001E-3</v>
      </c>
      <c r="F917" s="36">
        <v>4.2100000000000002E-7</v>
      </c>
      <c r="G917" s="37">
        <f t="shared" si="197"/>
        <v>5.052198174117617</v>
      </c>
      <c r="H917" s="37"/>
      <c r="I917" s="37"/>
      <c r="J917" s="37">
        <f t="shared" si="198"/>
        <v>0.20995411928984642</v>
      </c>
      <c r="K917" s="37">
        <f t="shared" si="199"/>
        <v>0.54505403432419275</v>
      </c>
      <c r="L917" s="39"/>
      <c r="M917" s="25"/>
    </row>
    <row r="918" spans="1:13" x14ac:dyDescent="0.2">
      <c r="A918" s="25"/>
      <c r="B918" s="35" t="s">
        <v>1800</v>
      </c>
      <c r="C918" s="36">
        <v>1222607333.2950001</v>
      </c>
      <c r="D918" s="33"/>
      <c r="E918" s="36">
        <v>2.0140570000000001E-3</v>
      </c>
      <c r="F918" s="36">
        <v>1.12E-7</v>
      </c>
      <c r="G918" s="37">
        <f t="shared" si="197"/>
        <v>5.7952870674093937</v>
      </c>
      <c r="H918" s="37"/>
      <c r="I918" s="37"/>
      <c r="J918" s="37">
        <f t="shared" si="198"/>
        <v>5.5854777578296426E-2</v>
      </c>
      <c r="K918" s="37">
        <f t="shared" si="199"/>
        <v>0.50608588629265705</v>
      </c>
      <c r="L918" s="39"/>
      <c r="M918" s="25"/>
    </row>
    <row r="919" spans="1:13" x14ac:dyDescent="0.2">
      <c r="A919" s="25"/>
      <c r="B919" s="35"/>
      <c r="C919" s="36"/>
      <c r="D919" s="33"/>
      <c r="E919" s="36"/>
      <c r="F919" s="36"/>
      <c r="G919" s="40"/>
      <c r="H919" s="37"/>
      <c r="I919" s="37"/>
      <c r="J919" s="40"/>
      <c r="K919" s="40"/>
      <c r="L919" s="39"/>
      <c r="M919" s="25"/>
    </row>
    <row r="920" spans="1:13" x14ac:dyDescent="0.2">
      <c r="A920" s="25">
        <v>1</v>
      </c>
      <c r="B920" s="35" t="s">
        <v>1839</v>
      </c>
      <c r="C920" s="36">
        <f>AVERAGE(C922:C1010,C1012:C1019,C1021:C1031,C1033:C1035,C1037:C1039)</f>
        <v>1204877162.497869</v>
      </c>
      <c r="D920" s="33"/>
      <c r="E920" s="36">
        <f>AVERAGE(E922:E1010,E1012:E1019,E1021:E1031,E1033:E1035,E1037:E1039)</f>
        <v>2.0152748333333334E-3</v>
      </c>
      <c r="F920" s="36">
        <f>2*STDEV(E922:E1010,E1012:E1019,E1021:E1031,E1033:E1035,E1037:E1039)</f>
        <v>1.6642596146325076E-6</v>
      </c>
      <c r="G920" s="37">
        <f t="shared" ref="G920:G921" si="200">1000*(E920/((1+(0)/1000)*(E$738/((1+((4.87)/1000))*0.0020052)))/0.0020052-1)</f>
        <v>6.4034580511997952</v>
      </c>
      <c r="H920" s="38">
        <f>G920-I920</f>
        <v>-1.586541948800205</v>
      </c>
      <c r="I920" s="40">
        <v>7.99</v>
      </c>
      <c r="J920" s="37"/>
      <c r="K920" s="37">
        <f>F920/0.0020052*1000</f>
        <v>0.82997188042714332</v>
      </c>
      <c r="L920" s="39"/>
      <c r="M920" s="25"/>
    </row>
    <row r="921" spans="1:13" x14ac:dyDescent="0.2">
      <c r="A921" s="25"/>
      <c r="B921" s="41" t="s">
        <v>327</v>
      </c>
      <c r="C921" s="42">
        <v>843997323.55700004</v>
      </c>
      <c r="D921" s="33"/>
      <c r="E921" s="42">
        <v>2.0221050000000002E-3</v>
      </c>
      <c r="F921" s="42">
        <v>2.8200000000000001E-7</v>
      </c>
      <c r="G921" s="37">
        <f t="shared" si="200"/>
        <v>9.8143592537072166</v>
      </c>
      <c r="H921" s="37"/>
      <c r="I921" s="37"/>
      <c r="J921" s="37">
        <f t="shared" ref="J921" si="201">F921/0.0020052*1000</f>
        <v>0.14063435068821067</v>
      </c>
      <c r="K921" s="37">
        <f t="shared" ref="K921" si="202">SQRT((F921/0.0020052*1000)^2+(F$738/0.0020052*1000)^2)</f>
        <v>0.52228458594888461</v>
      </c>
      <c r="L921" s="39" t="s">
        <v>97</v>
      </c>
      <c r="M921" s="25"/>
    </row>
    <row r="922" spans="1:13" x14ac:dyDescent="0.2">
      <c r="A922" s="25"/>
      <c r="B922" s="35" t="s">
        <v>328</v>
      </c>
      <c r="C922" s="36">
        <v>1218476473.5769999</v>
      </c>
      <c r="D922" s="33"/>
      <c r="E922" s="36">
        <v>2.0170959999999999E-3</v>
      </c>
      <c r="F922" s="36">
        <v>3.5699999999999998E-7</v>
      </c>
      <c r="G922" s="37">
        <f t="shared" ref="G922:G985" si="203">1000*(E922/((1+(0)/1000)*(E$738/((1+((4.87)/1000))*0.0020052)))/0.0020052-1)</f>
        <v>7.3129262789100036</v>
      </c>
      <c r="H922" s="37"/>
      <c r="I922" s="37"/>
      <c r="J922" s="37">
        <f t="shared" ref="J922:J985" si="204">F922/0.0020052*1000</f>
        <v>0.17803710353081986</v>
      </c>
      <c r="K922" s="37">
        <f t="shared" ref="K922:K985" si="205">SQRT((F922/0.0020052*1000)^2+(F$738/0.0020052*1000)^2)</f>
        <v>0.5335732174312604</v>
      </c>
      <c r="L922" s="39"/>
      <c r="M922" s="25"/>
    </row>
    <row r="923" spans="1:13" x14ac:dyDescent="0.2">
      <c r="A923" s="25"/>
      <c r="B923" s="35" t="s">
        <v>380</v>
      </c>
      <c r="C923" s="36">
        <v>1204998453.092</v>
      </c>
      <c r="D923" s="33"/>
      <c r="E923" s="36">
        <v>2.0158189999999999E-3</v>
      </c>
      <c r="F923" s="36">
        <v>2.4999999999999999E-7</v>
      </c>
      <c r="G923" s="37">
        <f t="shared" si="203"/>
        <v>6.67520818970746</v>
      </c>
      <c r="H923" s="37"/>
      <c r="I923" s="37"/>
      <c r="J923" s="37">
        <f t="shared" si="204"/>
        <v>0.12467584280869738</v>
      </c>
      <c r="K923" s="37">
        <f t="shared" si="205"/>
        <v>0.51821543194540465</v>
      </c>
      <c r="L923" s="39"/>
      <c r="M923" s="25"/>
    </row>
    <row r="924" spans="1:13" x14ac:dyDescent="0.2">
      <c r="A924" s="25"/>
      <c r="B924" s="35" t="s">
        <v>381</v>
      </c>
      <c r="C924" s="36">
        <v>1193968082.803</v>
      </c>
      <c r="D924" s="33"/>
      <c r="E924" s="36">
        <v>2.014624E-3</v>
      </c>
      <c r="F924" s="36">
        <v>2.9799999999999999E-7</v>
      </c>
      <c r="G924" s="37">
        <f t="shared" si="203"/>
        <v>6.0784398916677862</v>
      </c>
      <c r="H924" s="37"/>
      <c r="I924" s="37"/>
      <c r="J924" s="37">
        <f t="shared" si="204"/>
        <v>0.1486136046279673</v>
      </c>
      <c r="K924" s="37">
        <f t="shared" si="205"/>
        <v>0.52448943898501998</v>
      </c>
      <c r="L924" s="39"/>
      <c r="M924" s="25"/>
    </row>
    <row r="925" spans="1:13" x14ac:dyDescent="0.2">
      <c r="A925" s="25"/>
      <c r="B925" s="35" t="s">
        <v>382</v>
      </c>
      <c r="C925" s="36">
        <v>1203659109.9100001</v>
      </c>
      <c r="D925" s="33"/>
      <c r="E925" s="36">
        <v>2.0164340000000001E-3</v>
      </c>
      <c r="F925" s="36">
        <v>3.53E-7</v>
      </c>
      <c r="G925" s="37">
        <f t="shared" si="203"/>
        <v>6.982331623426985</v>
      </c>
      <c r="H925" s="37"/>
      <c r="I925" s="37"/>
      <c r="J925" s="37">
        <f t="shared" si="204"/>
        <v>0.17604229004588071</v>
      </c>
      <c r="K925" s="37">
        <f t="shared" si="205"/>
        <v>0.53291092690139241</v>
      </c>
      <c r="L925" s="39"/>
      <c r="M925" s="25"/>
    </row>
    <row r="926" spans="1:13" x14ac:dyDescent="0.2">
      <c r="A926" s="25"/>
      <c r="B926" s="35" t="s">
        <v>383</v>
      </c>
      <c r="C926" s="36">
        <v>1203562636.842</v>
      </c>
      <c r="D926" s="33"/>
      <c r="E926" s="36">
        <v>2.0152529999999998E-3</v>
      </c>
      <c r="F926" s="36">
        <v>5.0399999999999996E-7</v>
      </c>
      <c r="G926" s="37">
        <f t="shared" si="203"/>
        <v>6.3925547531462623</v>
      </c>
      <c r="H926" s="37"/>
      <c r="I926" s="37"/>
      <c r="J926" s="37">
        <f t="shared" si="204"/>
        <v>0.25134649910233392</v>
      </c>
      <c r="K926" s="37">
        <f t="shared" si="205"/>
        <v>0.56229727968157805</v>
      </c>
      <c r="L926" s="39"/>
      <c r="M926" s="25"/>
    </row>
    <row r="927" spans="1:13" x14ac:dyDescent="0.2">
      <c r="A927" s="25"/>
      <c r="B927" s="35" t="s">
        <v>329</v>
      </c>
      <c r="C927" s="36">
        <v>1165480431.819</v>
      </c>
      <c r="D927" s="33"/>
      <c r="E927" s="36">
        <v>2.0167620000000001E-3</v>
      </c>
      <c r="F927" s="36">
        <v>3.9799999999999999E-7</v>
      </c>
      <c r="G927" s="37">
        <f t="shared" si="203"/>
        <v>7.1461307880773539</v>
      </c>
      <c r="H927" s="37"/>
      <c r="I927" s="37"/>
      <c r="J927" s="37">
        <f t="shared" si="204"/>
        <v>0.19848394175144626</v>
      </c>
      <c r="K927" s="37">
        <f t="shared" si="205"/>
        <v>0.54073934872496077</v>
      </c>
      <c r="L927" s="39"/>
      <c r="M927" s="25"/>
    </row>
    <row r="928" spans="1:13" x14ac:dyDescent="0.2">
      <c r="A928" s="25"/>
      <c r="B928" s="35" t="s">
        <v>385</v>
      </c>
      <c r="C928" s="36">
        <v>1196641125.6010001</v>
      </c>
      <c r="D928" s="33"/>
      <c r="E928" s="36">
        <v>2.0156829999999999E-3</v>
      </c>
      <c r="F928" s="36">
        <v>2.9299999999999999E-7</v>
      </c>
      <c r="G928" s="37">
        <f t="shared" si="203"/>
        <v>6.607291462901177</v>
      </c>
      <c r="H928" s="37"/>
      <c r="I928" s="37"/>
      <c r="J928" s="37">
        <f t="shared" si="204"/>
        <v>0.14612008777179333</v>
      </c>
      <c r="K928" s="37">
        <f t="shared" si="205"/>
        <v>0.52378836200963819</v>
      </c>
      <c r="L928" s="39"/>
      <c r="M928" s="25"/>
    </row>
    <row r="929" spans="1:13" x14ac:dyDescent="0.2">
      <c r="A929" s="25"/>
      <c r="B929" s="35" t="s">
        <v>374</v>
      </c>
      <c r="C929" s="36">
        <v>1194681563.3280001</v>
      </c>
      <c r="D929" s="33"/>
      <c r="E929" s="36">
        <v>2.0166139999999999E-3</v>
      </c>
      <c r="F929" s="36">
        <v>4.5200000000000002E-7</v>
      </c>
      <c r="G929" s="37">
        <f t="shared" si="203"/>
        <v>7.0722214089056212</v>
      </c>
      <c r="H929" s="37"/>
      <c r="I929" s="37"/>
      <c r="J929" s="37">
        <f t="shared" si="204"/>
        <v>0.22541392379812492</v>
      </c>
      <c r="K929" s="37">
        <f t="shared" si="205"/>
        <v>0.55119380000900786</v>
      </c>
      <c r="L929" s="39"/>
      <c r="M929" s="25"/>
    </row>
    <row r="930" spans="1:13" x14ac:dyDescent="0.2">
      <c r="A930" s="25"/>
      <c r="B930" s="35" t="s">
        <v>375</v>
      </c>
      <c r="C930" s="36">
        <v>1186803962.4549999</v>
      </c>
      <c r="D930" s="33"/>
      <c r="E930" s="36">
        <v>2.016215E-3</v>
      </c>
      <c r="F930" s="36">
        <v>9.2999999999999999E-8</v>
      </c>
      <c r="G930" s="37">
        <f t="shared" si="203"/>
        <v>6.8729657177610815</v>
      </c>
      <c r="H930" s="37"/>
      <c r="I930" s="37"/>
      <c r="J930" s="37">
        <f t="shared" si="204"/>
        <v>4.6379413524835433E-2</v>
      </c>
      <c r="K930" s="37">
        <f t="shared" si="205"/>
        <v>0.50512792253567906</v>
      </c>
      <c r="L930" s="39"/>
      <c r="M930" s="25"/>
    </row>
    <row r="931" spans="1:13" x14ac:dyDescent="0.2">
      <c r="A931" s="25"/>
      <c r="B931" s="35" t="s">
        <v>376</v>
      </c>
      <c r="C931" s="36">
        <v>1210986683.9000001</v>
      </c>
      <c r="D931" s="33"/>
      <c r="E931" s="36">
        <v>2.0160809999999999E-3</v>
      </c>
      <c r="F931" s="36">
        <v>1.5900000000000001E-7</v>
      </c>
      <c r="G931" s="37">
        <f t="shared" si="203"/>
        <v>6.806047766348966</v>
      </c>
      <c r="H931" s="37"/>
      <c r="I931" s="37"/>
      <c r="J931" s="37">
        <f t="shared" si="204"/>
        <v>7.9293836026331541E-2</v>
      </c>
      <c r="K931" s="37">
        <f t="shared" si="205"/>
        <v>0.50920593138540127</v>
      </c>
      <c r="L931" s="39"/>
      <c r="M931" s="25"/>
    </row>
    <row r="932" spans="1:13" x14ac:dyDescent="0.2">
      <c r="A932" s="25"/>
      <c r="B932" s="35" t="s">
        <v>520</v>
      </c>
      <c r="C932" s="36">
        <v>1179896653.859</v>
      </c>
      <c r="D932" s="33"/>
      <c r="E932" s="36">
        <v>2.0144189999999999E-3</v>
      </c>
      <c r="F932" s="36">
        <v>4.34E-7</v>
      </c>
      <c r="G932" s="37">
        <f t="shared" si="203"/>
        <v>5.9760654137612779</v>
      </c>
      <c r="H932" s="37"/>
      <c r="I932" s="37"/>
      <c r="J932" s="37">
        <f t="shared" si="204"/>
        <v>0.21643726311589867</v>
      </c>
      <c r="K932" s="37">
        <f t="shared" si="205"/>
        <v>0.54758401820305524</v>
      </c>
      <c r="L932" s="39"/>
      <c r="M932" s="25"/>
    </row>
    <row r="933" spans="1:13" x14ac:dyDescent="0.2">
      <c r="A933" s="25"/>
      <c r="B933" s="35" t="s">
        <v>521</v>
      </c>
      <c r="C933" s="36">
        <v>1182309896.21</v>
      </c>
      <c r="D933" s="33"/>
      <c r="E933" s="36">
        <v>2.0138109999999999E-3</v>
      </c>
      <c r="F933" s="36">
        <v>6.1799999999999995E-7</v>
      </c>
      <c r="G933" s="37">
        <f t="shared" si="203"/>
        <v>5.6724376939214505</v>
      </c>
      <c r="H933" s="37"/>
      <c r="I933" s="37"/>
      <c r="J933" s="37">
        <f t="shared" si="204"/>
        <v>0.30819868342309992</v>
      </c>
      <c r="K933" s="37">
        <f t="shared" si="205"/>
        <v>0.58990643036844026</v>
      </c>
      <c r="L933" s="39"/>
      <c r="M933" s="25"/>
    </row>
    <row r="934" spans="1:13" x14ac:dyDescent="0.2">
      <c r="A934" s="25"/>
      <c r="B934" s="35" t="s">
        <v>522</v>
      </c>
      <c r="C934" s="36">
        <v>1182826680.454</v>
      </c>
      <c r="D934" s="33"/>
      <c r="E934" s="36">
        <v>2.0146109999999999E-3</v>
      </c>
      <c r="F934" s="36">
        <v>4.58E-7</v>
      </c>
      <c r="G934" s="37">
        <f t="shared" si="203"/>
        <v>6.0719478516051417</v>
      </c>
      <c r="H934" s="37"/>
      <c r="I934" s="37"/>
      <c r="J934" s="37">
        <f t="shared" si="204"/>
        <v>0.22840614402553361</v>
      </c>
      <c r="K934" s="37">
        <f t="shared" si="205"/>
        <v>0.55242423440225363</v>
      </c>
      <c r="L934" s="39"/>
      <c r="M934" s="25"/>
    </row>
    <row r="935" spans="1:13" x14ac:dyDescent="0.2">
      <c r="A935" s="25"/>
      <c r="B935" s="35" t="s">
        <v>523</v>
      </c>
      <c r="C935" s="36">
        <v>1177189710.3080001</v>
      </c>
      <c r="D935" s="33"/>
      <c r="E935" s="36">
        <v>2.013983E-3</v>
      </c>
      <c r="F935" s="36">
        <v>6.5700000000000002E-7</v>
      </c>
      <c r="G935" s="37">
        <f t="shared" si="203"/>
        <v>5.7583323778236384</v>
      </c>
      <c r="H935" s="37"/>
      <c r="I935" s="37"/>
      <c r="J935" s="37">
        <f t="shared" si="204"/>
        <v>0.32764811490125673</v>
      </c>
      <c r="K935" s="37">
        <f t="shared" si="205"/>
        <v>0.60029697260993276</v>
      </c>
      <c r="L935" s="39"/>
      <c r="M935" s="25"/>
    </row>
    <row r="936" spans="1:13" x14ac:dyDescent="0.2">
      <c r="A936" s="25"/>
      <c r="B936" s="35" t="s">
        <v>524</v>
      </c>
      <c r="C936" s="36">
        <v>1175673937.5829999</v>
      </c>
      <c r="D936" s="33"/>
      <c r="E936" s="36">
        <v>2.0142010000000002E-3</v>
      </c>
      <c r="F936" s="36">
        <v>3.1300000000000001E-7</v>
      </c>
      <c r="G936" s="37">
        <f t="shared" si="203"/>
        <v>5.8671988957925691</v>
      </c>
      <c r="H936" s="37"/>
      <c r="I936" s="37"/>
      <c r="J936" s="37">
        <f t="shared" si="204"/>
        <v>0.15609415519648914</v>
      </c>
      <c r="K936" s="37">
        <f t="shared" si="205"/>
        <v>0.52665790928534328</v>
      </c>
      <c r="L936" s="39"/>
      <c r="M936" s="25"/>
    </row>
    <row r="937" spans="1:13" x14ac:dyDescent="0.2">
      <c r="A937" s="25"/>
      <c r="B937" s="35" t="s">
        <v>525</v>
      </c>
      <c r="C937" s="36">
        <v>1170882059.523</v>
      </c>
      <c r="D937" s="33"/>
      <c r="E937" s="36">
        <v>2.014498E-3</v>
      </c>
      <c r="F937" s="36">
        <v>4.2199999999999999E-7</v>
      </c>
      <c r="G937" s="37">
        <f t="shared" si="203"/>
        <v>6.0155170418323411</v>
      </c>
      <c r="H937" s="37"/>
      <c r="I937" s="37"/>
      <c r="J937" s="37">
        <f t="shared" si="204"/>
        <v>0.21045282266108117</v>
      </c>
      <c r="K937" s="37">
        <f t="shared" si="205"/>
        <v>0.54524632845377297</v>
      </c>
      <c r="L937" s="39"/>
      <c r="M937" s="25"/>
    </row>
    <row r="938" spans="1:13" x14ac:dyDescent="0.2">
      <c r="A938" s="25"/>
      <c r="B938" s="35" t="s">
        <v>526</v>
      </c>
      <c r="C938" s="36">
        <v>1187581100.3859999</v>
      </c>
      <c r="D938" s="33"/>
      <c r="E938" s="36">
        <v>2.0147300000000002E-3</v>
      </c>
      <c r="F938" s="36">
        <v>5.82E-7</v>
      </c>
      <c r="G938" s="37">
        <f t="shared" si="203"/>
        <v>6.1313749875606671</v>
      </c>
      <c r="H938" s="37"/>
      <c r="I938" s="37"/>
      <c r="J938" s="37">
        <f t="shared" si="204"/>
        <v>0.29024536205864748</v>
      </c>
      <c r="K938" s="37">
        <f t="shared" si="205"/>
        <v>0.58072845489338532</v>
      </c>
      <c r="L938" s="39"/>
      <c r="M938" s="25"/>
    </row>
    <row r="939" spans="1:13" x14ac:dyDescent="0.2">
      <c r="A939" s="25"/>
      <c r="B939" s="35" t="s">
        <v>527</v>
      </c>
      <c r="C939" s="36">
        <v>1181434592.493</v>
      </c>
      <c r="D939" s="33"/>
      <c r="E939" s="36">
        <v>2.014563E-3</v>
      </c>
      <c r="F939" s="36">
        <v>5.6000000000000004E-7</v>
      </c>
      <c r="G939" s="37">
        <f t="shared" si="203"/>
        <v>6.0479772421442313</v>
      </c>
      <c r="H939" s="37"/>
      <c r="I939" s="37"/>
      <c r="J939" s="37">
        <f t="shared" si="204"/>
        <v>0.27927388789148216</v>
      </c>
      <c r="K939" s="37">
        <f t="shared" si="205"/>
        <v>0.57532345040362076</v>
      </c>
      <c r="L939" s="39"/>
      <c r="M939" s="25"/>
    </row>
    <row r="940" spans="1:13" x14ac:dyDescent="0.2">
      <c r="A940" s="25"/>
      <c r="B940" s="35" t="s">
        <v>528</v>
      </c>
      <c r="C940" s="36">
        <v>1183742342.1129999</v>
      </c>
      <c r="D940" s="33"/>
      <c r="E940" s="36">
        <v>2.0143959999999999E-3</v>
      </c>
      <c r="F940" s="36">
        <v>6.0900000000000001E-7</v>
      </c>
      <c r="G940" s="37">
        <f t="shared" si="203"/>
        <v>5.9645794967277954</v>
      </c>
      <c r="H940" s="37"/>
      <c r="I940" s="37"/>
      <c r="J940" s="37">
        <f t="shared" si="204"/>
        <v>0.30371035308198685</v>
      </c>
      <c r="K940" s="37">
        <f t="shared" si="205"/>
        <v>0.58757394998033086</v>
      </c>
      <c r="L940" s="39"/>
      <c r="M940" s="25"/>
    </row>
    <row r="941" spans="1:13" x14ac:dyDescent="0.2">
      <c r="A941" s="25"/>
      <c r="B941" s="35" t="s">
        <v>529</v>
      </c>
      <c r="C941" s="36">
        <v>1179794709.993</v>
      </c>
      <c r="D941" s="33"/>
      <c r="E941" s="36">
        <v>2.015176E-3</v>
      </c>
      <c r="F941" s="36">
        <v>5.8400000000000004E-7</v>
      </c>
      <c r="G941" s="37">
        <f t="shared" si="203"/>
        <v>6.3541019004693666</v>
      </c>
      <c r="H941" s="37"/>
      <c r="I941" s="37"/>
      <c r="J941" s="37">
        <f t="shared" si="204"/>
        <v>0.2912427688011171</v>
      </c>
      <c r="K941" s="37">
        <f t="shared" si="205"/>
        <v>0.58122759613188035</v>
      </c>
      <c r="L941" s="39"/>
      <c r="M941" s="25"/>
    </row>
    <row r="942" spans="1:13" x14ac:dyDescent="0.2">
      <c r="A942" s="25"/>
      <c r="B942" s="35" t="s">
        <v>540</v>
      </c>
      <c r="C942" s="36">
        <v>1224851919.2160001</v>
      </c>
      <c r="D942" s="33"/>
      <c r="E942" s="36">
        <v>2.0149590000000002E-3</v>
      </c>
      <c r="F942" s="36">
        <v>4.2199999999999999E-7</v>
      </c>
      <c r="G942" s="37">
        <f t="shared" si="203"/>
        <v>6.2457347701976307</v>
      </c>
      <c r="H942" s="37"/>
      <c r="I942" s="37"/>
      <c r="J942" s="37">
        <f t="shared" si="204"/>
        <v>0.21045282266108117</v>
      </c>
      <c r="K942" s="37">
        <f t="shared" si="205"/>
        <v>0.54524632845377297</v>
      </c>
      <c r="L942" s="39"/>
      <c r="M942" s="25"/>
    </row>
    <row r="943" spans="1:13" x14ac:dyDescent="0.2">
      <c r="A943" s="25"/>
      <c r="B943" s="35" t="s">
        <v>541</v>
      </c>
      <c r="C943" s="36">
        <v>1214884047.638</v>
      </c>
      <c r="D943" s="33"/>
      <c r="E943" s="36">
        <v>2.0151489999999999E-3</v>
      </c>
      <c r="F943" s="36">
        <v>1.67E-7</v>
      </c>
      <c r="G943" s="37">
        <f t="shared" si="203"/>
        <v>6.340618432647549</v>
      </c>
      <c r="H943" s="37"/>
      <c r="I943" s="37"/>
      <c r="J943" s="37">
        <f t="shared" si="204"/>
        <v>8.3283462996209867E-2</v>
      </c>
      <c r="K943" s="37">
        <f t="shared" si="205"/>
        <v>0.50984242990844175</v>
      </c>
      <c r="L943" s="39"/>
      <c r="M943" s="25"/>
    </row>
    <row r="944" spans="1:13" x14ac:dyDescent="0.2">
      <c r="A944" s="25"/>
      <c r="B944" s="35" t="s">
        <v>542</v>
      </c>
      <c r="C944" s="36">
        <v>1226982709.395</v>
      </c>
      <c r="D944" s="33"/>
      <c r="E944" s="36">
        <v>2.0153839999999998E-3</v>
      </c>
      <c r="F944" s="36">
        <v>4.6600000000000002E-7</v>
      </c>
      <c r="G944" s="37">
        <f t="shared" si="203"/>
        <v>6.4579745414670153</v>
      </c>
      <c r="H944" s="37"/>
      <c r="I944" s="37"/>
      <c r="J944" s="37">
        <f t="shared" si="204"/>
        <v>0.23239577099541195</v>
      </c>
      <c r="K944" s="37">
        <f t="shared" si="205"/>
        <v>0.55408569960147425</v>
      </c>
      <c r="L944" s="39"/>
      <c r="M944" s="25"/>
    </row>
    <row r="945" spans="1:13" x14ac:dyDescent="0.2">
      <c r="A945" s="25"/>
      <c r="B945" s="35" t="s">
        <v>543</v>
      </c>
      <c r="C945" s="36">
        <v>1210761463.4849999</v>
      </c>
      <c r="D945" s="33"/>
      <c r="E945" s="36">
        <v>2.0152410000000001E-3</v>
      </c>
      <c r="F945" s="36">
        <v>3.53E-7</v>
      </c>
      <c r="G945" s="37">
        <f t="shared" si="203"/>
        <v>6.3865621007810347</v>
      </c>
      <c r="H945" s="37"/>
      <c r="I945" s="37"/>
      <c r="J945" s="37">
        <f t="shared" si="204"/>
        <v>0.17604229004588071</v>
      </c>
      <c r="K945" s="37">
        <f t="shared" si="205"/>
        <v>0.53291092690139241</v>
      </c>
      <c r="L945" s="39"/>
      <c r="M945" s="25"/>
    </row>
    <row r="946" spans="1:13" x14ac:dyDescent="0.2">
      <c r="A946" s="25"/>
      <c r="B946" s="35" t="s">
        <v>544</v>
      </c>
      <c r="C946" s="36">
        <v>1217329465.5929999</v>
      </c>
      <c r="D946" s="33"/>
      <c r="E946" s="36">
        <v>2.0147149999999998E-3</v>
      </c>
      <c r="F946" s="36">
        <v>2.9700000000000003E-7</v>
      </c>
      <c r="G946" s="37">
        <f t="shared" si="203"/>
        <v>6.1238841721040771</v>
      </c>
      <c r="H946" s="37"/>
      <c r="I946" s="37"/>
      <c r="J946" s="37">
        <f t="shared" si="204"/>
        <v>0.14811490125673252</v>
      </c>
      <c r="K946" s="37">
        <f t="shared" si="205"/>
        <v>0.52434834995506074</v>
      </c>
      <c r="L946" s="39"/>
      <c r="M946" s="25"/>
    </row>
    <row r="947" spans="1:13" x14ac:dyDescent="0.2">
      <c r="A947" s="25"/>
      <c r="B947" s="35" t="s">
        <v>545</v>
      </c>
      <c r="C947" s="36">
        <v>1205611707.8729999</v>
      </c>
      <c r="D947" s="33"/>
      <c r="E947" s="36">
        <v>2.0158419999999999E-3</v>
      </c>
      <c r="F947" s="36">
        <v>3.8099999999999998E-7</v>
      </c>
      <c r="G947" s="37">
        <f t="shared" si="203"/>
        <v>6.6866941067409424</v>
      </c>
      <c r="H947" s="37"/>
      <c r="I947" s="37"/>
      <c r="J947" s="37">
        <f t="shared" si="204"/>
        <v>0.1900059844404548</v>
      </c>
      <c r="K947" s="37">
        <f t="shared" si="205"/>
        <v>0.53768526318794496</v>
      </c>
      <c r="L947" s="39"/>
      <c r="M947" s="25"/>
    </row>
    <row r="948" spans="1:13" x14ac:dyDescent="0.2">
      <c r="A948" s="25"/>
      <c r="B948" s="35" t="s">
        <v>546</v>
      </c>
      <c r="C948" s="36">
        <v>1203587342.6029999</v>
      </c>
      <c r="D948" s="33"/>
      <c r="E948" s="36">
        <v>2.014273E-3</v>
      </c>
      <c r="F948" s="36">
        <v>3.7E-7</v>
      </c>
      <c r="G948" s="37">
        <f t="shared" si="203"/>
        <v>5.9031548099839348</v>
      </c>
      <c r="H948" s="37"/>
      <c r="I948" s="37"/>
      <c r="J948" s="37">
        <f t="shared" si="204"/>
        <v>0.18452024735687214</v>
      </c>
      <c r="K948" s="37">
        <f t="shared" si="205"/>
        <v>0.53577130364638281</v>
      </c>
      <c r="L948" s="39"/>
      <c r="M948" s="25"/>
    </row>
    <row r="949" spans="1:13" x14ac:dyDescent="0.2">
      <c r="A949" s="25"/>
      <c r="B949" s="35" t="s">
        <v>547</v>
      </c>
      <c r="C949" s="36">
        <v>1201206479.79</v>
      </c>
      <c r="D949" s="33"/>
      <c r="E949" s="36">
        <v>2.0153440000000001E-3</v>
      </c>
      <c r="F949" s="36">
        <v>3.4200000000000002E-7</v>
      </c>
      <c r="G949" s="37">
        <f t="shared" si="203"/>
        <v>6.4379990335829973</v>
      </c>
      <c r="H949" s="37"/>
      <c r="I949" s="37"/>
      <c r="J949" s="37">
        <f t="shared" si="204"/>
        <v>0.17055655296229802</v>
      </c>
      <c r="K949" s="37">
        <f t="shared" si="205"/>
        <v>0.5311240023616749</v>
      </c>
      <c r="L949" s="39"/>
      <c r="M949" s="25"/>
    </row>
    <row r="950" spans="1:13" x14ac:dyDescent="0.2">
      <c r="A950" s="25"/>
      <c r="B950" s="35" t="s">
        <v>548</v>
      </c>
      <c r="C950" s="36">
        <v>1193743084.2690001</v>
      </c>
      <c r="D950" s="33"/>
      <c r="E950" s="36">
        <v>2.0156190000000002E-3</v>
      </c>
      <c r="F950" s="36">
        <v>3.7300000000000002E-7</v>
      </c>
      <c r="G950" s="37">
        <f t="shared" si="203"/>
        <v>6.5753306502867037</v>
      </c>
      <c r="H950" s="37"/>
      <c r="I950" s="37"/>
      <c r="J950" s="37">
        <f t="shared" si="204"/>
        <v>0.18601635747057652</v>
      </c>
      <c r="K950" s="37">
        <f t="shared" si="205"/>
        <v>0.53628840503307973</v>
      </c>
      <c r="L950" s="39"/>
      <c r="M950" s="25"/>
    </row>
    <row r="951" spans="1:13" x14ac:dyDescent="0.2">
      <c r="A951" s="25"/>
      <c r="B951" s="35" t="s">
        <v>549</v>
      </c>
      <c r="C951" s="36">
        <v>1194798357.5929999</v>
      </c>
      <c r="D951" s="33"/>
      <c r="E951" s="36">
        <v>2.0146919999999998E-3</v>
      </c>
      <c r="F951" s="36">
        <v>2.2600000000000001E-7</v>
      </c>
      <c r="G951" s="37">
        <f t="shared" si="203"/>
        <v>6.1123982550705946</v>
      </c>
      <c r="H951" s="37"/>
      <c r="I951" s="37"/>
      <c r="J951" s="37">
        <f t="shared" si="204"/>
        <v>0.11270696189906246</v>
      </c>
      <c r="K951" s="37">
        <f t="shared" si="205"/>
        <v>0.51546680532001277</v>
      </c>
      <c r="L951" s="39"/>
      <c r="M951" s="25"/>
    </row>
    <row r="952" spans="1:13" x14ac:dyDescent="0.2">
      <c r="A952" s="25"/>
      <c r="B952" s="35" t="s">
        <v>550</v>
      </c>
      <c r="C952" s="36">
        <v>1203903095.506</v>
      </c>
      <c r="D952" s="33"/>
      <c r="E952" s="36">
        <v>2.015977E-3</v>
      </c>
      <c r="F952" s="36">
        <v>2.6399999999999998E-7</v>
      </c>
      <c r="G952" s="37">
        <f t="shared" si="203"/>
        <v>6.7541114458502527</v>
      </c>
      <c r="H952" s="37"/>
      <c r="I952" s="37"/>
      <c r="J952" s="37">
        <f t="shared" si="204"/>
        <v>0.13165769000598443</v>
      </c>
      <c r="K952" s="37">
        <f t="shared" si="205"/>
        <v>0.5199393382540074</v>
      </c>
      <c r="L952" s="39"/>
      <c r="M952" s="25"/>
    </row>
    <row r="953" spans="1:13" x14ac:dyDescent="0.2">
      <c r="A953" s="25"/>
      <c r="B953" s="35" t="s">
        <v>551</v>
      </c>
      <c r="C953" s="36">
        <v>1214410696.546</v>
      </c>
      <c r="D953" s="33"/>
      <c r="E953" s="36">
        <v>2.0143610000000001E-3</v>
      </c>
      <c r="F953" s="36">
        <v>2.4499999999999998E-7</v>
      </c>
      <c r="G953" s="37">
        <f t="shared" si="203"/>
        <v>5.9471009273290854</v>
      </c>
      <c r="H953" s="37"/>
      <c r="I953" s="37"/>
      <c r="J953" s="37">
        <f t="shared" si="204"/>
        <v>0.12218232595252344</v>
      </c>
      <c r="K953" s="37">
        <f t="shared" si="205"/>
        <v>0.51762118281758129</v>
      </c>
      <c r="L953" s="39"/>
      <c r="M953" s="25"/>
    </row>
    <row r="954" spans="1:13" x14ac:dyDescent="0.2">
      <c r="A954" s="25"/>
      <c r="B954" s="35" t="s">
        <v>552</v>
      </c>
      <c r="C954" s="36">
        <v>1204359233.7290001</v>
      </c>
      <c r="D954" s="33"/>
      <c r="E954" s="36">
        <v>2.0152519999999999E-3</v>
      </c>
      <c r="F954" s="36">
        <v>2.5800000000000001E-7</v>
      </c>
      <c r="G954" s="37">
        <f t="shared" si="203"/>
        <v>6.3920553654490675</v>
      </c>
      <c r="H954" s="37"/>
      <c r="I954" s="37"/>
      <c r="J954" s="37">
        <f t="shared" si="204"/>
        <v>0.12866546977857571</v>
      </c>
      <c r="K954" s="37">
        <f t="shared" si="205"/>
        <v>0.5191897256684157</v>
      </c>
      <c r="L954" s="39"/>
      <c r="M954" s="25"/>
    </row>
    <row r="955" spans="1:13" x14ac:dyDescent="0.2">
      <c r="A955" s="25"/>
      <c r="B955" s="35" t="s">
        <v>553</v>
      </c>
      <c r="C955" s="36">
        <v>1183292650.3610001</v>
      </c>
      <c r="D955" s="33"/>
      <c r="E955" s="36">
        <v>2.0150620000000002E-3</v>
      </c>
      <c r="F955" s="36">
        <v>1.12E-7</v>
      </c>
      <c r="G955" s="37">
        <f t="shared" si="203"/>
        <v>6.2971717029993712</v>
      </c>
      <c r="H955" s="37"/>
      <c r="I955" s="37"/>
      <c r="J955" s="37">
        <f t="shared" si="204"/>
        <v>5.5854777578296426E-2</v>
      </c>
      <c r="K955" s="37">
        <f t="shared" si="205"/>
        <v>0.50608588629265705</v>
      </c>
      <c r="L955" s="39"/>
      <c r="M955" s="25"/>
    </row>
    <row r="956" spans="1:13" x14ac:dyDescent="0.2">
      <c r="A956" s="25"/>
      <c r="B956" s="35" t="s">
        <v>554</v>
      </c>
      <c r="C956" s="36">
        <v>1188225407.1129999</v>
      </c>
      <c r="D956" s="33"/>
      <c r="E956" s="36">
        <v>2.0148280000000002E-3</v>
      </c>
      <c r="F956" s="36">
        <v>3.1899999999999998E-7</v>
      </c>
      <c r="G956" s="37">
        <f t="shared" si="203"/>
        <v>6.1803149818768777</v>
      </c>
      <c r="H956" s="37"/>
      <c r="I956" s="37"/>
      <c r="J956" s="37">
        <f t="shared" si="204"/>
        <v>0.15908637542389784</v>
      </c>
      <c r="K956" s="37">
        <f t="shared" si="205"/>
        <v>0.52755250257374064</v>
      </c>
      <c r="L956" s="39"/>
      <c r="M956" s="25"/>
    </row>
    <row r="957" spans="1:13" x14ac:dyDescent="0.2">
      <c r="A957" s="25"/>
      <c r="B957" s="35" t="s">
        <v>555</v>
      </c>
      <c r="C957" s="36">
        <v>1209340344.625</v>
      </c>
      <c r="D957" s="33"/>
      <c r="E957" s="36">
        <v>2.013548E-3</v>
      </c>
      <c r="F957" s="36">
        <v>1.12E-7</v>
      </c>
      <c r="G957" s="37">
        <f t="shared" si="203"/>
        <v>5.5410987295829717</v>
      </c>
      <c r="H957" s="37"/>
      <c r="I957" s="37"/>
      <c r="J957" s="37">
        <f t="shared" si="204"/>
        <v>5.5854777578296426E-2</v>
      </c>
      <c r="K957" s="37">
        <f t="shared" si="205"/>
        <v>0.50608588629265705</v>
      </c>
      <c r="L957" s="39"/>
      <c r="M957" s="25"/>
    </row>
    <row r="958" spans="1:13" x14ac:dyDescent="0.2">
      <c r="A958" s="25"/>
      <c r="B958" s="35" t="s">
        <v>556</v>
      </c>
      <c r="C958" s="36">
        <v>1192895706.973</v>
      </c>
      <c r="D958" s="33"/>
      <c r="E958" s="36">
        <v>2.0147450000000001E-3</v>
      </c>
      <c r="F958" s="36">
        <v>1.8099999999999999E-7</v>
      </c>
      <c r="G958" s="37">
        <f t="shared" si="203"/>
        <v>6.1388658030172572</v>
      </c>
      <c r="H958" s="37"/>
      <c r="I958" s="37"/>
      <c r="J958" s="37">
        <f t="shared" si="204"/>
        <v>9.0265310193496914E-2</v>
      </c>
      <c r="K958" s="37">
        <f t="shared" si="205"/>
        <v>0.51102934783692355</v>
      </c>
      <c r="L958" s="39"/>
      <c r="M958" s="25"/>
    </row>
    <row r="959" spans="1:13" x14ac:dyDescent="0.2">
      <c r="A959" s="25"/>
      <c r="B959" s="35" t="s">
        <v>557</v>
      </c>
      <c r="C959" s="36">
        <v>1210152610.3729999</v>
      </c>
      <c r="D959" s="33"/>
      <c r="E959" s="36">
        <v>2.016412E-3</v>
      </c>
      <c r="F959" s="36">
        <v>3.96E-7</v>
      </c>
      <c r="G959" s="37">
        <f t="shared" si="203"/>
        <v>6.9713450940904753</v>
      </c>
      <c r="H959" s="37"/>
      <c r="I959" s="37"/>
      <c r="J959" s="37">
        <f t="shared" si="204"/>
        <v>0.19748653500897664</v>
      </c>
      <c r="K959" s="37">
        <f t="shared" si="205"/>
        <v>0.54037403678947704</v>
      </c>
      <c r="L959" s="39"/>
      <c r="M959" s="25"/>
    </row>
    <row r="960" spans="1:13" x14ac:dyDescent="0.2">
      <c r="A960" s="25"/>
      <c r="B960" s="35" t="s">
        <v>558</v>
      </c>
      <c r="C960" s="36">
        <v>1227721480.1400001</v>
      </c>
      <c r="D960" s="33"/>
      <c r="E960" s="36">
        <v>2.0142020000000001E-3</v>
      </c>
      <c r="F960" s="36">
        <v>2.4600000000000001E-7</v>
      </c>
      <c r="G960" s="37">
        <f t="shared" si="203"/>
        <v>5.8676982834895419</v>
      </c>
      <c r="H960" s="37"/>
      <c r="I960" s="37"/>
      <c r="J960" s="37">
        <f t="shared" si="204"/>
        <v>0.12268102932375824</v>
      </c>
      <c r="K960" s="37">
        <f t="shared" si="205"/>
        <v>0.51773912647417342</v>
      </c>
      <c r="L960" s="39"/>
      <c r="M960" s="25"/>
    </row>
    <row r="961" spans="1:13" x14ac:dyDescent="0.2">
      <c r="A961" s="25"/>
      <c r="B961" s="35" t="s">
        <v>559</v>
      </c>
      <c r="C961" s="36">
        <v>1225901191.2079999</v>
      </c>
      <c r="D961" s="33"/>
      <c r="E961" s="36">
        <v>2.0146790000000001E-3</v>
      </c>
      <c r="F961" s="36">
        <v>3.0600000000000001E-7</v>
      </c>
      <c r="G961" s="37">
        <f t="shared" si="203"/>
        <v>6.1059062150083943</v>
      </c>
      <c r="H961" s="37"/>
      <c r="I961" s="37"/>
      <c r="J961" s="37">
        <f t="shared" si="204"/>
        <v>0.15260323159784561</v>
      </c>
      <c r="K961" s="37">
        <f t="shared" si="205"/>
        <v>0.52563382161007188</v>
      </c>
      <c r="L961" s="39"/>
      <c r="M961" s="25"/>
    </row>
    <row r="962" spans="1:13" x14ac:dyDescent="0.2">
      <c r="A962" s="25"/>
      <c r="B962" s="35" t="s">
        <v>560</v>
      </c>
      <c r="C962" s="36">
        <v>1216328816.829</v>
      </c>
      <c r="D962" s="33"/>
      <c r="E962" s="36">
        <v>2.0147810000000002E-3</v>
      </c>
      <c r="F962" s="36">
        <v>6.2399999999999998E-7</v>
      </c>
      <c r="G962" s="37">
        <f t="shared" si="203"/>
        <v>6.15684376011294</v>
      </c>
      <c r="H962" s="37"/>
      <c r="I962" s="37"/>
      <c r="J962" s="37">
        <f t="shared" si="204"/>
        <v>0.31119090365050867</v>
      </c>
      <c r="K962" s="37">
        <f t="shared" si="205"/>
        <v>0.59147522910188166</v>
      </c>
      <c r="L962" s="39"/>
      <c r="M962" s="25"/>
    </row>
    <row r="963" spans="1:13" x14ac:dyDescent="0.2">
      <c r="A963" s="25"/>
      <c r="B963" s="35" t="s">
        <v>561</v>
      </c>
      <c r="C963" s="36">
        <v>1197237203.9219999</v>
      </c>
      <c r="D963" s="33"/>
      <c r="E963" s="36">
        <v>2.015429E-3</v>
      </c>
      <c r="F963" s="36">
        <v>2.9900000000000002E-7</v>
      </c>
      <c r="G963" s="37">
        <f t="shared" si="203"/>
        <v>6.4804469878367854</v>
      </c>
      <c r="H963" s="37"/>
      <c r="I963" s="37"/>
      <c r="J963" s="37">
        <f t="shared" si="204"/>
        <v>0.14911230799920208</v>
      </c>
      <c r="K963" s="37">
        <f t="shared" si="205"/>
        <v>0.52463096412921739</v>
      </c>
      <c r="L963" s="39"/>
      <c r="M963" s="25"/>
    </row>
    <row r="964" spans="1:13" x14ac:dyDescent="0.2">
      <c r="A964" s="25"/>
      <c r="B964" s="35" t="s">
        <v>562</v>
      </c>
      <c r="C964" s="36">
        <v>1204405440.1329999</v>
      </c>
      <c r="D964" s="33"/>
      <c r="E964" s="36">
        <v>2.0137969999999999E-3</v>
      </c>
      <c r="F964" s="36">
        <v>3.41E-7</v>
      </c>
      <c r="G964" s="37">
        <f t="shared" si="203"/>
        <v>5.6654462661620553</v>
      </c>
      <c r="H964" s="37"/>
      <c r="I964" s="37"/>
      <c r="J964" s="37">
        <f t="shared" si="204"/>
        <v>0.17005784959106324</v>
      </c>
      <c r="K964" s="37">
        <f t="shared" si="205"/>
        <v>0.53096406689515241</v>
      </c>
      <c r="L964" s="39"/>
      <c r="M964" s="25"/>
    </row>
    <row r="965" spans="1:13" x14ac:dyDescent="0.2">
      <c r="A965" s="25"/>
      <c r="B965" s="35" t="s">
        <v>563</v>
      </c>
      <c r="C965" s="36">
        <v>1196303982.8740001</v>
      </c>
      <c r="D965" s="33"/>
      <c r="E965" s="36">
        <v>2.0141870000000002E-3</v>
      </c>
      <c r="F965" s="36">
        <v>3.4999999999999998E-7</v>
      </c>
      <c r="G965" s="37">
        <f t="shared" si="203"/>
        <v>5.8602074680329519</v>
      </c>
      <c r="H965" s="37"/>
      <c r="I965" s="37"/>
      <c r="J965" s="37">
        <f t="shared" si="204"/>
        <v>0.17454617993217633</v>
      </c>
      <c r="K965" s="37">
        <f t="shared" si="205"/>
        <v>0.53241857316891095</v>
      </c>
      <c r="L965" s="39"/>
      <c r="M965" s="25"/>
    </row>
    <row r="966" spans="1:13" x14ac:dyDescent="0.2">
      <c r="A966" s="25"/>
      <c r="B966" s="35" t="s">
        <v>564</v>
      </c>
      <c r="C966" s="36">
        <v>1208658691.131</v>
      </c>
      <c r="D966" s="33"/>
      <c r="E966" s="36">
        <v>2.0146740000000002E-3</v>
      </c>
      <c r="F966" s="36">
        <v>3.9499999999999998E-7</v>
      </c>
      <c r="G966" s="37">
        <f t="shared" si="203"/>
        <v>6.1034092765228642</v>
      </c>
      <c r="H966" s="37"/>
      <c r="I966" s="37"/>
      <c r="J966" s="37">
        <f t="shared" si="204"/>
        <v>0.19698783163774186</v>
      </c>
      <c r="K966" s="37">
        <f t="shared" si="205"/>
        <v>0.54019197878128711</v>
      </c>
      <c r="L966" s="39"/>
      <c r="M966" s="25"/>
    </row>
    <row r="967" spans="1:13" x14ac:dyDescent="0.2">
      <c r="A967" s="25"/>
      <c r="B967" s="35" t="s">
        <v>565</v>
      </c>
      <c r="C967" s="36">
        <v>1197035975.5799999</v>
      </c>
      <c r="D967" s="33"/>
      <c r="E967" s="36">
        <v>2.0143040000000002E-3</v>
      </c>
      <c r="F967" s="36">
        <v>3.0600000000000001E-7</v>
      </c>
      <c r="G967" s="37">
        <f t="shared" si="203"/>
        <v>5.9186358285940877</v>
      </c>
      <c r="H967" s="37"/>
      <c r="I967" s="37"/>
      <c r="J967" s="37">
        <f t="shared" si="204"/>
        <v>0.15260323159784561</v>
      </c>
      <c r="K967" s="37">
        <f t="shared" si="205"/>
        <v>0.52563382161007188</v>
      </c>
      <c r="L967" s="39"/>
      <c r="M967" s="25"/>
    </row>
    <row r="968" spans="1:13" x14ac:dyDescent="0.2">
      <c r="A968" s="25"/>
      <c r="B968" s="35" t="s">
        <v>566</v>
      </c>
      <c r="C968" s="36">
        <v>1204452262.813</v>
      </c>
      <c r="D968" s="33"/>
      <c r="E968" s="36">
        <v>2.0146420000000001E-3</v>
      </c>
      <c r="F968" s="36">
        <v>9.5000000000000004E-8</v>
      </c>
      <c r="G968" s="37">
        <f t="shared" si="203"/>
        <v>6.0874288702155166</v>
      </c>
      <c r="H968" s="37"/>
      <c r="I968" s="37"/>
      <c r="J968" s="37">
        <f t="shared" si="204"/>
        <v>4.7376820267305012E-2</v>
      </c>
      <c r="K968" s="37">
        <f t="shared" si="205"/>
        <v>0.50522047783610646</v>
      </c>
      <c r="L968" s="39"/>
      <c r="M968" s="25"/>
    </row>
    <row r="969" spans="1:13" x14ac:dyDescent="0.2">
      <c r="A969" s="25"/>
      <c r="B969" s="35" t="s">
        <v>567</v>
      </c>
      <c r="C969" s="36">
        <v>1190246967.8989999</v>
      </c>
      <c r="D969" s="33"/>
      <c r="E969" s="36">
        <v>2.0148380000000001E-3</v>
      </c>
      <c r="F969" s="36">
        <v>3.58E-7</v>
      </c>
      <c r="G969" s="37">
        <f t="shared" si="203"/>
        <v>6.1853088588479377</v>
      </c>
      <c r="H969" s="37"/>
      <c r="I969" s="37"/>
      <c r="J969" s="37">
        <f t="shared" si="204"/>
        <v>0.17853580690205464</v>
      </c>
      <c r="K969" s="37">
        <f t="shared" si="205"/>
        <v>0.53373982657514984</v>
      </c>
      <c r="L969" s="39"/>
      <c r="M969" s="25"/>
    </row>
    <row r="970" spans="1:13" x14ac:dyDescent="0.2">
      <c r="A970" s="25"/>
      <c r="B970" s="35" t="s">
        <v>568</v>
      </c>
      <c r="C970" s="36">
        <v>1206346150.8310001</v>
      </c>
      <c r="D970" s="33"/>
      <c r="E970" s="36">
        <v>2.0136709999999999E-3</v>
      </c>
      <c r="F970" s="36">
        <v>3.2000000000000001E-7</v>
      </c>
      <c r="G970" s="37">
        <f t="shared" si="203"/>
        <v>5.6025234163268323</v>
      </c>
      <c r="H970" s="37"/>
      <c r="I970" s="37"/>
      <c r="J970" s="37">
        <f t="shared" si="204"/>
        <v>0.15958507879513267</v>
      </c>
      <c r="K970" s="37">
        <f t="shared" si="205"/>
        <v>0.52770310355383732</v>
      </c>
      <c r="L970" s="39"/>
      <c r="M970" s="25"/>
    </row>
    <row r="971" spans="1:13" x14ac:dyDescent="0.2">
      <c r="A971" s="25"/>
      <c r="B971" s="35" t="s">
        <v>569</v>
      </c>
      <c r="C971" s="36">
        <v>1192584033.674</v>
      </c>
      <c r="D971" s="33"/>
      <c r="E971" s="36">
        <v>2.0157399999999998E-3</v>
      </c>
      <c r="F971" s="36">
        <v>1.61E-7</v>
      </c>
      <c r="G971" s="37">
        <f t="shared" si="203"/>
        <v>6.6357565616361747</v>
      </c>
      <c r="H971" s="37"/>
      <c r="I971" s="37"/>
      <c r="J971" s="37">
        <f t="shared" si="204"/>
        <v>8.0291242768801119E-2</v>
      </c>
      <c r="K971" s="37">
        <f t="shared" si="205"/>
        <v>0.50936220098438967</v>
      </c>
      <c r="L971" s="39"/>
      <c r="M971" s="25"/>
    </row>
    <row r="972" spans="1:13" x14ac:dyDescent="0.2">
      <c r="A972" s="25"/>
      <c r="B972" s="35" t="s">
        <v>570</v>
      </c>
      <c r="C972" s="36">
        <v>1201348444.474</v>
      </c>
      <c r="D972" s="33"/>
      <c r="E972" s="36">
        <v>2.014432E-3</v>
      </c>
      <c r="F972" s="36">
        <v>3.1300000000000001E-7</v>
      </c>
      <c r="G972" s="37">
        <f t="shared" si="203"/>
        <v>5.9825574538234783</v>
      </c>
      <c r="H972" s="37"/>
      <c r="I972" s="37"/>
      <c r="J972" s="37">
        <f t="shared" si="204"/>
        <v>0.15609415519648914</v>
      </c>
      <c r="K972" s="37">
        <f t="shared" si="205"/>
        <v>0.52665790928534328</v>
      </c>
      <c r="L972" s="39"/>
      <c r="M972" s="25"/>
    </row>
    <row r="973" spans="1:13" x14ac:dyDescent="0.2">
      <c r="A973" s="25"/>
      <c r="B973" s="35" t="s">
        <v>571</v>
      </c>
      <c r="C973" s="36">
        <v>1184538818.325</v>
      </c>
      <c r="D973" s="33"/>
      <c r="E973" s="36">
        <v>2.014254E-3</v>
      </c>
      <c r="F973" s="36">
        <v>1.4700000000000001E-7</v>
      </c>
      <c r="G973" s="37">
        <f t="shared" si="203"/>
        <v>5.8936664437390096</v>
      </c>
      <c r="H973" s="37"/>
      <c r="I973" s="37"/>
      <c r="J973" s="37">
        <f t="shared" si="204"/>
        <v>7.3309395571514072E-2</v>
      </c>
      <c r="K973" s="37">
        <f t="shared" si="205"/>
        <v>0.50830840599518312</v>
      </c>
      <c r="L973" s="39"/>
      <c r="M973" s="25"/>
    </row>
    <row r="974" spans="1:13" x14ac:dyDescent="0.2">
      <c r="A974" s="25"/>
      <c r="B974" s="35" t="s">
        <v>572</v>
      </c>
      <c r="C974" s="36">
        <v>1184587896.4560001</v>
      </c>
      <c r="D974" s="33"/>
      <c r="E974" s="36">
        <v>2.0137839999999998E-3</v>
      </c>
      <c r="F974" s="36">
        <v>1.8799999999999999E-7</v>
      </c>
      <c r="G974" s="37">
        <f t="shared" si="203"/>
        <v>5.6589542260996328</v>
      </c>
      <c r="H974" s="37"/>
      <c r="I974" s="37"/>
      <c r="J974" s="37">
        <f t="shared" si="204"/>
        <v>9.3756233792140431E-2</v>
      </c>
      <c r="K974" s="37">
        <f t="shared" si="205"/>
        <v>0.51165750214493066</v>
      </c>
      <c r="L974" s="39"/>
      <c r="M974" s="25"/>
    </row>
    <row r="975" spans="1:13" x14ac:dyDescent="0.2">
      <c r="A975" s="25"/>
      <c r="B975" s="35" t="s">
        <v>573</v>
      </c>
      <c r="C975" s="36">
        <v>1191491601.5910001</v>
      </c>
      <c r="D975" s="33"/>
      <c r="E975" s="36">
        <v>2.0163680000000002E-3</v>
      </c>
      <c r="F975" s="36">
        <v>5.9500000000000002E-7</v>
      </c>
      <c r="G975" s="37">
        <f t="shared" si="203"/>
        <v>6.9493720354181221</v>
      </c>
      <c r="H975" s="37"/>
      <c r="I975" s="37"/>
      <c r="J975" s="37">
        <f t="shared" si="204"/>
        <v>0.29672850588469979</v>
      </c>
      <c r="K975" s="37">
        <f t="shared" si="205"/>
        <v>0.5839956971852357</v>
      </c>
      <c r="L975" s="39"/>
      <c r="M975" s="25"/>
    </row>
    <row r="976" spans="1:13" x14ac:dyDescent="0.2">
      <c r="A976" s="25"/>
      <c r="B976" s="35" t="s">
        <v>574</v>
      </c>
      <c r="C976" s="36">
        <v>1180660988.2309999</v>
      </c>
      <c r="D976" s="33"/>
      <c r="E976" s="36">
        <v>2.0142099999999998E-3</v>
      </c>
      <c r="F976" s="36">
        <v>3.65E-7</v>
      </c>
      <c r="G976" s="37">
        <f t="shared" si="203"/>
        <v>5.8716933850662123</v>
      </c>
      <c r="H976" s="37"/>
      <c r="I976" s="37"/>
      <c r="J976" s="37">
        <f t="shared" si="204"/>
        <v>0.18202673050069818</v>
      </c>
      <c r="K976" s="37">
        <f t="shared" si="205"/>
        <v>0.53491765603976571</v>
      </c>
      <c r="L976" s="39"/>
      <c r="M976" s="25"/>
    </row>
    <row r="977" spans="1:13" x14ac:dyDescent="0.2">
      <c r="A977" s="25"/>
      <c r="B977" s="35" t="s">
        <v>575</v>
      </c>
      <c r="C977" s="36">
        <v>1201528591.309</v>
      </c>
      <c r="D977" s="33"/>
      <c r="E977" s="36">
        <v>2.015808E-3</v>
      </c>
      <c r="F977" s="36">
        <v>2.4999999999999999E-7</v>
      </c>
      <c r="G977" s="37">
        <f t="shared" si="203"/>
        <v>6.6697149250394272</v>
      </c>
      <c r="H977" s="37"/>
      <c r="I977" s="37"/>
      <c r="J977" s="37">
        <f t="shared" si="204"/>
        <v>0.12467584280869738</v>
      </c>
      <c r="K977" s="37">
        <f t="shared" si="205"/>
        <v>0.51821543194540465</v>
      </c>
      <c r="L977" s="39"/>
      <c r="M977" s="25"/>
    </row>
    <row r="978" spans="1:13" x14ac:dyDescent="0.2">
      <c r="A978" s="25"/>
      <c r="B978" s="35" t="s">
        <v>576</v>
      </c>
      <c r="C978" s="36">
        <v>1186073972.55</v>
      </c>
      <c r="D978" s="33"/>
      <c r="E978" s="36">
        <v>2.0148739999999998E-3</v>
      </c>
      <c r="F978" s="36">
        <v>2.79E-7</v>
      </c>
      <c r="G978" s="37">
        <f t="shared" si="203"/>
        <v>6.2032868159436205</v>
      </c>
      <c r="H978" s="37"/>
      <c r="I978" s="37"/>
      <c r="J978" s="37">
        <f t="shared" si="204"/>
        <v>0.13913824057450627</v>
      </c>
      <c r="K978" s="37">
        <f t="shared" si="205"/>
        <v>0.52188372087704793</v>
      </c>
      <c r="L978" s="39"/>
      <c r="M978" s="25"/>
    </row>
    <row r="979" spans="1:13" x14ac:dyDescent="0.2">
      <c r="A979" s="25"/>
      <c r="B979" s="35" t="s">
        <v>577</v>
      </c>
      <c r="C979" s="36">
        <v>1183981070.4549999</v>
      </c>
      <c r="D979" s="33"/>
      <c r="E979" s="36">
        <v>2.014222E-3</v>
      </c>
      <c r="F979" s="36">
        <v>2.8000000000000002E-7</v>
      </c>
      <c r="G979" s="37">
        <f t="shared" si="203"/>
        <v>5.877686037431662</v>
      </c>
      <c r="H979" s="37"/>
      <c r="I979" s="37"/>
      <c r="J979" s="37">
        <f t="shared" si="204"/>
        <v>0.13963694394574108</v>
      </c>
      <c r="K979" s="37">
        <f t="shared" si="205"/>
        <v>0.52201690034021819</v>
      </c>
      <c r="L979" s="39"/>
      <c r="M979" s="25"/>
    </row>
    <row r="980" spans="1:13" x14ac:dyDescent="0.2">
      <c r="A980" s="25"/>
      <c r="B980" s="35" t="s">
        <v>578</v>
      </c>
      <c r="C980" s="36">
        <v>1215641244.2820001</v>
      </c>
      <c r="D980" s="33"/>
      <c r="E980" s="36">
        <v>2.0148010000000001E-3</v>
      </c>
      <c r="F980" s="36">
        <v>1.61E-7</v>
      </c>
      <c r="G980" s="37">
        <f t="shared" si="203"/>
        <v>6.16683151405506</v>
      </c>
      <c r="H980" s="37"/>
      <c r="I980" s="37"/>
      <c r="J980" s="37">
        <f t="shared" si="204"/>
        <v>8.0291242768801119E-2</v>
      </c>
      <c r="K980" s="37">
        <f t="shared" si="205"/>
        <v>0.50936220098438967</v>
      </c>
      <c r="L980" s="39"/>
      <c r="M980" s="25"/>
    </row>
    <row r="981" spans="1:13" x14ac:dyDescent="0.2">
      <c r="A981" s="25"/>
      <c r="B981" s="35" t="s">
        <v>579</v>
      </c>
      <c r="C981" s="36">
        <v>1205259735.0610001</v>
      </c>
      <c r="D981" s="33"/>
      <c r="E981" s="36">
        <v>2.0146610000000001E-3</v>
      </c>
      <c r="F981" s="36">
        <v>2.11E-7</v>
      </c>
      <c r="G981" s="37">
        <f t="shared" si="203"/>
        <v>6.0969172364604418</v>
      </c>
      <c r="H981" s="37"/>
      <c r="I981" s="37"/>
      <c r="J981" s="37">
        <f t="shared" si="204"/>
        <v>0.10522641133054059</v>
      </c>
      <c r="K981" s="37">
        <f t="shared" si="205"/>
        <v>0.51388302732023305</v>
      </c>
      <c r="L981" s="39"/>
      <c r="M981" s="25"/>
    </row>
    <row r="982" spans="1:13" x14ac:dyDescent="0.2">
      <c r="A982" s="25"/>
      <c r="B982" s="35" t="s">
        <v>580</v>
      </c>
      <c r="C982" s="36">
        <v>1209548976.131</v>
      </c>
      <c r="D982" s="33"/>
      <c r="E982" s="36">
        <v>2.0149550000000001E-3</v>
      </c>
      <c r="F982" s="36">
        <v>4.4099999999999999E-7</v>
      </c>
      <c r="G982" s="37">
        <f t="shared" si="203"/>
        <v>6.2437372194092955</v>
      </c>
      <c r="H982" s="37"/>
      <c r="I982" s="37"/>
      <c r="J982" s="37">
        <f t="shared" si="204"/>
        <v>0.2199281867145422</v>
      </c>
      <c r="K982" s="37">
        <f t="shared" si="205"/>
        <v>0.54897320101973079</v>
      </c>
      <c r="L982" s="39"/>
      <c r="M982" s="25"/>
    </row>
    <row r="983" spans="1:13" x14ac:dyDescent="0.2">
      <c r="A983" s="25"/>
      <c r="B983" s="35" t="s">
        <v>581</v>
      </c>
      <c r="C983" s="36">
        <v>1233011854.4560001</v>
      </c>
      <c r="D983" s="33"/>
      <c r="E983" s="36">
        <v>2.0144899999999999E-3</v>
      </c>
      <c r="F983" s="36">
        <v>2.8200000000000001E-7</v>
      </c>
      <c r="G983" s="37">
        <f t="shared" si="203"/>
        <v>6.0115219402554487</v>
      </c>
      <c r="H983" s="37"/>
      <c r="I983" s="37"/>
      <c r="J983" s="37">
        <f t="shared" si="204"/>
        <v>0.14063435068821067</v>
      </c>
      <c r="K983" s="37">
        <f t="shared" si="205"/>
        <v>0.52228458594888461</v>
      </c>
      <c r="L983" s="39"/>
      <c r="M983" s="25"/>
    </row>
    <row r="984" spans="1:13" x14ac:dyDescent="0.2">
      <c r="A984" s="25"/>
      <c r="B984" s="35" t="s">
        <v>582</v>
      </c>
      <c r="C984" s="36">
        <v>1208533436.4360001</v>
      </c>
      <c r="D984" s="33"/>
      <c r="E984" s="36">
        <v>2.0147089999999999E-3</v>
      </c>
      <c r="F984" s="36">
        <v>3.2899999999999999E-7</v>
      </c>
      <c r="G984" s="37">
        <f t="shared" si="203"/>
        <v>6.1208878459213523</v>
      </c>
      <c r="H984" s="37"/>
      <c r="I984" s="37"/>
      <c r="J984" s="37">
        <f t="shared" si="204"/>
        <v>0.16407340913624577</v>
      </c>
      <c r="K984" s="37">
        <f t="shared" si="205"/>
        <v>0.52907773692709192</v>
      </c>
      <c r="L984" s="39"/>
      <c r="M984" s="25"/>
    </row>
    <row r="985" spans="1:13" x14ac:dyDescent="0.2">
      <c r="A985" s="25"/>
      <c r="B985" s="35" t="s">
        <v>583</v>
      </c>
      <c r="C985" s="36">
        <v>1158579293.5969999</v>
      </c>
      <c r="D985" s="33"/>
      <c r="E985" s="36">
        <v>2.0165080000000002E-3</v>
      </c>
      <c r="F985" s="36">
        <v>2.5499999999999999E-7</v>
      </c>
      <c r="G985" s="37">
        <f t="shared" si="203"/>
        <v>7.0192863130127403</v>
      </c>
      <c r="H985" s="37"/>
      <c r="I985" s="37"/>
      <c r="J985" s="37">
        <f t="shared" si="204"/>
        <v>0.12716935966487133</v>
      </c>
      <c r="K985" s="37">
        <f t="shared" si="205"/>
        <v>0.51882098469884252</v>
      </c>
      <c r="L985" s="39"/>
      <c r="M985" s="25"/>
    </row>
    <row r="986" spans="1:13" x14ac:dyDescent="0.2">
      <c r="A986" s="25"/>
      <c r="B986" s="35" t="s">
        <v>584</v>
      </c>
      <c r="C986" s="36">
        <v>1209794145.9530001</v>
      </c>
      <c r="D986" s="33"/>
      <c r="E986" s="36">
        <v>2.016117E-3</v>
      </c>
      <c r="F986" s="36">
        <v>1.3300000000000001E-7</v>
      </c>
      <c r="G986" s="37">
        <f t="shared" ref="G986:G1040" si="206">1000*(E986/((1+(0)/1000)*(E$738/((1+((4.87)/1000))*0.0020052)))/0.0020052-1)</f>
        <v>6.8240257234446489</v>
      </c>
      <c r="H986" s="37"/>
      <c r="I986" s="37"/>
      <c r="J986" s="37">
        <f t="shared" ref="J986:J1040" si="207">F986/0.0020052*1000</f>
        <v>6.6327548374227011E-2</v>
      </c>
      <c r="K986" s="37">
        <f t="shared" ref="K986:K1040" si="208">SQRT((F986/0.0020052*1000)^2+(F$738/0.0020052*1000)^2)</f>
        <v>0.50734851118303159</v>
      </c>
      <c r="L986" s="39"/>
      <c r="M986" s="25"/>
    </row>
    <row r="987" spans="1:13" x14ac:dyDescent="0.2">
      <c r="A987" s="25"/>
      <c r="B987" s="35" t="s">
        <v>585</v>
      </c>
      <c r="C987" s="36">
        <v>1195442436.398</v>
      </c>
      <c r="D987" s="33"/>
      <c r="E987" s="36">
        <v>2.0165349999999999E-3</v>
      </c>
      <c r="F987" s="36">
        <v>2.23E-7</v>
      </c>
      <c r="G987" s="37">
        <f t="shared" si="206"/>
        <v>7.0327697808343359</v>
      </c>
      <c r="H987" s="37"/>
      <c r="I987" s="37"/>
      <c r="J987" s="37">
        <f t="shared" si="207"/>
        <v>0.11121085178535807</v>
      </c>
      <c r="K987" s="37">
        <f t="shared" si="208"/>
        <v>0.51514174911487043</v>
      </c>
      <c r="L987" s="39"/>
      <c r="M987" s="25"/>
    </row>
    <row r="988" spans="1:13" x14ac:dyDescent="0.2">
      <c r="A988" s="25"/>
      <c r="B988" s="35" t="s">
        <v>586</v>
      </c>
      <c r="C988" s="36">
        <v>1210990599.589</v>
      </c>
      <c r="D988" s="33"/>
      <c r="E988" s="36">
        <v>2.0162090000000001E-3</v>
      </c>
      <c r="F988" s="36">
        <v>2.7599999999999998E-7</v>
      </c>
      <c r="G988" s="37">
        <f t="shared" si="206"/>
        <v>6.8699693915785787</v>
      </c>
      <c r="H988" s="37"/>
      <c r="I988" s="37"/>
      <c r="J988" s="37">
        <f t="shared" si="207"/>
        <v>0.1376421304608019</v>
      </c>
      <c r="K988" s="37">
        <f t="shared" si="208"/>
        <v>0.52148683991457701</v>
      </c>
      <c r="L988" s="39"/>
      <c r="M988" s="25"/>
    </row>
    <row r="989" spans="1:13" x14ac:dyDescent="0.2">
      <c r="A989" s="25"/>
      <c r="B989" s="35" t="s">
        <v>587</v>
      </c>
      <c r="C989" s="36">
        <v>1210679341.1700001</v>
      </c>
      <c r="D989" s="33"/>
      <c r="E989" s="36">
        <v>2.014713E-3</v>
      </c>
      <c r="F989" s="36">
        <v>2.2600000000000001E-7</v>
      </c>
      <c r="G989" s="37">
        <f t="shared" si="206"/>
        <v>6.1228853967099095</v>
      </c>
      <c r="H989" s="37"/>
      <c r="I989" s="37"/>
      <c r="J989" s="37">
        <f t="shared" si="207"/>
        <v>0.11270696189906246</v>
      </c>
      <c r="K989" s="37">
        <f t="shared" si="208"/>
        <v>0.51546680532001277</v>
      </c>
      <c r="L989" s="39"/>
      <c r="M989" s="25"/>
    </row>
    <row r="990" spans="1:13" x14ac:dyDescent="0.2">
      <c r="A990" s="25"/>
      <c r="B990" s="35" t="s">
        <v>588</v>
      </c>
      <c r="C990" s="36">
        <v>1197567629.5999999</v>
      </c>
      <c r="D990" s="33"/>
      <c r="E990" s="36">
        <v>2.016281E-3</v>
      </c>
      <c r="F990" s="36">
        <v>1.42E-7</v>
      </c>
      <c r="G990" s="37">
        <f t="shared" si="206"/>
        <v>6.9059253057699443</v>
      </c>
      <c r="H990" s="37"/>
      <c r="I990" s="37"/>
      <c r="J990" s="37">
        <f t="shared" si="207"/>
        <v>7.0815878715340119E-2</v>
      </c>
      <c r="K990" s="37">
        <f t="shared" si="208"/>
        <v>0.5079547783066215</v>
      </c>
      <c r="L990" s="39"/>
      <c r="M990" s="25"/>
    </row>
    <row r="991" spans="1:13" x14ac:dyDescent="0.2">
      <c r="A991" s="25"/>
      <c r="B991" s="35" t="s">
        <v>589</v>
      </c>
      <c r="C991" s="36">
        <v>1202809237.348</v>
      </c>
      <c r="D991" s="33"/>
      <c r="E991" s="36">
        <v>2.0149740000000001E-3</v>
      </c>
      <c r="F991" s="36">
        <v>2.16E-7</v>
      </c>
      <c r="G991" s="37">
        <f t="shared" si="206"/>
        <v>6.2532255856542207</v>
      </c>
      <c r="H991" s="37"/>
      <c r="I991" s="37"/>
      <c r="J991" s="37">
        <f t="shared" si="207"/>
        <v>0.10771992818671454</v>
      </c>
      <c r="K991" s="37">
        <f t="shared" si="208"/>
        <v>0.51439940810118956</v>
      </c>
      <c r="L991" s="39"/>
      <c r="M991" s="25"/>
    </row>
    <row r="992" spans="1:13" x14ac:dyDescent="0.2">
      <c r="A992" s="25"/>
      <c r="B992" s="35" t="s">
        <v>590</v>
      </c>
      <c r="C992" s="36">
        <v>1209812688.96</v>
      </c>
      <c r="D992" s="33"/>
      <c r="E992" s="36">
        <v>2.0149909999999998E-3</v>
      </c>
      <c r="F992" s="36">
        <v>1.4999999999999999E-7</v>
      </c>
      <c r="G992" s="37">
        <f t="shared" si="206"/>
        <v>6.2617151765047563</v>
      </c>
      <c r="H992" s="37"/>
      <c r="I992" s="37"/>
      <c r="J992" s="37">
        <f t="shared" si="207"/>
        <v>7.4805505685218432E-2</v>
      </c>
      <c r="K992" s="37">
        <f t="shared" si="208"/>
        <v>0.50852633344510734</v>
      </c>
      <c r="L992" s="39"/>
      <c r="M992" s="25"/>
    </row>
    <row r="993" spans="1:13" x14ac:dyDescent="0.2">
      <c r="A993" s="25"/>
      <c r="B993" s="35" t="s">
        <v>591</v>
      </c>
      <c r="C993" s="36">
        <v>1204688432.3640001</v>
      </c>
      <c r="D993" s="33"/>
      <c r="E993" s="36">
        <v>2.0154069999999999E-3</v>
      </c>
      <c r="F993" s="36">
        <v>3.0199999999999998E-7</v>
      </c>
      <c r="G993" s="37">
        <f t="shared" si="206"/>
        <v>6.4694604585004978</v>
      </c>
      <c r="H993" s="37"/>
      <c r="I993" s="37"/>
      <c r="J993" s="37">
        <f t="shared" si="207"/>
        <v>0.15060841811290643</v>
      </c>
      <c r="K993" s="37">
        <f t="shared" si="208"/>
        <v>0.52505815271527334</v>
      </c>
      <c r="L993" s="39"/>
      <c r="M993" s="25"/>
    </row>
    <row r="994" spans="1:13" x14ac:dyDescent="0.2">
      <c r="A994" s="25"/>
      <c r="B994" s="35" t="s">
        <v>592</v>
      </c>
      <c r="C994" s="36">
        <v>1208725246.141</v>
      </c>
      <c r="D994" s="33"/>
      <c r="E994" s="36">
        <v>2.015481E-3</v>
      </c>
      <c r="F994" s="36">
        <v>1.2200000000000001E-7</v>
      </c>
      <c r="G994" s="37">
        <f t="shared" si="206"/>
        <v>6.5064151480860311</v>
      </c>
      <c r="H994" s="37"/>
      <c r="I994" s="37"/>
      <c r="J994" s="37">
        <f t="shared" si="207"/>
        <v>6.0841811290644324E-2</v>
      </c>
      <c r="K994" s="37">
        <f t="shared" si="208"/>
        <v>0.5066605314482564</v>
      </c>
      <c r="L994" s="39"/>
      <c r="M994" s="25"/>
    </row>
    <row r="995" spans="1:13" x14ac:dyDescent="0.2">
      <c r="A995" s="25"/>
      <c r="B995" s="35" t="s">
        <v>593</v>
      </c>
      <c r="C995" s="36">
        <v>1222079458.3469999</v>
      </c>
      <c r="D995" s="33"/>
      <c r="E995" s="36">
        <v>2.015045E-3</v>
      </c>
      <c r="F995" s="36">
        <v>2.2100000000000001E-7</v>
      </c>
      <c r="G995" s="37">
        <f t="shared" si="206"/>
        <v>6.2886821121486136</v>
      </c>
      <c r="H995" s="37"/>
      <c r="I995" s="37"/>
      <c r="J995" s="37">
        <f t="shared" si="207"/>
        <v>0.11021344504288849</v>
      </c>
      <c r="K995" s="37">
        <f t="shared" si="208"/>
        <v>0.51492734593777889</v>
      </c>
      <c r="L995" s="39"/>
      <c r="M995" s="25"/>
    </row>
    <row r="996" spans="1:13" x14ac:dyDescent="0.2">
      <c r="A996" s="25"/>
      <c r="B996" s="35" t="s">
        <v>594</v>
      </c>
      <c r="C996" s="36">
        <v>1203923279.1359999</v>
      </c>
      <c r="D996" s="33"/>
      <c r="E996" s="36">
        <v>2.0150150000000002E-3</v>
      </c>
      <c r="F996" s="36">
        <v>3.9499999999999998E-7</v>
      </c>
      <c r="G996" s="37">
        <f t="shared" si="206"/>
        <v>6.2737004812354336</v>
      </c>
      <c r="H996" s="37"/>
      <c r="I996" s="37"/>
      <c r="J996" s="37">
        <f t="shared" si="207"/>
        <v>0.19698783163774186</v>
      </c>
      <c r="K996" s="37">
        <f t="shared" si="208"/>
        <v>0.54019197878128711</v>
      </c>
      <c r="L996" s="39"/>
      <c r="M996" s="25"/>
    </row>
    <row r="997" spans="1:13" x14ac:dyDescent="0.2">
      <c r="A997" s="25"/>
      <c r="B997" s="35" t="s">
        <v>595</v>
      </c>
      <c r="C997" s="36">
        <v>1218000695.3629999</v>
      </c>
      <c r="D997" s="33"/>
      <c r="E997" s="36">
        <v>2.0149930000000001E-3</v>
      </c>
      <c r="F997" s="36">
        <v>3.4999999999999998E-7</v>
      </c>
      <c r="G997" s="37">
        <f t="shared" si="206"/>
        <v>6.2627139518991459</v>
      </c>
      <c r="H997" s="37"/>
      <c r="I997" s="37"/>
      <c r="J997" s="37">
        <f t="shared" si="207"/>
        <v>0.17454617993217633</v>
      </c>
      <c r="K997" s="37">
        <f t="shared" si="208"/>
        <v>0.53241857316891095</v>
      </c>
      <c r="L997" s="39"/>
      <c r="M997" s="25"/>
    </row>
    <row r="998" spans="1:13" x14ac:dyDescent="0.2">
      <c r="A998" s="25"/>
      <c r="B998" s="35" t="s">
        <v>596</v>
      </c>
      <c r="C998" s="36">
        <v>1220068702.2130001</v>
      </c>
      <c r="D998" s="33"/>
      <c r="E998" s="36">
        <v>2.014493E-3</v>
      </c>
      <c r="F998" s="36">
        <v>3.2399999999999999E-7</v>
      </c>
      <c r="G998" s="37">
        <f t="shared" si="206"/>
        <v>6.0130201033468111</v>
      </c>
      <c r="H998" s="37"/>
      <c r="I998" s="37"/>
      <c r="J998" s="37">
        <f t="shared" si="207"/>
        <v>0.16157989228007183</v>
      </c>
      <c r="K998" s="37">
        <f t="shared" si="208"/>
        <v>0.52830978574652854</v>
      </c>
      <c r="L998" s="39"/>
      <c r="M998" s="25"/>
    </row>
    <row r="999" spans="1:13" x14ac:dyDescent="0.2">
      <c r="A999" s="25"/>
      <c r="B999" s="35" t="s">
        <v>597</v>
      </c>
      <c r="C999" s="36">
        <v>1203575914.3210001</v>
      </c>
      <c r="D999" s="33"/>
      <c r="E999" s="36">
        <v>2.0149109999999999E-3</v>
      </c>
      <c r="F999" s="36">
        <v>1.6E-7</v>
      </c>
      <c r="G999" s="37">
        <f t="shared" si="206"/>
        <v>6.2217641607364982</v>
      </c>
      <c r="H999" s="37"/>
      <c r="I999" s="37"/>
      <c r="J999" s="37">
        <f t="shared" si="207"/>
        <v>7.9792539397566337E-2</v>
      </c>
      <c r="K999" s="37">
        <f t="shared" si="208"/>
        <v>0.5092838280073454</v>
      </c>
      <c r="L999" s="39"/>
      <c r="M999" s="25"/>
    </row>
    <row r="1000" spans="1:13" x14ac:dyDescent="0.2">
      <c r="A1000" s="25"/>
      <c r="B1000" s="35" t="s">
        <v>598</v>
      </c>
      <c r="C1000" s="36">
        <v>1212746714.687</v>
      </c>
      <c r="D1000" s="33"/>
      <c r="E1000" s="36">
        <v>2.015963E-3</v>
      </c>
      <c r="F1000" s="36">
        <v>3.4700000000000002E-7</v>
      </c>
      <c r="G1000" s="37">
        <f t="shared" si="206"/>
        <v>6.7471200180904134</v>
      </c>
      <c r="H1000" s="37"/>
      <c r="I1000" s="37"/>
      <c r="J1000" s="37">
        <f t="shared" si="207"/>
        <v>0.17305006981847201</v>
      </c>
      <c r="K1000" s="37">
        <f t="shared" si="208"/>
        <v>0.53192997169785539</v>
      </c>
      <c r="L1000" s="39"/>
      <c r="M1000" s="25"/>
    </row>
    <row r="1001" spans="1:13" x14ac:dyDescent="0.2">
      <c r="A1001" s="25"/>
      <c r="B1001" s="35" t="s">
        <v>599</v>
      </c>
      <c r="C1001" s="36">
        <v>1212129165.0929999</v>
      </c>
      <c r="D1001" s="33"/>
      <c r="E1001" s="36">
        <v>2.016435E-3</v>
      </c>
      <c r="F1001" s="36">
        <v>1.73E-7</v>
      </c>
      <c r="G1001" s="37">
        <f t="shared" si="206"/>
        <v>6.9828310111241798</v>
      </c>
      <c r="H1001" s="37"/>
      <c r="I1001" s="37"/>
      <c r="J1001" s="37">
        <f t="shared" si="207"/>
        <v>8.6275683223618602E-2</v>
      </c>
      <c r="K1001" s="37">
        <f t="shared" si="208"/>
        <v>0.51033975118738828</v>
      </c>
      <c r="L1001" s="39"/>
      <c r="M1001" s="25"/>
    </row>
    <row r="1002" spans="1:13" x14ac:dyDescent="0.2">
      <c r="A1002" s="25"/>
      <c r="B1002" s="35" t="s">
        <v>600</v>
      </c>
      <c r="C1002" s="36">
        <v>1204510012.8610001</v>
      </c>
      <c r="D1002" s="33"/>
      <c r="E1002" s="36">
        <v>2.015111E-3</v>
      </c>
      <c r="F1002" s="36">
        <v>4.2800000000000002E-7</v>
      </c>
      <c r="G1002" s="37">
        <f t="shared" si="206"/>
        <v>6.3216417001574765</v>
      </c>
      <c r="H1002" s="37"/>
      <c r="I1002" s="37"/>
      <c r="J1002" s="37">
        <f t="shared" si="207"/>
        <v>0.21344504288848995</v>
      </c>
      <c r="K1002" s="37">
        <f t="shared" si="208"/>
        <v>0.54640823059318255</v>
      </c>
      <c r="L1002" s="39"/>
      <c r="M1002" s="25"/>
    </row>
    <row r="1003" spans="1:13" x14ac:dyDescent="0.2">
      <c r="A1003" s="25"/>
      <c r="B1003" s="35" t="s">
        <v>601</v>
      </c>
      <c r="C1003" s="36">
        <v>1205916331.132</v>
      </c>
      <c r="D1003" s="33"/>
      <c r="E1003" s="36">
        <v>2.014502E-3</v>
      </c>
      <c r="F1003" s="36">
        <v>2.7300000000000002E-7</v>
      </c>
      <c r="G1003" s="37">
        <f t="shared" si="206"/>
        <v>6.0175145926208984</v>
      </c>
      <c r="H1003" s="37"/>
      <c r="I1003" s="37"/>
      <c r="J1003" s="37">
        <f t="shared" si="207"/>
        <v>0.13614602034709755</v>
      </c>
      <c r="K1003" s="37">
        <f t="shared" si="208"/>
        <v>0.52109395216472776</v>
      </c>
      <c r="L1003" s="39"/>
      <c r="M1003" s="25"/>
    </row>
    <row r="1004" spans="1:13" x14ac:dyDescent="0.2">
      <c r="A1004" s="25"/>
      <c r="B1004" s="35" t="s">
        <v>602</v>
      </c>
      <c r="C1004" s="36">
        <v>1155047867.9579999</v>
      </c>
      <c r="D1004" s="33"/>
      <c r="E1004" s="36">
        <v>2.014568E-3</v>
      </c>
      <c r="F1004" s="36">
        <v>1.9000000000000001E-7</v>
      </c>
      <c r="G1004" s="37">
        <f t="shared" si="206"/>
        <v>6.0504741806295392</v>
      </c>
      <c r="H1004" s="37"/>
      <c r="I1004" s="37"/>
      <c r="J1004" s="37">
        <f t="shared" si="207"/>
        <v>9.4753640534610023E-2</v>
      </c>
      <c r="K1004" s="37">
        <f t="shared" si="208"/>
        <v>0.5118412063529717</v>
      </c>
      <c r="L1004" s="39"/>
      <c r="M1004" s="25"/>
    </row>
    <row r="1005" spans="1:13" x14ac:dyDescent="0.2">
      <c r="A1005" s="25"/>
      <c r="B1005" s="35" t="s">
        <v>603</v>
      </c>
      <c r="C1005" s="36">
        <v>1222709708.5999999</v>
      </c>
      <c r="D1005" s="33"/>
      <c r="E1005" s="36">
        <v>2.0157349999999998E-3</v>
      </c>
      <c r="F1005" s="36">
        <v>4.4900000000000001E-7</v>
      </c>
      <c r="G1005" s="37">
        <f t="shared" si="206"/>
        <v>6.6332596231506447</v>
      </c>
      <c r="H1005" s="37"/>
      <c r="I1005" s="37"/>
      <c r="J1005" s="37">
        <f t="shared" si="207"/>
        <v>0.22391781368442051</v>
      </c>
      <c r="K1005" s="37">
        <f t="shared" si="208"/>
        <v>0.55058364978585606</v>
      </c>
      <c r="L1005" s="39"/>
      <c r="M1005" s="25"/>
    </row>
    <row r="1006" spans="1:13" x14ac:dyDescent="0.2">
      <c r="A1006" s="25"/>
      <c r="B1006" s="35" t="s">
        <v>604</v>
      </c>
      <c r="C1006" s="36">
        <v>1193701227.4460001</v>
      </c>
      <c r="D1006" s="33"/>
      <c r="E1006" s="36">
        <v>2.0154219999999998E-3</v>
      </c>
      <c r="F1006" s="36">
        <v>4.7700000000000005E-7</v>
      </c>
      <c r="G1006" s="37">
        <f t="shared" si="206"/>
        <v>6.4769512739568658</v>
      </c>
      <c r="H1006" s="37"/>
      <c r="I1006" s="37"/>
      <c r="J1006" s="37">
        <f t="shared" si="207"/>
        <v>0.23788150807899466</v>
      </c>
      <c r="K1006" s="37">
        <f t="shared" si="208"/>
        <v>0.55640882452764895</v>
      </c>
      <c r="L1006" s="39"/>
      <c r="M1006" s="25"/>
    </row>
    <row r="1007" spans="1:13" x14ac:dyDescent="0.2">
      <c r="A1007" s="25"/>
      <c r="B1007" s="35" t="s">
        <v>605</v>
      </c>
      <c r="C1007" s="36">
        <v>1204704802.2119999</v>
      </c>
      <c r="D1007" s="33"/>
      <c r="E1007" s="36">
        <v>2.0151320000000002E-3</v>
      </c>
      <c r="F1007" s="36">
        <v>3.1100000000000002E-7</v>
      </c>
      <c r="G1007" s="37">
        <f t="shared" si="206"/>
        <v>6.3321288417967914</v>
      </c>
      <c r="H1007" s="37"/>
      <c r="I1007" s="37"/>
      <c r="J1007" s="37">
        <f t="shared" si="207"/>
        <v>0.15509674845401958</v>
      </c>
      <c r="K1007" s="37">
        <f t="shared" si="208"/>
        <v>0.52636315363759334</v>
      </c>
      <c r="L1007" s="39"/>
      <c r="M1007" s="25"/>
    </row>
    <row r="1008" spans="1:13" x14ac:dyDescent="0.2">
      <c r="A1008" s="25"/>
      <c r="B1008" s="35" t="s">
        <v>606</v>
      </c>
      <c r="C1008" s="36">
        <v>1079315716.326</v>
      </c>
      <c r="D1008" s="33"/>
      <c r="E1008" s="36">
        <v>2.0161350000000001E-3</v>
      </c>
      <c r="F1008" s="36">
        <v>4.4400000000000001E-7</v>
      </c>
      <c r="G1008" s="37">
        <f t="shared" si="206"/>
        <v>6.8330147019926013</v>
      </c>
      <c r="H1008" s="37"/>
      <c r="I1008" s="37"/>
      <c r="J1008" s="37">
        <f t="shared" si="207"/>
        <v>0.22142429682824658</v>
      </c>
      <c r="K1008" s="37">
        <f t="shared" si="208"/>
        <v>0.54957427828473437</v>
      </c>
      <c r="L1008" s="39" t="s">
        <v>14</v>
      </c>
      <c r="M1008" s="25"/>
    </row>
    <row r="1009" spans="1:13" x14ac:dyDescent="0.2">
      <c r="A1009" s="25"/>
      <c r="B1009" s="35" t="s">
        <v>607</v>
      </c>
      <c r="C1009" s="36">
        <v>1213561952.1600001</v>
      </c>
      <c r="D1009" s="33"/>
      <c r="E1009" s="36">
        <v>2.0159650000000002E-3</v>
      </c>
      <c r="F1009" s="36">
        <v>2.7799999999999997E-7</v>
      </c>
      <c r="G1009" s="37">
        <f t="shared" si="206"/>
        <v>6.748118793484803</v>
      </c>
      <c r="H1009" s="37"/>
      <c r="I1009" s="37"/>
      <c r="J1009" s="37">
        <f t="shared" si="207"/>
        <v>0.13863953720327146</v>
      </c>
      <c r="K1009" s="37">
        <f t="shared" si="208"/>
        <v>0.52175098409321718</v>
      </c>
      <c r="L1009" s="39"/>
      <c r="M1009" s="25"/>
    </row>
    <row r="1010" spans="1:13" x14ac:dyDescent="0.2">
      <c r="A1010" s="25"/>
      <c r="B1010" s="35" t="s">
        <v>608</v>
      </c>
      <c r="C1010" s="36">
        <v>1159624299.964</v>
      </c>
      <c r="D1010" s="33"/>
      <c r="E1010" s="36">
        <v>2.0156890000000002E-3</v>
      </c>
      <c r="F1010" s="36">
        <v>7.0299999999999998E-7</v>
      </c>
      <c r="G1010" s="37">
        <f t="shared" si="206"/>
        <v>6.6102877890841238</v>
      </c>
      <c r="H1010" s="37"/>
      <c r="I1010" s="37"/>
      <c r="J1010" s="37">
        <f t="shared" si="207"/>
        <v>0.35058846997805704</v>
      </c>
      <c r="K1010" s="37">
        <f t="shared" si="208"/>
        <v>0.61311943649492817</v>
      </c>
      <c r="L1010" s="39"/>
      <c r="M1010" s="25"/>
    </row>
    <row r="1011" spans="1:13" x14ac:dyDescent="0.2">
      <c r="A1011" s="25"/>
      <c r="B1011" s="41" t="s">
        <v>380</v>
      </c>
      <c r="C1011" s="42">
        <v>888874695.01300001</v>
      </c>
      <c r="D1011" s="33"/>
      <c r="E1011" s="42">
        <v>2.0238600000000002E-3</v>
      </c>
      <c r="F1011" s="42">
        <v>1.849E-6</v>
      </c>
      <c r="G1011" s="37">
        <f t="shared" si="206"/>
        <v>10.690784662125807</v>
      </c>
      <c r="H1011" s="37"/>
      <c r="I1011" s="37"/>
      <c r="J1011" s="37">
        <f t="shared" si="207"/>
        <v>0.92210253341312587</v>
      </c>
      <c r="K1011" s="37">
        <f t="shared" si="208"/>
        <v>1.0503695779358844</v>
      </c>
      <c r="L1011" s="39" t="s">
        <v>97</v>
      </c>
      <c r="M1011" s="25"/>
    </row>
    <row r="1012" spans="1:13" x14ac:dyDescent="0.2">
      <c r="A1012" s="25"/>
      <c r="B1012" s="35" t="s">
        <v>381</v>
      </c>
      <c r="C1012" s="36">
        <v>1075754652.638</v>
      </c>
      <c r="D1012" s="33"/>
      <c r="E1012" s="36">
        <v>2.0162050000000001E-3</v>
      </c>
      <c r="F1012" s="36">
        <v>2.2999999999999999E-7</v>
      </c>
      <c r="G1012" s="37">
        <f t="shared" si="206"/>
        <v>6.8679718407900214</v>
      </c>
      <c r="H1012" s="37"/>
      <c r="I1012" s="37"/>
      <c r="J1012" s="37">
        <f t="shared" si="207"/>
        <v>0.11470177538400159</v>
      </c>
      <c r="K1012" s="37">
        <f t="shared" si="208"/>
        <v>0.51590664407676046</v>
      </c>
      <c r="L1012" s="39" t="s">
        <v>14</v>
      </c>
      <c r="M1012" s="25"/>
    </row>
    <row r="1013" spans="1:13" x14ac:dyDescent="0.2">
      <c r="A1013" s="25"/>
      <c r="B1013" s="35" t="s">
        <v>382</v>
      </c>
      <c r="C1013" s="36">
        <v>1244920837.0350001</v>
      </c>
      <c r="D1013" s="33"/>
      <c r="E1013" s="36">
        <v>2.0164430000000001E-3</v>
      </c>
      <c r="F1013" s="36">
        <v>5.9100000000000004E-7</v>
      </c>
      <c r="G1013" s="37">
        <f t="shared" si="206"/>
        <v>6.9868261127010722</v>
      </c>
      <c r="H1013" s="37"/>
      <c r="I1013" s="37"/>
      <c r="J1013" s="37">
        <f t="shared" si="207"/>
        <v>0.29473369239976066</v>
      </c>
      <c r="K1013" s="37">
        <f t="shared" si="208"/>
        <v>0.58298466323043174</v>
      </c>
      <c r="L1013" s="39"/>
      <c r="M1013" s="25"/>
    </row>
    <row r="1014" spans="1:13" x14ac:dyDescent="0.2">
      <c r="A1014" s="25"/>
      <c r="B1014" s="35" t="s">
        <v>383</v>
      </c>
      <c r="C1014" s="36">
        <v>1201019727.6229999</v>
      </c>
      <c r="D1014" s="33"/>
      <c r="E1014" s="36">
        <v>2.0153110000000001E-3</v>
      </c>
      <c r="F1014" s="36">
        <v>5.7100000000000002E-7</v>
      </c>
      <c r="G1014" s="37">
        <f t="shared" si="206"/>
        <v>6.4215192395786769</v>
      </c>
      <c r="H1014" s="37"/>
      <c r="I1014" s="37"/>
      <c r="J1014" s="37">
        <f t="shared" si="207"/>
        <v>0.28475962497506485</v>
      </c>
      <c r="K1014" s="37">
        <f t="shared" si="208"/>
        <v>0.57800623884370206</v>
      </c>
      <c r="L1014" s="39"/>
      <c r="M1014" s="25"/>
    </row>
    <row r="1015" spans="1:13" x14ac:dyDescent="0.2">
      <c r="A1015" s="25"/>
      <c r="B1015" s="35" t="s">
        <v>329</v>
      </c>
      <c r="C1015" s="36">
        <v>1183782046.9430001</v>
      </c>
      <c r="D1015" s="33"/>
      <c r="E1015" s="36">
        <v>2.015172E-3</v>
      </c>
      <c r="F1015" s="36">
        <v>2.11E-7</v>
      </c>
      <c r="G1015" s="37">
        <f t="shared" si="206"/>
        <v>6.3521043496808094</v>
      </c>
      <c r="H1015" s="37"/>
      <c r="I1015" s="37"/>
      <c r="J1015" s="37">
        <f t="shared" si="207"/>
        <v>0.10522641133054059</v>
      </c>
      <c r="K1015" s="37">
        <f t="shared" si="208"/>
        <v>0.51388302732023305</v>
      </c>
      <c r="L1015" s="39"/>
      <c r="M1015" s="25"/>
    </row>
    <row r="1016" spans="1:13" x14ac:dyDescent="0.2">
      <c r="A1016" s="25"/>
      <c r="B1016" s="35" t="s">
        <v>385</v>
      </c>
      <c r="C1016" s="36">
        <v>1222028208.0929999</v>
      </c>
      <c r="D1016" s="33"/>
      <c r="E1016" s="36">
        <v>2.0167269999999998E-3</v>
      </c>
      <c r="F1016" s="36">
        <v>2.3200000000000001E-7</v>
      </c>
      <c r="G1016" s="37">
        <f t="shared" si="206"/>
        <v>7.1286522186784218</v>
      </c>
      <c r="H1016" s="37"/>
      <c r="I1016" s="37"/>
      <c r="J1016" s="37">
        <f t="shared" si="207"/>
        <v>0.11569918212647119</v>
      </c>
      <c r="K1016" s="37">
        <f t="shared" si="208"/>
        <v>0.51612931409777296</v>
      </c>
      <c r="L1016" s="39"/>
      <c r="M1016" s="25"/>
    </row>
    <row r="1017" spans="1:13" x14ac:dyDescent="0.2">
      <c r="A1017" s="25"/>
      <c r="B1017" s="35" t="s">
        <v>374</v>
      </c>
      <c r="C1017" s="36">
        <v>1215181660.8710001</v>
      </c>
      <c r="D1017" s="33"/>
      <c r="E1017" s="36">
        <v>2.016201E-3</v>
      </c>
      <c r="F1017" s="36">
        <v>3.0899999999999997E-7</v>
      </c>
      <c r="G1017" s="37">
        <f t="shared" si="206"/>
        <v>6.8659742900016862</v>
      </c>
      <c r="H1017" s="37"/>
      <c r="I1017" s="37"/>
      <c r="J1017" s="37">
        <f t="shared" si="207"/>
        <v>0.15409934171154996</v>
      </c>
      <c r="K1017" s="37">
        <f t="shared" si="208"/>
        <v>0.52607012388296326</v>
      </c>
      <c r="L1017" s="39"/>
      <c r="M1017" s="25"/>
    </row>
    <row r="1018" spans="1:13" x14ac:dyDescent="0.2">
      <c r="A1018" s="25"/>
      <c r="B1018" s="35" t="s">
        <v>375</v>
      </c>
      <c r="C1018" s="36">
        <v>1229431241.6400001</v>
      </c>
      <c r="D1018" s="33"/>
      <c r="E1018" s="36">
        <v>2.015803E-3</v>
      </c>
      <c r="F1018" s="36">
        <v>3.9200000000000002E-7</v>
      </c>
      <c r="G1018" s="37">
        <f t="shared" si="206"/>
        <v>6.6672179865538972</v>
      </c>
      <c r="H1018" s="37"/>
      <c r="I1018" s="37"/>
      <c r="J1018" s="37">
        <f t="shared" si="207"/>
        <v>0.19549172152403752</v>
      </c>
      <c r="K1018" s="37">
        <f t="shared" si="208"/>
        <v>0.53964820143379988</v>
      </c>
      <c r="L1018" s="39"/>
      <c r="M1018" s="25"/>
    </row>
    <row r="1019" spans="1:13" x14ac:dyDescent="0.2">
      <c r="A1019" s="25"/>
      <c r="B1019" s="35" t="s">
        <v>376</v>
      </c>
      <c r="C1019" s="36">
        <v>1251165852.8380001</v>
      </c>
      <c r="D1019" s="33"/>
      <c r="E1019" s="36">
        <v>2.0173719999999999E-3</v>
      </c>
      <c r="F1019" s="36">
        <v>3.1300000000000001E-7</v>
      </c>
      <c r="G1019" s="37">
        <f t="shared" si="206"/>
        <v>7.4507572833111269</v>
      </c>
      <c r="H1019" s="37"/>
      <c r="I1019" s="37"/>
      <c r="J1019" s="37">
        <f t="shared" si="207"/>
        <v>0.15609415519648914</v>
      </c>
      <c r="K1019" s="37">
        <f t="shared" si="208"/>
        <v>0.52665790928534328</v>
      </c>
      <c r="L1019" s="39"/>
      <c r="M1019" s="25"/>
    </row>
    <row r="1020" spans="1:13" x14ac:dyDescent="0.2">
      <c r="A1020" s="25"/>
      <c r="B1020" s="41" t="s">
        <v>327</v>
      </c>
      <c r="C1020" s="42">
        <v>897986154.43499994</v>
      </c>
      <c r="D1020" s="33"/>
      <c r="E1020" s="42">
        <v>2.0230690000000002E-3</v>
      </c>
      <c r="F1020" s="42">
        <v>8.5199999999999995E-7</v>
      </c>
      <c r="G1020" s="37">
        <f t="shared" si="206"/>
        <v>10.295768993715981</v>
      </c>
      <c r="H1020" s="37"/>
      <c r="I1020" s="37"/>
      <c r="J1020" s="37">
        <f t="shared" si="207"/>
        <v>0.42489527229204072</v>
      </c>
      <c r="K1020" s="37">
        <f t="shared" si="208"/>
        <v>0.6584369070324283</v>
      </c>
      <c r="L1020" s="39" t="s">
        <v>97</v>
      </c>
      <c r="M1020" s="25"/>
    </row>
    <row r="1021" spans="1:13" x14ac:dyDescent="0.2">
      <c r="A1021" s="25"/>
      <c r="B1021" s="35" t="s">
        <v>609</v>
      </c>
      <c r="C1021" s="36">
        <v>1195959481.7590001</v>
      </c>
      <c r="D1021" s="33"/>
      <c r="E1021" s="36">
        <v>2.0152400000000002E-3</v>
      </c>
      <c r="F1021" s="36">
        <v>2.2399999999999999E-7</v>
      </c>
      <c r="G1021" s="37">
        <f t="shared" si="206"/>
        <v>6.3860627130840619</v>
      </c>
      <c r="H1021" s="37"/>
      <c r="I1021" s="37"/>
      <c r="J1021" s="37">
        <f t="shared" si="207"/>
        <v>0.11170955515659285</v>
      </c>
      <c r="K1021" s="37">
        <f t="shared" si="208"/>
        <v>0.51524964128040607</v>
      </c>
      <c r="L1021" s="39"/>
      <c r="M1021" s="25"/>
    </row>
    <row r="1022" spans="1:13" x14ac:dyDescent="0.2">
      <c r="A1022" s="25"/>
      <c r="B1022" s="35" t="s">
        <v>610</v>
      </c>
      <c r="C1022" s="36">
        <v>1239725800.3729999</v>
      </c>
      <c r="D1022" s="33"/>
      <c r="E1022" s="36">
        <v>2.0157550000000002E-3</v>
      </c>
      <c r="F1022" s="36">
        <v>3.4200000000000002E-7</v>
      </c>
      <c r="G1022" s="37">
        <f t="shared" si="206"/>
        <v>6.6432473770929867</v>
      </c>
      <c r="H1022" s="37"/>
      <c r="I1022" s="37"/>
      <c r="J1022" s="37">
        <f t="shared" si="207"/>
        <v>0.17055655296229802</v>
      </c>
      <c r="K1022" s="37">
        <f t="shared" si="208"/>
        <v>0.5311240023616749</v>
      </c>
      <c r="L1022" s="39"/>
      <c r="M1022" s="25"/>
    </row>
    <row r="1023" spans="1:13" x14ac:dyDescent="0.2">
      <c r="A1023" s="25"/>
      <c r="B1023" s="35" t="s">
        <v>328</v>
      </c>
      <c r="C1023" s="36">
        <v>1248031968.869</v>
      </c>
      <c r="D1023" s="33"/>
      <c r="E1023" s="36">
        <v>2.0151240000000001E-3</v>
      </c>
      <c r="F1023" s="36">
        <v>2.9799999999999999E-7</v>
      </c>
      <c r="G1023" s="37">
        <f t="shared" si="206"/>
        <v>6.3281337402198989</v>
      </c>
      <c r="H1023" s="37"/>
      <c r="I1023" s="37"/>
      <c r="J1023" s="37">
        <f t="shared" si="207"/>
        <v>0.1486136046279673</v>
      </c>
      <c r="K1023" s="37">
        <f t="shared" si="208"/>
        <v>0.52448943898501998</v>
      </c>
      <c r="L1023" s="39"/>
      <c r="M1023" s="25"/>
    </row>
    <row r="1024" spans="1:13" x14ac:dyDescent="0.2">
      <c r="A1024" s="25"/>
      <c r="B1024" s="35" t="s">
        <v>380</v>
      </c>
      <c r="C1024" s="36">
        <v>1249623369.845</v>
      </c>
      <c r="D1024" s="33"/>
      <c r="E1024" s="36">
        <v>2.0165890000000001E-3</v>
      </c>
      <c r="F1024" s="36">
        <v>1.4100000000000001E-7</v>
      </c>
      <c r="G1024" s="37">
        <f t="shared" si="206"/>
        <v>7.0597367164781932</v>
      </c>
      <c r="H1024" s="37"/>
      <c r="I1024" s="37"/>
      <c r="J1024" s="37">
        <f t="shared" si="207"/>
        <v>7.0317175344105337E-2</v>
      </c>
      <c r="K1024" s="37">
        <f t="shared" si="208"/>
        <v>0.50788549228608304</v>
      </c>
      <c r="L1024" s="39"/>
      <c r="M1024" s="25"/>
    </row>
    <row r="1025" spans="1:13" x14ac:dyDescent="0.2">
      <c r="A1025" s="25"/>
      <c r="B1025" s="35" t="s">
        <v>381</v>
      </c>
      <c r="C1025" s="36">
        <v>1246417515.615</v>
      </c>
      <c r="D1025" s="33"/>
      <c r="E1025" s="36">
        <v>2.0157299999999999E-3</v>
      </c>
      <c r="F1025" s="36">
        <v>3.0400000000000002E-7</v>
      </c>
      <c r="G1025" s="37">
        <f t="shared" si="206"/>
        <v>6.6307626846651146</v>
      </c>
      <c r="H1025" s="37"/>
      <c r="I1025" s="37"/>
      <c r="J1025" s="37">
        <f t="shared" si="207"/>
        <v>0.15160582485537602</v>
      </c>
      <c r="K1025" s="37">
        <f t="shared" si="208"/>
        <v>0.52534511918964488</v>
      </c>
      <c r="L1025" s="39"/>
      <c r="M1025" s="25"/>
    </row>
    <row r="1026" spans="1:13" x14ac:dyDescent="0.2">
      <c r="A1026" s="25"/>
      <c r="B1026" s="35" t="s">
        <v>382</v>
      </c>
      <c r="C1026" s="36">
        <v>1236240378.1210001</v>
      </c>
      <c r="D1026" s="33"/>
      <c r="E1026" s="36">
        <v>2.0151639999999998E-3</v>
      </c>
      <c r="F1026" s="36">
        <v>1.15E-7</v>
      </c>
      <c r="G1026" s="37">
        <f t="shared" si="206"/>
        <v>6.348109248103917</v>
      </c>
      <c r="H1026" s="37"/>
      <c r="I1026" s="37"/>
      <c r="J1026" s="37">
        <f t="shared" si="207"/>
        <v>5.7350887692000793E-2</v>
      </c>
      <c r="K1026" s="37">
        <f t="shared" si="208"/>
        <v>0.50625319005944414</v>
      </c>
      <c r="L1026" s="39"/>
      <c r="M1026" s="25"/>
    </row>
    <row r="1027" spans="1:13" x14ac:dyDescent="0.2">
      <c r="A1027" s="25"/>
      <c r="B1027" s="35" t="s">
        <v>383</v>
      </c>
      <c r="C1027" s="36">
        <v>1237183490.0780001</v>
      </c>
      <c r="D1027" s="33"/>
      <c r="E1027" s="36">
        <v>2.0154349999999999E-3</v>
      </c>
      <c r="F1027" s="36">
        <v>2.7000000000000001E-7</v>
      </c>
      <c r="G1027" s="37">
        <f t="shared" si="206"/>
        <v>6.4834433140192882</v>
      </c>
      <c r="H1027" s="37"/>
      <c r="I1027" s="37"/>
      <c r="J1027" s="37">
        <f t="shared" si="207"/>
        <v>0.13464991023339321</v>
      </c>
      <c r="K1027" s="37">
        <f t="shared" si="208"/>
        <v>0.52070506666649985</v>
      </c>
      <c r="L1027" s="39"/>
      <c r="M1027" s="25"/>
    </row>
    <row r="1028" spans="1:13" x14ac:dyDescent="0.2">
      <c r="A1028" s="25"/>
      <c r="B1028" s="35" t="s">
        <v>329</v>
      </c>
      <c r="C1028" s="36">
        <v>1242753978.951</v>
      </c>
      <c r="D1028" s="33"/>
      <c r="E1028" s="36">
        <v>2.0155189999999999E-3</v>
      </c>
      <c r="F1028" s="36">
        <v>1.6E-7</v>
      </c>
      <c r="G1028" s="37">
        <f t="shared" si="206"/>
        <v>6.5253918805761035</v>
      </c>
      <c r="H1028" s="37"/>
      <c r="I1028" s="37"/>
      <c r="J1028" s="37">
        <f t="shared" si="207"/>
        <v>7.9792539397566337E-2</v>
      </c>
      <c r="K1028" s="37">
        <f t="shared" si="208"/>
        <v>0.5092838280073454</v>
      </c>
      <c r="L1028" s="39"/>
      <c r="M1028" s="25"/>
    </row>
    <row r="1029" spans="1:13" x14ac:dyDescent="0.2">
      <c r="A1029" s="25"/>
      <c r="B1029" s="35" t="s">
        <v>384</v>
      </c>
      <c r="C1029" s="36">
        <v>1218355705.8410001</v>
      </c>
      <c r="D1029" s="33"/>
      <c r="E1029" s="36">
        <v>2.0157590000000002E-3</v>
      </c>
      <c r="F1029" s="36">
        <v>3.1800000000000002E-7</v>
      </c>
      <c r="G1029" s="37">
        <f t="shared" si="206"/>
        <v>6.645244927881544</v>
      </c>
      <c r="H1029" s="37"/>
      <c r="I1029" s="37"/>
      <c r="J1029" s="37">
        <f t="shared" si="207"/>
        <v>0.15858767205266308</v>
      </c>
      <c r="K1029" s="37">
        <f t="shared" si="208"/>
        <v>0.52740233015543858</v>
      </c>
      <c r="L1029" s="39"/>
      <c r="M1029" s="25"/>
    </row>
    <row r="1030" spans="1:13" x14ac:dyDescent="0.2">
      <c r="A1030" s="25"/>
      <c r="B1030" s="35" t="s">
        <v>385</v>
      </c>
      <c r="C1030" s="36">
        <v>1239341118.0699999</v>
      </c>
      <c r="D1030" s="33"/>
      <c r="E1030" s="36">
        <v>2.01468E-3</v>
      </c>
      <c r="F1030" s="36">
        <v>4.4000000000000002E-7</v>
      </c>
      <c r="G1030" s="37">
        <f t="shared" si="206"/>
        <v>6.1064056027055891</v>
      </c>
      <c r="H1030" s="37"/>
      <c r="I1030" s="37"/>
      <c r="J1030" s="37">
        <f t="shared" si="207"/>
        <v>0.21942948334330742</v>
      </c>
      <c r="K1030" s="37">
        <f t="shared" si="208"/>
        <v>0.54877360203148806</v>
      </c>
      <c r="L1030" s="39"/>
      <c r="M1030" s="25"/>
    </row>
    <row r="1031" spans="1:13" x14ac:dyDescent="0.2">
      <c r="A1031" s="25"/>
      <c r="B1031" s="35" t="s">
        <v>374</v>
      </c>
      <c r="C1031" s="36">
        <v>1257609543.5380001</v>
      </c>
      <c r="D1031" s="33"/>
      <c r="E1031" s="36">
        <v>2.0173029999999998E-3</v>
      </c>
      <c r="F1031" s="36">
        <v>2.8299999999999998E-7</v>
      </c>
      <c r="G1031" s="37">
        <f t="shared" si="206"/>
        <v>7.4162995322106795</v>
      </c>
      <c r="H1031" s="37"/>
      <c r="I1031" s="37"/>
      <c r="J1031" s="37">
        <f t="shared" si="207"/>
        <v>0.14113305405944546</v>
      </c>
      <c r="K1031" s="37">
        <f t="shared" si="208"/>
        <v>0.52241909141459375</v>
      </c>
      <c r="L1031" s="39"/>
      <c r="M1031" s="25"/>
    </row>
    <row r="1032" spans="1:13" x14ac:dyDescent="0.2">
      <c r="A1032" s="25"/>
      <c r="B1032" s="41" t="s">
        <v>375</v>
      </c>
      <c r="C1032" s="42">
        <v>1158908810.76</v>
      </c>
      <c r="D1032" s="33"/>
      <c r="E1032" s="42">
        <v>2.0123630000000001E-3</v>
      </c>
      <c r="F1032" s="42">
        <v>2.6899999999999999E-7</v>
      </c>
      <c r="G1032" s="37">
        <f t="shared" si="206"/>
        <v>4.9493243085141359</v>
      </c>
      <c r="H1032" s="37"/>
      <c r="I1032" s="37"/>
      <c r="J1032" s="37">
        <f t="shared" si="207"/>
        <v>0.1341512068621584</v>
      </c>
      <c r="K1032" s="37">
        <f t="shared" si="208"/>
        <v>0.5205763291092641</v>
      </c>
      <c r="L1032" s="39" t="s">
        <v>97</v>
      </c>
      <c r="M1032" s="25"/>
    </row>
    <row r="1033" spans="1:13" x14ac:dyDescent="0.2">
      <c r="A1033" s="25"/>
      <c r="B1033" s="35" t="s">
        <v>376</v>
      </c>
      <c r="C1033" s="36">
        <v>1249518205.819</v>
      </c>
      <c r="D1033" s="33"/>
      <c r="E1033" s="36">
        <v>2.015509E-3</v>
      </c>
      <c r="F1033" s="36">
        <v>2.0800000000000001E-7</v>
      </c>
      <c r="G1033" s="37">
        <f t="shared" si="206"/>
        <v>6.5203980036050435</v>
      </c>
      <c r="H1033" s="37"/>
      <c r="I1033" s="37"/>
      <c r="J1033" s="37">
        <f t="shared" si="207"/>
        <v>0.10373030121683624</v>
      </c>
      <c r="K1033" s="37">
        <f t="shared" si="208"/>
        <v>0.51357876077271614</v>
      </c>
      <c r="L1033" s="39"/>
      <c r="M1033" s="25"/>
    </row>
    <row r="1034" spans="1:13" x14ac:dyDescent="0.2">
      <c r="A1034" s="25"/>
      <c r="B1034" s="35" t="s">
        <v>377</v>
      </c>
      <c r="C1034" s="36">
        <v>1236358691.3039999</v>
      </c>
      <c r="D1034" s="33"/>
      <c r="E1034" s="36">
        <v>2.0154719999999999E-3</v>
      </c>
      <c r="F1034" s="36">
        <v>1.8199999999999999E-7</v>
      </c>
      <c r="G1034" s="37">
        <f t="shared" si="206"/>
        <v>6.5019206588121659</v>
      </c>
      <c r="H1034" s="37"/>
      <c r="I1034" s="37"/>
      <c r="J1034" s="37">
        <f t="shared" si="207"/>
        <v>9.0764013564731696E-2</v>
      </c>
      <c r="K1034" s="37">
        <f t="shared" si="208"/>
        <v>0.5111176716615089</v>
      </c>
      <c r="L1034" s="39"/>
      <c r="M1034" s="25"/>
    </row>
    <row r="1035" spans="1:13" x14ac:dyDescent="0.2">
      <c r="A1035" s="25"/>
      <c r="B1035" s="35" t="s">
        <v>378</v>
      </c>
      <c r="C1035" s="36">
        <v>1259762406.493</v>
      </c>
      <c r="D1035" s="33"/>
      <c r="E1035" s="36">
        <v>2.0159380000000001E-3</v>
      </c>
      <c r="F1035" s="36">
        <v>2.6600000000000003E-7</v>
      </c>
      <c r="G1035" s="37">
        <f t="shared" si="206"/>
        <v>6.7346353256629854</v>
      </c>
      <c r="H1035" s="37"/>
      <c r="I1035" s="37"/>
      <c r="J1035" s="37">
        <f t="shared" si="207"/>
        <v>0.13265509674845402</v>
      </c>
      <c r="K1035" s="37">
        <f t="shared" si="208"/>
        <v>0.52019279389438389</v>
      </c>
      <c r="L1035" s="39"/>
      <c r="M1035" s="25"/>
    </row>
    <row r="1036" spans="1:13" x14ac:dyDescent="0.2">
      <c r="A1036" s="25"/>
      <c r="B1036" s="41" t="s">
        <v>611</v>
      </c>
      <c r="C1036" s="42">
        <v>903184820.38699996</v>
      </c>
      <c r="D1036" s="33"/>
      <c r="E1036" s="42">
        <v>2.0237179999999999E-3</v>
      </c>
      <c r="F1036" s="42">
        <v>6.3900000000000004E-7</v>
      </c>
      <c r="G1036" s="37">
        <f t="shared" si="206"/>
        <v>10.6198716091368</v>
      </c>
      <c r="H1036" s="37"/>
      <c r="I1036" s="37"/>
      <c r="J1036" s="37">
        <f t="shared" si="207"/>
        <v>0.31867145421903054</v>
      </c>
      <c r="K1036" s="37">
        <f t="shared" si="208"/>
        <v>0.59544492932627691</v>
      </c>
      <c r="L1036" s="39" t="s">
        <v>97</v>
      </c>
      <c r="M1036" s="25"/>
    </row>
    <row r="1037" spans="1:13" x14ac:dyDescent="0.2">
      <c r="A1037" s="25"/>
      <c r="B1037" s="35" t="s">
        <v>612</v>
      </c>
      <c r="C1037" s="36">
        <v>1213828666.6860001</v>
      </c>
      <c r="D1037" s="33"/>
      <c r="E1037" s="36">
        <v>2.015204E-3</v>
      </c>
      <c r="F1037" s="36">
        <v>5.2499999999999995E-7</v>
      </c>
      <c r="G1037" s="37">
        <f t="shared" si="206"/>
        <v>6.368084755988157</v>
      </c>
      <c r="H1037" s="37"/>
      <c r="I1037" s="37"/>
      <c r="J1037" s="37">
        <f t="shared" si="207"/>
        <v>0.26181926989826448</v>
      </c>
      <c r="K1037" s="37">
        <f t="shared" si="208"/>
        <v>0.56705599213513602</v>
      </c>
      <c r="L1037" s="39"/>
      <c r="M1037" s="25"/>
    </row>
    <row r="1038" spans="1:13" x14ac:dyDescent="0.2">
      <c r="A1038" s="25"/>
      <c r="B1038" s="35" t="s">
        <v>613</v>
      </c>
      <c r="C1038" s="36">
        <v>1237978374.5450001</v>
      </c>
      <c r="D1038" s="33"/>
      <c r="E1038" s="36">
        <v>2.0159729999999999E-3</v>
      </c>
      <c r="F1038" s="36">
        <v>2.8799999999999998E-7</v>
      </c>
      <c r="G1038" s="37">
        <f t="shared" si="206"/>
        <v>6.7521138950616955</v>
      </c>
      <c r="H1038" s="37"/>
      <c r="I1038" s="37"/>
      <c r="J1038" s="37">
        <f t="shared" si="207"/>
        <v>0.14362657091561939</v>
      </c>
      <c r="K1038" s="37">
        <f t="shared" si="208"/>
        <v>0.52309823169198599</v>
      </c>
      <c r="L1038" s="39"/>
      <c r="M1038" s="25"/>
    </row>
    <row r="1039" spans="1:13" x14ac:dyDescent="0.2">
      <c r="A1039" s="25"/>
      <c r="B1039" s="35" t="s">
        <v>614</v>
      </c>
      <c r="C1039" s="36">
        <v>1248963346.5090001</v>
      </c>
      <c r="D1039" s="33"/>
      <c r="E1039" s="36">
        <v>2.0164890000000002E-3</v>
      </c>
      <c r="F1039" s="36">
        <v>2.1899999999999999E-7</v>
      </c>
      <c r="G1039" s="37">
        <f t="shared" si="206"/>
        <v>7.0097979467678151</v>
      </c>
      <c r="H1039" s="37"/>
      <c r="I1039" s="37"/>
      <c r="J1039" s="37">
        <f t="shared" si="207"/>
        <v>0.10921603830041891</v>
      </c>
      <c r="K1039" s="37">
        <f t="shared" si="208"/>
        <v>0.51471478621498901</v>
      </c>
      <c r="L1039" s="39"/>
      <c r="M1039" s="25"/>
    </row>
    <row r="1040" spans="1:13" x14ac:dyDescent="0.2">
      <c r="A1040" s="25"/>
      <c r="B1040" s="41" t="s">
        <v>615</v>
      </c>
      <c r="C1040" s="42">
        <v>1165098285.1489999</v>
      </c>
      <c r="D1040" s="33"/>
      <c r="E1040" s="42">
        <v>2.013225E-3</v>
      </c>
      <c r="F1040" s="42">
        <v>5.2900000000000004E-7</v>
      </c>
      <c r="G1040" s="37">
        <f t="shared" si="206"/>
        <v>5.3797965034181328</v>
      </c>
      <c r="H1040" s="37"/>
      <c r="I1040" s="37"/>
      <c r="J1040" s="37">
        <f t="shared" si="207"/>
        <v>0.26381408338320367</v>
      </c>
      <c r="K1040" s="37">
        <f t="shared" si="208"/>
        <v>0.56797978724389764</v>
      </c>
      <c r="L1040" s="39" t="s">
        <v>97</v>
      </c>
      <c r="M1040" s="25"/>
    </row>
    <row r="1041" spans="1:13" x14ac:dyDescent="0.2">
      <c r="A1041" s="25"/>
      <c r="B1041" s="35"/>
      <c r="C1041" s="36"/>
      <c r="D1041" s="33"/>
      <c r="E1041" s="36"/>
      <c r="F1041" s="36"/>
      <c r="G1041" s="40"/>
      <c r="H1041" s="37"/>
      <c r="I1041" s="37"/>
      <c r="J1041" s="40"/>
      <c r="K1041" s="40"/>
      <c r="L1041" s="39"/>
      <c r="M1041" s="25"/>
    </row>
    <row r="1042" spans="1:13" x14ac:dyDescent="0.2">
      <c r="A1042" s="25">
        <v>1</v>
      </c>
      <c r="B1042" s="35" t="s">
        <v>2604</v>
      </c>
      <c r="C1042" s="36">
        <f>AVERAGE(C1043:C1057)</f>
        <v>1202049992.3776002</v>
      </c>
      <c r="D1042" s="33"/>
      <c r="E1042" s="36">
        <f>AVERAGE(E1043:E1057)</f>
        <v>2.0105013333333332E-3</v>
      </c>
      <c r="F1042" s="36">
        <f>2*STDEV(E1043:E1057)</f>
        <v>1.6868465366164406E-6</v>
      </c>
      <c r="G1042" s="37">
        <f t="shared" ref="G1042:G1059" si="209">1000*(E1042/((1+(0)/1000)*(E$738/((1+((4.87)/1000))*0.0020052)))/0.0020052-1)</f>
        <v>4.0196308790707569</v>
      </c>
      <c r="H1042" s="38">
        <f>G1042-I1042</f>
        <v>-1.5803691209292428</v>
      </c>
      <c r="I1042" s="37">
        <v>5.6</v>
      </c>
      <c r="J1042" s="37"/>
      <c r="K1042" s="37">
        <f>F1042/0.0020052*1000</f>
        <v>0.84123605456634787</v>
      </c>
      <c r="L1042" s="39"/>
      <c r="M1042" s="25"/>
    </row>
    <row r="1043" spans="1:13" x14ac:dyDescent="0.2">
      <c r="A1043" s="25"/>
      <c r="B1043" s="35" t="s">
        <v>789</v>
      </c>
      <c r="C1043" s="36">
        <v>1194590523.0309999</v>
      </c>
      <c r="D1043" s="33"/>
      <c r="E1043" s="36">
        <v>2.0103590000000002E-3</v>
      </c>
      <c r="F1043" s="36">
        <v>8.0000000000000002E-8</v>
      </c>
      <c r="G1043" s="37">
        <f t="shared" si="209"/>
        <v>3.9485513635166836</v>
      </c>
      <c r="H1043" s="37"/>
      <c r="I1043" s="37"/>
      <c r="J1043" s="37">
        <f t="shared" ref="J1043:J1057" si="210">F1043/0.0020052*1000</f>
        <v>3.9896269698783168E-2</v>
      </c>
      <c r="K1043" s="37">
        <f t="shared" ref="K1043:K1057" si="211">SQRT((F1043/0.0020052*1000)^2+(F$738/0.0020052*1000)^2)</f>
        <v>0.50457395935797289</v>
      </c>
      <c r="L1043" s="39"/>
      <c r="M1043" s="25"/>
    </row>
    <row r="1044" spans="1:13" x14ac:dyDescent="0.2">
      <c r="A1044" s="25"/>
      <c r="B1044" s="35" t="s">
        <v>790</v>
      </c>
      <c r="C1044" s="36">
        <v>1190492541.8759999</v>
      </c>
      <c r="D1044" s="33"/>
      <c r="E1044" s="36">
        <v>2.009996E-3</v>
      </c>
      <c r="F1044" s="36">
        <v>1.92E-7</v>
      </c>
      <c r="G1044" s="37">
        <f t="shared" si="209"/>
        <v>3.7672736294673825</v>
      </c>
      <c r="H1044" s="37"/>
      <c r="I1044" s="37"/>
      <c r="J1044" s="37">
        <f t="shared" si="210"/>
        <v>9.5751047277079587E-2</v>
      </c>
      <c r="K1044" s="37">
        <f t="shared" si="211"/>
        <v>0.51202678756190168</v>
      </c>
      <c r="L1044" s="39"/>
      <c r="M1044" s="25"/>
    </row>
    <row r="1045" spans="1:13" x14ac:dyDescent="0.2">
      <c r="A1045" s="25"/>
      <c r="B1045" s="35" t="s">
        <v>792</v>
      </c>
      <c r="C1045" s="36">
        <v>1194572585.72</v>
      </c>
      <c r="D1045" s="33"/>
      <c r="E1045" s="36">
        <v>2.0106210000000002E-3</v>
      </c>
      <c r="F1045" s="36">
        <v>4.7700000000000005E-7</v>
      </c>
      <c r="G1045" s="37">
        <f t="shared" si="209"/>
        <v>4.0793909401579675</v>
      </c>
      <c r="H1045" s="37"/>
      <c r="I1045" s="37"/>
      <c r="J1045" s="37">
        <f t="shared" si="210"/>
        <v>0.23788150807899466</v>
      </c>
      <c r="K1045" s="37">
        <f t="shared" si="211"/>
        <v>0.55640882452764895</v>
      </c>
      <c r="L1045" s="39"/>
      <c r="M1045" s="25"/>
    </row>
    <row r="1046" spans="1:13" x14ac:dyDescent="0.2">
      <c r="A1046" s="25"/>
      <c r="B1046" s="35" t="s">
        <v>795</v>
      </c>
      <c r="C1046" s="36">
        <v>1193526521.349</v>
      </c>
      <c r="D1046" s="33"/>
      <c r="E1046" s="36">
        <v>2.010221E-3</v>
      </c>
      <c r="F1046" s="36">
        <v>2.79E-7</v>
      </c>
      <c r="G1046" s="37">
        <f t="shared" si="209"/>
        <v>3.8796358613160109</v>
      </c>
      <c r="H1046" s="37"/>
      <c r="I1046" s="37"/>
      <c r="J1046" s="37">
        <f t="shared" si="210"/>
        <v>0.13913824057450627</v>
      </c>
      <c r="K1046" s="37">
        <f t="shared" si="211"/>
        <v>0.52188372087704793</v>
      </c>
      <c r="L1046" s="39"/>
      <c r="M1046" s="25"/>
    </row>
    <row r="1047" spans="1:13" x14ac:dyDescent="0.2">
      <c r="A1047" s="25"/>
      <c r="B1047" s="35" t="s">
        <v>796</v>
      </c>
      <c r="C1047" s="36">
        <v>1190234558.2739999</v>
      </c>
      <c r="D1047" s="33"/>
      <c r="E1047" s="36">
        <v>2.0100420000000001E-3</v>
      </c>
      <c r="F1047" s="36">
        <v>1.4600000000000001E-7</v>
      </c>
      <c r="G1047" s="37">
        <f t="shared" si="209"/>
        <v>3.7902454635343474</v>
      </c>
      <c r="H1047" s="37"/>
      <c r="I1047" s="37"/>
      <c r="J1047" s="37">
        <f t="shared" si="210"/>
        <v>7.2810692200279276E-2</v>
      </c>
      <c r="K1047" s="37">
        <f t="shared" si="211"/>
        <v>0.50823672144482734</v>
      </c>
      <c r="L1047" s="39"/>
      <c r="M1047" s="25"/>
    </row>
    <row r="1048" spans="1:13" x14ac:dyDescent="0.2">
      <c r="A1048" s="25"/>
      <c r="B1048" s="35" t="s">
        <v>789</v>
      </c>
      <c r="C1048" s="36">
        <v>1166847350.813</v>
      </c>
      <c r="D1048" s="33"/>
      <c r="E1048" s="36">
        <v>2.0126889999999998E-3</v>
      </c>
      <c r="F1048" s="36">
        <v>1.1300000000000001E-7</v>
      </c>
      <c r="G1048" s="37">
        <f t="shared" si="209"/>
        <v>5.1121246977701151</v>
      </c>
      <c r="H1048" s="37"/>
      <c r="I1048" s="37"/>
      <c r="J1048" s="37">
        <f t="shared" si="210"/>
        <v>5.6353480949531229E-2</v>
      </c>
      <c r="K1048" s="37">
        <f t="shared" si="211"/>
        <v>0.506141168984931</v>
      </c>
      <c r="L1048" s="39"/>
      <c r="M1048" s="25"/>
    </row>
    <row r="1049" spans="1:13" x14ac:dyDescent="0.2">
      <c r="A1049" s="25"/>
      <c r="B1049" s="35" t="s">
        <v>790</v>
      </c>
      <c r="C1049" s="36">
        <v>1219264262.142</v>
      </c>
      <c r="D1049" s="33"/>
      <c r="E1049" s="36">
        <v>2.0101490000000001E-3</v>
      </c>
      <c r="F1049" s="36">
        <v>2.23E-7</v>
      </c>
      <c r="G1049" s="37">
        <f t="shared" si="209"/>
        <v>3.8436799471246452</v>
      </c>
      <c r="H1049" s="37"/>
      <c r="I1049" s="37"/>
      <c r="J1049" s="37">
        <f t="shared" si="210"/>
        <v>0.11121085178535807</v>
      </c>
      <c r="K1049" s="37">
        <f t="shared" si="211"/>
        <v>0.51514174911487043</v>
      </c>
      <c r="L1049" s="39"/>
      <c r="M1049" s="25"/>
    </row>
    <row r="1050" spans="1:13" x14ac:dyDescent="0.2">
      <c r="A1050" s="25"/>
      <c r="B1050" s="35" t="s">
        <v>792</v>
      </c>
      <c r="C1050" s="36">
        <v>1213668724.0039999</v>
      </c>
      <c r="D1050" s="33"/>
      <c r="E1050" s="36">
        <v>2.0103859999999999E-3</v>
      </c>
      <c r="F1050" s="36">
        <v>2.9299999999999999E-7</v>
      </c>
      <c r="G1050" s="37">
        <f t="shared" si="209"/>
        <v>3.9620348313382792</v>
      </c>
      <c r="H1050" s="37"/>
      <c r="I1050" s="37"/>
      <c r="J1050" s="37">
        <f t="shared" si="210"/>
        <v>0.14612008777179333</v>
      </c>
      <c r="K1050" s="37">
        <f t="shared" si="211"/>
        <v>0.52378836200963819</v>
      </c>
      <c r="L1050" s="39"/>
      <c r="M1050" s="25"/>
    </row>
    <row r="1051" spans="1:13" x14ac:dyDescent="0.2">
      <c r="A1051" s="25"/>
      <c r="B1051" s="35" t="s">
        <v>795</v>
      </c>
      <c r="C1051" s="36">
        <v>1207449825.3180001</v>
      </c>
      <c r="D1051" s="33"/>
      <c r="E1051" s="36">
        <v>2.0110589999999999E-3</v>
      </c>
      <c r="F1051" s="36">
        <v>3.3500000000000002E-7</v>
      </c>
      <c r="G1051" s="37">
        <f t="shared" si="209"/>
        <v>4.2981227514897746</v>
      </c>
      <c r="H1051" s="37"/>
      <c r="I1051" s="37"/>
      <c r="J1051" s="37">
        <f t="shared" si="210"/>
        <v>0.16706562936365452</v>
      </c>
      <c r="K1051" s="37">
        <f t="shared" si="211"/>
        <v>0.53001329477757175</v>
      </c>
      <c r="L1051" s="39"/>
      <c r="M1051" s="25"/>
    </row>
    <row r="1052" spans="1:13" x14ac:dyDescent="0.2">
      <c r="A1052" s="25"/>
      <c r="B1052" s="35" t="s">
        <v>796</v>
      </c>
      <c r="C1052" s="36">
        <v>1216017293.309</v>
      </c>
      <c r="D1052" s="33"/>
      <c r="E1052" s="36">
        <v>2.0107329999999998E-3</v>
      </c>
      <c r="F1052" s="36">
        <v>2.4900000000000002E-7</v>
      </c>
      <c r="G1052" s="37">
        <f t="shared" si="209"/>
        <v>4.1353223622333513</v>
      </c>
      <c r="H1052" s="37"/>
      <c r="I1052" s="37"/>
      <c r="J1052" s="37">
        <f t="shared" si="210"/>
        <v>0.12417713943746261</v>
      </c>
      <c r="K1052" s="37">
        <f t="shared" si="211"/>
        <v>0.51809567657448585</v>
      </c>
      <c r="L1052" s="39"/>
      <c r="M1052" s="25"/>
    </row>
    <row r="1053" spans="1:13" x14ac:dyDescent="0.2">
      <c r="A1053" s="25"/>
      <c r="B1053" s="35" t="s">
        <v>2668</v>
      </c>
      <c r="C1053" s="36">
        <v>1190058319.51</v>
      </c>
      <c r="D1053" s="33"/>
      <c r="E1053" s="36">
        <v>2.0113150000000001E-3</v>
      </c>
      <c r="F1053" s="36">
        <v>4.51E-7</v>
      </c>
      <c r="G1053" s="37">
        <f t="shared" si="209"/>
        <v>4.4259660019485558</v>
      </c>
      <c r="H1053" s="37"/>
      <c r="I1053" s="37"/>
      <c r="J1053" s="37">
        <f t="shared" si="210"/>
        <v>0.22491522042689011</v>
      </c>
      <c r="K1053" s="37">
        <f t="shared" si="211"/>
        <v>0.55099004029653731</v>
      </c>
      <c r="L1053" s="39"/>
      <c r="M1053" s="25"/>
    </row>
    <row r="1054" spans="1:13" x14ac:dyDescent="0.2">
      <c r="A1054" s="25"/>
      <c r="B1054" s="35" t="s">
        <v>2669</v>
      </c>
      <c r="C1054" s="36">
        <v>1171287224.658</v>
      </c>
      <c r="D1054" s="33"/>
      <c r="E1054" s="36">
        <v>2.0089320000000002E-3</v>
      </c>
      <c r="F1054" s="36">
        <v>4.2500000000000001E-7</v>
      </c>
      <c r="G1054" s="37">
        <f t="shared" si="209"/>
        <v>3.2359251197482397</v>
      </c>
      <c r="H1054" s="37"/>
      <c r="I1054" s="37"/>
      <c r="J1054" s="37">
        <f t="shared" si="210"/>
        <v>0.21194893277478558</v>
      </c>
      <c r="K1054" s="37">
        <f t="shared" si="211"/>
        <v>0.54582553827269187</v>
      </c>
      <c r="L1054" s="39"/>
      <c r="M1054" s="25"/>
    </row>
    <row r="1055" spans="1:13" x14ac:dyDescent="0.2">
      <c r="A1055" s="25"/>
      <c r="B1055" s="35" t="s">
        <v>2670</v>
      </c>
      <c r="C1055" s="36">
        <v>1211493326.6229999</v>
      </c>
      <c r="D1055" s="33"/>
      <c r="E1055" s="36">
        <v>2.0110240000000001E-3</v>
      </c>
      <c r="F1055" s="36">
        <v>3.9299999999999999E-7</v>
      </c>
      <c r="G1055" s="37">
        <f t="shared" si="209"/>
        <v>4.2806441820910646</v>
      </c>
      <c r="H1055" s="37"/>
      <c r="I1055" s="37"/>
      <c r="J1055" s="37">
        <f t="shared" si="210"/>
        <v>0.1959904248952723</v>
      </c>
      <c r="K1055" s="37">
        <f t="shared" si="211"/>
        <v>0.53982906070063752</v>
      </c>
      <c r="L1055" s="39"/>
      <c r="M1055" s="25"/>
    </row>
    <row r="1056" spans="1:13" x14ac:dyDescent="0.2">
      <c r="A1056" s="25"/>
      <c r="B1056" s="35" t="s">
        <v>2671</v>
      </c>
      <c r="C1056" s="36">
        <v>1234396634.665</v>
      </c>
      <c r="D1056" s="33"/>
      <c r="E1056" s="36">
        <v>2.0103009999999999E-3</v>
      </c>
      <c r="F1056" s="36">
        <v>2.84E-7</v>
      </c>
      <c r="G1056" s="37">
        <f t="shared" si="209"/>
        <v>3.919586877084269</v>
      </c>
      <c r="H1056" s="37"/>
      <c r="I1056" s="37"/>
      <c r="J1056" s="37">
        <f t="shared" si="210"/>
        <v>0.14163175743068024</v>
      </c>
      <c r="K1056" s="37">
        <f t="shared" si="211"/>
        <v>0.52255403820007584</v>
      </c>
      <c r="L1056" s="39"/>
      <c r="M1056" s="25"/>
    </row>
    <row r="1057" spans="1:13" x14ac:dyDescent="0.2">
      <c r="A1057" s="25"/>
      <c r="B1057" s="35" t="s">
        <v>2672</v>
      </c>
      <c r="C1057" s="36">
        <v>1236850194.372</v>
      </c>
      <c r="D1057" s="33"/>
      <c r="E1057" s="36">
        <v>2.0096929999999999E-3</v>
      </c>
      <c r="F1057" s="36">
        <v>4.46E-7</v>
      </c>
      <c r="G1057" s="37">
        <f t="shared" si="209"/>
        <v>3.6159591572446637</v>
      </c>
      <c r="H1057" s="37"/>
      <c r="I1057" s="37"/>
      <c r="J1057" s="37">
        <f t="shared" si="210"/>
        <v>0.22242170357071614</v>
      </c>
      <c r="K1057" s="37">
        <f t="shared" si="211"/>
        <v>0.54997689255604432</v>
      </c>
      <c r="L1057" s="39"/>
      <c r="M1057" s="25"/>
    </row>
    <row r="1058" spans="1:13" x14ac:dyDescent="0.2">
      <c r="A1058" s="25"/>
      <c r="B1058" s="35"/>
      <c r="C1058" s="36"/>
      <c r="D1058" s="33"/>
      <c r="E1058" s="36"/>
      <c r="F1058" s="36"/>
      <c r="G1058" s="40"/>
      <c r="H1058" s="37"/>
      <c r="I1058" s="37"/>
      <c r="J1058" s="40"/>
      <c r="K1058" s="40"/>
      <c r="L1058" s="39"/>
      <c r="M1058" s="25"/>
    </row>
    <row r="1059" spans="1:13" x14ac:dyDescent="0.2">
      <c r="A1059" s="25">
        <v>1</v>
      </c>
      <c r="B1059" s="35" t="s">
        <v>1533</v>
      </c>
      <c r="C1059" s="36">
        <f>AVERAGE(C1060:C1065)</f>
        <v>1203180375.8225</v>
      </c>
      <c r="D1059" s="33"/>
      <c r="E1059" s="36">
        <f>AVERAGE(E1060:E1065)</f>
        <v>2.0098391666666664E-3</v>
      </c>
      <c r="F1059" s="36">
        <f>2*STDEV(E1060:E1065)</f>
        <v>6.526492677285306E-7</v>
      </c>
      <c r="G1059" s="37">
        <f t="shared" si="209"/>
        <v>3.6889529923047615</v>
      </c>
      <c r="H1059" s="38">
        <f>G1059-I1059</f>
        <v>-1.9510470076952382</v>
      </c>
      <c r="I1059" s="37">
        <v>5.64</v>
      </c>
      <c r="J1059" s="37"/>
      <c r="K1059" s="37">
        <f>F1059/0.0020052*1000</f>
        <v>0.32547839005013496</v>
      </c>
      <c r="L1059" s="39"/>
      <c r="M1059" s="25"/>
    </row>
    <row r="1060" spans="1:13" x14ac:dyDescent="0.2">
      <c r="A1060" s="25"/>
      <c r="B1060" s="35" t="s">
        <v>621</v>
      </c>
      <c r="C1060" s="36">
        <v>1217779531.618</v>
      </c>
      <c r="D1060" s="33"/>
      <c r="E1060" s="36">
        <v>2.0097140000000001E-3</v>
      </c>
      <c r="F1060" s="36">
        <v>1.54E-7</v>
      </c>
      <c r="G1060" s="37">
        <f t="shared" ref="G1060:G1065" si="212">1000*(E1060/((1+(0)/1000)*(E$738/((1+((4.87)/1000))*0.0020052)))/0.0020052-1)</f>
        <v>3.6264462988839785</v>
      </c>
      <c r="H1060" s="37"/>
      <c r="I1060" s="37"/>
      <c r="J1060" s="37">
        <f t="shared" ref="J1060:J1065" si="213">F1060/0.0020052*1000</f>
        <v>7.6800319170157602E-2</v>
      </c>
      <c r="K1060" s="37">
        <f t="shared" ref="K1060:K1065" si="214">SQRT((F1060/0.0020052*1000)^2+(F$738/0.0020052*1000)^2)</f>
        <v>0.50882360121258263</v>
      </c>
      <c r="L1060" s="39"/>
      <c r="M1060" s="25"/>
    </row>
    <row r="1061" spans="1:13" x14ac:dyDescent="0.2">
      <c r="A1061" s="25"/>
      <c r="B1061" s="35" t="s">
        <v>622</v>
      </c>
      <c r="C1061" s="36">
        <v>1197898021.0020001</v>
      </c>
      <c r="D1061" s="33"/>
      <c r="E1061" s="36">
        <v>2.0098009999999999E-3</v>
      </c>
      <c r="F1061" s="36">
        <v>1.3300000000000001E-7</v>
      </c>
      <c r="G1061" s="37">
        <f t="shared" si="212"/>
        <v>3.6698930285319342</v>
      </c>
      <c r="H1061" s="37"/>
      <c r="I1061" s="37"/>
      <c r="J1061" s="37">
        <f t="shared" si="213"/>
        <v>6.6327548374227011E-2</v>
      </c>
      <c r="K1061" s="37">
        <f t="shared" si="214"/>
        <v>0.50734851118303159</v>
      </c>
      <c r="L1061" s="39"/>
      <c r="M1061" s="25"/>
    </row>
    <row r="1062" spans="1:13" x14ac:dyDescent="0.2">
      <c r="A1062" s="25"/>
      <c r="B1062" s="35" t="s">
        <v>623</v>
      </c>
      <c r="C1062" s="36">
        <v>1200767419.652</v>
      </c>
      <c r="D1062" s="33"/>
      <c r="E1062" s="36">
        <v>2.0101149999999998E-3</v>
      </c>
      <c r="F1062" s="36">
        <v>3.3599999999999999E-7</v>
      </c>
      <c r="G1062" s="37">
        <f t="shared" si="212"/>
        <v>3.8267007654229079</v>
      </c>
      <c r="H1062" s="37"/>
      <c r="I1062" s="37"/>
      <c r="J1062" s="37">
        <f t="shared" si="213"/>
        <v>0.1675643327348893</v>
      </c>
      <c r="K1062" s="37">
        <f t="shared" si="214"/>
        <v>0.53017070244515774</v>
      </c>
      <c r="L1062" s="39"/>
      <c r="M1062" s="25"/>
    </row>
    <row r="1063" spans="1:13" x14ac:dyDescent="0.2">
      <c r="A1063" s="25"/>
      <c r="B1063" s="35" t="s">
        <v>624</v>
      </c>
      <c r="C1063" s="36">
        <v>1211882673.8859999</v>
      </c>
      <c r="D1063" s="33"/>
      <c r="E1063" s="36">
        <v>2.0096760000000002E-3</v>
      </c>
      <c r="F1063" s="36">
        <v>2.04E-7</v>
      </c>
      <c r="G1063" s="37">
        <f t="shared" si="212"/>
        <v>3.6074695663941281</v>
      </c>
      <c r="H1063" s="37"/>
      <c r="I1063" s="37"/>
      <c r="J1063" s="37">
        <f t="shared" si="213"/>
        <v>0.10173548773189707</v>
      </c>
      <c r="K1063" s="37">
        <f t="shared" si="214"/>
        <v>0.51317957635738998</v>
      </c>
      <c r="L1063" s="39"/>
      <c r="M1063" s="25"/>
    </row>
    <row r="1064" spans="1:13" x14ac:dyDescent="0.2">
      <c r="A1064" s="25"/>
      <c r="B1064" s="35" t="s">
        <v>625</v>
      </c>
      <c r="C1064" s="36">
        <v>1203214196.832</v>
      </c>
      <c r="D1064" s="33"/>
      <c r="E1064" s="36">
        <v>2.009411E-3</v>
      </c>
      <c r="F1064" s="36">
        <v>2.1899999999999999E-7</v>
      </c>
      <c r="G1064" s="37">
        <f t="shared" si="212"/>
        <v>3.4751318266612596</v>
      </c>
      <c r="H1064" s="37"/>
      <c r="I1064" s="37"/>
      <c r="J1064" s="37">
        <f t="shared" si="213"/>
        <v>0.10921603830041891</v>
      </c>
      <c r="K1064" s="37">
        <f t="shared" si="214"/>
        <v>0.51471478621498901</v>
      </c>
      <c r="L1064" s="39"/>
      <c r="M1064" s="25"/>
    </row>
    <row r="1065" spans="1:13" x14ac:dyDescent="0.2">
      <c r="A1065" s="25"/>
      <c r="B1065" s="35" t="s">
        <v>626</v>
      </c>
      <c r="C1065" s="36">
        <v>1187540411.9449999</v>
      </c>
      <c r="D1065" s="33"/>
      <c r="E1065" s="36">
        <v>2.0103180000000001E-3</v>
      </c>
      <c r="F1065" s="36">
        <v>3.3999999999999997E-7</v>
      </c>
      <c r="G1065" s="37">
        <f t="shared" si="212"/>
        <v>3.9280764679352487</v>
      </c>
      <c r="H1065" s="37"/>
      <c r="I1065" s="37"/>
      <c r="J1065" s="37">
        <f t="shared" si="213"/>
        <v>0.16955914621982843</v>
      </c>
      <c r="K1065" s="37">
        <f t="shared" si="214"/>
        <v>0.53080455178257513</v>
      </c>
      <c r="L1065" s="39"/>
      <c r="M1065" s="25"/>
    </row>
    <row r="1066" spans="1:13" x14ac:dyDescent="0.2">
      <c r="A1066" s="25"/>
      <c r="B1066" s="35"/>
      <c r="C1066" s="36"/>
      <c r="D1066" s="33"/>
      <c r="E1066" s="36"/>
      <c r="F1066" s="36"/>
      <c r="G1066" s="40"/>
      <c r="H1066" s="37"/>
      <c r="I1066" s="37"/>
      <c r="J1066" s="40"/>
      <c r="K1066" s="40"/>
      <c r="L1066" s="39"/>
      <c r="M1066" s="25"/>
    </row>
    <row r="1067" spans="1:13" x14ac:dyDescent="0.2">
      <c r="A1067" s="25">
        <v>1</v>
      </c>
      <c r="B1067" s="35" t="s">
        <v>1819</v>
      </c>
      <c r="C1067" s="36">
        <f>AVERAGE(C1068:C1072)</f>
        <v>1215635030.0088</v>
      </c>
      <c r="D1067" s="33"/>
      <c r="E1067" s="36">
        <f>AVERAGE(E1068:E1072)</f>
        <v>2.0096970000000004E-3</v>
      </c>
      <c r="F1067" s="36">
        <f>2*STDEV(E1068:E1072)</f>
        <v>2.3370066324274845E-7</v>
      </c>
      <c r="G1067" s="37">
        <f t="shared" ref="G1067:G1072" si="215">1000*(E1067/((1+(0)/1000)*(E$738/((1+((4.87)/1000))*0.0020052)))/0.0020052-1)</f>
        <v>3.6179567080334429</v>
      </c>
      <c r="H1067" s="38">
        <f>G1067-I1067</f>
        <v>-1.9220432919665571</v>
      </c>
      <c r="I1067" s="37">
        <v>5.54</v>
      </c>
      <c r="J1067" s="37"/>
      <c r="K1067" s="37">
        <f>F1067/0.0020052*1000</f>
        <v>0.11654730861896492</v>
      </c>
      <c r="L1067" s="39"/>
      <c r="M1067" s="25"/>
    </row>
    <row r="1068" spans="1:13" x14ac:dyDescent="0.2">
      <c r="A1068" s="25"/>
      <c r="B1068" s="35" t="s">
        <v>616</v>
      </c>
      <c r="C1068" s="36">
        <v>1220399794.99</v>
      </c>
      <c r="D1068" s="33"/>
      <c r="E1068" s="36">
        <v>2.0097100000000001E-3</v>
      </c>
      <c r="F1068" s="36">
        <v>3.3599999999999999E-7</v>
      </c>
      <c r="G1068" s="37">
        <f t="shared" si="215"/>
        <v>3.6244487480956433</v>
      </c>
      <c r="H1068" s="37"/>
      <c r="I1068" s="37"/>
      <c r="J1068" s="37">
        <f t="shared" ref="J1068:J1072" si="216">F1068/0.0020052*1000</f>
        <v>0.1675643327348893</v>
      </c>
      <c r="K1068" s="37">
        <f t="shared" ref="K1068:K1072" si="217">SQRT((F1068/0.0020052*1000)^2+(F$738/0.0020052*1000)^2)</f>
        <v>0.53017070244515774</v>
      </c>
      <c r="L1068" s="39"/>
      <c r="M1068" s="25"/>
    </row>
    <row r="1069" spans="1:13" x14ac:dyDescent="0.2">
      <c r="A1069" s="25"/>
      <c r="B1069" s="35" t="s">
        <v>617</v>
      </c>
      <c r="C1069" s="36">
        <v>1213911523.6960001</v>
      </c>
      <c r="D1069" s="33"/>
      <c r="E1069" s="36">
        <v>2.0095759999999999E-3</v>
      </c>
      <c r="F1069" s="36">
        <v>2.4999999999999999E-7</v>
      </c>
      <c r="G1069" s="37">
        <f t="shared" si="215"/>
        <v>3.5575307966835279</v>
      </c>
      <c r="H1069" s="37"/>
      <c r="I1069" s="37"/>
      <c r="J1069" s="37">
        <f t="shared" si="216"/>
        <v>0.12467584280869738</v>
      </c>
      <c r="K1069" s="37">
        <f t="shared" si="217"/>
        <v>0.51821543194540465</v>
      </c>
      <c r="L1069" s="39"/>
      <c r="M1069" s="25"/>
    </row>
    <row r="1070" spans="1:13" x14ac:dyDescent="0.2">
      <c r="A1070" s="25"/>
      <c r="B1070" s="35" t="s">
        <v>618</v>
      </c>
      <c r="C1070" s="36">
        <v>1217833356.2650001</v>
      </c>
      <c r="D1070" s="33"/>
      <c r="E1070" s="36">
        <v>2.0095999999999998E-3</v>
      </c>
      <c r="F1070" s="36">
        <v>3.3200000000000001E-7</v>
      </c>
      <c r="G1070" s="37">
        <f t="shared" si="215"/>
        <v>3.5695161014139831</v>
      </c>
      <c r="H1070" s="37"/>
      <c r="I1070" s="37"/>
      <c r="J1070" s="37">
        <f t="shared" si="216"/>
        <v>0.16556951924995011</v>
      </c>
      <c r="K1070" s="37">
        <f t="shared" si="217"/>
        <v>0.52954360899831732</v>
      </c>
      <c r="L1070" s="39"/>
      <c r="M1070" s="25"/>
    </row>
    <row r="1071" spans="1:13" x14ac:dyDescent="0.2">
      <c r="A1071" s="25"/>
      <c r="B1071" s="35" t="s">
        <v>619</v>
      </c>
      <c r="C1071" s="36">
        <v>1208115232.8729999</v>
      </c>
      <c r="D1071" s="33"/>
      <c r="E1071" s="36">
        <v>2.0097309999999998E-3</v>
      </c>
      <c r="F1071" s="36">
        <v>2.4600000000000001E-7</v>
      </c>
      <c r="G1071" s="37">
        <f t="shared" si="215"/>
        <v>3.6349358897347361</v>
      </c>
      <c r="H1071" s="37"/>
      <c r="I1071" s="37"/>
      <c r="J1071" s="37">
        <f t="shared" si="216"/>
        <v>0.12268102932375824</v>
      </c>
      <c r="K1071" s="37">
        <f t="shared" si="217"/>
        <v>0.51773912647417342</v>
      </c>
      <c r="L1071" s="39"/>
      <c r="M1071" s="25"/>
    </row>
    <row r="1072" spans="1:13" x14ac:dyDescent="0.2">
      <c r="A1072" s="25"/>
      <c r="B1072" s="35" t="s">
        <v>620</v>
      </c>
      <c r="C1072" s="36">
        <v>1217915242.22</v>
      </c>
      <c r="D1072" s="33"/>
      <c r="E1072" s="36">
        <v>2.0098680000000002E-3</v>
      </c>
      <c r="F1072" s="36">
        <v>1.4100000000000001E-7</v>
      </c>
      <c r="G1072" s="37">
        <f t="shared" si="215"/>
        <v>3.703352004238214</v>
      </c>
      <c r="H1072" s="37"/>
      <c r="I1072" s="37"/>
      <c r="J1072" s="37">
        <f t="shared" si="216"/>
        <v>7.0317175344105337E-2</v>
      </c>
      <c r="K1072" s="37">
        <f t="shared" si="217"/>
        <v>0.50788549228608304</v>
      </c>
      <c r="L1072" s="39"/>
      <c r="M1072" s="25"/>
    </row>
    <row r="1073" spans="1:13" x14ac:dyDescent="0.2">
      <c r="A1073" s="25"/>
      <c r="B1073" s="35"/>
      <c r="C1073" s="36"/>
      <c r="D1073" s="33"/>
      <c r="E1073" s="36"/>
      <c r="F1073" s="36"/>
      <c r="G1073" s="40"/>
      <c r="H1073" s="37"/>
      <c r="I1073" s="37"/>
      <c r="J1073" s="40"/>
      <c r="K1073" s="40"/>
      <c r="L1073" s="39"/>
      <c r="M1073" s="25"/>
    </row>
    <row r="1074" spans="1:13" x14ac:dyDescent="0.2">
      <c r="A1074" s="25"/>
      <c r="B1074" s="30" t="s">
        <v>1404</v>
      </c>
      <c r="C1074" s="33"/>
      <c r="D1074" s="33"/>
      <c r="E1074" s="33"/>
      <c r="F1074" s="33"/>
      <c r="G1074" s="31"/>
      <c r="H1074" s="37"/>
      <c r="I1074" s="37"/>
      <c r="J1074" s="31"/>
      <c r="K1074" s="31"/>
      <c r="L1074" s="32"/>
      <c r="M1074" s="25"/>
    </row>
    <row r="1075" spans="1:13" x14ac:dyDescent="0.2">
      <c r="A1075" s="25"/>
      <c r="B1075" s="30" t="s">
        <v>3027</v>
      </c>
      <c r="C1075" s="36"/>
      <c r="D1075" s="33"/>
      <c r="E1075" s="36"/>
      <c r="F1075" s="36"/>
      <c r="G1075" s="40"/>
      <c r="H1075" s="40"/>
      <c r="I1075" s="40"/>
      <c r="J1075" s="40"/>
      <c r="K1075" s="40"/>
      <c r="L1075" s="39"/>
      <c r="M1075" s="25"/>
    </row>
    <row r="1076" spans="1:13" x14ac:dyDescent="0.2">
      <c r="A1076" s="25">
        <v>1</v>
      </c>
      <c r="B1076" s="35" t="s">
        <v>2702</v>
      </c>
      <c r="C1076" s="36">
        <f>AVERAGE(C1077:C1081)</f>
        <v>2063401186.0318</v>
      </c>
      <c r="D1076" s="33"/>
      <c r="E1076" s="36">
        <f>AVERAGE(E1077:E1081)</f>
        <v>2.024901E-3</v>
      </c>
      <c r="F1076" s="36">
        <f>2*STDEV(E1077:E1081)</f>
        <v>1.210489983436452E-6</v>
      </c>
      <c r="G1076" s="37">
        <f t="shared" ref="G1076:G1081" si="218">1000*(E1076/((1+(0)/1000)*(E$1076/((1+((4.87)/1000))*0.0020052)))/0.0020052-1)</f>
        <v>4.8699999999999299</v>
      </c>
      <c r="H1076" s="38">
        <f>G1076-I1076</f>
        <v>-7.0166095156309893E-14</v>
      </c>
      <c r="I1076" s="38">
        <v>4.87</v>
      </c>
      <c r="J1076" s="37"/>
      <c r="K1076" s="37">
        <f>F1076/0.0020052*1000</f>
        <v>0.60367543558570314</v>
      </c>
      <c r="L1076" s="39"/>
      <c r="M1076" s="25"/>
    </row>
    <row r="1077" spans="1:13" x14ac:dyDescent="0.2">
      <c r="A1077" s="25"/>
      <c r="B1077" s="35" t="s">
        <v>301</v>
      </c>
      <c r="C1077" s="36">
        <v>2056166534.8199999</v>
      </c>
      <c r="D1077" s="33"/>
      <c r="E1077" s="36">
        <v>2.0240129999999999E-3</v>
      </c>
      <c r="F1077" s="36">
        <v>5.2200000000000004E-7</v>
      </c>
      <c r="G1077" s="37">
        <f t="shared" si="218"/>
        <v>4.4293243521533743</v>
      </c>
      <c r="H1077" s="37"/>
      <c r="I1077" s="37"/>
      <c r="J1077" s="37">
        <f>F1077/0.0020052*1000</f>
        <v>0.26032315978456017</v>
      </c>
      <c r="K1077" s="37">
        <f>SQRT((F1077/0.0020052*1000)^2+(F$1076/0.0020052*1000)^2)</f>
        <v>0.65741324830718617</v>
      </c>
      <c r="L1077" s="39"/>
      <c r="M1077" s="25"/>
    </row>
    <row r="1078" spans="1:13" x14ac:dyDescent="0.2">
      <c r="A1078" s="25"/>
      <c r="B1078" s="35" t="s">
        <v>303</v>
      </c>
      <c r="C1078" s="36">
        <v>2085521989.918</v>
      </c>
      <c r="D1078" s="33"/>
      <c r="E1078" s="36">
        <v>2.0250720000000002E-3</v>
      </c>
      <c r="F1078" s="36">
        <v>2.8500000000000002E-7</v>
      </c>
      <c r="G1078" s="37">
        <f t="shared" si="218"/>
        <v>4.9548598375921404</v>
      </c>
      <c r="H1078" s="37"/>
      <c r="I1078" s="37"/>
      <c r="J1078" s="37">
        <f>F1078/0.0020052*1000</f>
        <v>0.14213046080191505</v>
      </c>
      <c r="K1078" s="37">
        <f>SQRT((F1078/0.0020052*1000)^2+(F$1076/0.0020052*1000)^2)</f>
        <v>0.62018150522032911</v>
      </c>
      <c r="L1078" s="39"/>
      <c r="M1078" s="25"/>
    </row>
    <row r="1079" spans="1:13" x14ac:dyDescent="0.2">
      <c r="A1079" s="25"/>
      <c r="B1079" s="35" t="s">
        <v>320</v>
      </c>
      <c r="C1079" s="36">
        <v>2059119898.9159999</v>
      </c>
      <c r="D1079" s="33"/>
      <c r="E1079" s="36">
        <v>2.024877E-3</v>
      </c>
      <c r="F1079" s="36">
        <v>6.68E-7</v>
      </c>
      <c r="G1079" s="37">
        <f t="shared" si="218"/>
        <v>4.8580898473553624</v>
      </c>
      <c r="H1079" s="37"/>
      <c r="I1079" s="37"/>
      <c r="J1079" s="37">
        <f>F1079/0.0020052*1000</f>
        <v>0.33313385198483947</v>
      </c>
      <c r="K1079" s="37">
        <f>SQRT((F1079/0.0020052*1000)^2+(F$1076/0.0020052*1000)^2)</f>
        <v>0.68949415869015551</v>
      </c>
      <c r="L1079" s="39"/>
      <c r="M1079" s="25"/>
    </row>
    <row r="1080" spans="1:13" x14ac:dyDescent="0.2">
      <c r="A1080" s="25"/>
      <c r="B1080" s="35" t="s">
        <v>322</v>
      </c>
      <c r="C1080" s="36">
        <v>2061928911.2550001</v>
      </c>
      <c r="D1080" s="33"/>
      <c r="E1080" s="36">
        <v>2.02484E-3</v>
      </c>
      <c r="F1080" s="36">
        <v>3.8200000000000001E-7</v>
      </c>
      <c r="G1080" s="37">
        <f t="shared" si="218"/>
        <v>4.8397283620285059</v>
      </c>
      <c r="H1080" s="37"/>
      <c r="I1080" s="37"/>
      <c r="J1080" s="37">
        <f>F1080/0.0020052*1000</f>
        <v>0.19050468781168961</v>
      </c>
      <c r="K1080" s="37">
        <f>SQRT((F1080/0.0020052*1000)^2+(F$1076/0.0020052*1000)^2)</f>
        <v>0.63302138005585384</v>
      </c>
      <c r="L1080" s="39"/>
      <c r="M1080" s="25"/>
    </row>
    <row r="1081" spans="1:13" x14ac:dyDescent="0.2">
      <c r="A1081" s="25"/>
      <c r="B1081" s="35" t="s">
        <v>323</v>
      </c>
      <c r="C1081" s="36">
        <v>2054268595.25</v>
      </c>
      <c r="D1081" s="33"/>
      <c r="E1081" s="36">
        <v>2.0257029999999998E-3</v>
      </c>
      <c r="F1081" s="36">
        <v>4.5299999999999999E-7</v>
      </c>
      <c r="G1081" s="37">
        <f t="shared" si="218"/>
        <v>5.2679976008702667</v>
      </c>
      <c r="H1081" s="37"/>
      <c r="I1081" s="37"/>
      <c r="J1081" s="37">
        <f>F1081/0.0020052*1000</f>
        <v>0.22591262716935967</v>
      </c>
      <c r="K1081" s="37">
        <f>SQRT((F1081/0.0020052*1000)^2+(F$1076/0.0020052*1000)^2)</f>
        <v>0.64456229074011961</v>
      </c>
      <c r="L1081" s="39"/>
      <c r="M1081" s="25"/>
    </row>
    <row r="1082" spans="1:13" x14ac:dyDescent="0.2">
      <c r="A1082" s="25"/>
      <c r="B1082" s="35"/>
      <c r="C1082" s="36"/>
      <c r="D1082" s="33"/>
      <c r="E1082" s="36"/>
      <c r="F1082" s="36"/>
      <c r="G1082" s="40"/>
      <c r="H1082" s="37"/>
      <c r="I1082" s="37"/>
      <c r="J1082" s="40"/>
      <c r="K1082" s="40"/>
      <c r="L1082" s="39"/>
      <c r="M1082" s="25"/>
    </row>
    <row r="1083" spans="1:13" x14ac:dyDescent="0.2">
      <c r="A1083" s="25">
        <v>1</v>
      </c>
      <c r="B1083" s="35" t="s">
        <v>1549</v>
      </c>
      <c r="C1083" s="36">
        <f>AVERAGE(C1084:C1112)</f>
        <v>2110628582.0964136</v>
      </c>
      <c r="D1083" s="33"/>
      <c r="E1083" s="36">
        <f>AVERAGE(E1084:E1112)</f>
        <v>2.0376614137931036E-3</v>
      </c>
      <c r="F1083" s="36">
        <f>2*STDEV(E1084:E1112)</f>
        <v>1.0550793493845117E-6</v>
      </c>
      <c r="G1083" s="37">
        <f t="shared" ref="G1083:G1112" si="219">1000*(E1083/((1+(0)/1000)*(E$1076/((1+((4.87)/1000))*0.0020052)))/0.0020052-1)</f>
        <v>11.202436503451763</v>
      </c>
      <c r="H1083" s="38">
        <f>G1083-I1083</f>
        <v>1.0224365034517628</v>
      </c>
      <c r="I1083" s="37">
        <v>10.18</v>
      </c>
      <c r="J1083" s="37"/>
      <c r="K1083" s="37">
        <f>F1083/0.0020052*1000</f>
        <v>0.52617162845826437</v>
      </c>
      <c r="L1083" s="39"/>
      <c r="M1083" s="25"/>
    </row>
    <row r="1084" spans="1:13" x14ac:dyDescent="0.2">
      <c r="A1084" s="25"/>
      <c r="B1084" s="35" t="s">
        <v>361</v>
      </c>
      <c r="C1084" s="36">
        <v>2163753662.5780001</v>
      </c>
      <c r="D1084" s="33"/>
      <c r="E1084" s="36">
        <v>2.03812E-3</v>
      </c>
      <c r="F1084" s="36">
        <v>3.8700000000000001E-7</v>
      </c>
      <c r="G1084" s="37">
        <f t="shared" si="219"/>
        <v>11.430012825318192</v>
      </c>
      <c r="H1084" s="37"/>
      <c r="I1084" s="37"/>
      <c r="J1084" s="37">
        <f t="shared" ref="J1084:J1112" si="220">F1084/0.0020052*1000</f>
        <v>0.19299820466786358</v>
      </c>
      <c r="K1084" s="37">
        <f t="shared" ref="K1084:K1112" si="221">SQRT((F1084/0.0020052*1000)^2+(F$1076/0.0020052*1000)^2)</f>
        <v>0.63377625273798877</v>
      </c>
      <c r="L1084" s="39" t="s">
        <v>15</v>
      </c>
      <c r="M1084" s="25"/>
    </row>
    <row r="1085" spans="1:13" x14ac:dyDescent="0.2">
      <c r="A1085" s="25"/>
      <c r="B1085" s="35" t="s">
        <v>234</v>
      </c>
      <c r="C1085" s="36">
        <v>2083391573.9719999</v>
      </c>
      <c r="D1085" s="33"/>
      <c r="E1085" s="36">
        <v>2.0379230000000001E-3</v>
      </c>
      <c r="F1085" s="36">
        <v>5.2699999999999999E-7</v>
      </c>
      <c r="G1085" s="37">
        <f t="shared" si="219"/>
        <v>11.332250322361404</v>
      </c>
      <c r="H1085" s="37"/>
      <c r="I1085" s="37"/>
      <c r="J1085" s="37">
        <f t="shared" si="220"/>
        <v>0.2628166766407341</v>
      </c>
      <c r="K1085" s="37">
        <f t="shared" si="221"/>
        <v>0.65840461499754732</v>
      </c>
      <c r="L1085" s="39"/>
      <c r="M1085" s="25"/>
    </row>
    <row r="1086" spans="1:13" x14ac:dyDescent="0.2">
      <c r="A1086" s="25"/>
      <c r="B1086" s="35" t="s">
        <v>353</v>
      </c>
      <c r="C1086" s="36">
        <v>2090383459.1830001</v>
      </c>
      <c r="D1086" s="33"/>
      <c r="E1086" s="36">
        <v>2.0374310000000001E-3</v>
      </c>
      <c r="F1086" s="36">
        <v>4.15E-7</v>
      </c>
      <c r="G1086" s="37">
        <f t="shared" si="219"/>
        <v>11.088092193149102</v>
      </c>
      <c r="H1086" s="37"/>
      <c r="I1086" s="37"/>
      <c r="J1086" s="37">
        <f t="shared" si="220"/>
        <v>0.20696189906243767</v>
      </c>
      <c r="K1086" s="37">
        <f t="shared" si="221"/>
        <v>0.63816710914392871</v>
      </c>
      <c r="L1086" s="39"/>
      <c r="M1086" s="25"/>
    </row>
    <row r="1087" spans="1:13" x14ac:dyDescent="0.2">
      <c r="A1087" s="25"/>
      <c r="B1087" s="35" t="s">
        <v>360</v>
      </c>
      <c r="C1087" s="36">
        <v>2096357396.902</v>
      </c>
      <c r="D1087" s="33"/>
      <c r="E1087" s="36">
        <v>2.0381499999999999E-3</v>
      </c>
      <c r="F1087" s="36">
        <v>3.72E-7</v>
      </c>
      <c r="G1087" s="37">
        <f t="shared" si="219"/>
        <v>11.444900516123901</v>
      </c>
      <c r="H1087" s="37"/>
      <c r="I1087" s="37"/>
      <c r="J1087" s="37">
        <f t="shared" si="220"/>
        <v>0.18551765409934173</v>
      </c>
      <c r="K1087" s="37">
        <f t="shared" si="221"/>
        <v>0.63153846400050051</v>
      </c>
      <c r="L1087" s="39"/>
      <c r="M1087" s="25"/>
    </row>
    <row r="1088" spans="1:13" x14ac:dyDescent="0.2">
      <c r="A1088" s="25"/>
      <c r="B1088" s="41" t="s">
        <v>362</v>
      </c>
      <c r="C1088" s="42">
        <v>2091717684.6600001</v>
      </c>
      <c r="D1088" s="33"/>
      <c r="E1088" s="42">
        <v>2.039098E-3</v>
      </c>
      <c r="F1088" s="42">
        <v>5.06E-7</v>
      </c>
      <c r="G1088" s="37">
        <f t="shared" si="219"/>
        <v>11.915351545581876</v>
      </c>
      <c r="H1088" s="37"/>
      <c r="I1088" s="37"/>
      <c r="J1088" s="37">
        <f t="shared" si="220"/>
        <v>0.25234390584480348</v>
      </c>
      <c r="K1088" s="37">
        <f t="shared" si="221"/>
        <v>0.65429464184463515</v>
      </c>
      <c r="L1088" s="39" t="s">
        <v>715</v>
      </c>
      <c r="M1088" s="25"/>
    </row>
    <row r="1089" spans="1:13" x14ac:dyDescent="0.2">
      <c r="A1089" s="25"/>
      <c r="B1089" s="35" t="s">
        <v>358</v>
      </c>
      <c r="C1089" s="36">
        <v>2115965531.7079999</v>
      </c>
      <c r="D1089" s="33"/>
      <c r="E1089" s="36">
        <v>2.0381010000000001E-3</v>
      </c>
      <c r="F1089" s="36">
        <v>2.4400000000000001E-7</v>
      </c>
      <c r="G1089" s="37">
        <f t="shared" si="219"/>
        <v>11.420583954474761</v>
      </c>
      <c r="H1089" s="37"/>
      <c r="I1089" s="37"/>
      <c r="J1089" s="37">
        <f t="shared" si="220"/>
        <v>0.12168362258128865</v>
      </c>
      <c r="K1089" s="37">
        <f t="shared" si="221"/>
        <v>0.61581729070731195</v>
      </c>
      <c r="L1089" s="39"/>
      <c r="M1089" s="25"/>
    </row>
    <row r="1090" spans="1:13" x14ac:dyDescent="0.2">
      <c r="A1090" s="25"/>
      <c r="B1090" s="35" t="s">
        <v>236</v>
      </c>
      <c r="C1090" s="36">
        <v>2103117994.017</v>
      </c>
      <c r="D1090" s="33"/>
      <c r="E1090" s="36">
        <v>2.037259E-3</v>
      </c>
      <c r="F1090" s="36">
        <v>3.65E-7</v>
      </c>
      <c r="G1090" s="37">
        <f t="shared" si="219"/>
        <v>11.002736099196886</v>
      </c>
      <c r="H1090" s="37"/>
      <c r="I1090" s="37"/>
      <c r="J1090" s="37">
        <f t="shared" si="220"/>
        <v>0.18202673050069818</v>
      </c>
      <c r="K1090" s="37">
        <f t="shared" si="221"/>
        <v>0.6305218173436683</v>
      </c>
      <c r="L1090" s="39"/>
      <c r="M1090" s="25"/>
    </row>
    <row r="1091" spans="1:13" x14ac:dyDescent="0.2">
      <c r="A1091" s="25"/>
      <c r="B1091" s="35" t="s">
        <v>357</v>
      </c>
      <c r="C1091" s="36">
        <v>2111770743.2309999</v>
      </c>
      <c r="D1091" s="33"/>
      <c r="E1091" s="36">
        <v>2.037798E-3</v>
      </c>
      <c r="F1091" s="36">
        <v>4.9399999999999995E-7</v>
      </c>
      <c r="G1091" s="37">
        <f t="shared" si="219"/>
        <v>11.270218277337873</v>
      </c>
      <c r="H1091" s="37"/>
      <c r="I1091" s="37"/>
      <c r="J1091" s="37">
        <f t="shared" si="220"/>
        <v>0.24635946538998602</v>
      </c>
      <c r="K1091" s="37">
        <f t="shared" si="221"/>
        <v>0.65200998283525391</v>
      </c>
      <c r="L1091" s="39"/>
      <c r="M1091" s="25"/>
    </row>
    <row r="1092" spans="1:13" x14ac:dyDescent="0.2">
      <c r="A1092" s="25"/>
      <c r="B1092" s="35" t="s">
        <v>352</v>
      </c>
      <c r="C1092" s="36">
        <v>2086651674.595</v>
      </c>
      <c r="D1092" s="33"/>
      <c r="E1092" s="36">
        <v>2.0372160000000001E-3</v>
      </c>
      <c r="F1092" s="36">
        <v>3.1100000000000002E-7</v>
      </c>
      <c r="G1092" s="37">
        <f t="shared" si="219"/>
        <v>10.981397075708887</v>
      </c>
      <c r="H1092" s="37"/>
      <c r="I1092" s="37"/>
      <c r="J1092" s="37">
        <f t="shared" si="220"/>
        <v>0.15509674845401958</v>
      </c>
      <c r="K1092" s="37">
        <f t="shared" si="221"/>
        <v>0.62328086198005295</v>
      </c>
      <c r="L1092" s="39"/>
      <c r="M1092" s="25"/>
    </row>
    <row r="1093" spans="1:13" x14ac:dyDescent="0.2">
      <c r="A1093" s="25"/>
      <c r="B1093" s="35" t="s">
        <v>356</v>
      </c>
      <c r="C1093" s="36">
        <v>2106169866.579</v>
      </c>
      <c r="D1093" s="33"/>
      <c r="E1093" s="36">
        <v>2.0373510000000002E-3</v>
      </c>
      <c r="F1093" s="36">
        <v>4.0699999999999998E-7</v>
      </c>
      <c r="G1093" s="37">
        <f t="shared" si="219"/>
        <v>11.048391684334247</v>
      </c>
      <c r="H1093" s="37"/>
      <c r="I1093" s="37"/>
      <c r="J1093" s="37">
        <f t="shared" si="220"/>
        <v>0.20297227209255933</v>
      </c>
      <c r="K1093" s="37">
        <f t="shared" si="221"/>
        <v>0.63688442810921697</v>
      </c>
      <c r="L1093" s="39"/>
      <c r="M1093" s="25"/>
    </row>
    <row r="1094" spans="1:13" x14ac:dyDescent="0.2">
      <c r="A1094" s="25"/>
      <c r="B1094" s="35" t="s">
        <v>716</v>
      </c>
      <c r="C1094" s="36">
        <v>2118628394.1689999</v>
      </c>
      <c r="D1094" s="33"/>
      <c r="E1094" s="36">
        <v>2.037732E-3</v>
      </c>
      <c r="F1094" s="36">
        <v>2.0900000000000001E-7</v>
      </c>
      <c r="G1094" s="37">
        <f t="shared" si="219"/>
        <v>11.237465357565757</v>
      </c>
      <c r="H1094" s="37"/>
      <c r="I1094" s="37"/>
      <c r="J1094" s="37">
        <f t="shared" si="220"/>
        <v>0.10422900458807102</v>
      </c>
      <c r="K1094" s="37">
        <f t="shared" si="221"/>
        <v>0.61260731053996453</v>
      </c>
      <c r="L1094" s="39"/>
      <c r="M1094" s="25"/>
    </row>
    <row r="1095" spans="1:13" x14ac:dyDescent="0.2">
      <c r="A1095" s="25"/>
      <c r="B1095" s="35" t="s">
        <v>717</v>
      </c>
      <c r="C1095" s="36">
        <v>2117460472.9389999</v>
      </c>
      <c r="D1095" s="33"/>
      <c r="E1095" s="36">
        <v>2.037643E-3</v>
      </c>
      <c r="F1095" s="36">
        <v>3.39E-7</v>
      </c>
      <c r="G1095" s="37">
        <f t="shared" si="219"/>
        <v>11.193298541509078</v>
      </c>
      <c r="H1095" s="37"/>
      <c r="I1095" s="37"/>
      <c r="J1095" s="37">
        <f t="shared" si="220"/>
        <v>0.16906044284859367</v>
      </c>
      <c r="K1095" s="37">
        <f t="shared" si="221"/>
        <v>0.62690147939349372</v>
      </c>
      <c r="L1095" s="39"/>
      <c r="M1095" s="25"/>
    </row>
    <row r="1096" spans="1:13" x14ac:dyDescent="0.2">
      <c r="A1096" s="25"/>
      <c r="B1096" s="35" t="s">
        <v>718</v>
      </c>
      <c r="C1096" s="36">
        <v>2127352644.191</v>
      </c>
      <c r="D1096" s="33"/>
      <c r="E1096" s="36">
        <v>2.0366529999999998E-3</v>
      </c>
      <c r="F1096" s="36">
        <v>5.4000000000000002E-7</v>
      </c>
      <c r="G1096" s="37">
        <f t="shared" si="219"/>
        <v>10.70200474492311</v>
      </c>
      <c r="H1096" s="37"/>
      <c r="I1096" s="37"/>
      <c r="J1096" s="37">
        <f t="shared" si="220"/>
        <v>0.26929982046678641</v>
      </c>
      <c r="K1096" s="37">
        <f t="shared" si="221"/>
        <v>0.66101923181782829</v>
      </c>
      <c r="L1096" s="39"/>
      <c r="M1096" s="25"/>
    </row>
    <row r="1097" spans="1:13" x14ac:dyDescent="0.2">
      <c r="A1097" s="25"/>
      <c r="B1097" s="35" t="s">
        <v>719</v>
      </c>
      <c r="C1097" s="36">
        <v>2107138480.28</v>
      </c>
      <c r="D1097" s="33"/>
      <c r="E1097" s="36">
        <v>2.0374759999999999E-3</v>
      </c>
      <c r="F1097" s="36">
        <v>3.1800000000000002E-7</v>
      </c>
      <c r="G1097" s="37">
        <f t="shared" si="219"/>
        <v>11.110423729357555</v>
      </c>
      <c r="H1097" s="37"/>
      <c r="I1097" s="37"/>
      <c r="J1097" s="37">
        <f t="shared" si="220"/>
        <v>0.15858767205266308</v>
      </c>
      <c r="K1097" s="37">
        <f t="shared" si="221"/>
        <v>0.62415869877513641</v>
      </c>
      <c r="L1097" s="39"/>
      <c r="M1097" s="25"/>
    </row>
    <row r="1098" spans="1:13" x14ac:dyDescent="0.2">
      <c r="A1098" s="25"/>
      <c r="B1098" s="35" t="s">
        <v>720</v>
      </c>
      <c r="C1098" s="36">
        <v>2116634252.2119999</v>
      </c>
      <c r="D1098" s="33"/>
      <c r="E1098" s="36">
        <v>2.0379119999999998E-3</v>
      </c>
      <c r="F1098" s="36">
        <v>5.3099999999999998E-7</v>
      </c>
      <c r="G1098" s="37">
        <f t="shared" si="219"/>
        <v>11.326791502399125</v>
      </c>
      <c r="H1098" s="37"/>
      <c r="I1098" s="37"/>
      <c r="J1098" s="37">
        <f t="shared" si="220"/>
        <v>0.26481149012567323</v>
      </c>
      <c r="K1098" s="37">
        <f t="shared" si="221"/>
        <v>0.65920342598637027</v>
      </c>
      <c r="L1098" s="39"/>
      <c r="M1098" s="25"/>
    </row>
    <row r="1099" spans="1:13" x14ac:dyDescent="0.2">
      <c r="A1099" s="25"/>
      <c r="B1099" s="35" t="s">
        <v>721</v>
      </c>
      <c r="C1099" s="36">
        <v>2097121942.4549999</v>
      </c>
      <c r="D1099" s="33"/>
      <c r="E1099" s="36">
        <v>2.0364509999999999E-3</v>
      </c>
      <c r="F1099" s="36">
        <v>3.53E-7</v>
      </c>
      <c r="G1099" s="37">
        <f t="shared" si="219"/>
        <v>10.601760960165407</v>
      </c>
      <c r="H1099" s="37"/>
      <c r="I1099" s="37"/>
      <c r="J1099" s="37">
        <f t="shared" si="220"/>
        <v>0.17604229004588071</v>
      </c>
      <c r="K1099" s="37">
        <f t="shared" si="221"/>
        <v>0.62882026002204028</v>
      </c>
      <c r="L1099" s="39"/>
      <c r="M1099" s="25"/>
    </row>
    <row r="1100" spans="1:13" x14ac:dyDescent="0.2">
      <c r="A1100" s="25"/>
      <c r="B1100" s="35" t="s">
        <v>722</v>
      </c>
      <c r="C1100" s="36">
        <v>2096003363.3069999</v>
      </c>
      <c r="D1100" s="33"/>
      <c r="E1100" s="36">
        <v>2.0365349999999999E-3</v>
      </c>
      <c r="F1100" s="36">
        <v>2.8299999999999998E-7</v>
      </c>
      <c r="G1100" s="37">
        <f t="shared" si="219"/>
        <v>10.643446494421172</v>
      </c>
      <c r="H1100" s="37"/>
      <c r="I1100" s="37"/>
      <c r="J1100" s="37">
        <f t="shared" si="220"/>
        <v>0.14113305405944546</v>
      </c>
      <c r="K1100" s="37">
        <f t="shared" si="221"/>
        <v>0.61995368413917407</v>
      </c>
      <c r="L1100" s="39"/>
      <c r="M1100" s="25"/>
    </row>
    <row r="1101" spans="1:13" x14ac:dyDescent="0.2">
      <c r="A1101" s="25"/>
      <c r="B1101" s="35" t="s">
        <v>723</v>
      </c>
      <c r="C1101" s="36">
        <v>2106083889.8710001</v>
      </c>
      <c r="D1101" s="33"/>
      <c r="E1101" s="36">
        <v>2.0377580000000002E-3</v>
      </c>
      <c r="F1101" s="36">
        <v>6.9299999999999997E-7</v>
      </c>
      <c r="G1101" s="37">
        <f t="shared" si="219"/>
        <v>11.250368022930557</v>
      </c>
      <c r="H1101" s="37"/>
      <c r="I1101" s="37"/>
      <c r="J1101" s="37">
        <f t="shared" si="220"/>
        <v>0.34560143626570916</v>
      </c>
      <c r="K1101" s="37">
        <f t="shared" si="221"/>
        <v>0.69560361146166383</v>
      </c>
      <c r="L1101" s="39" t="s">
        <v>299</v>
      </c>
      <c r="M1101" s="25"/>
    </row>
    <row r="1102" spans="1:13" x14ac:dyDescent="0.2">
      <c r="A1102" s="25"/>
      <c r="B1102" s="35" t="s">
        <v>724</v>
      </c>
      <c r="C1102" s="36">
        <v>2093265137.303</v>
      </c>
      <c r="D1102" s="33"/>
      <c r="E1102" s="36">
        <v>2.0381710000000001E-3</v>
      </c>
      <c r="F1102" s="36">
        <v>6.6000000000000003E-7</v>
      </c>
      <c r="G1102" s="37">
        <f t="shared" si="219"/>
        <v>11.455321899687787</v>
      </c>
      <c r="H1102" s="37"/>
      <c r="I1102" s="37"/>
      <c r="J1102" s="37">
        <f t="shared" si="220"/>
        <v>0.3291442250149611</v>
      </c>
      <c r="K1102" s="37">
        <f t="shared" si="221"/>
        <v>0.6875754157838162</v>
      </c>
      <c r="L1102" s="39"/>
      <c r="M1102" s="25"/>
    </row>
    <row r="1103" spans="1:13" x14ac:dyDescent="0.2">
      <c r="A1103" s="25"/>
      <c r="B1103" s="35" t="s">
        <v>725</v>
      </c>
      <c r="C1103" s="36">
        <v>2129315260.7939999</v>
      </c>
      <c r="D1103" s="33"/>
      <c r="E1103" s="36">
        <v>2.038003E-3</v>
      </c>
      <c r="F1103" s="36">
        <v>5.7899999999999998E-7</v>
      </c>
      <c r="G1103" s="37">
        <f t="shared" si="219"/>
        <v>11.371950831176481</v>
      </c>
      <c r="H1103" s="37"/>
      <c r="I1103" s="37"/>
      <c r="J1103" s="37">
        <f t="shared" si="220"/>
        <v>0.28874925194494311</v>
      </c>
      <c r="K1103" s="37">
        <f t="shared" si="221"/>
        <v>0.66917872203795647</v>
      </c>
      <c r="L1103" s="39"/>
      <c r="M1103" s="25"/>
    </row>
    <row r="1104" spans="1:13" x14ac:dyDescent="0.2">
      <c r="A1104" s="25"/>
      <c r="B1104" s="35" t="s">
        <v>726</v>
      </c>
      <c r="C1104" s="36">
        <v>2117490852.7290001</v>
      </c>
      <c r="D1104" s="33"/>
      <c r="E1104" s="36">
        <v>2.0376679999999999E-3</v>
      </c>
      <c r="F1104" s="36">
        <v>2.7500000000000001E-7</v>
      </c>
      <c r="G1104" s="37">
        <f t="shared" si="219"/>
        <v>11.205704950513651</v>
      </c>
      <c r="H1104" s="37"/>
      <c r="I1104" s="37"/>
      <c r="J1104" s="37">
        <f t="shared" si="220"/>
        <v>0.13714342708956714</v>
      </c>
      <c r="K1104" s="37">
        <f t="shared" si="221"/>
        <v>0.61905763150409499</v>
      </c>
      <c r="L1104" s="39"/>
      <c r="M1104" s="25"/>
    </row>
    <row r="1105" spans="1:13" x14ac:dyDescent="0.2">
      <c r="A1105" s="25"/>
      <c r="B1105" s="35" t="s">
        <v>727</v>
      </c>
      <c r="C1105" s="36">
        <v>2097199864.0699999</v>
      </c>
      <c r="D1105" s="33"/>
      <c r="E1105" s="36">
        <v>2.0378879999999999E-3</v>
      </c>
      <c r="F1105" s="36">
        <v>3.1E-7</v>
      </c>
      <c r="G1105" s="37">
        <f t="shared" si="219"/>
        <v>11.31488134975478</v>
      </c>
      <c r="H1105" s="37"/>
      <c r="I1105" s="37"/>
      <c r="J1105" s="37">
        <f t="shared" si="220"/>
        <v>0.15459804508278477</v>
      </c>
      <c r="K1105" s="37">
        <f t="shared" si="221"/>
        <v>0.62315695219824607</v>
      </c>
      <c r="L1105" s="39"/>
      <c r="M1105" s="25"/>
    </row>
    <row r="1106" spans="1:13" x14ac:dyDescent="0.2">
      <c r="A1106" s="25"/>
      <c r="B1106" s="35" t="s">
        <v>728</v>
      </c>
      <c r="C1106" s="36">
        <v>2127313558.2279999</v>
      </c>
      <c r="D1106" s="33"/>
      <c r="E1106" s="36">
        <v>2.0377120000000001E-3</v>
      </c>
      <c r="F1106" s="36">
        <v>5.2799999999999996E-7</v>
      </c>
      <c r="G1106" s="37">
        <f t="shared" si="219"/>
        <v>11.227540230361877</v>
      </c>
      <c r="H1106" s="37"/>
      <c r="I1106" s="37"/>
      <c r="J1106" s="37">
        <f t="shared" si="220"/>
        <v>0.26331538001196886</v>
      </c>
      <c r="K1106" s="37">
        <f t="shared" si="221"/>
        <v>0.65860384213913903</v>
      </c>
      <c r="L1106" s="39"/>
      <c r="M1106" s="25"/>
    </row>
    <row r="1107" spans="1:13" x14ac:dyDescent="0.2">
      <c r="A1107" s="25"/>
      <c r="B1107" s="35" t="s">
        <v>729</v>
      </c>
      <c r="C1107" s="36">
        <v>2121416212.0369999</v>
      </c>
      <c r="D1107" s="33"/>
      <c r="E1107" s="36">
        <v>2.037727E-3</v>
      </c>
      <c r="F1107" s="36">
        <v>4.7100000000000002E-7</v>
      </c>
      <c r="G1107" s="37">
        <f t="shared" si="219"/>
        <v>11.23498407576462</v>
      </c>
      <c r="H1107" s="37"/>
      <c r="I1107" s="37"/>
      <c r="J1107" s="37">
        <f t="shared" si="220"/>
        <v>0.23488928785158589</v>
      </c>
      <c r="K1107" s="37">
        <f t="shared" si="221"/>
        <v>0.64776308097715296</v>
      </c>
      <c r="L1107" s="39"/>
      <c r="M1107" s="25"/>
    </row>
    <row r="1108" spans="1:13" x14ac:dyDescent="0.2">
      <c r="A1108" s="25"/>
      <c r="B1108" s="35" t="s">
        <v>730</v>
      </c>
      <c r="C1108" s="36">
        <v>2129524612.892</v>
      </c>
      <c r="D1108" s="33"/>
      <c r="E1108" s="36">
        <v>2.0376180000000002E-3</v>
      </c>
      <c r="F1108" s="36">
        <v>3.5499999999999999E-7</v>
      </c>
      <c r="G1108" s="37">
        <f t="shared" si="219"/>
        <v>11.180892132504283</v>
      </c>
      <c r="H1108" s="37"/>
      <c r="I1108" s="37"/>
      <c r="J1108" s="37">
        <f t="shared" si="220"/>
        <v>0.17703969678835027</v>
      </c>
      <c r="K1108" s="37">
        <f t="shared" si="221"/>
        <v>0.62910021917696024</v>
      </c>
      <c r="L1108" s="39"/>
      <c r="M1108" s="25"/>
    </row>
    <row r="1109" spans="1:13" x14ac:dyDescent="0.2">
      <c r="A1109" s="25"/>
      <c r="B1109" s="35" t="s">
        <v>731</v>
      </c>
      <c r="C1109" s="36">
        <v>2110761364.1659999</v>
      </c>
      <c r="D1109" s="33"/>
      <c r="E1109" s="36">
        <v>2.0377540000000001E-3</v>
      </c>
      <c r="F1109" s="36">
        <v>6.6599999999999996E-7</v>
      </c>
      <c r="G1109" s="37">
        <f t="shared" si="219"/>
        <v>11.24838299748987</v>
      </c>
      <c r="H1109" s="37"/>
      <c r="I1109" s="37"/>
      <c r="J1109" s="37">
        <f t="shared" si="220"/>
        <v>0.33213644524236985</v>
      </c>
      <c r="K1109" s="37">
        <f t="shared" si="221"/>
        <v>0.68901280814497645</v>
      </c>
      <c r="L1109" s="39"/>
      <c r="M1109" s="25"/>
    </row>
    <row r="1110" spans="1:13" x14ac:dyDescent="0.2">
      <c r="A1110" s="25"/>
      <c r="B1110" s="35" t="s">
        <v>732</v>
      </c>
      <c r="C1110" s="36">
        <v>2115527634.289</v>
      </c>
      <c r="D1110" s="33"/>
      <c r="E1110" s="36">
        <v>2.0380250000000002E-3</v>
      </c>
      <c r="F1110" s="36">
        <v>4.9500000000000003E-7</v>
      </c>
      <c r="G1110" s="37">
        <f t="shared" si="219"/>
        <v>11.382868471100593</v>
      </c>
      <c r="H1110" s="37"/>
      <c r="I1110" s="37"/>
      <c r="J1110" s="37">
        <f t="shared" si="220"/>
        <v>0.24685816876122085</v>
      </c>
      <c r="K1110" s="37">
        <f t="shared" si="221"/>
        <v>0.65219857943246995</v>
      </c>
      <c r="L1110" s="39"/>
      <c r="M1110" s="25"/>
    </row>
    <row r="1111" spans="1:13" x14ac:dyDescent="0.2">
      <c r="A1111" s="25"/>
      <c r="B1111" s="35" t="s">
        <v>733</v>
      </c>
      <c r="C1111" s="36">
        <v>2107627887.184</v>
      </c>
      <c r="D1111" s="33"/>
      <c r="E1111" s="36">
        <v>2.0375020000000001E-3</v>
      </c>
      <c r="F1111" s="36">
        <v>3.2500000000000001E-7</v>
      </c>
      <c r="G1111" s="37">
        <f t="shared" si="219"/>
        <v>11.123326394722577</v>
      </c>
      <c r="H1111" s="37"/>
      <c r="I1111" s="37"/>
      <c r="J1111" s="37">
        <f t="shared" si="220"/>
        <v>0.16207859565130661</v>
      </c>
      <c r="K1111" s="37">
        <f t="shared" si="221"/>
        <v>0.62505479975589995</v>
      </c>
      <c r="L1111" s="39"/>
      <c r="M1111" s="25"/>
    </row>
    <row r="1112" spans="1:13" x14ac:dyDescent="0.2">
      <c r="A1112" s="25"/>
      <c r="B1112" s="35" t="s">
        <v>734</v>
      </c>
      <c r="C1112" s="36">
        <v>2123083470.2550001</v>
      </c>
      <c r="D1112" s="33"/>
      <c r="E1112" s="36">
        <v>2.0375060000000001E-3</v>
      </c>
      <c r="F1112" s="36">
        <v>2.4499999999999998E-7</v>
      </c>
      <c r="G1112" s="37">
        <f t="shared" si="219"/>
        <v>11.125311420163264</v>
      </c>
      <c r="H1112" s="37"/>
      <c r="I1112" s="37"/>
      <c r="J1112" s="37">
        <f t="shared" si="220"/>
        <v>0.12218232595252344</v>
      </c>
      <c r="K1112" s="37">
        <f t="shared" si="221"/>
        <v>0.61591602699130754</v>
      </c>
      <c r="L1112" s="39"/>
      <c r="M1112" s="25"/>
    </row>
    <row r="1113" spans="1:13" x14ac:dyDescent="0.2">
      <c r="A1113" s="25"/>
      <c r="B1113" s="35"/>
      <c r="C1113" s="36"/>
      <c r="D1113" s="33"/>
      <c r="E1113" s="36"/>
      <c r="F1113" s="36"/>
      <c r="G1113" s="40"/>
      <c r="H1113" s="37"/>
      <c r="I1113" s="37"/>
      <c r="J1113" s="40"/>
      <c r="K1113" s="40"/>
      <c r="L1113" s="39"/>
      <c r="M1113" s="25"/>
    </row>
    <row r="1114" spans="1:13" x14ac:dyDescent="0.2">
      <c r="A1114" s="25">
        <v>1</v>
      </c>
      <c r="B1114" s="35" t="s">
        <v>1829</v>
      </c>
      <c r="C1114" s="36">
        <f>AVERAGE(C1115:C1119)</f>
        <v>2090336777.5322003</v>
      </c>
      <c r="D1114" s="33"/>
      <c r="E1114" s="36">
        <f>AVERAGE(E1115:E1119)</f>
        <v>2.0263861999999999E-3</v>
      </c>
      <c r="F1114" s="36">
        <f>2*STDEV(E1115:E1119)</f>
        <v>9.5730914546964013E-7</v>
      </c>
      <c r="G1114" s="37">
        <f t="shared" ref="G1114:G1119" si="222">1000*(E1114/((1+(0)/1000)*(E$1076/((1+((4.87)/1000))*0.0020052)))/0.0020052-1)</f>
        <v>5.6070399461503051</v>
      </c>
      <c r="H1114" s="38">
        <f>G1114-I1114</f>
        <v>0.15703994615030492</v>
      </c>
      <c r="I1114" s="37">
        <v>5.45</v>
      </c>
      <c r="J1114" s="37"/>
      <c r="K1114" s="37">
        <f>F1114/0.0020052*1000</f>
        <v>0.47741329815960515</v>
      </c>
      <c r="L1114" s="39"/>
      <c r="M1114" s="25"/>
    </row>
    <row r="1115" spans="1:13" x14ac:dyDescent="0.2">
      <c r="A1115" s="25"/>
      <c r="B1115" s="35" t="s">
        <v>735</v>
      </c>
      <c r="C1115" s="36">
        <v>2096751114.1110001</v>
      </c>
      <c r="D1115" s="33"/>
      <c r="E1115" s="36">
        <v>2.0268019999999999E-3</v>
      </c>
      <c r="F1115" s="36">
        <v>3.2000000000000001E-7</v>
      </c>
      <c r="G1115" s="37">
        <f t="shared" si="222"/>
        <v>5.8133833407163493</v>
      </c>
      <c r="H1115" s="37"/>
      <c r="I1115" s="37"/>
      <c r="J1115" s="37">
        <f>F1115/0.0020052*1000</f>
        <v>0.15958507879513267</v>
      </c>
      <c r="K1115" s="37">
        <f>SQRT((F1115/0.0020052*1000)^2+(F$1076/0.0020052*1000)^2)</f>
        <v>0.62441286734310419</v>
      </c>
      <c r="L1115" s="39"/>
      <c r="M1115" s="25"/>
    </row>
    <row r="1116" spans="1:13" x14ac:dyDescent="0.2">
      <c r="A1116" s="25"/>
      <c r="B1116" s="35" t="s">
        <v>736</v>
      </c>
      <c r="C1116" s="36">
        <v>2090707555.536</v>
      </c>
      <c r="D1116" s="33"/>
      <c r="E1116" s="36">
        <v>2.0265230000000001E-3</v>
      </c>
      <c r="F1116" s="36">
        <v>2.9700000000000003E-7</v>
      </c>
      <c r="G1116" s="37">
        <f t="shared" si="222"/>
        <v>5.6749278162240291</v>
      </c>
      <c r="H1116" s="37"/>
      <c r="I1116" s="37"/>
      <c r="J1116" s="37">
        <f>F1116/0.0020052*1000</f>
        <v>0.14811490125673252</v>
      </c>
      <c r="K1116" s="37">
        <f>SQRT((F1116/0.0020052*1000)^2+(F$1076/0.0020052*1000)^2)</f>
        <v>0.62158028886369943</v>
      </c>
      <c r="L1116" s="39"/>
      <c r="M1116" s="25"/>
    </row>
    <row r="1117" spans="1:13" x14ac:dyDescent="0.2">
      <c r="A1117" s="25"/>
      <c r="B1117" s="35" t="s">
        <v>737</v>
      </c>
      <c r="C1117" s="36">
        <v>2078315871.727</v>
      </c>
      <c r="D1117" s="33"/>
      <c r="E1117" s="36">
        <v>2.0265719999999999E-3</v>
      </c>
      <c r="F1117" s="36">
        <v>1.2800000000000001E-7</v>
      </c>
      <c r="G1117" s="37">
        <f t="shared" si="222"/>
        <v>5.6992443778731694</v>
      </c>
      <c r="H1117" s="37"/>
      <c r="I1117" s="37"/>
      <c r="J1117" s="37">
        <f>F1117/0.0020052*1000</f>
        <v>6.3834031518053072E-2</v>
      </c>
      <c r="K1117" s="37">
        <f>SQRT((F1117/0.0020052*1000)^2+(F$1076/0.0020052*1000)^2)</f>
        <v>0.60704103247592434</v>
      </c>
      <c r="L1117" s="39"/>
      <c r="M1117" s="25"/>
    </row>
    <row r="1118" spans="1:13" x14ac:dyDescent="0.2">
      <c r="A1118" s="25"/>
      <c r="B1118" s="35" t="s">
        <v>738</v>
      </c>
      <c r="C1118" s="36">
        <v>2087624591.5450001</v>
      </c>
      <c r="D1118" s="33"/>
      <c r="E1118" s="36">
        <v>2.02556E-3</v>
      </c>
      <c r="F1118" s="36">
        <v>3.1300000000000001E-7</v>
      </c>
      <c r="G1118" s="37">
        <f t="shared" si="222"/>
        <v>5.197032941363533</v>
      </c>
      <c r="H1118" s="37"/>
      <c r="I1118" s="37"/>
      <c r="J1118" s="37">
        <f>F1118/0.0020052*1000</f>
        <v>0.15609415519648914</v>
      </c>
      <c r="K1118" s="37">
        <f>SQRT((F1118/0.0020052*1000)^2+(F$1076/0.0020052*1000)^2)</f>
        <v>0.62352980427249349</v>
      </c>
      <c r="L1118" s="39"/>
      <c r="M1118" s="25"/>
    </row>
    <row r="1119" spans="1:13" x14ac:dyDescent="0.2">
      <c r="A1119" s="25"/>
      <c r="B1119" s="35" t="s">
        <v>739</v>
      </c>
      <c r="C1119" s="36">
        <v>2098284754.7420001</v>
      </c>
      <c r="D1119" s="33"/>
      <c r="E1119" s="36">
        <v>2.0264739999999999E-3</v>
      </c>
      <c r="F1119" s="36">
        <v>3.7500000000000001E-7</v>
      </c>
      <c r="G1119" s="37">
        <f t="shared" si="222"/>
        <v>5.6506112545748888</v>
      </c>
      <c r="H1119" s="37"/>
      <c r="I1119" s="37"/>
      <c r="J1119" s="37">
        <f>F1119/0.0020052*1000</f>
        <v>0.18701376421304611</v>
      </c>
      <c r="K1119" s="37">
        <f>SQRT((F1119/0.0020052*1000)^2+(F$1076/0.0020052*1000)^2)</f>
        <v>0.63197957208656774</v>
      </c>
      <c r="L1119" s="39"/>
      <c r="M1119" s="25"/>
    </row>
    <row r="1120" spans="1:13" x14ac:dyDescent="0.2">
      <c r="A1120" s="25"/>
      <c r="B1120" s="35"/>
      <c r="C1120" s="36"/>
      <c r="D1120" s="33"/>
      <c r="E1120" s="36"/>
      <c r="F1120" s="36"/>
      <c r="G1120" s="40"/>
      <c r="H1120" s="37"/>
      <c r="I1120" s="37"/>
      <c r="J1120" s="40"/>
      <c r="K1120" s="40"/>
      <c r="L1120" s="39"/>
      <c r="M1120" s="25"/>
    </row>
    <row r="1121" spans="1:13" x14ac:dyDescent="0.2">
      <c r="A1121" s="25">
        <v>1</v>
      </c>
      <c r="B1121" s="35" t="s">
        <v>1822</v>
      </c>
      <c r="C1121" s="36">
        <f>AVERAGE(C1122:C1126)</f>
        <v>2097044992.0239997</v>
      </c>
      <c r="D1121" s="33"/>
      <c r="E1121" s="36">
        <f>AVERAGE(E1122:E1126)</f>
        <v>2.0267165999999998E-3</v>
      </c>
      <c r="F1121" s="36">
        <f>2*STDEV(E1122:E1126)</f>
        <v>4.3182079616428028E-7</v>
      </c>
      <c r="G1121" s="37">
        <f t="shared" ref="G1121:G1126" si="223">1000*(E1121/((1+(0)/1000)*(E$1076/((1+((4.87)/1000))*0.0020052)))/0.0020052-1)</f>
        <v>5.7710030475564</v>
      </c>
      <c r="H1121" s="38">
        <f>G1121-I1121</f>
        <v>0.58100304755639964</v>
      </c>
      <c r="I1121" s="37">
        <v>5.19</v>
      </c>
      <c r="J1121" s="37"/>
      <c r="K1121" s="37">
        <f>F1121/0.0020052*1000</f>
        <v>0.21535048681641744</v>
      </c>
      <c r="L1121" s="39"/>
      <c r="M1121" s="25"/>
    </row>
    <row r="1122" spans="1:13" x14ac:dyDescent="0.2">
      <c r="A1122" s="25"/>
      <c r="B1122" s="35" t="s">
        <v>740</v>
      </c>
      <c r="C1122" s="36">
        <v>2107134785.4289999</v>
      </c>
      <c r="D1122" s="33"/>
      <c r="E1122" s="36">
        <v>2.0267969999999999E-3</v>
      </c>
      <c r="F1122" s="36">
        <v>2.8500000000000002E-7</v>
      </c>
      <c r="G1122" s="37">
        <f t="shared" si="223"/>
        <v>5.8109020589154348</v>
      </c>
      <c r="H1122" s="37"/>
      <c r="I1122" s="37"/>
      <c r="J1122" s="37">
        <f>F1122/0.0020052*1000</f>
        <v>0.14213046080191505</v>
      </c>
      <c r="K1122" s="37">
        <f>SQRT((F1122/0.0020052*1000)^2+(F$1076/0.0020052*1000)^2)</f>
        <v>0.62018150522032911</v>
      </c>
      <c r="L1122" s="39"/>
      <c r="M1122" s="25"/>
    </row>
    <row r="1123" spans="1:13" x14ac:dyDescent="0.2">
      <c r="A1123" s="25"/>
      <c r="B1123" s="35" t="s">
        <v>741</v>
      </c>
      <c r="C1123" s="36">
        <v>2096292802.4119999</v>
      </c>
      <c r="D1123" s="33"/>
      <c r="E1123" s="36">
        <v>2.026393E-3</v>
      </c>
      <c r="F1123" s="36">
        <v>4.7100000000000002E-7</v>
      </c>
      <c r="G1123" s="37">
        <f t="shared" si="223"/>
        <v>5.6104144893998065</v>
      </c>
      <c r="H1123" s="37"/>
      <c r="I1123" s="37"/>
      <c r="J1123" s="37">
        <f>F1123/0.0020052*1000</f>
        <v>0.23488928785158589</v>
      </c>
      <c r="K1123" s="37">
        <f>SQRT((F1123/0.0020052*1000)^2+(F$1076/0.0020052*1000)^2)</f>
        <v>0.64776308097715296</v>
      </c>
      <c r="L1123" s="39"/>
      <c r="M1123" s="25"/>
    </row>
    <row r="1124" spans="1:13" x14ac:dyDescent="0.2">
      <c r="A1124" s="25"/>
      <c r="B1124" s="35" t="s">
        <v>742</v>
      </c>
      <c r="C1124" s="36">
        <v>2098902466.612</v>
      </c>
      <c r="D1124" s="33"/>
      <c r="E1124" s="36">
        <v>2.0267499999999999E-3</v>
      </c>
      <c r="F1124" s="36">
        <v>3.7899999999999999E-7</v>
      </c>
      <c r="G1124" s="37">
        <f t="shared" si="223"/>
        <v>5.7875780099865271</v>
      </c>
      <c r="H1124" s="37"/>
      <c r="I1124" s="37"/>
      <c r="J1124" s="37">
        <f>F1124/0.0020052*1000</f>
        <v>0.18900857769798524</v>
      </c>
      <c r="K1124" s="37">
        <f>SQRT((F1124/0.0020052*1000)^2+(F$1076/0.0020052*1000)^2)</f>
        <v>0.63257274204078995</v>
      </c>
      <c r="L1124" s="39"/>
      <c r="M1124" s="25"/>
    </row>
    <row r="1125" spans="1:13" x14ac:dyDescent="0.2">
      <c r="A1125" s="25"/>
      <c r="B1125" s="35" t="s">
        <v>743</v>
      </c>
      <c r="C1125" s="36">
        <v>2089465206.635</v>
      </c>
      <c r="D1125" s="33"/>
      <c r="E1125" s="36">
        <v>2.026983E-3</v>
      </c>
      <c r="F1125" s="36">
        <v>3.7599999999999998E-7</v>
      </c>
      <c r="G1125" s="37">
        <f t="shared" si="223"/>
        <v>5.9032057419103889</v>
      </c>
      <c r="H1125" s="37"/>
      <c r="I1125" s="37"/>
      <c r="J1125" s="37">
        <f>F1125/0.0020052*1000</f>
        <v>0.18751246758428086</v>
      </c>
      <c r="K1125" s="37">
        <f>SQRT((F1125/0.0020052*1000)^2+(F$1076/0.0020052*1000)^2)</f>
        <v>0.63212732659578508</v>
      </c>
      <c r="L1125" s="39"/>
      <c r="M1125" s="25"/>
    </row>
    <row r="1126" spans="1:13" x14ac:dyDescent="0.2">
      <c r="A1126" s="25"/>
      <c r="B1126" s="35" t="s">
        <v>744</v>
      </c>
      <c r="C1126" s="36">
        <v>2093429699.0320001</v>
      </c>
      <c r="D1126" s="33"/>
      <c r="E1126" s="36">
        <v>2.02666E-3</v>
      </c>
      <c r="F1126" s="36">
        <v>7.3E-7</v>
      </c>
      <c r="G1126" s="37">
        <f t="shared" si="223"/>
        <v>5.7429149375698429</v>
      </c>
      <c r="H1126" s="37"/>
      <c r="I1126" s="37"/>
      <c r="J1126" s="37">
        <f>F1126/0.0020052*1000</f>
        <v>0.36405346100139635</v>
      </c>
      <c r="K1126" s="37">
        <f>SQRT((F1126/0.0020052*1000)^2+(F$1076/0.0020052*1000)^2)</f>
        <v>0.70495315730669916</v>
      </c>
      <c r="L1126" s="39" t="s">
        <v>299</v>
      </c>
      <c r="M1126" s="25"/>
    </row>
    <row r="1127" spans="1:13" x14ac:dyDescent="0.2">
      <c r="A1127" s="25"/>
      <c r="B1127" s="35"/>
      <c r="C1127" s="36"/>
      <c r="D1127" s="33"/>
      <c r="E1127" s="36"/>
      <c r="F1127" s="36"/>
      <c r="G1127" s="40"/>
      <c r="H1127" s="37"/>
      <c r="I1127" s="37"/>
      <c r="J1127" s="40"/>
      <c r="K1127" s="40"/>
      <c r="L1127" s="39"/>
      <c r="M1127" s="25"/>
    </row>
    <row r="1128" spans="1:13" x14ac:dyDescent="0.2">
      <c r="A1128" s="25">
        <v>1</v>
      </c>
      <c r="B1128" s="35" t="s">
        <v>1830</v>
      </c>
      <c r="C1128" s="36">
        <f>AVERAGE(C1129:C1133)</f>
        <v>2086068038.3648</v>
      </c>
      <c r="D1128" s="33"/>
      <c r="E1128" s="36">
        <f>AVERAGE(E1129:E1133)</f>
        <v>2.0268636E-3</v>
      </c>
      <c r="F1128" s="36">
        <f>2*STDEV(E1129:E1133)</f>
        <v>9.2352108801032552E-7</v>
      </c>
      <c r="G1128" s="37">
        <f t="shared" ref="G1128:G1133" si="224">1000*(E1128/((1+(0)/1000)*(E$1076/((1+((4.87)/1000))*0.0020052)))/0.0020052-1)</f>
        <v>5.843952732504043</v>
      </c>
      <c r="H1128" s="38">
        <f>G1128-I1128</f>
        <v>-0.17604726749595656</v>
      </c>
      <c r="I1128" s="37">
        <v>6.02</v>
      </c>
      <c r="J1128" s="37"/>
      <c r="K1128" s="37">
        <f>F1128/0.0020052*1000</f>
        <v>0.46056307999717011</v>
      </c>
      <c r="L1128" s="39"/>
      <c r="M1128" s="25"/>
    </row>
    <row r="1129" spans="1:13" x14ac:dyDescent="0.2">
      <c r="A1129" s="25"/>
      <c r="B1129" s="35" t="s">
        <v>745</v>
      </c>
      <c r="C1129" s="36">
        <v>2110115701.392</v>
      </c>
      <c r="D1129" s="33"/>
      <c r="E1129" s="36">
        <v>2.0267459999999998E-3</v>
      </c>
      <c r="F1129" s="36">
        <v>3.2300000000000002E-7</v>
      </c>
      <c r="G1129" s="37">
        <f t="shared" si="224"/>
        <v>5.7855929845458398</v>
      </c>
      <c r="H1129" s="37"/>
      <c r="I1129" s="37"/>
      <c r="J1129" s="37">
        <f>F1129/0.0020052*1000</f>
        <v>0.16108118890883705</v>
      </c>
      <c r="K1129" s="37">
        <f>SQRT((F1129/0.0020052*1000)^2+(F$1076/0.0020052*1000)^2)</f>
        <v>0.62479691176403307</v>
      </c>
      <c r="L1129" s="39"/>
      <c r="M1129" s="25"/>
    </row>
    <row r="1130" spans="1:13" x14ac:dyDescent="0.2">
      <c r="A1130" s="25"/>
      <c r="B1130" s="35" t="s">
        <v>746</v>
      </c>
      <c r="C1130" s="36">
        <v>2081591385.9979999</v>
      </c>
      <c r="D1130" s="33"/>
      <c r="E1130" s="36">
        <v>2.0266939999999999E-3</v>
      </c>
      <c r="F1130" s="36">
        <v>4.9399999999999995E-7</v>
      </c>
      <c r="G1130" s="37">
        <f t="shared" si="224"/>
        <v>5.7597876538160175</v>
      </c>
      <c r="H1130" s="37"/>
      <c r="I1130" s="37"/>
      <c r="J1130" s="37">
        <f>F1130/0.0020052*1000</f>
        <v>0.24635946538998602</v>
      </c>
      <c r="K1130" s="37">
        <f>SQRT((F1130/0.0020052*1000)^2+(F$1076/0.0020052*1000)^2)</f>
        <v>0.65200998283525391</v>
      </c>
      <c r="L1130" s="39"/>
      <c r="M1130" s="25"/>
    </row>
    <row r="1131" spans="1:13" x14ac:dyDescent="0.2">
      <c r="A1131" s="25"/>
      <c r="B1131" s="35" t="s">
        <v>747</v>
      </c>
      <c r="C1131" s="36">
        <v>2101434767.1689999</v>
      </c>
      <c r="D1131" s="33"/>
      <c r="E1131" s="36">
        <v>2.0272440000000001E-3</v>
      </c>
      <c r="F1131" s="36">
        <v>2.6E-7</v>
      </c>
      <c r="G1131" s="37">
        <f t="shared" si="224"/>
        <v>6.0327286519192835</v>
      </c>
      <c r="H1131" s="37"/>
      <c r="I1131" s="37"/>
      <c r="J1131" s="37">
        <f>F1131/0.0020052*1000</f>
        <v>0.12966287652104527</v>
      </c>
      <c r="K1131" s="37">
        <f>SQRT((F1131/0.0020052*1000)^2+(F$1076/0.0020052*1000)^2)</f>
        <v>0.61744351407825171</v>
      </c>
      <c r="L1131" s="39"/>
      <c r="M1131" s="25"/>
    </row>
    <row r="1132" spans="1:13" x14ac:dyDescent="0.2">
      <c r="A1132" s="25"/>
      <c r="B1132" s="35" t="s">
        <v>748</v>
      </c>
      <c r="C1132" s="36">
        <v>2098060415.813</v>
      </c>
      <c r="D1132" s="33"/>
      <c r="E1132" s="36">
        <v>2.0273919999999998E-3</v>
      </c>
      <c r="F1132" s="36">
        <v>4.9200000000000001E-7</v>
      </c>
      <c r="G1132" s="37">
        <f t="shared" si="224"/>
        <v>6.1061745932269318</v>
      </c>
      <c r="H1132" s="37"/>
      <c r="I1132" s="37"/>
      <c r="J1132" s="37">
        <f>F1132/0.0020052*1000</f>
        <v>0.24536205864751648</v>
      </c>
      <c r="K1132" s="37">
        <f>SQRT((F1132/0.0020052*1000)^2+(F$1076/0.0020052*1000)^2)</f>
        <v>0.65163377088157093</v>
      </c>
      <c r="L1132" s="39"/>
      <c r="M1132" s="25"/>
    </row>
    <row r="1133" spans="1:13" x14ac:dyDescent="0.2">
      <c r="A1133" s="25"/>
      <c r="B1133" s="35" t="s">
        <v>749</v>
      </c>
      <c r="C1133" s="36">
        <v>2039137921.4519999</v>
      </c>
      <c r="D1133" s="33"/>
      <c r="E1133" s="36">
        <v>2.0262420000000001E-3</v>
      </c>
      <c r="F1133" s="36">
        <v>5.4700000000000001E-7</v>
      </c>
      <c r="G1133" s="37">
        <f t="shared" si="224"/>
        <v>5.5354797790114763</v>
      </c>
      <c r="H1133" s="37"/>
      <c r="I1133" s="37"/>
      <c r="J1133" s="37">
        <f>F1133/0.0020052*1000</f>
        <v>0.27279074406542991</v>
      </c>
      <c r="K1133" s="37">
        <f>SQRT((F1133/0.0020052*1000)^2+(F$1076/0.0020052*1000)^2)</f>
        <v>0.66244910866975981</v>
      </c>
      <c r="L1133" s="39" t="s">
        <v>14</v>
      </c>
      <c r="M1133" s="25"/>
    </row>
    <row r="1134" spans="1:13" x14ac:dyDescent="0.2">
      <c r="A1134" s="25"/>
      <c r="B1134" s="35"/>
      <c r="C1134" s="36"/>
      <c r="D1134" s="33"/>
      <c r="E1134" s="36"/>
      <c r="F1134" s="36"/>
      <c r="G1134" s="40"/>
      <c r="H1134" s="37"/>
      <c r="I1134" s="37"/>
      <c r="J1134" s="40"/>
      <c r="K1134" s="40"/>
      <c r="L1134" s="39"/>
      <c r="M1134" s="25"/>
    </row>
    <row r="1135" spans="1:13" x14ac:dyDescent="0.2">
      <c r="A1135" s="25">
        <v>1</v>
      </c>
      <c r="B1135" s="35" t="s">
        <v>1810</v>
      </c>
      <c r="C1135" s="36">
        <f>AVERAGE(C1136:C1140)</f>
        <v>2081191138.8762002</v>
      </c>
      <c r="D1135" s="33"/>
      <c r="E1135" s="36">
        <f>AVERAGE(E1136:E1140)</f>
        <v>2.0265905999999998E-3</v>
      </c>
      <c r="F1135" s="36">
        <f>2*STDEV(E1136:E1140)</f>
        <v>7.6613784660458716E-7</v>
      </c>
      <c r="G1135" s="37">
        <f t="shared" ref="G1135:G1140" si="225">1000*(E1135/((1+(0)/1000)*(E$1076/((1+((4.87)/1000))*0.0020052)))/0.0020052-1)</f>
        <v>5.7084747461726426</v>
      </c>
      <c r="H1135" s="38">
        <f>G1135-I1135</f>
        <v>9.8474746172642291E-2</v>
      </c>
      <c r="I1135" s="37">
        <v>5.61</v>
      </c>
      <c r="J1135" s="37"/>
      <c r="K1135" s="37">
        <f>F1135/0.0020052*1000</f>
        <v>0.3820755269322697</v>
      </c>
      <c r="L1135" s="39"/>
      <c r="M1135" s="25"/>
    </row>
    <row r="1136" spans="1:13" x14ac:dyDescent="0.2">
      <c r="A1136" s="25"/>
      <c r="B1136" s="35" t="s">
        <v>750</v>
      </c>
      <c r="C1136" s="36">
        <v>2075572273.2490001</v>
      </c>
      <c r="D1136" s="33"/>
      <c r="E1136" s="36">
        <v>2.0262800000000001E-3</v>
      </c>
      <c r="F1136" s="36">
        <v>2.29E-7</v>
      </c>
      <c r="G1136" s="37">
        <f t="shared" si="225"/>
        <v>5.5543375206985601</v>
      </c>
      <c r="H1136" s="37"/>
      <c r="I1136" s="37"/>
      <c r="J1136" s="37">
        <f>F1136/0.0020052*1000</f>
        <v>0.1142030720127668</v>
      </c>
      <c r="K1136" s="37">
        <f>SQRT((F1136/0.0020052*1000)^2+(F$1076/0.0020052*1000)^2)</f>
        <v>0.61438292065025835</v>
      </c>
      <c r="L1136" s="39"/>
      <c r="M1136" s="25"/>
    </row>
    <row r="1137" spans="1:13" x14ac:dyDescent="0.2">
      <c r="A1137" s="25"/>
      <c r="B1137" s="35" t="s">
        <v>751</v>
      </c>
      <c r="C1137" s="36">
        <v>2090090026.3900001</v>
      </c>
      <c r="D1137" s="33"/>
      <c r="E1137" s="36">
        <v>2.0265840000000001E-3</v>
      </c>
      <c r="F1137" s="36">
        <v>2.6100000000000002E-7</v>
      </c>
      <c r="G1137" s="37">
        <f t="shared" si="225"/>
        <v>5.7051994541956752</v>
      </c>
      <c r="H1137" s="37"/>
      <c r="I1137" s="37"/>
      <c r="J1137" s="37">
        <f>F1137/0.0020052*1000</f>
        <v>0.13016157989228008</v>
      </c>
      <c r="K1137" s="37">
        <f>SQRT((F1137/0.0020052*1000)^2+(F$1076/0.0020052*1000)^2)</f>
        <v>0.61754843405974469</v>
      </c>
      <c r="L1137" s="39"/>
      <c r="M1137" s="25"/>
    </row>
    <row r="1138" spans="1:13" x14ac:dyDescent="0.2">
      <c r="A1138" s="25"/>
      <c r="B1138" s="35" t="s">
        <v>752</v>
      </c>
      <c r="C1138" s="36">
        <v>2065127408.441</v>
      </c>
      <c r="D1138" s="33"/>
      <c r="E1138" s="36">
        <v>2.0272369999999999E-3</v>
      </c>
      <c r="F1138" s="36">
        <v>3.9099999999999999E-7</v>
      </c>
      <c r="G1138" s="37">
        <f t="shared" si="225"/>
        <v>6.0292548573976923</v>
      </c>
      <c r="H1138" s="37"/>
      <c r="I1138" s="37"/>
      <c r="J1138" s="37">
        <f>F1138/0.0020052*1000</f>
        <v>0.19499301815280271</v>
      </c>
      <c r="K1138" s="37">
        <f>SQRT((F1138/0.0020052*1000)^2+(F$1076/0.0020052*1000)^2)</f>
        <v>0.63438656090583101</v>
      </c>
      <c r="L1138" s="39"/>
      <c r="M1138" s="25"/>
    </row>
    <row r="1139" spans="1:13" x14ac:dyDescent="0.2">
      <c r="A1139" s="25"/>
      <c r="B1139" s="35" t="s">
        <v>753</v>
      </c>
      <c r="C1139" s="36">
        <v>2093776397.51</v>
      </c>
      <c r="D1139" s="33"/>
      <c r="E1139" s="36">
        <v>2.0265219999999998E-3</v>
      </c>
      <c r="F1139" s="36">
        <v>3.7399999999999999E-7</v>
      </c>
      <c r="G1139" s="37">
        <f t="shared" si="225"/>
        <v>5.6744315598635797</v>
      </c>
      <c r="H1139" s="37"/>
      <c r="I1139" s="37"/>
      <c r="J1139" s="37">
        <f>F1139/0.0020052*1000</f>
        <v>0.1865150608418113</v>
      </c>
      <c r="K1139" s="37">
        <f>SQRT((F1139/0.0020052*1000)^2+(F$1076/0.0020052*1000)^2)</f>
        <v>0.63183217665010771</v>
      </c>
      <c r="L1139" s="39"/>
      <c r="M1139" s="25"/>
    </row>
    <row r="1140" spans="1:13" x14ac:dyDescent="0.2">
      <c r="A1140" s="25"/>
      <c r="B1140" s="35" t="s">
        <v>754</v>
      </c>
      <c r="C1140" s="36">
        <v>2081389588.7909999</v>
      </c>
      <c r="D1140" s="33"/>
      <c r="E1140" s="36">
        <v>2.0263299999999998E-3</v>
      </c>
      <c r="F1140" s="36">
        <v>2.67E-7</v>
      </c>
      <c r="G1140" s="37">
        <f t="shared" si="225"/>
        <v>5.5791503387079278</v>
      </c>
      <c r="H1140" s="37"/>
      <c r="I1140" s="37"/>
      <c r="J1140" s="37">
        <f>F1140/0.0020052*1000</f>
        <v>0.1331538001196888</v>
      </c>
      <c r="K1140" s="37">
        <f>SQRT((F1140/0.0020052*1000)^2+(F$1076/0.0020052*1000)^2)</f>
        <v>0.618186028648256</v>
      </c>
      <c r="L1140" s="39"/>
      <c r="M1140" s="25"/>
    </row>
    <row r="1141" spans="1:13" x14ac:dyDescent="0.2">
      <c r="A1141" s="25"/>
      <c r="B1141" s="35"/>
      <c r="C1141" s="36"/>
      <c r="D1141" s="33"/>
      <c r="E1141" s="36"/>
      <c r="F1141" s="36"/>
      <c r="G1141" s="40"/>
      <c r="H1141" s="37"/>
      <c r="I1141" s="37"/>
      <c r="J1141" s="40"/>
      <c r="K1141" s="40"/>
      <c r="L1141" s="39"/>
      <c r="M1141" s="25"/>
    </row>
    <row r="1142" spans="1:13" x14ac:dyDescent="0.2">
      <c r="A1142" s="25">
        <v>1</v>
      </c>
      <c r="B1142" s="35" t="s">
        <v>1823</v>
      </c>
      <c r="C1142" s="36">
        <f>AVERAGE(C1143:C1147)</f>
        <v>2084729030.9220002</v>
      </c>
      <c r="D1142" s="33"/>
      <c r="E1142" s="36">
        <f>AVERAGE(E1143:E1147)</f>
        <v>2.0271414000000002E-3</v>
      </c>
      <c r="F1142" s="36">
        <f>2*STDEV(E1143:E1147)</f>
        <v>8.9840480853562851E-7</v>
      </c>
      <c r="G1142" s="37">
        <f t="shared" ref="G1142:G1147" si="226">1000*(E1142/((1+(0)/1000)*(E$1076/((1+((4.87)/1000))*0.0020052)))/0.0020052-1)</f>
        <v>5.9818127493640461</v>
      </c>
      <c r="H1142" s="38">
        <f>G1142-I1142</f>
        <v>1.3318127493640457</v>
      </c>
      <c r="I1142" s="37">
        <v>4.6500000000000004</v>
      </c>
      <c r="J1142" s="37"/>
      <c r="K1142" s="37">
        <f>F1142/0.0020052*1000</f>
        <v>0.4480375067502636</v>
      </c>
      <c r="L1142" s="39"/>
      <c r="M1142" s="25"/>
    </row>
    <row r="1143" spans="1:13" x14ac:dyDescent="0.2">
      <c r="A1143" s="25"/>
      <c r="B1143" s="35" t="s">
        <v>1801</v>
      </c>
      <c r="C1143" s="36">
        <v>2093725244.247</v>
      </c>
      <c r="D1143" s="33"/>
      <c r="E1143" s="36">
        <v>2.026974E-3</v>
      </c>
      <c r="F1143" s="36">
        <v>1.7499999999999999E-7</v>
      </c>
      <c r="G1143" s="37">
        <f t="shared" si="226"/>
        <v>5.8987394346685651</v>
      </c>
      <c r="H1143" s="37"/>
      <c r="I1143" s="37"/>
      <c r="J1143" s="37">
        <f>F1143/0.0020052*1000</f>
        <v>8.7273089966088166E-2</v>
      </c>
      <c r="K1143" s="37">
        <f>SQRT((F1143/0.0020052*1000)^2+(F$1076/0.0020052*1000)^2)</f>
        <v>0.60995132901061655</v>
      </c>
      <c r="L1143" s="39"/>
      <c r="M1143" s="25"/>
    </row>
    <row r="1144" spans="1:13" x14ac:dyDescent="0.2">
      <c r="A1144" s="25"/>
      <c r="B1144" s="35" t="s">
        <v>1802</v>
      </c>
      <c r="C1144" s="36">
        <v>2073071253.905</v>
      </c>
      <c r="D1144" s="33"/>
      <c r="E1144" s="36">
        <v>2.0266400000000001E-3</v>
      </c>
      <c r="F1144" s="36">
        <v>2.4600000000000001E-7</v>
      </c>
      <c r="G1144" s="37">
        <f t="shared" si="226"/>
        <v>5.7329898103661847</v>
      </c>
      <c r="H1144" s="37"/>
      <c r="I1144" s="37"/>
      <c r="J1144" s="37">
        <f>F1144/0.0020052*1000</f>
        <v>0.12268102932375824</v>
      </c>
      <c r="K1144" s="37">
        <f>SQRT((F1144/0.0020052*1000)^2+(F$1076/0.0020052*1000)^2)</f>
        <v>0.6160151511817914</v>
      </c>
      <c r="L1144" s="39"/>
      <c r="M1144" s="25"/>
    </row>
    <row r="1145" spans="1:13" x14ac:dyDescent="0.2">
      <c r="A1145" s="25"/>
      <c r="B1145" s="35" t="s">
        <v>1803</v>
      </c>
      <c r="C1145" s="36">
        <v>2096776170.523</v>
      </c>
      <c r="D1145" s="33"/>
      <c r="E1145" s="36">
        <v>2.0268650000000001E-3</v>
      </c>
      <c r="F1145" s="36">
        <v>3.4299999999999999E-7</v>
      </c>
      <c r="G1145" s="37">
        <f t="shared" si="226"/>
        <v>5.844647491408228</v>
      </c>
      <c r="H1145" s="37"/>
      <c r="I1145" s="37"/>
      <c r="J1145" s="37">
        <f>F1145/0.0020052*1000</f>
        <v>0.1710552563335328</v>
      </c>
      <c r="K1145" s="37">
        <f>SQRT((F1145/0.0020052*1000)^2+(F$1076/0.0020052*1000)^2)</f>
        <v>0.62744237364790645</v>
      </c>
      <c r="L1145" s="39"/>
      <c r="M1145" s="25"/>
    </row>
    <row r="1146" spans="1:13" x14ac:dyDescent="0.2">
      <c r="A1146" s="25"/>
      <c r="B1146" s="35" t="s">
        <v>1804</v>
      </c>
      <c r="C1146" s="36">
        <v>2080897497.7490001</v>
      </c>
      <c r="D1146" s="33"/>
      <c r="E1146" s="36">
        <v>2.0275660000000002E-3</v>
      </c>
      <c r="F1146" s="36">
        <v>1.74E-7</v>
      </c>
      <c r="G1146" s="37">
        <f t="shared" si="226"/>
        <v>6.1925231998996022</v>
      </c>
      <c r="H1146" s="37"/>
      <c r="I1146" s="37"/>
      <c r="J1146" s="37">
        <f>F1146/0.0020052*1000</f>
        <v>8.6774386594853384E-2</v>
      </c>
      <c r="K1146" s="37">
        <f>SQRT((F1146/0.0020052*1000)^2+(F$1076/0.0020052*1000)^2)</f>
        <v>0.60988017322954635</v>
      </c>
      <c r="L1146" s="39"/>
      <c r="M1146" s="25"/>
    </row>
    <row r="1147" spans="1:13" x14ac:dyDescent="0.2">
      <c r="A1147" s="25"/>
      <c r="B1147" s="35" t="s">
        <v>1805</v>
      </c>
      <c r="C1147" s="36">
        <v>2079174988.1860001</v>
      </c>
      <c r="D1147" s="33"/>
      <c r="E1147" s="36">
        <v>2.027662E-3</v>
      </c>
      <c r="F1147" s="36">
        <v>2.3099999999999999E-7</v>
      </c>
      <c r="G1147" s="37">
        <f t="shared" si="226"/>
        <v>6.2401638104774282</v>
      </c>
      <c r="H1147" s="37"/>
      <c r="I1147" s="37"/>
      <c r="J1147" s="37">
        <f>F1147/0.0020052*1000</f>
        <v>0.11520047875523638</v>
      </c>
      <c r="K1147" s="37">
        <f>SQRT((F1147/0.0020052*1000)^2+(F$1076/0.0020052*1000)^2)</f>
        <v>0.61456910257108122</v>
      </c>
      <c r="L1147" s="39"/>
      <c r="M1147" s="25"/>
    </row>
    <row r="1148" spans="1:13" x14ac:dyDescent="0.2">
      <c r="A1148" s="25"/>
      <c r="B1148" s="35"/>
      <c r="C1148" s="36"/>
      <c r="D1148" s="33"/>
      <c r="E1148" s="36"/>
      <c r="F1148" s="36"/>
      <c r="G1148" s="40"/>
      <c r="H1148" s="37"/>
      <c r="I1148" s="37"/>
      <c r="J1148" s="40"/>
      <c r="K1148" s="40"/>
      <c r="L1148" s="39"/>
      <c r="M1148" s="25"/>
    </row>
    <row r="1149" spans="1:13" x14ac:dyDescent="0.2">
      <c r="A1149" s="25">
        <v>1</v>
      </c>
      <c r="B1149" s="35" t="s">
        <v>539</v>
      </c>
      <c r="C1149" s="36">
        <f>AVERAGE(C1150:C1154)</f>
        <v>2151950769.0929995</v>
      </c>
      <c r="D1149" s="33"/>
      <c r="E1149" s="36">
        <f>AVERAGE(E1150:E1154)</f>
        <v>2.0299843999999996E-3</v>
      </c>
      <c r="F1149" s="36">
        <f>2*STDEV(E1150:E1154)</f>
        <v>7.4134688237009296E-7</v>
      </c>
      <c r="G1149" s="37">
        <f t="shared" ref="G1149:G1154" si="227">1000*(E1149/((1+(0)/1000)*(E$1076/((1+((4.87)/1000))*0.0020052)))/0.0020052-1)</f>
        <v>7.3926695813768539</v>
      </c>
      <c r="H1149" s="38">
        <f>G1149-I1149</f>
        <v>1.8926695813768539</v>
      </c>
      <c r="I1149" s="37">
        <v>5.5</v>
      </c>
      <c r="J1149" s="37"/>
      <c r="K1149" s="37">
        <f>F1149/0.0020052*1000</f>
        <v>0.36971218949236634</v>
      </c>
      <c r="L1149" s="39"/>
      <c r="M1149" s="25"/>
    </row>
    <row r="1150" spans="1:13" x14ac:dyDescent="0.2">
      <c r="A1150" s="25"/>
      <c r="B1150" s="35" t="s">
        <v>755</v>
      </c>
      <c r="C1150" s="36">
        <v>2154161723.7360001</v>
      </c>
      <c r="D1150" s="33"/>
      <c r="E1150" s="36">
        <v>2.0305599999999998E-3</v>
      </c>
      <c r="F1150" s="36">
        <v>2.3200000000000001E-7</v>
      </c>
      <c r="G1150" s="37">
        <f t="shared" si="227"/>
        <v>7.6783147423007403</v>
      </c>
      <c r="H1150" s="37"/>
      <c r="I1150" s="37"/>
      <c r="J1150" s="37">
        <f>F1150/0.0020052*1000</f>
        <v>0.11569918212647119</v>
      </c>
      <c r="K1150" s="37">
        <f>SQRT((F1150/0.0020052*1000)^2+(F$1076/0.0020052*1000)^2)</f>
        <v>0.6146627793142535</v>
      </c>
      <c r="L1150" s="39"/>
      <c r="M1150" s="25"/>
    </row>
    <row r="1151" spans="1:13" x14ac:dyDescent="0.2">
      <c r="A1151" s="25"/>
      <c r="B1151" s="35" t="s">
        <v>191</v>
      </c>
      <c r="C1151" s="36">
        <v>2174288603.369</v>
      </c>
      <c r="D1151" s="33"/>
      <c r="E1151" s="36">
        <v>2.029898E-3</v>
      </c>
      <c r="F1151" s="36">
        <v>2.5899999999999998E-7</v>
      </c>
      <c r="G1151" s="37">
        <f t="shared" si="227"/>
        <v>7.3497930318568994</v>
      </c>
      <c r="H1151" s="37"/>
      <c r="I1151" s="37"/>
      <c r="J1151" s="37">
        <f>F1151/0.0020052*1000</f>
        <v>0.12916417314981049</v>
      </c>
      <c r="K1151" s="37">
        <f>SQRT((F1151/0.0020052*1000)^2+(F$1076/0.0020052*1000)^2)</f>
        <v>0.61733897913145142</v>
      </c>
      <c r="L1151" s="39"/>
      <c r="M1151" s="25"/>
    </row>
    <row r="1152" spans="1:13" x14ac:dyDescent="0.2">
      <c r="A1152" s="25"/>
      <c r="B1152" s="35" t="s">
        <v>192</v>
      </c>
      <c r="C1152" s="36">
        <v>2144482998.898</v>
      </c>
      <c r="D1152" s="33"/>
      <c r="E1152" s="36">
        <v>2.0297319999999998E-3</v>
      </c>
      <c r="F1152" s="36">
        <v>4.01E-7</v>
      </c>
      <c r="G1152" s="37">
        <f t="shared" si="227"/>
        <v>7.2674144760656034</v>
      </c>
      <c r="H1152" s="37"/>
      <c r="I1152" s="37"/>
      <c r="J1152" s="37">
        <f>F1152/0.0020052*1000</f>
        <v>0.19998005186515061</v>
      </c>
      <c r="K1152" s="37">
        <f>SQRT((F1152/0.0020052*1000)^2+(F$1076/0.0020052*1000)^2)</f>
        <v>0.63593714522236922</v>
      </c>
      <c r="L1152" s="39"/>
      <c r="M1152" s="25"/>
    </row>
    <row r="1153" spans="1:13" x14ac:dyDescent="0.2">
      <c r="A1153" s="25"/>
      <c r="B1153" s="35" t="s">
        <v>756</v>
      </c>
      <c r="C1153" s="36">
        <v>2163296064.8429999</v>
      </c>
      <c r="D1153" s="33"/>
      <c r="E1153" s="36">
        <v>2.0301099999999999E-3</v>
      </c>
      <c r="F1153" s="36">
        <v>4.75E-7</v>
      </c>
      <c r="G1153" s="37">
        <f t="shared" si="227"/>
        <v>7.4549993802164316</v>
      </c>
      <c r="H1153" s="37"/>
      <c r="I1153" s="37"/>
      <c r="J1153" s="37">
        <f>F1153/0.0020052*1000</f>
        <v>0.23688410133652504</v>
      </c>
      <c r="K1153" s="37">
        <f>SQRT((F1153/0.0020052*1000)^2+(F$1076/0.0020052*1000)^2)</f>
        <v>0.64848909705221836</v>
      </c>
      <c r="L1153" s="39"/>
      <c r="M1153" s="25"/>
    </row>
    <row r="1154" spans="1:13" x14ac:dyDescent="0.2">
      <c r="A1154" s="25"/>
      <c r="B1154" s="35" t="s">
        <v>757</v>
      </c>
      <c r="C1154" s="36">
        <v>2123524454.619</v>
      </c>
      <c r="D1154" s="33"/>
      <c r="E1154" s="36">
        <v>2.029622E-3</v>
      </c>
      <c r="F1154" s="36">
        <v>3.9900000000000001E-7</v>
      </c>
      <c r="G1154" s="37">
        <f t="shared" si="227"/>
        <v>7.212826276445039</v>
      </c>
      <c r="H1154" s="37"/>
      <c r="I1154" s="37"/>
      <c r="J1154" s="37">
        <f>F1154/0.0020052*1000</f>
        <v>0.19898264512268105</v>
      </c>
      <c r="K1154" s="37">
        <f>SQRT((F1154/0.0020052*1000)^2+(F$1076/0.0020052*1000)^2)</f>
        <v>0.63562420075828396</v>
      </c>
      <c r="L1154" s="39"/>
      <c r="M1154" s="25"/>
    </row>
    <row r="1155" spans="1:13" x14ac:dyDescent="0.2">
      <c r="A1155" s="25"/>
      <c r="B1155" s="35"/>
      <c r="C1155" s="36"/>
      <c r="D1155" s="33"/>
      <c r="E1155" s="36"/>
      <c r="F1155" s="36"/>
      <c r="G1155" s="40"/>
      <c r="H1155" s="37"/>
      <c r="I1155" s="37"/>
      <c r="J1155" s="40"/>
      <c r="K1155" s="40"/>
      <c r="L1155" s="39"/>
      <c r="M1155" s="25"/>
    </row>
    <row r="1156" spans="1:13" x14ac:dyDescent="0.2">
      <c r="A1156" s="25">
        <v>1</v>
      </c>
      <c r="B1156" s="35" t="s">
        <v>1828</v>
      </c>
      <c r="C1156" s="36">
        <f>AVERAGE(C1157:C1161)</f>
        <v>2125574797.8231997</v>
      </c>
      <c r="D1156" s="33"/>
      <c r="E1156" s="36">
        <f>AVERAGE(E1157:E1161)</f>
        <v>2.0274624000000004E-3</v>
      </c>
      <c r="F1156" s="36">
        <f>2*STDEV(E1157:E1161)</f>
        <v>6.9893147017407195E-7</v>
      </c>
      <c r="G1156" s="37">
        <f t="shared" ref="G1156:G1161" si="228">1000*(E1156/((1+(0)/1000)*(E$1076/((1+((4.87)/1000))*0.0020052)))/0.0020052-1)</f>
        <v>6.1411110409845815</v>
      </c>
      <c r="H1156" s="38">
        <f>G1156-I1156</f>
        <v>0.84111104098458167</v>
      </c>
      <c r="I1156" s="37">
        <v>5.3</v>
      </c>
      <c r="J1156" s="37"/>
      <c r="K1156" s="37">
        <f>F1156/0.0020052*1000</f>
        <v>0.34855948043789742</v>
      </c>
      <c r="L1156" s="39" t="s">
        <v>3632</v>
      </c>
      <c r="M1156" s="25"/>
    </row>
    <row r="1157" spans="1:13" x14ac:dyDescent="0.2">
      <c r="A1157" s="25"/>
      <c r="B1157" s="35" t="s">
        <v>758</v>
      </c>
      <c r="C1157" s="36">
        <v>2133297053.684</v>
      </c>
      <c r="D1157" s="33"/>
      <c r="E1157" s="36">
        <v>2.0270650000000002E-3</v>
      </c>
      <c r="F1157" s="36">
        <v>5.8100000000000003E-7</v>
      </c>
      <c r="G1157" s="37">
        <f t="shared" si="228"/>
        <v>5.9438987634459206</v>
      </c>
      <c r="H1157" s="37"/>
      <c r="I1157" s="37"/>
      <c r="J1157" s="37">
        <f>F1157/0.0020052*1000</f>
        <v>0.28974665868741273</v>
      </c>
      <c r="K1157" s="37">
        <f>SQRT((F1157/0.0020052*1000)^2+(F$1076/0.0020052*1000)^2)</f>
        <v>0.66960970553756793</v>
      </c>
      <c r="L1157" s="39"/>
      <c r="M1157" s="25"/>
    </row>
    <row r="1158" spans="1:13" x14ac:dyDescent="0.2">
      <c r="A1158" s="25"/>
      <c r="B1158" s="35" t="s">
        <v>759</v>
      </c>
      <c r="C1158" s="36">
        <v>2140507624.0969999</v>
      </c>
      <c r="D1158" s="33"/>
      <c r="E1158" s="36">
        <v>2.0274580000000002E-3</v>
      </c>
      <c r="F1158" s="36">
        <v>2.6100000000000002E-7</v>
      </c>
      <c r="G1158" s="37">
        <f t="shared" si="228"/>
        <v>6.1389275129992704</v>
      </c>
      <c r="H1158" s="37"/>
      <c r="I1158" s="37"/>
      <c r="J1158" s="37">
        <f>F1158/0.0020052*1000</f>
        <v>0.13016157989228008</v>
      </c>
      <c r="K1158" s="37">
        <f>SQRT((F1158/0.0020052*1000)^2+(F$1076/0.0020052*1000)^2)</f>
        <v>0.61754843405974469</v>
      </c>
      <c r="L1158" s="39"/>
      <c r="M1158" s="25"/>
    </row>
    <row r="1159" spans="1:13" x14ac:dyDescent="0.2">
      <c r="A1159" s="25"/>
      <c r="B1159" s="35" t="s">
        <v>760</v>
      </c>
      <c r="C1159" s="36">
        <v>2125615045.8169999</v>
      </c>
      <c r="D1159" s="33"/>
      <c r="E1159" s="36">
        <v>2.027245E-3</v>
      </c>
      <c r="F1159" s="36">
        <v>2.7300000000000002E-7</v>
      </c>
      <c r="G1159" s="37">
        <f t="shared" si="228"/>
        <v>6.0332249082795109</v>
      </c>
      <c r="H1159" s="37"/>
      <c r="I1159" s="37"/>
      <c r="J1159" s="37">
        <f>F1159/0.0020052*1000</f>
        <v>0.13614602034709755</v>
      </c>
      <c r="K1159" s="37">
        <f>SQRT((F1159/0.0020052*1000)^2+(F$1076/0.0020052*1000)^2)</f>
        <v>0.61883743453829676</v>
      </c>
      <c r="L1159" s="39"/>
      <c r="M1159" s="25"/>
    </row>
    <row r="1160" spans="1:13" x14ac:dyDescent="0.2">
      <c r="A1160" s="25"/>
      <c r="B1160" s="35" t="s">
        <v>761</v>
      </c>
      <c r="C1160" s="36">
        <v>2096368327.405</v>
      </c>
      <c r="D1160" s="33"/>
      <c r="E1160" s="36">
        <v>2.0275580000000001E-3</v>
      </c>
      <c r="F1160" s="36">
        <v>8.3300000000000001E-7</v>
      </c>
      <c r="G1160" s="37">
        <f t="shared" si="228"/>
        <v>6.1885531490182277</v>
      </c>
      <c r="H1160" s="37"/>
      <c r="I1160" s="37"/>
      <c r="J1160" s="37">
        <f>F1160/0.0020052*1000</f>
        <v>0.41541990823857972</v>
      </c>
      <c r="K1160" s="37">
        <f>SQRT((F1160/0.0020052*1000)^2+(F$1076/0.0020052*1000)^2)</f>
        <v>0.73280129072657785</v>
      </c>
      <c r="L1160" s="39" t="s">
        <v>762</v>
      </c>
      <c r="M1160" s="25"/>
    </row>
    <row r="1161" spans="1:13" x14ac:dyDescent="0.2">
      <c r="A1161" s="25"/>
      <c r="B1161" s="35" t="s">
        <v>763</v>
      </c>
      <c r="C1161" s="36">
        <v>2132085938.1129999</v>
      </c>
      <c r="D1161" s="33"/>
      <c r="E1161" s="36">
        <v>2.0279859999999999E-3</v>
      </c>
      <c r="F1161" s="36">
        <v>3.5100000000000001E-7</v>
      </c>
      <c r="G1161" s="37">
        <f t="shared" si="228"/>
        <v>6.4009508711782015</v>
      </c>
      <c r="H1161" s="37"/>
      <c r="I1161" s="37"/>
      <c r="J1161" s="37">
        <f>F1161/0.0020052*1000</f>
        <v>0.17504488330341114</v>
      </c>
      <c r="K1161" s="37">
        <f>SQRT((F1161/0.0020052*1000)^2+(F$1076/0.0020052*1000)^2)</f>
        <v>0.62854175891526354</v>
      </c>
      <c r="L1161" s="39"/>
      <c r="M1161" s="25"/>
    </row>
    <row r="1162" spans="1:13" x14ac:dyDescent="0.2">
      <c r="A1162" s="25"/>
      <c r="B1162" s="35"/>
      <c r="C1162" s="36"/>
      <c r="D1162" s="33"/>
      <c r="E1162" s="36"/>
      <c r="F1162" s="36"/>
      <c r="G1162" s="40"/>
      <c r="H1162" s="37"/>
      <c r="I1162" s="37"/>
      <c r="J1162" s="40"/>
      <c r="K1162" s="40"/>
      <c r="L1162" s="39"/>
      <c r="M1162" s="25"/>
    </row>
    <row r="1163" spans="1:13" x14ac:dyDescent="0.2">
      <c r="A1163" s="25">
        <v>1</v>
      </c>
      <c r="B1163" s="35" t="s">
        <v>1824</v>
      </c>
      <c r="C1163" s="36">
        <f>AVERAGE(C1164:C1168)</f>
        <v>2112805438.4568</v>
      </c>
      <c r="D1163" s="33"/>
      <c r="E1163" s="36">
        <f>AVERAGE(E1164:E1168)</f>
        <v>2.0271782000000002E-3</v>
      </c>
      <c r="F1163" s="36">
        <f>2*STDEV(E1164:E1168)</f>
        <v>7.5492701633983928E-7</v>
      </c>
      <c r="G1163" s="37">
        <f t="shared" ref="G1163:G1168" si="229">1000*(E1163/((1+(0)/1000)*(E$1076/((1+((4.87)/1000))*0.0020052)))/0.0020052-1)</f>
        <v>6.0000749834190348</v>
      </c>
      <c r="H1163" s="38">
        <f>G1163-I1163</f>
        <v>0.9300749834190345</v>
      </c>
      <c r="I1163" s="37">
        <v>5.07</v>
      </c>
      <c r="J1163" s="37"/>
      <c r="K1163" s="37">
        <f>F1163/0.0020052*1000</f>
        <v>0.3764846480848989</v>
      </c>
      <c r="L1163" s="39" t="s">
        <v>3633</v>
      </c>
      <c r="M1163" s="25"/>
    </row>
    <row r="1164" spans="1:13" x14ac:dyDescent="0.2">
      <c r="A1164" s="25"/>
      <c r="B1164" s="35" t="s">
        <v>764</v>
      </c>
      <c r="C1164" s="36">
        <v>2141522770.109</v>
      </c>
      <c r="D1164" s="33"/>
      <c r="E1164" s="36">
        <v>2.0271629999999998E-3</v>
      </c>
      <c r="F1164" s="36">
        <v>4.32E-7</v>
      </c>
      <c r="G1164" s="37">
        <f t="shared" si="229"/>
        <v>5.9925318867439792</v>
      </c>
      <c r="H1164" s="37"/>
      <c r="I1164" s="37"/>
      <c r="J1164" s="37">
        <f>F1164/0.0020052*1000</f>
        <v>0.21543985637342908</v>
      </c>
      <c r="K1164" s="37">
        <f>SQRT((F1164/0.0020052*1000)^2+(F$1076/0.0020052*1000)^2)</f>
        <v>0.6409667411370048</v>
      </c>
      <c r="L1164" s="39"/>
      <c r="M1164" s="25"/>
    </row>
    <row r="1165" spans="1:13" x14ac:dyDescent="0.2">
      <c r="A1165" s="25"/>
      <c r="B1165" s="35" t="s">
        <v>765</v>
      </c>
      <c r="C1165" s="36">
        <v>2118780195.48</v>
      </c>
      <c r="D1165" s="33"/>
      <c r="E1165" s="36">
        <v>2.0269590000000001E-3</v>
      </c>
      <c r="F1165" s="36">
        <v>3.8700000000000001E-7</v>
      </c>
      <c r="G1165" s="37">
        <f t="shared" si="229"/>
        <v>5.8912955892658214</v>
      </c>
      <c r="H1165" s="37"/>
      <c r="I1165" s="37"/>
      <c r="J1165" s="37">
        <f>F1165/0.0020052*1000</f>
        <v>0.19299820466786358</v>
      </c>
      <c r="K1165" s="37">
        <f>SQRT((F1165/0.0020052*1000)^2+(F$1076/0.0020052*1000)^2)</f>
        <v>0.63377625273798877</v>
      </c>
      <c r="L1165" s="39"/>
      <c r="M1165" s="25"/>
    </row>
    <row r="1166" spans="1:13" x14ac:dyDescent="0.2">
      <c r="A1166" s="25"/>
      <c r="B1166" s="35" t="s">
        <v>766</v>
      </c>
      <c r="C1166" s="36">
        <v>2096433018.3269999</v>
      </c>
      <c r="D1166" s="33"/>
      <c r="E1166" s="36">
        <v>2.02731E-3</v>
      </c>
      <c r="F1166" s="36">
        <v>4.5200000000000002E-7</v>
      </c>
      <c r="G1166" s="37">
        <f t="shared" si="229"/>
        <v>6.0654815716916222</v>
      </c>
      <c r="H1166" s="37"/>
      <c r="I1166" s="37"/>
      <c r="J1166" s="37">
        <f>F1166/0.0020052*1000</f>
        <v>0.22541392379812492</v>
      </c>
      <c r="K1166" s="37">
        <f>SQRT((F1166/0.0020052*1000)^2+(F$1076/0.0020052*1000)^2)</f>
        <v>0.64438766947518111</v>
      </c>
      <c r="L1166" s="39"/>
      <c r="M1166" s="25"/>
    </row>
    <row r="1167" spans="1:13" x14ac:dyDescent="0.2">
      <c r="A1167" s="25"/>
      <c r="B1167" s="35" t="s">
        <v>767</v>
      </c>
      <c r="C1167" s="36">
        <v>2090846882.835</v>
      </c>
      <c r="D1167" s="33"/>
      <c r="E1167" s="36">
        <v>2.0277289999999998E-3</v>
      </c>
      <c r="F1167" s="36">
        <v>2.53E-7</v>
      </c>
      <c r="G1167" s="37">
        <f t="shared" si="229"/>
        <v>6.2734129866102162</v>
      </c>
      <c r="H1167" s="37"/>
      <c r="I1167" s="37"/>
      <c r="J1167" s="37">
        <f>F1167/0.0020052*1000</f>
        <v>0.12617195292240174</v>
      </c>
      <c r="K1167" s="37">
        <f>SQRT((F1167/0.0020052*1000)^2+(F$1076/0.0020052*1000)^2)</f>
        <v>0.6167198660930594</v>
      </c>
      <c r="L1167" s="39"/>
      <c r="M1167" s="25"/>
    </row>
    <row r="1168" spans="1:13" x14ac:dyDescent="0.2">
      <c r="A1168" s="25"/>
      <c r="B1168" s="35" t="s">
        <v>768</v>
      </c>
      <c r="C1168" s="36">
        <v>2116444325.533</v>
      </c>
      <c r="D1168" s="33"/>
      <c r="E1168" s="36">
        <v>2.02673E-3</v>
      </c>
      <c r="F1168" s="36">
        <v>3.8099999999999998E-7</v>
      </c>
      <c r="G1168" s="37">
        <f t="shared" si="229"/>
        <v>5.7776528827830909</v>
      </c>
      <c r="H1168" s="37"/>
      <c r="I1168" s="37"/>
      <c r="J1168" s="37">
        <f>F1168/0.0020052*1000</f>
        <v>0.1900059844404548</v>
      </c>
      <c r="K1168" s="37">
        <f>SQRT((F1168/0.0020052*1000)^2+(F$1076/0.0020052*1000)^2)</f>
        <v>0.63287147640952723</v>
      </c>
      <c r="L1168" s="39"/>
      <c r="M1168" s="25"/>
    </row>
    <row r="1169" spans="1:13" x14ac:dyDescent="0.2">
      <c r="A1169" s="25"/>
      <c r="B1169" s="35"/>
      <c r="C1169" s="36"/>
      <c r="D1169" s="33"/>
      <c r="E1169" s="36"/>
      <c r="F1169" s="36"/>
      <c r="G1169" s="40"/>
      <c r="H1169" s="37"/>
      <c r="I1169" s="37"/>
      <c r="J1169" s="40"/>
      <c r="K1169" s="40"/>
      <c r="L1169" s="39"/>
      <c r="M1169" s="25"/>
    </row>
    <row r="1170" spans="1:13" x14ac:dyDescent="0.2">
      <c r="A1170" s="25">
        <v>1</v>
      </c>
      <c r="B1170" s="35" t="s">
        <v>1825</v>
      </c>
      <c r="C1170" s="36">
        <f>AVERAGE(C1171:C1175)</f>
        <v>2121935683.8745999</v>
      </c>
      <c r="D1170" s="33"/>
      <c r="E1170" s="36">
        <f>AVERAGE(E1171:E1175)</f>
        <v>2.0272620000000002E-3</v>
      </c>
      <c r="F1170" s="36">
        <f>2*STDEV(E1171:E1175)</f>
        <v>8.5486490160754201E-7</v>
      </c>
      <c r="G1170" s="37">
        <f t="shared" ref="G1170:G1175" si="230">1000*(E1170/((1+(0)/1000)*(E$1076/((1+((4.87)/1000))*0.0020052)))/0.0020052-1)</f>
        <v>6.0416612664027092</v>
      </c>
      <c r="H1170" s="38">
        <f>G1170-I1170</f>
        <v>0.87166126640270924</v>
      </c>
      <c r="I1170" s="37">
        <v>5.17</v>
      </c>
      <c r="J1170" s="37"/>
      <c r="K1170" s="37">
        <f>F1170/0.0020052*1000</f>
        <v>0.42632400838197793</v>
      </c>
      <c r="L1170" s="39" t="s">
        <v>3630</v>
      </c>
      <c r="M1170" s="25"/>
    </row>
    <row r="1171" spans="1:13" x14ac:dyDescent="0.2">
      <c r="A1171" s="25"/>
      <c r="B1171" s="35" t="s">
        <v>769</v>
      </c>
      <c r="C1171" s="36">
        <v>2151109900.7490001</v>
      </c>
      <c r="D1171" s="33"/>
      <c r="E1171" s="36">
        <v>2.0270039999999998E-3</v>
      </c>
      <c r="F1171" s="36">
        <v>2.6100000000000002E-7</v>
      </c>
      <c r="G1171" s="37">
        <f t="shared" si="230"/>
        <v>5.9136271254740524</v>
      </c>
      <c r="H1171" s="37"/>
      <c r="I1171" s="37"/>
      <c r="J1171" s="37">
        <f>F1171/0.0020052*1000</f>
        <v>0.13016157989228008</v>
      </c>
      <c r="K1171" s="37">
        <f>SQRT((F1171/0.0020052*1000)^2+(F$1076/0.0020052*1000)^2)</f>
        <v>0.61754843405974469</v>
      </c>
      <c r="L1171" s="39"/>
      <c r="M1171" s="25"/>
    </row>
    <row r="1172" spans="1:13" x14ac:dyDescent="0.2">
      <c r="A1172" s="25"/>
      <c r="B1172" s="35" t="s">
        <v>770</v>
      </c>
      <c r="C1172" s="36">
        <v>2144054979.855</v>
      </c>
      <c r="D1172" s="33"/>
      <c r="E1172" s="36">
        <v>2.0267039999999998E-3</v>
      </c>
      <c r="F1172" s="36">
        <v>4.7199999999999999E-7</v>
      </c>
      <c r="G1172" s="37">
        <f t="shared" si="230"/>
        <v>5.7647502174180687</v>
      </c>
      <c r="H1172" s="37"/>
      <c r="I1172" s="37"/>
      <c r="J1172" s="37">
        <f>F1172/0.0020052*1000</f>
        <v>0.23538799122282067</v>
      </c>
      <c r="K1172" s="37">
        <f>SQRT((F1172/0.0020052*1000)^2+(F$1076/0.0020052*1000)^2)</f>
        <v>0.64794408550545712</v>
      </c>
      <c r="L1172" s="39"/>
      <c r="M1172" s="25"/>
    </row>
    <row r="1173" spans="1:13" x14ac:dyDescent="0.2">
      <c r="A1173" s="25"/>
      <c r="B1173" s="35" t="s">
        <v>771</v>
      </c>
      <c r="C1173" s="36">
        <v>2112402270.5680001</v>
      </c>
      <c r="D1173" s="33"/>
      <c r="E1173" s="36">
        <v>2.0272670000000001E-3</v>
      </c>
      <c r="F1173" s="36">
        <v>4.8800000000000003E-7</v>
      </c>
      <c r="G1173" s="37">
        <f t="shared" si="230"/>
        <v>6.0441425482036237</v>
      </c>
      <c r="H1173" s="37"/>
      <c r="I1173" s="37"/>
      <c r="J1173" s="37">
        <f>F1173/0.0020052*1000</f>
        <v>0.24336724516257729</v>
      </c>
      <c r="K1173" s="37">
        <f>SQRT((F1173/0.0020052*1000)^2+(F$1076/0.0020052*1000)^2)</f>
        <v>0.6508852798670518</v>
      </c>
      <c r="L1173" s="39"/>
      <c r="M1173" s="25"/>
    </row>
    <row r="1174" spans="1:13" x14ac:dyDescent="0.2">
      <c r="A1174" s="25"/>
      <c r="B1174" s="35" t="s">
        <v>772</v>
      </c>
      <c r="C1174" s="36">
        <v>2083240065.5179999</v>
      </c>
      <c r="D1174" s="33"/>
      <c r="E1174" s="36">
        <v>2.0277770000000001E-3</v>
      </c>
      <c r="F1174" s="36">
        <v>3.84E-7</v>
      </c>
      <c r="G1174" s="37">
        <f t="shared" si="230"/>
        <v>6.2972332918991292</v>
      </c>
      <c r="H1174" s="37"/>
      <c r="I1174" s="37"/>
      <c r="J1174" s="37">
        <f>F1174/0.0020052*1000</f>
        <v>0.19150209455415917</v>
      </c>
      <c r="K1174" s="37">
        <f>SQRT((F1174/0.0020052*1000)^2+(F$1076/0.0020052*1000)^2)</f>
        <v>0.63332225900264905</v>
      </c>
      <c r="L1174" s="39"/>
      <c r="M1174" s="25"/>
    </row>
    <row r="1175" spans="1:13" x14ac:dyDescent="0.2">
      <c r="A1175" s="25"/>
      <c r="B1175" s="35" t="s">
        <v>773</v>
      </c>
      <c r="C1175" s="36">
        <v>2118871202.6830001</v>
      </c>
      <c r="D1175" s="33"/>
      <c r="E1175" s="36">
        <v>2.0275580000000001E-3</v>
      </c>
      <c r="F1175" s="36">
        <v>8.3099999999999996E-7</v>
      </c>
      <c r="G1175" s="37">
        <f t="shared" si="230"/>
        <v>6.1885531490182277</v>
      </c>
      <c r="H1175" s="37"/>
      <c r="I1175" s="37"/>
      <c r="J1175" s="37">
        <f>F1175/0.0020052*1000</f>
        <v>0.4144225014961101</v>
      </c>
      <c r="K1175" s="37">
        <f>SQRT((F1175/0.0020052*1000)^2+(F$1076/0.0020052*1000)^2)</f>
        <v>0.7322363288419127</v>
      </c>
      <c r="L1175" s="39" t="s">
        <v>299</v>
      </c>
      <c r="M1175" s="25"/>
    </row>
    <row r="1176" spans="1:13" x14ac:dyDescent="0.2">
      <c r="A1176" s="25"/>
      <c r="B1176" s="35"/>
      <c r="C1176" s="36"/>
      <c r="D1176" s="33"/>
      <c r="E1176" s="36"/>
      <c r="F1176" s="36"/>
      <c r="G1176" s="40"/>
      <c r="H1176" s="37"/>
      <c r="I1176" s="37"/>
      <c r="J1176" s="40"/>
      <c r="K1176" s="40"/>
      <c r="L1176" s="39"/>
      <c r="M1176" s="25"/>
    </row>
    <row r="1177" spans="1:13" x14ac:dyDescent="0.2">
      <c r="A1177" s="25">
        <v>1</v>
      </c>
      <c r="B1177" s="35" t="s">
        <v>1826</v>
      </c>
      <c r="C1177" s="36">
        <f>AVERAGE(C1178:C1182)</f>
        <v>2120730918.1349998</v>
      </c>
      <c r="D1177" s="33"/>
      <c r="E1177" s="36">
        <f>AVERAGE(E1178:E1182)</f>
        <v>2.0280729999999996E-3</v>
      </c>
      <c r="F1177" s="36">
        <f>2*STDEV(E1178:E1182)</f>
        <v>1.3345238851363865E-6</v>
      </c>
      <c r="G1177" s="37">
        <f t="shared" ref="G1177:G1182" si="231">1000*(E1177/((1+(0)/1000)*(E$1076/((1+((4.87)/1000))*0.0020052)))/0.0020052-1)</f>
        <v>6.4441251745144257</v>
      </c>
      <c r="H1177" s="38">
        <f>G1177-I1177</f>
        <v>1.4241251745144261</v>
      </c>
      <c r="I1177" s="37">
        <v>5.0199999999999996</v>
      </c>
      <c r="J1177" s="37"/>
      <c r="K1177" s="37">
        <f>F1177/0.0020052*1000</f>
        <v>0.66553156051086504</v>
      </c>
      <c r="L1177" s="39"/>
      <c r="M1177" s="25"/>
    </row>
    <row r="1178" spans="1:13" x14ac:dyDescent="0.2">
      <c r="A1178" s="25"/>
      <c r="B1178" s="35" t="s">
        <v>774</v>
      </c>
      <c r="C1178" s="36">
        <v>2150241138.256</v>
      </c>
      <c r="D1178" s="33"/>
      <c r="E1178" s="36">
        <v>2.0278760000000001E-3</v>
      </c>
      <c r="F1178" s="36">
        <v>4.4299999999999998E-7</v>
      </c>
      <c r="G1178" s="37">
        <f t="shared" si="231"/>
        <v>6.3463626715576371</v>
      </c>
      <c r="H1178" s="37"/>
      <c r="I1178" s="37"/>
      <c r="J1178" s="37">
        <f>F1178/0.0020052*1000</f>
        <v>0.22092559345701177</v>
      </c>
      <c r="K1178" s="37">
        <f>SQRT((F1178/0.0020052*1000)^2+(F$1076/0.0020052*1000)^2)</f>
        <v>0.64283135375767197</v>
      </c>
      <c r="L1178" s="39"/>
      <c r="M1178" s="25"/>
    </row>
    <row r="1179" spans="1:13" x14ac:dyDescent="0.2">
      <c r="A1179" s="25"/>
      <c r="B1179" s="35" t="s">
        <v>775</v>
      </c>
      <c r="C1179" s="36">
        <v>2097141797.434</v>
      </c>
      <c r="D1179" s="33"/>
      <c r="E1179" s="36">
        <v>2.0279529999999999E-3</v>
      </c>
      <c r="F1179" s="36">
        <v>4.2100000000000002E-7</v>
      </c>
      <c r="G1179" s="37">
        <f t="shared" si="231"/>
        <v>6.3845744112920322</v>
      </c>
      <c r="H1179" s="37"/>
      <c r="I1179" s="37"/>
      <c r="J1179" s="37">
        <f>F1179/0.0020052*1000</f>
        <v>0.20995411928984642</v>
      </c>
      <c r="K1179" s="37">
        <f>SQRT((F1179/0.0020052*1000)^2+(F$1076/0.0020052*1000)^2)</f>
        <v>0.63914377391660748</v>
      </c>
      <c r="L1179" s="39"/>
      <c r="M1179" s="25"/>
    </row>
    <row r="1180" spans="1:13" x14ac:dyDescent="0.2">
      <c r="A1180" s="25"/>
      <c r="B1180" s="35" t="s">
        <v>776</v>
      </c>
      <c r="C1180" s="36">
        <v>2132534590.1370001</v>
      </c>
      <c r="D1180" s="33"/>
      <c r="E1180" s="36">
        <v>2.0286509999999998E-3</v>
      </c>
      <c r="F1180" s="36">
        <v>7.3799999999999996E-7</v>
      </c>
      <c r="G1180" s="37">
        <f t="shared" si="231"/>
        <v>6.7309613507029464</v>
      </c>
      <c r="H1180" s="37"/>
      <c r="I1180" s="37"/>
      <c r="J1180" s="37">
        <f>F1180/0.0020052*1000</f>
        <v>0.36804308797127466</v>
      </c>
      <c r="K1180" s="37">
        <f>SQRT((F1180/0.0020052*1000)^2+(F$1076/0.0020052*1000)^2)</f>
        <v>0.7070217437483941</v>
      </c>
      <c r="L1180" s="39" t="s">
        <v>299</v>
      </c>
      <c r="M1180" s="25"/>
    </row>
    <row r="1181" spans="1:13" x14ac:dyDescent="0.2">
      <c r="A1181" s="25"/>
      <c r="B1181" s="35" t="s">
        <v>777</v>
      </c>
      <c r="C1181" s="36">
        <v>2126257678.6110001</v>
      </c>
      <c r="D1181" s="33"/>
      <c r="E1181" s="36">
        <v>2.0271180000000001E-3</v>
      </c>
      <c r="F1181" s="36">
        <v>1.7700000000000001E-7</v>
      </c>
      <c r="G1181" s="37">
        <f t="shared" si="231"/>
        <v>5.9702003505355261</v>
      </c>
      <c r="H1181" s="37"/>
      <c r="I1181" s="37"/>
      <c r="J1181" s="37">
        <f>F1181/0.0020052*1000</f>
        <v>8.8270496708557758E-2</v>
      </c>
      <c r="K1181" s="37">
        <f>SQRT((F1181/0.0020052*1000)^2+(F$1076/0.0020052*1000)^2)</f>
        <v>0.61009483862655645</v>
      </c>
      <c r="L1181" s="39"/>
      <c r="M1181" s="25"/>
    </row>
    <row r="1182" spans="1:13" x14ac:dyDescent="0.2">
      <c r="A1182" s="25"/>
      <c r="B1182" s="35" t="s">
        <v>778</v>
      </c>
      <c r="C1182" s="36">
        <v>2097479386.237</v>
      </c>
      <c r="D1182" s="33"/>
      <c r="E1182" s="36">
        <v>2.0287669999999999E-3</v>
      </c>
      <c r="F1182" s="36">
        <v>3.3999999999999997E-7</v>
      </c>
      <c r="G1182" s="37">
        <f t="shared" si="231"/>
        <v>6.7885270884848747</v>
      </c>
      <c r="H1182" s="37"/>
      <c r="I1182" s="37"/>
      <c r="J1182" s="37">
        <f>F1182/0.0020052*1000</f>
        <v>0.16955914621982843</v>
      </c>
      <c r="K1182" s="37">
        <f>SQRT((F1182/0.0020052*1000)^2+(F$1076/0.0020052*1000)^2)</f>
        <v>0.62703615174596239</v>
      </c>
      <c r="L1182" s="39"/>
      <c r="M1182" s="25"/>
    </row>
    <row r="1183" spans="1:13" x14ac:dyDescent="0.2">
      <c r="A1183" s="25"/>
      <c r="B1183" s="35"/>
      <c r="C1183" s="36"/>
      <c r="D1183" s="33"/>
      <c r="E1183" s="36"/>
      <c r="F1183" s="36"/>
      <c r="G1183" s="40"/>
      <c r="H1183" s="37"/>
      <c r="I1183" s="37"/>
      <c r="J1183" s="40"/>
      <c r="K1183" s="40"/>
      <c r="L1183" s="39"/>
      <c r="M1183" s="25"/>
    </row>
    <row r="1184" spans="1:13" x14ac:dyDescent="0.2">
      <c r="A1184" s="25">
        <v>1</v>
      </c>
      <c r="B1184" s="35" t="s">
        <v>1853</v>
      </c>
      <c r="C1184" s="36">
        <f>AVERAGE(C1185:C1189)</f>
        <v>2055753550.9285998</v>
      </c>
      <c r="D1184" s="33"/>
      <c r="E1184" s="36">
        <f>AVERAGE(E1185:E1189)</f>
        <v>2.0275427999999996E-3</v>
      </c>
      <c r="F1184" s="36">
        <f>2*STDEV(E1185:E1189)</f>
        <v>2.2819708148878508E-6</v>
      </c>
      <c r="G1184" s="37">
        <f t="shared" ref="G1184:G1189" si="232">1000*(E1184/((1+(0)/1000)*(E$1076/((1+((4.87)/1000))*0.0020052)))/0.0020052-1)</f>
        <v>6.1810100523431721</v>
      </c>
      <c r="H1184" s="38">
        <f>G1184-I1184</f>
        <v>1.0310100523431718</v>
      </c>
      <c r="I1184" s="37">
        <v>5.15</v>
      </c>
      <c r="J1184" s="37"/>
      <c r="K1184" s="37">
        <f>F1184/0.0020052*1000</f>
        <v>1.1380265384439712</v>
      </c>
      <c r="L1184" s="39" t="s">
        <v>3631</v>
      </c>
      <c r="M1184" s="25"/>
    </row>
    <row r="1185" spans="1:13" x14ac:dyDescent="0.2">
      <c r="A1185" s="25"/>
      <c r="B1185" s="35" t="s">
        <v>779</v>
      </c>
      <c r="C1185" s="36">
        <v>2010222444.003</v>
      </c>
      <c r="D1185" s="33"/>
      <c r="E1185" s="36">
        <v>2.027839E-3</v>
      </c>
      <c r="F1185" s="36">
        <v>8.8299999999999995E-7</v>
      </c>
      <c r="G1185" s="37">
        <f t="shared" si="232"/>
        <v>6.3280011862307806</v>
      </c>
      <c r="H1185" s="37"/>
      <c r="I1185" s="37"/>
      <c r="J1185" s="37">
        <f>F1185/0.0020052*1000</f>
        <v>0.44035507680031916</v>
      </c>
      <c r="K1185" s="37">
        <f>SQRT((F1185/0.0020052*1000)^2+(F$1076/0.0020052*1000)^2)</f>
        <v>0.74721926179228237</v>
      </c>
      <c r="L1185" s="39" t="s">
        <v>299</v>
      </c>
      <c r="M1185" s="25"/>
    </row>
    <row r="1186" spans="1:13" x14ac:dyDescent="0.2">
      <c r="A1186" s="25"/>
      <c r="B1186" s="35" t="s">
        <v>780</v>
      </c>
      <c r="C1186" s="36">
        <v>2100158302.3</v>
      </c>
      <c r="D1186" s="33"/>
      <c r="E1186" s="36">
        <v>2.0261680000000001E-3</v>
      </c>
      <c r="F1186" s="36">
        <v>5.5300000000000004E-7</v>
      </c>
      <c r="G1186" s="37">
        <f t="shared" si="232"/>
        <v>5.4987568083575411</v>
      </c>
      <c r="H1186" s="37"/>
      <c r="I1186" s="37"/>
      <c r="J1186" s="37">
        <f>F1186/0.0020052*1000</f>
        <v>0.27578296429283866</v>
      </c>
      <c r="K1186" s="37">
        <f>SQRT((F1186/0.0020052*1000)^2+(F$1076/0.0020052*1000)^2)</f>
        <v>0.66368688018050614</v>
      </c>
      <c r="L1186" s="39"/>
      <c r="M1186" s="25"/>
    </row>
    <row r="1187" spans="1:13" x14ac:dyDescent="0.2">
      <c r="A1187" s="25"/>
      <c r="B1187" s="35" t="s">
        <v>781</v>
      </c>
      <c r="C1187" s="36">
        <v>2032790605.842</v>
      </c>
      <c r="D1187" s="33"/>
      <c r="E1187" s="36">
        <v>2.02899E-3</v>
      </c>
      <c r="F1187" s="36">
        <v>2.4699999999999998E-7</v>
      </c>
      <c r="G1187" s="37">
        <f t="shared" si="232"/>
        <v>6.8991922568064634</v>
      </c>
      <c r="H1187" s="37"/>
      <c r="I1187" s="37"/>
      <c r="J1187" s="37">
        <f>F1187/0.0020052*1000</f>
        <v>0.12317973269499301</v>
      </c>
      <c r="K1187" s="37">
        <f>SQRT((F1187/0.0020052*1000)^2+(F$1076/0.0020052*1000)^2)</f>
        <v>0.61611466309153717</v>
      </c>
      <c r="L1187" s="39"/>
      <c r="M1187" s="25"/>
    </row>
    <row r="1188" spans="1:13" x14ac:dyDescent="0.2">
      <c r="A1188" s="25"/>
      <c r="B1188" s="35" t="s">
        <v>782</v>
      </c>
      <c r="C1188" s="36">
        <v>2039486067.95</v>
      </c>
      <c r="D1188" s="33"/>
      <c r="E1188" s="36">
        <v>2.0266279999999999E-3</v>
      </c>
      <c r="F1188" s="36">
        <v>5.6499999999999999E-7</v>
      </c>
      <c r="G1188" s="37">
        <f t="shared" si="232"/>
        <v>5.727034734043901</v>
      </c>
      <c r="H1188" s="37"/>
      <c r="I1188" s="37"/>
      <c r="J1188" s="37">
        <f>F1188/0.0020052*1000</f>
        <v>0.2817674047476561</v>
      </c>
      <c r="K1188" s="37">
        <f>SQRT((F1188/0.0020052*1000)^2+(F$1076/0.0020052*1000)^2)</f>
        <v>0.66619584350836192</v>
      </c>
      <c r="L1188" s="39"/>
      <c r="M1188" s="25"/>
    </row>
    <row r="1189" spans="1:13" x14ac:dyDescent="0.2">
      <c r="A1189" s="25"/>
      <c r="B1189" s="35" t="s">
        <v>783</v>
      </c>
      <c r="C1189" s="36">
        <v>2096110334.5480001</v>
      </c>
      <c r="D1189" s="33"/>
      <c r="E1189" s="36">
        <v>2.0280889999999998E-3</v>
      </c>
      <c r="F1189" s="36">
        <v>1.61E-7</v>
      </c>
      <c r="G1189" s="37">
        <f t="shared" si="232"/>
        <v>6.4520652762776187</v>
      </c>
      <c r="H1189" s="37"/>
      <c r="I1189" s="37"/>
      <c r="J1189" s="37">
        <f>F1189/0.0020052*1000</f>
        <v>8.0291242768801119E-2</v>
      </c>
      <c r="K1189" s="37">
        <f>SQRT((F1189/0.0020052*1000)^2+(F$1076/0.0020052*1000)^2)</f>
        <v>0.60899155593074272</v>
      </c>
      <c r="L1189" s="39"/>
      <c r="M1189" s="25"/>
    </row>
    <row r="1190" spans="1:13" x14ac:dyDescent="0.2">
      <c r="A1190" s="25"/>
      <c r="B1190" s="35"/>
      <c r="C1190" s="36"/>
      <c r="D1190" s="33"/>
      <c r="E1190" s="36"/>
      <c r="F1190" s="36"/>
      <c r="G1190" s="40"/>
      <c r="H1190" s="37"/>
      <c r="I1190" s="37"/>
      <c r="J1190" s="40"/>
      <c r="K1190" s="40"/>
      <c r="L1190" s="39"/>
      <c r="M1190" s="25"/>
    </row>
    <row r="1191" spans="1:13" x14ac:dyDescent="0.2">
      <c r="A1191" s="25">
        <v>1</v>
      </c>
      <c r="B1191" s="35" t="s">
        <v>1857</v>
      </c>
      <c r="C1191" s="36">
        <f>AVERAGE(C1192:C1196)</f>
        <v>2099106207.0512002</v>
      </c>
      <c r="D1191" s="33"/>
      <c r="E1191" s="36">
        <f>AVERAGE(E1192:E1196)</f>
        <v>2.0232131999999999E-3</v>
      </c>
      <c r="F1191" s="36">
        <f>2*STDEV(E1192:E1196)</f>
        <v>1.0399878845447867E-6</v>
      </c>
      <c r="G1191" s="37">
        <f t="shared" ref="G1191:G1196" si="233">1000*(E1191/((1+(0)/1000)*(E$1076/((1+((4.87)/1000))*0.0020052)))/0.0020052-1)</f>
        <v>4.032418515275582</v>
      </c>
      <c r="H1191" s="38">
        <f>G1191-I1191</f>
        <v>0.492418515275582</v>
      </c>
      <c r="I1191" s="37">
        <v>3.54</v>
      </c>
      <c r="J1191" s="37"/>
      <c r="K1191" s="37">
        <f>F1191/0.0020052*1000</f>
        <v>0.51864546406582224</v>
      </c>
      <c r="L1191" s="39"/>
      <c r="M1191" s="25"/>
    </row>
    <row r="1192" spans="1:13" x14ac:dyDescent="0.2">
      <c r="A1192" s="25"/>
      <c r="B1192" s="35" t="s">
        <v>1621</v>
      </c>
      <c r="C1192" s="36">
        <v>2104593187.5190001</v>
      </c>
      <c r="D1192" s="33"/>
      <c r="E1192" s="36">
        <v>2.0230669999999999E-3</v>
      </c>
      <c r="F1192" s="36">
        <v>1.98E-7</v>
      </c>
      <c r="G1192" s="37">
        <f t="shared" si="233"/>
        <v>3.9598658354160765</v>
      </c>
      <c r="H1192" s="37"/>
      <c r="I1192" s="37"/>
      <c r="J1192" s="37">
        <f>F1192/0.0020052*1000</f>
        <v>9.8743267504488322E-2</v>
      </c>
      <c r="K1192" s="37">
        <f>SQRT((F1192/0.0020052*1000)^2+(F$1076/0.0020052*1000)^2)</f>
        <v>0.61169785385192532</v>
      </c>
      <c r="L1192" s="39"/>
      <c r="M1192" s="25"/>
    </row>
    <row r="1193" spans="1:13" x14ac:dyDescent="0.2">
      <c r="A1193" s="25"/>
      <c r="B1193" s="35" t="s">
        <v>1616</v>
      </c>
      <c r="C1193" s="36">
        <v>2111221911.6719999</v>
      </c>
      <c r="D1193" s="33"/>
      <c r="E1193" s="36">
        <v>2.0231559999999999E-3</v>
      </c>
      <c r="F1193" s="36">
        <v>2.6399999999999998E-7</v>
      </c>
      <c r="G1193" s="37">
        <f t="shared" si="233"/>
        <v>4.0040326514727553</v>
      </c>
      <c r="H1193" s="37"/>
      <c r="I1193" s="37"/>
      <c r="J1193" s="37">
        <f>F1193/0.0020052*1000</f>
        <v>0.13165769000598443</v>
      </c>
      <c r="K1193" s="37">
        <f>SQRT((F1193/0.0020052*1000)^2+(F$1076/0.0020052*1000)^2)</f>
        <v>0.61786550224729353</v>
      </c>
      <c r="L1193" s="39"/>
      <c r="M1193" s="25"/>
    </row>
    <row r="1194" spans="1:13" x14ac:dyDescent="0.2">
      <c r="A1194" s="25"/>
      <c r="B1194" s="35" t="s">
        <v>1617</v>
      </c>
      <c r="C1194" s="36">
        <v>2100826754.5840001</v>
      </c>
      <c r="D1194" s="33"/>
      <c r="E1194" s="36">
        <v>2.0225360000000001E-3</v>
      </c>
      <c r="F1194" s="36">
        <v>2.5600000000000002E-7</v>
      </c>
      <c r="G1194" s="37">
        <f t="shared" si="233"/>
        <v>3.6963537081564635</v>
      </c>
      <c r="H1194" s="37"/>
      <c r="I1194" s="37"/>
      <c r="J1194" s="37">
        <f>F1194/0.0020052*1000</f>
        <v>0.12766806303610614</v>
      </c>
      <c r="K1194" s="37">
        <f>SQRT((F1194/0.0020052*1000)^2+(F$1076/0.0020052*1000)^2)</f>
        <v>0.61702768645254447</v>
      </c>
      <c r="L1194" s="39"/>
      <c r="M1194" s="25"/>
    </row>
    <row r="1195" spans="1:13" x14ac:dyDescent="0.2">
      <c r="A1195" s="25"/>
      <c r="B1195" s="35" t="s">
        <v>1618</v>
      </c>
      <c r="C1195" s="36">
        <v>2102241017.642</v>
      </c>
      <c r="D1195" s="33"/>
      <c r="E1195" s="36">
        <v>2.0233289999999999E-3</v>
      </c>
      <c r="F1195" s="36">
        <v>4.6600000000000002E-7</v>
      </c>
      <c r="G1195" s="37">
        <f t="shared" si="233"/>
        <v>4.0898850017851984</v>
      </c>
      <c r="H1195" s="37"/>
      <c r="I1195" s="37"/>
      <c r="J1195" s="37">
        <f>F1195/0.0020052*1000</f>
        <v>0.23239577099541195</v>
      </c>
      <c r="K1195" s="37">
        <f>SQRT((F1195/0.0020052*1000)^2+(F$1076/0.0020052*1000)^2)</f>
        <v>0.6468630658077027</v>
      </c>
      <c r="L1195" s="39"/>
      <c r="M1195" s="25"/>
    </row>
    <row r="1196" spans="1:13" x14ac:dyDescent="0.2">
      <c r="A1196" s="25"/>
      <c r="B1196" s="35" t="s">
        <v>1619</v>
      </c>
      <c r="C1196" s="36">
        <v>2076648163.839</v>
      </c>
      <c r="D1196" s="33"/>
      <c r="E1196" s="36">
        <v>2.0239780000000001E-3</v>
      </c>
      <c r="F1196" s="36">
        <v>2.5400000000000002E-7</v>
      </c>
      <c r="G1196" s="37">
        <f t="shared" si="233"/>
        <v>4.4119553795469724</v>
      </c>
      <c r="H1196" s="37"/>
      <c r="I1196" s="37"/>
      <c r="J1196" s="37">
        <f>F1196/0.0020052*1000</f>
        <v>0.12667065629363655</v>
      </c>
      <c r="K1196" s="37">
        <f>SQRT((F1196/0.0020052*1000)^2+(F$1076/0.0020052*1000)^2)</f>
        <v>0.61682208674418348</v>
      </c>
      <c r="L1196" s="39" t="s">
        <v>14</v>
      </c>
      <c r="M1196" s="25"/>
    </row>
    <row r="1197" spans="1:13" x14ac:dyDescent="0.2">
      <c r="A1197" s="25"/>
      <c r="B1197" s="35"/>
      <c r="C1197" s="36"/>
      <c r="D1197" s="33"/>
      <c r="E1197" s="36"/>
      <c r="F1197" s="36"/>
      <c r="G1197" s="40"/>
      <c r="H1197" s="37"/>
      <c r="I1197" s="37"/>
      <c r="J1197" s="40"/>
      <c r="K1197" s="40"/>
      <c r="L1197" s="39"/>
      <c r="M1197" s="25"/>
    </row>
    <row r="1198" spans="1:13" x14ac:dyDescent="0.2">
      <c r="A1198" s="25">
        <v>1</v>
      </c>
      <c r="B1198" s="35" t="s">
        <v>1858</v>
      </c>
      <c r="C1198" s="36">
        <f>AVERAGE(C1199:C1203)</f>
        <v>2059973267.9198003</v>
      </c>
      <c r="D1198" s="33"/>
      <c r="E1198" s="36">
        <f>AVERAGE(E1199:E1203)</f>
        <v>1.9979147999999998E-3</v>
      </c>
      <c r="F1198" s="36">
        <f>2*STDEV(E1199:E1203)</f>
        <v>9.9254057851542383E-7</v>
      </c>
      <c r="G1198" s="37">
        <f t="shared" ref="G1198:G1203" si="234">1000*(E1198/((1+(0)/1000)*(E$1076/((1+((4.87)/1000))*0.0020052)))/0.0020052-1)</f>
        <v>-8.5220733872916057</v>
      </c>
      <c r="H1198" s="38">
        <f>G1198-I1198</f>
        <v>-0.91207338729160536</v>
      </c>
      <c r="I1198" s="37">
        <v>-7.61</v>
      </c>
      <c r="J1198" s="37"/>
      <c r="K1198" s="37">
        <f>F1198/0.0020052*1000</f>
        <v>0.49498333259297028</v>
      </c>
      <c r="L1198" s="39"/>
      <c r="M1198" s="25"/>
    </row>
    <row r="1199" spans="1:13" x14ac:dyDescent="0.2">
      <c r="A1199" s="25"/>
      <c r="B1199" s="35" t="s">
        <v>1628</v>
      </c>
      <c r="C1199" s="36">
        <v>2057856659.892</v>
      </c>
      <c r="D1199" s="33"/>
      <c r="E1199" s="36">
        <v>1.9981729999999998E-3</v>
      </c>
      <c r="F1199" s="36">
        <v>8.5899999999999995E-7</v>
      </c>
      <c r="G1199" s="37">
        <f t="shared" si="234"/>
        <v>-8.3939399950914151</v>
      </c>
      <c r="H1199" s="37"/>
      <c r="I1199" s="37"/>
      <c r="J1199" s="37">
        <f>F1199/0.0020052*1000</f>
        <v>0.42838619589068422</v>
      </c>
      <c r="K1199" s="37">
        <f>SQRT((F1199/0.0020052*1000)^2+(F$1076/0.0020052*1000)^2)</f>
        <v>0.74022885944772521</v>
      </c>
      <c r="L1199" s="39" t="s">
        <v>299</v>
      </c>
      <c r="M1199" s="25"/>
    </row>
    <row r="1200" spans="1:13" x14ac:dyDescent="0.2">
      <c r="A1200" s="25"/>
      <c r="B1200" s="35" t="s">
        <v>1623</v>
      </c>
      <c r="C1200" s="36">
        <v>2036140988.6359999</v>
      </c>
      <c r="D1200" s="33"/>
      <c r="E1200" s="36">
        <v>1.998058E-3</v>
      </c>
      <c r="F1200" s="36">
        <v>6.7000000000000004E-7</v>
      </c>
      <c r="G1200" s="37">
        <f t="shared" si="234"/>
        <v>-8.4510094765125601</v>
      </c>
      <c r="H1200" s="37"/>
      <c r="I1200" s="37"/>
      <c r="J1200" s="37">
        <f>F1200/0.0020052*1000</f>
        <v>0.33413125872730903</v>
      </c>
      <c r="K1200" s="37">
        <f>SQRT((F1200/0.0020052*1000)^2+(F$1076/0.0020052*1000)^2)</f>
        <v>0.6899766152474186</v>
      </c>
      <c r="L1200" s="39"/>
      <c r="M1200" s="25"/>
    </row>
    <row r="1201" spans="1:13" x14ac:dyDescent="0.2">
      <c r="A1201" s="25"/>
      <c r="B1201" s="35" t="s">
        <v>1624</v>
      </c>
      <c r="C1201" s="36">
        <v>2085627379.826</v>
      </c>
      <c r="D1201" s="33"/>
      <c r="E1201" s="36">
        <v>1.9982049999999999E-3</v>
      </c>
      <c r="F1201" s="36">
        <v>1.9299999999999999E-7</v>
      </c>
      <c r="G1201" s="37">
        <f t="shared" si="234"/>
        <v>-8.378059791565251</v>
      </c>
      <c r="H1201" s="37"/>
      <c r="I1201" s="37"/>
      <c r="J1201" s="37">
        <f>F1201/0.0020052*1000</f>
        <v>9.6249750648314383E-2</v>
      </c>
      <c r="K1201" s="37">
        <f>SQRT((F1201/0.0020052*1000)^2+(F$1076/0.0020052*1000)^2)</f>
        <v>0.61130029120674489</v>
      </c>
      <c r="L1201" s="39"/>
      <c r="M1201" s="25"/>
    </row>
    <row r="1202" spans="1:13" x14ac:dyDescent="0.2">
      <c r="A1202" s="25"/>
      <c r="B1202" s="35" t="s">
        <v>1625</v>
      </c>
      <c r="C1202" s="36">
        <v>2052172707.7290001</v>
      </c>
      <c r="D1202" s="33"/>
      <c r="E1202" s="36">
        <v>1.9970330000000001E-3</v>
      </c>
      <c r="F1202" s="36">
        <v>3.2399999999999999E-7</v>
      </c>
      <c r="G1202" s="37">
        <f t="shared" si="234"/>
        <v>-8.9596722457049296</v>
      </c>
      <c r="H1202" s="37"/>
      <c r="I1202" s="37"/>
      <c r="J1202" s="37">
        <f>F1202/0.0020052*1000</f>
        <v>0.16157989228007183</v>
      </c>
      <c r="K1202" s="37">
        <f>SQRT((F1202/0.0020052*1000)^2+(F$1076/0.0020052*1000)^2)</f>
        <v>0.62492567007511224</v>
      </c>
      <c r="L1202" s="39"/>
      <c r="M1202" s="25"/>
    </row>
    <row r="1203" spans="1:13" x14ac:dyDescent="0.2">
      <c r="A1203" s="25"/>
      <c r="B1203" s="35" t="s">
        <v>1627</v>
      </c>
      <c r="C1203" s="36">
        <v>2068068603.516</v>
      </c>
      <c r="D1203" s="33"/>
      <c r="E1203" s="36">
        <v>1.998105E-3</v>
      </c>
      <c r="F1203" s="36">
        <v>5.6300000000000005E-7</v>
      </c>
      <c r="G1203" s="37">
        <f t="shared" si="234"/>
        <v>-8.4276854275839863</v>
      </c>
      <c r="H1203" s="37"/>
      <c r="I1203" s="37"/>
      <c r="J1203" s="37">
        <f>F1203/0.0020052*1000</f>
        <v>0.28076999800518659</v>
      </c>
      <c r="K1203" s="37">
        <f>SQRT((F1203/0.0020052*1000)^2+(F$1076/0.0020052*1000)^2)</f>
        <v>0.66577460398352606</v>
      </c>
      <c r="L1203" s="39"/>
      <c r="M1203" s="25"/>
    </row>
    <row r="1204" spans="1:13" x14ac:dyDescent="0.2">
      <c r="A1204" s="25"/>
      <c r="B1204" s="35"/>
      <c r="C1204" s="36"/>
      <c r="D1204" s="33"/>
      <c r="E1204" s="36"/>
      <c r="F1204" s="36"/>
      <c r="G1204" s="40"/>
      <c r="H1204" s="37"/>
      <c r="I1204" s="37"/>
      <c r="J1204" s="40"/>
      <c r="K1204" s="40"/>
      <c r="L1204" s="39"/>
      <c r="M1204" s="25"/>
    </row>
    <row r="1205" spans="1:13" x14ac:dyDescent="0.2">
      <c r="A1205" s="25">
        <v>1</v>
      </c>
      <c r="B1205" s="35" t="s">
        <v>1838</v>
      </c>
      <c r="C1205" s="36">
        <f>AVERAGE(C1206:C1208,C1210)</f>
        <v>2091593943.00425</v>
      </c>
      <c r="D1205" s="33"/>
      <c r="E1205" s="36">
        <f>AVERAGE(E1206:E1208,E1210)</f>
        <v>2.0289372500000001E-3</v>
      </c>
      <c r="F1205" s="36">
        <f>2*STDEV(E1206:E1208,E1210)</f>
        <v>9.6631861550227788E-7</v>
      </c>
      <c r="G1205" s="37">
        <f t="shared" ref="G1205:G1206" si="235">1000*(E1205/((1+(0)/1000)*(E$1076/((1+((4.87)/1000))*0.0020052)))/0.0020052-1)</f>
        <v>6.8730147338067482</v>
      </c>
      <c r="H1205" s="38">
        <f>G1205-I1205</f>
        <v>-1.116985266193252</v>
      </c>
      <c r="I1205" s="40">
        <v>7.99</v>
      </c>
      <c r="J1205" s="37"/>
      <c r="K1205" s="37">
        <f>F1205/0.0020052*1000</f>
        <v>0.48190635123792036</v>
      </c>
      <c r="L1205" s="39"/>
      <c r="M1205" s="25"/>
    </row>
    <row r="1206" spans="1:13" x14ac:dyDescent="0.2">
      <c r="A1206" s="25"/>
      <c r="B1206" s="35" t="s">
        <v>374</v>
      </c>
      <c r="C1206" s="36">
        <v>2095816307.0280001</v>
      </c>
      <c r="D1206" s="33"/>
      <c r="E1206" s="36">
        <v>2.029154E-3</v>
      </c>
      <c r="F1206" s="36">
        <v>5.1200000000000003E-7</v>
      </c>
      <c r="G1206" s="37">
        <f t="shared" si="235"/>
        <v>6.9805782998773047</v>
      </c>
      <c r="H1206" s="37"/>
      <c r="I1206" s="37"/>
      <c r="J1206" s="37">
        <f>F1206/0.0020052*1000</f>
        <v>0.25533612607221229</v>
      </c>
      <c r="K1206" s="37">
        <f>SQRT((F1206/0.0020052*1000)^2+(F$1076/0.0020052*1000)^2)</f>
        <v>0.65545447500734411</v>
      </c>
      <c r="L1206" s="39"/>
      <c r="M1206" s="25"/>
    </row>
    <row r="1207" spans="1:13" x14ac:dyDescent="0.2">
      <c r="A1207" s="25"/>
      <c r="B1207" s="35" t="s">
        <v>376</v>
      </c>
      <c r="C1207" s="36">
        <v>2117765932.8599999</v>
      </c>
      <c r="D1207" s="33"/>
      <c r="E1207" s="36">
        <v>2.0289150000000001E-3</v>
      </c>
      <c r="F1207" s="36">
        <v>3.8599999999999999E-7</v>
      </c>
      <c r="G1207" s="37">
        <f t="shared" ref="G1207:G1210" si="236">1000*(E1207/((1+(0)/1000)*(E$1076/((1+((4.87)/1000))*0.0020052)))/0.0020052-1)</f>
        <v>6.861973029792523</v>
      </c>
      <c r="H1207" s="37"/>
      <c r="I1207" s="37"/>
      <c r="J1207" s="37">
        <f t="shared" ref="J1207:J1210" si="237">F1207/0.0020052*1000</f>
        <v>0.19249950129662877</v>
      </c>
      <c r="K1207" s="37">
        <f t="shared" ref="K1207:K1210" si="238">SQRT((F1207/0.0020052*1000)^2+(F$1076/0.0020052*1000)^2)</f>
        <v>0.63362456512436383</v>
      </c>
      <c r="L1207" s="39"/>
      <c r="M1207" s="25"/>
    </row>
    <row r="1208" spans="1:13" x14ac:dyDescent="0.2">
      <c r="A1208" s="25"/>
      <c r="B1208" s="35" t="s">
        <v>377</v>
      </c>
      <c r="C1208" s="36">
        <v>2087885053.5009999</v>
      </c>
      <c r="D1208" s="33"/>
      <c r="E1208" s="36">
        <v>2.0282770000000002E-3</v>
      </c>
      <c r="F1208" s="36">
        <v>2.9700000000000003E-7</v>
      </c>
      <c r="G1208" s="37">
        <f t="shared" si="236"/>
        <v>6.5453614719930275</v>
      </c>
      <c r="H1208" s="37"/>
      <c r="I1208" s="37"/>
      <c r="J1208" s="37">
        <f t="shared" si="237"/>
        <v>0.14811490125673252</v>
      </c>
      <c r="K1208" s="37">
        <f t="shared" si="238"/>
        <v>0.62158028886369943</v>
      </c>
      <c r="L1208" s="39"/>
      <c r="M1208" s="25"/>
    </row>
    <row r="1209" spans="1:13" x14ac:dyDescent="0.2">
      <c r="A1209" s="25"/>
      <c r="B1209" s="41" t="s">
        <v>378</v>
      </c>
      <c r="C1209" s="42">
        <v>2052884127.0829999</v>
      </c>
      <c r="D1209" s="33"/>
      <c r="E1209" s="42">
        <v>2.0308399999999999E-3</v>
      </c>
      <c r="F1209" s="42">
        <v>2.6899999999999999E-7</v>
      </c>
      <c r="G1209" s="44">
        <f t="shared" si="236"/>
        <v>7.8172665231535099</v>
      </c>
      <c r="H1209" s="44"/>
      <c r="I1209" s="44"/>
      <c r="J1209" s="44">
        <f t="shared" si="237"/>
        <v>0.1341512068621584</v>
      </c>
      <c r="K1209" s="44">
        <f t="shared" si="238"/>
        <v>0.61840163149215743</v>
      </c>
      <c r="L1209" s="39" t="s">
        <v>13</v>
      </c>
      <c r="M1209" s="25"/>
    </row>
    <row r="1210" spans="1:13" x14ac:dyDescent="0.2">
      <c r="A1210" s="25"/>
      <c r="B1210" s="35" t="s">
        <v>379</v>
      </c>
      <c r="C1210" s="36">
        <v>2064908478.628</v>
      </c>
      <c r="D1210" s="33"/>
      <c r="E1210" s="36">
        <v>2.0294029999999999E-3</v>
      </c>
      <c r="F1210" s="36">
        <v>3.4499999999999998E-7</v>
      </c>
      <c r="G1210" s="37">
        <f t="shared" si="236"/>
        <v>7.1041461335639156</v>
      </c>
      <c r="H1210" s="37"/>
      <c r="I1210" s="37"/>
      <c r="J1210" s="37">
        <f t="shared" si="237"/>
        <v>0.17205266307600237</v>
      </c>
      <c r="K1210" s="37">
        <f t="shared" si="238"/>
        <v>0.62771502323995143</v>
      </c>
      <c r="L1210" s="39"/>
      <c r="M1210" s="25"/>
    </row>
    <row r="1211" spans="1:13" x14ac:dyDescent="0.2">
      <c r="A1211" s="25"/>
      <c r="B1211" s="35"/>
      <c r="C1211" s="36"/>
      <c r="D1211" s="33"/>
      <c r="E1211" s="36"/>
      <c r="F1211" s="36"/>
      <c r="G1211" s="40"/>
      <c r="H1211" s="37"/>
      <c r="I1211" s="37"/>
      <c r="J1211" s="40"/>
      <c r="K1211" s="40"/>
      <c r="L1211" s="39"/>
      <c r="M1211" s="25"/>
    </row>
    <row r="1212" spans="1:13" x14ac:dyDescent="0.2">
      <c r="A1212" s="25">
        <v>1</v>
      </c>
      <c r="B1212" s="35" t="s">
        <v>1821</v>
      </c>
      <c r="C1212" s="36">
        <f>AVERAGE(C1213:C1217)</f>
        <v>2048179712.5661998</v>
      </c>
      <c r="D1212" s="33"/>
      <c r="E1212" s="36">
        <f>AVERAGE(E1213:E1217)</f>
        <v>2.0228391999999999E-3</v>
      </c>
      <c r="F1212" s="36">
        <f>2*STDEV(E1213:E1217)</f>
        <v>3.5130727291077471E-7</v>
      </c>
      <c r="G1212" s="37">
        <f t="shared" ref="G1212:G1217" si="239">1000*(E1212/((1+(0)/1000)*(E$1076/((1+((4.87)/1000))*0.0020052)))/0.0020052-1)</f>
        <v>3.8468186365654411</v>
      </c>
      <c r="H1212" s="38">
        <f>G1212-I1212</f>
        <v>-1.6931813634345589</v>
      </c>
      <c r="I1212" s="37">
        <v>5.54</v>
      </c>
      <c r="J1212" s="37"/>
      <c r="K1212" s="37">
        <f>F1212/0.0020052*1000</f>
        <v>0.17519812133990362</v>
      </c>
      <c r="L1212" s="39"/>
      <c r="M1212" s="25"/>
    </row>
    <row r="1213" spans="1:13" x14ac:dyDescent="0.2">
      <c r="A1213" s="25"/>
      <c r="B1213" s="35" t="s">
        <v>705</v>
      </c>
      <c r="C1213" s="36">
        <v>2040657175.99</v>
      </c>
      <c r="D1213" s="33"/>
      <c r="E1213" s="36">
        <v>2.0226469999999998E-3</v>
      </c>
      <c r="F1213" s="36">
        <v>3.8799999999999998E-7</v>
      </c>
      <c r="G1213" s="37">
        <f t="shared" si="239"/>
        <v>3.7514381641372552</v>
      </c>
      <c r="H1213" s="37"/>
      <c r="I1213" s="37"/>
      <c r="J1213" s="37">
        <f t="shared" ref="J1213:J1217" si="240">F1213/0.0020052*1000</f>
        <v>0.19349690803909836</v>
      </c>
      <c r="K1213" s="37">
        <f t="shared" ref="K1213:K1217" si="241">SQRT((F1213/0.0020052*1000)^2+(F$1076/0.0020052*1000)^2)</f>
        <v>0.63392829637923542</v>
      </c>
      <c r="L1213" s="39"/>
      <c r="M1213" s="25"/>
    </row>
    <row r="1214" spans="1:13" x14ac:dyDescent="0.2">
      <c r="A1214" s="25"/>
      <c r="B1214" s="35" t="s">
        <v>706</v>
      </c>
      <c r="C1214" s="36">
        <v>2051481515.819</v>
      </c>
      <c r="D1214" s="33"/>
      <c r="E1214" s="36">
        <v>2.0230869999999998E-3</v>
      </c>
      <c r="F1214" s="36">
        <v>2.7000000000000001E-7</v>
      </c>
      <c r="G1214" s="37">
        <f t="shared" si="239"/>
        <v>3.9697909626197347</v>
      </c>
      <c r="H1214" s="37"/>
      <c r="I1214" s="37"/>
      <c r="J1214" s="37">
        <f t="shared" si="240"/>
        <v>0.13464991023339321</v>
      </c>
      <c r="K1214" s="37">
        <f t="shared" si="241"/>
        <v>0.61851000788625021</v>
      </c>
      <c r="L1214" s="39"/>
      <c r="M1214" s="25"/>
    </row>
    <row r="1215" spans="1:13" x14ac:dyDescent="0.2">
      <c r="A1215" s="25"/>
      <c r="B1215" s="35" t="s">
        <v>707</v>
      </c>
      <c r="C1215" s="36">
        <v>2050434614.1359999</v>
      </c>
      <c r="D1215" s="33"/>
      <c r="E1215" s="36">
        <v>2.0229269999999999E-3</v>
      </c>
      <c r="F1215" s="36">
        <v>4.2E-7</v>
      </c>
      <c r="G1215" s="37">
        <f t="shared" si="239"/>
        <v>3.8903899449898027</v>
      </c>
      <c r="H1215" s="37"/>
      <c r="I1215" s="37"/>
      <c r="J1215" s="37">
        <f t="shared" si="240"/>
        <v>0.20945541591861161</v>
      </c>
      <c r="K1215" s="37">
        <f t="shared" si="241"/>
        <v>0.63898012706752239</v>
      </c>
      <c r="L1215" s="39"/>
      <c r="M1215" s="25"/>
    </row>
    <row r="1216" spans="1:13" x14ac:dyDescent="0.2">
      <c r="A1216" s="25"/>
      <c r="B1216" s="35" t="s">
        <v>708</v>
      </c>
      <c r="C1216" s="36">
        <v>2051918326.5020001</v>
      </c>
      <c r="D1216" s="33"/>
      <c r="E1216" s="36">
        <v>2.0227079999999998E-3</v>
      </c>
      <c r="F1216" s="36">
        <v>3.9099999999999999E-7</v>
      </c>
      <c r="G1216" s="37">
        <f t="shared" si="239"/>
        <v>3.7817098021086792</v>
      </c>
      <c r="H1216" s="37"/>
      <c r="I1216" s="37"/>
      <c r="J1216" s="37">
        <f t="shared" si="240"/>
        <v>0.19499301815280271</v>
      </c>
      <c r="K1216" s="37">
        <f t="shared" si="241"/>
        <v>0.63438656090583101</v>
      </c>
      <c r="L1216" s="39"/>
      <c r="M1216" s="25"/>
    </row>
    <row r="1217" spans="1:13" x14ac:dyDescent="0.2">
      <c r="A1217" s="25"/>
      <c r="B1217" s="35" t="s">
        <v>709</v>
      </c>
      <c r="C1217" s="36">
        <v>2046406930.3840001</v>
      </c>
      <c r="D1217" s="33"/>
      <c r="E1217" s="36">
        <v>2.022827E-3</v>
      </c>
      <c r="F1217" s="36">
        <v>1.9999999999999999E-7</v>
      </c>
      <c r="G1217" s="37">
        <f t="shared" si="239"/>
        <v>3.8407643089710675</v>
      </c>
      <c r="H1217" s="37"/>
      <c r="I1217" s="37"/>
      <c r="J1217" s="37">
        <f t="shared" si="240"/>
        <v>9.9740674246957914E-2</v>
      </c>
      <c r="K1217" s="37">
        <f t="shared" si="241"/>
        <v>0.61185965190460645</v>
      </c>
      <c r="L1217" s="39"/>
      <c r="M1217" s="25"/>
    </row>
    <row r="1218" spans="1:13" x14ac:dyDescent="0.2">
      <c r="A1218" s="25"/>
      <c r="B1218" s="35"/>
      <c r="C1218" s="36"/>
      <c r="D1218" s="33"/>
      <c r="E1218" s="36"/>
      <c r="F1218" s="36"/>
      <c r="G1218" s="40"/>
      <c r="H1218" s="37"/>
      <c r="I1218" s="37"/>
      <c r="J1218" s="40"/>
      <c r="K1218" s="40"/>
      <c r="L1218" s="39"/>
      <c r="M1218" s="25"/>
    </row>
    <row r="1219" spans="1:13" x14ac:dyDescent="0.2">
      <c r="A1219" s="25">
        <v>1</v>
      </c>
      <c r="B1219" s="35" t="s">
        <v>1840</v>
      </c>
      <c r="C1219" s="36">
        <f>AVERAGE(C1220:C1224)</f>
        <v>2027890917.8625998</v>
      </c>
      <c r="D1219" s="33"/>
      <c r="E1219" s="36">
        <f>AVERAGE(E1220:E1224)</f>
        <v>2.0233059999999999E-3</v>
      </c>
      <c r="F1219" s="36">
        <f>2*STDEV(E1220:E1224)</f>
        <v>1.6195165945428295E-6</v>
      </c>
      <c r="G1219" s="37">
        <f t="shared" ref="G1219:G1226" si="242">1000*(E1219/((1+(0)/1000)*(E$1076/((1+((4.87)/1000))*0.0020052)))/0.0020052-1)</f>
        <v>4.0784711055008582</v>
      </c>
      <c r="H1219" s="38">
        <f>G1219-I1219</f>
        <v>-1.5615288944991415</v>
      </c>
      <c r="I1219" s="37">
        <v>5.64</v>
      </c>
      <c r="J1219" s="37"/>
      <c r="K1219" s="37">
        <f>F1219/0.0020052*1000</f>
        <v>0.80765838546919477</v>
      </c>
      <c r="L1219" s="39"/>
      <c r="M1219" s="25"/>
    </row>
    <row r="1220" spans="1:13" x14ac:dyDescent="0.2">
      <c r="A1220" s="25"/>
      <c r="B1220" s="35" t="s">
        <v>710</v>
      </c>
      <c r="C1220" s="36">
        <v>2024358718.0829999</v>
      </c>
      <c r="D1220" s="33"/>
      <c r="E1220" s="36">
        <v>2.023104E-3</v>
      </c>
      <c r="F1220" s="36">
        <v>4.4799999999999999E-7</v>
      </c>
      <c r="G1220" s="37">
        <f t="shared" si="242"/>
        <v>3.9782273207431551</v>
      </c>
      <c r="H1220" s="37"/>
      <c r="I1220" s="37"/>
      <c r="J1220" s="37">
        <f t="shared" ref="J1220:J1224" si="243">F1220/0.0020052*1000</f>
        <v>0.2234191103131857</v>
      </c>
      <c r="K1220" s="37">
        <f t="shared" ref="K1220:K1224" si="244">SQRT((F1220/0.0020052*1000)^2+(F$1076/0.0020052*1000)^2)</f>
        <v>0.64369257443497352</v>
      </c>
      <c r="L1220" s="39"/>
      <c r="M1220" s="25"/>
    </row>
    <row r="1221" spans="1:13" x14ac:dyDescent="0.2">
      <c r="A1221" s="25"/>
      <c r="B1221" s="35" t="s">
        <v>711</v>
      </c>
      <c r="C1221" s="36">
        <v>2026896296.425</v>
      </c>
      <c r="D1221" s="33"/>
      <c r="E1221" s="36">
        <v>2.0242139999999999E-3</v>
      </c>
      <c r="F1221" s="36">
        <v>3.3299999999999998E-7</v>
      </c>
      <c r="G1221" s="37">
        <f t="shared" si="242"/>
        <v>4.5290718805510721</v>
      </c>
      <c r="H1221" s="37"/>
      <c r="I1221" s="37"/>
      <c r="J1221" s="37">
        <f t="shared" si="243"/>
        <v>0.16606822262118492</v>
      </c>
      <c r="K1221" s="37">
        <f t="shared" si="244"/>
        <v>0.62610117879951943</v>
      </c>
      <c r="L1221" s="39"/>
      <c r="M1221" s="25"/>
    </row>
    <row r="1222" spans="1:13" x14ac:dyDescent="0.2">
      <c r="A1222" s="25"/>
      <c r="B1222" s="35" t="s">
        <v>712</v>
      </c>
      <c r="C1222" s="36">
        <v>2032922050.4979999</v>
      </c>
      <c r="D1222" s="33"/>
      <c r="E1222" s="36">
        <v>2.0220910000000002E-3</v>
      </c>
      <c r="F1222" s="36">
        <v>2.8099999999999999E-7</v>
      </c>
      <c r="G1222" s="37">
        <f t="shared" si="242"/>
        <v>3.4755196278732914</v>
      </c>
      <c r="H1222" s="37"/>
      <c r="I1222" s="37"/>
      <c r="J1222" s="37">
        <f t="shared" si="243"/>
        <v>0.14013564731697586</v>
      </c>
      <c r="K1222" s="37">
        <f t="shared" si="244"/>
        <v>0.61972738456400023</v>
      </c>
      <c r="L1222" s="39"/>
      <c r="M1222" s="25"/>
    </row>
    <row r="1223" spans="1:13" x14ac:dyDescent="0.2">
      <c r="A1223" s="25"/>
      <c r="B1223" s="35" t="s">
        <v>713</v>
      </c>
      <c r="C1223" s="36">
        <v>1999003661.378</v>
      </c>
      <c r="D1223" s="33"/>
      <c r="E1223" s="36">
        <v>2.0238360000000002E-3</v>
      </c>
      <c r="F1223" s="36">
        <v>4.4700000000000002E-7</v>
      </c>
      <c r="G1223" s="37">
        <f t="shared" si="242"/>
        <v>4.341486976400466</v>
      </c>
      <c r="H1223" s="37"/>
      <c r="I1223" s="37"/>
      <c r="J1223" s="37">
        <f t="shared" si="243"/>
        <v>0.22292040694195092</v>
      </c>
      <c r="K1223" s="37">
        <f t="shared" si="244"/>
        <v>0.64351964955295138</v>
      </c>
      <c r="L1223" s="39"/>
      <c r="M1223" s="25"/>
    </row>
    <row r="1224" spans="1:13" x14ac:dyDescent="0.2">
      <c r="A1224" s="25"/>
      <c r="B1224" s="35" t="s">
        <v>714</v>
      </c>
      <c r="C1224" s="36">
        <v>2056273862.9289999</v>
      </c>
      <c r="D1224" s="33"/>
      <c r="E1224" s="36">
        <v>2.0232850000000001E-3</v>
      </c>
      <c r="F1224" s="36">
        <v>6.2300000000000001E-7</v>
      </c>
      <c r="G1224" s="37">
        <f t="shared" si="242"/>
        <v>4.0680497219369727</v>
      </c>
      <c r="H1224" s="37"/>
      <c r="I1224" s="37"/>
      <c r="J1224" s="37">
        <f t="shared" si="243"/>
        <v>0.31069220027927391</v>
      </c>
      <c r="K1224" s="37">
        <f t="shared" si="244"/>
        <v>0.67893569271615473</v>
      </c>
      <c r="L1224" s="39"/>
      <c r="M1224" s="25"/>
    </row>
    <row r="1225" spans="1:13" x14ac:dyDescent="0.2">
      <c r="A1225" s="25"/>
      <c r="B1225" s="35"/>
      <c r="C1225" s="36"/>
      <c r="D1225" s="33"/>
      <c r="E1225" s="36"/>
      <c r="F1225" s="36"/>
      <c r="G1225" s="40"/>
      <c r="H1225" s="37"/>
      <c r="I1225" s="37"/>
      <c r="J1225" s="40"/>
      <c r="K1225" s="40"/>
      <c r="L1225" s="39"/>
      <c r="M1225" s="25"/>
    </row>
    <row r="1226" spans="1:13" x14ac:dyDescent="0.2">
      <c r="A1226" s="25">
        <v>1</v>
      </c>
      <c r="B1226" s="35" t="s">
        <v>2673</v>
      </c>
      <c r="C1226" s="36">
        <f>AVERAGE(C1227:C1236)</f>
        <v>2035068306.3270001</v>
      </c>
      <c r="D1226" s="33"/>
      <c r="E1226" s="36">
        <f>AVERAGE(E1227:E1236)</f>
        <v>2.0236858999999998E-3</v>
      </c>
      <c r="F1226" s="36">
        <f>2*STDEV(E1227:E1236)</f>
        <v>9.0851451404039997E-7</v>
      </c>
      <c r="G1226" s="37">
        <f t="shared" si="242"/>
        <v>4.2669988967360961</v>
      </c>
      <c r="H1226" s="38">
        <f>G1226-I1226</f>
        <v>-1.3330011032639035</v>
      </c>
      <c r="I1226" s="37">
        <v>5.6</v>
      </c>
      <c r="J1226" s="37"/>
      <c r="K1226" s="37">
        <f>F1226/0.0020052*1000</f>
        <v>0.45307925096768403</v>
      </c>
      <c r="L1226" s="39"/>
      <c r="M1226" s="25"/>
    </row>
    <row r="1227" spans="1:13" x14ac:dyDescent="0.2">
      <c r="A1227" s="25"/>
      <c r="B1227" s="35" t="s">
        <v>2674</v>
      </c>
      <c r="C1227" s="36">
        <v>1977610704.9660001</v>
      </c>
      <c r="D1227" s="33"/>
      <c r="E1227" s="36">
        <v>2.0237010000000001E-3</v>
      </c>
      <c r="F1227" s="36">
        <v>4.0900000000000002E-7</v>
      </c>
      <c r="G1227" s="37">
        <f t="shared" ref="G1227" si="245">1000*(E1227/((1+(0)/1000)*(E$1076/((1+((4.87)/1000))*0.0020052)))/0.0020052-1)</f>
        <v>4.2744923677748847</v>
      </c>
      <c r="H1227" s="37"/>
      <c r="I1227" s="37"/>
      <c r="J1227" s="37">
        <f t="shared" ref="J1227" si="246">F1227/0.0020052*1000</f>
        <v>0.20396967883502892</v>
      </c>
      <c r="K1227" s="37">
        <f t="shared" ref="K1227" si="247">SQRT((F1227/0.0020052*1000)^2+(F$1076/0.0020052*1000)^2)</f>
        <v>0.63720299859122864</v>
      </c>
      <c r="L1227" s="39"/>
      <c r="M1227" s="25"/>
    </row>
    <row r="1228" spans="1:13" x14ac:dyDescent="0.2">
      <c r="A1228" s="25"/>
      <c r="B1228" s="35" t="s">
        <v>2675</v>
      </c>
      <c r="C1228" s="36">
        <v>2076653474.9820001</v>
      </c>
      <c r="D1228" s="33"/>
      <c r="E1228" s="36">
        <v>2.0237390000000001E-3</v>
      </c>
      <c r="F1228" s="36">
        <v>1.2800000000000001E-7</v>
      </c>
      <c r="G1228" s="37">
        <f t="shared" ref="G1228:G1236" si="248">1000*(E1228/((1+(0)/1000)*(E$1076/((1+((4.87)/1000))*0.0020052)))/0.0020052-1)</f>
        <v>4.2933501094621906</v>
      </c>
      <c r="H1228" s="37"/>
      <c r="I1228" s="37"/>
      <c r="J1228" s="37">
        <f t="shared" ref="J1228:J1236" si="249">F1228/0.0020052*1000</f>
        <v>6.3834031518053072E-2</v>
      </c>
      <c r="K1228" s="37">
        <f t="shared" ref="K1228:K1236" si="250">SQRT((F1228/0.0020052*1000)^2+(F$1076/0.0020052*1000)^2)</f>
        <v>0.60704103247592434</v>
      </c>
      <c r="L1228" s="39"/>
      <c r="M1228" s="25"/>
    </row>
    <row r="1229" spans="1:13" x14ac:dyDescent="0.2">
      <c r="A1229" s="25"/>
      <c r="B1229" s="35" t="s">
        <v>2676</v>
      </c>
      <c r="C1229" s="36">
        <v>2001383301.707</v>
      </c>
      <c r="D1229" s="33"/>
      <c r="E1229" s="36">
        <v>2.022921E-3</v>
      </c>
      <c r="F1229" s="36">
        <v>4.1199999999999998E-7</v>
      </c>
      <c r="G1229" s="37">
        <f t="shared" si="248"/>
        <v>3.8874124068288829</v>
      </c>
      <c r="H1229" s="37"/>
      <c r="I1229" s="37"/>
      <c r="J1229" s="37">
        <f t="shared" si="249"/>
        <v>0.2054657889487333</v>
      </c>
      <c r="K1229" s="37">
        <f t="shared" si="250"/>
        <v>0.63768348101382855</v>
      </c>
      <c r="L1229" s="39"/>
      <c r="M1229" s="25"/>
    </row>
    <row r="1230" spans="1:13" x14ac:dyDescent="0.2">
      <c r="A1230" s="25"/>
      <c r="B1230" s="35" t="s">
        <v>2677</v>
      </c>
      <c r="C1230" s="36">
        <v>2021606666.592</v>
      </c>
      <c r="D1230" s="33"/>
      <c r="E1230" s="36">
        <v>2.0236730000000001E-3</v>
      </c>
      <c r="F1230" s="36">
        <v>5.3399999999999999E-7</v>
      </c>
      <c r="G1230" s="37">
        <f t="shared" si="248"/>
        <v>4.260597189689852</v>
      </c>
      <c r="H1230" s="37"/>
      <c r="I1230" s="37"/>
      <c r="J1230" s="37">
        <f t="shared" si="249"/>
        <v>0.26630760023937761</v>
      </c>
      <c r="K1230" s="37">
        <f t="shared" si="250"/>
        <v>0.65980585741174236</v>
      </c>
      <c r="L1230" s="39"/>
      <c r="M1230" s="25"/>
    </row>
    <row r="1231" spans="1:13" x14ac:dyDescent="0.2">
      <c r="A1231" s="25"/>
      <c r="B1231" s="35" t="s">
        <v>2678</v>
      </c>
      <c r="C1231" s="36">
        <v>2072221204.1140001</v>
      </c>
      <c r="D1231" s="33"/>
      <c r="E1231" s="36">
        <v>2.0233619999999999E-3</v>
      </c>
      <c r="F1231" s="36">
        <v>3.4900000000000001E-7</v>
      </c>
      <c r="G1231" s="37">
        <f t="shared" si="248"/>
        <v>4.1062614616713677</v>
      </c>
      <c r="H1231" s="37"/>
      <c r="I1231" s="37"/>
      <c r="J1231" s="37">
        <f t="shared" si="249"/>
        <v>0.17404747656094158</v>
      </c>
      <c r="K1231" s="37">
        <f t="shared" si="250"/>
        <v>0.62826471779562787</v>
      </c>
      <c r="L1231" s="39"/>
      <c r="M1231" s="25"/>
    </row>
    <row r="1232" spans="1:13" x14ac:dyDescent="0.2">
      <c r="A1232" s="25"/>
      <c r="B1232" s="35" t="s">
        <v>789</v>
      </c>
      <c r="C1232" s="36">
        <v>2043766243.092</v>
      </c>
      <c r="D1232" s="33"/>
      <c r="E1232" s="36">
        <v>2.0235349999999999E-3</v>
      </c>
      <c r="F1232" s="36">
        <v>5.2099999999999997E-7</v>
      </c>
      <c r="G1232" s="37">
        <f t="shared" si="248"/>
        <v>4.1921138119838108</v>
      </c>
      <c r="H1232" s="37"/>
      <c r="I1232" s="37"/>
      <c r="J1232" s="37">
        <f t="shared" si="249"/>
        <v>0.25982445641332536</v>
      </c>
      <c r="K1232" s="37">
        <f t="shared" si="250"/>
        <v>0.65721593078688256</v>
      </c>
      <c r="L1232" s="39"/>
      <c r="M1232" s="25"/>
    </row>
    <row r="1233" spans="1:13" x14ac:dyDescent="0.2">
      <c r="A1233" s="25"/>
      <c r="B1233" s="35" t="s">
        <v>790</v>
      </c>
      <c r="C1233" s="36">
        <v>2044783594.023</v>
      </c>
      <c r="D1233" s="33"/>
      <c r="E1233" s="36">
        <v>2.0234540000000001E-3</v>
      </c>
      <c r="F1233" s="36">
        <v>1.1300000000000001E-7</v>
      </c>
      <c r="G1233" s="37">
        <f t="shared" si="248"/>
        <v>4.1519170468087285</v>
      </c>
      <c r="H1233" s="37"/>
      <c r="I1233" s="37"/>
      <c r="J1233" s="37">
        <f t="shared" si="249"/>
        <v>5.6353480949531229E-2</v>
      </c>
      <c r="K1233" s="37">
        <f t="shared" si="250"/>
        <v>0.60630004646603619</v>
      </c>
      <c r="L1233" s="39"/>
      <c r="M1233" s="25"/>
    </row>
    <row r="1234" spans="1:13" x14ac:dyDescent="0.2">
      <c r="A1234" s="25"/>
      <c r="B1234" s="35" t="s">
        <v>792</v>
      </c>
      <c r="C1234" s="36">
        <v>2005565943.885</v>
      </c>
      <c r="D1234" s="33"/>
      <c r="E1234" s="36">
        <v>2.0245789999999999E-3</v>
      </c>
      <c r="F1234" s="36">
        <v>2.0900000000000001E-7</v>
      </c>
      <c r="G1234" s="37">
        <f t="shared" si="248"/>
        <v>4.7102054520196113</v>
      </c>
      <c r="H1234" s="37"/>
      <c r="I1234" s="37"/>
      <c r="J1234" s="37">
        <f t="shared" si="249"/>
        <v>0.10422900458807102</v>
      </c>
      <c r="K1234" s="37">
        <f t="shared" si="250"/>
        <v>0.61260731053996453</v>
      </c>
      <c r="L1234" s="39"/>
      <c r="M1234" s="25"/>
    </row>
    <row r="1235" spans="1:13" x14ac:dyDescent="0.2">
      <c r="A1235" s="25"/>
      <c r="B1235" s="35" t="s">
        <v>795</v>
      </c>
      <c r="C1235" s="36">
        <v>2055110324.727</v>
      </c>
      <c r="D1235" s="33"/>
      <c r="E1235" s="36">
        <v>2.0242239999999998E-3</v>
      </c>
      <c r="F1235" s="36">
        <v>3.4999999999999998E-7</v>
      </c>
      <c r="G1235" s="37">
        <f t="shared" si="248"/>
        <v>4.5340344441531233</v>
      </c>
      <c r="H1235" s="37"/>
      <c r="I1235" s="37"/>
      <c r="J1235" s="37">
        <f t="shared" si="249"/>
        <v>0.17454617993217633</v>
      </c>
      <c r="K1235" s="37">
        <f t="shared" si="250"/>
        <v>0.62840305573612876</v>
      </c>
      <c r="L1235" s="39"/>
      <c r="M1235" s="25"/>
    </row>
    <row r="1236" spans="1:13" x14ac:dyDescent="0.2">
      <c r="A1236" s="25"/>
      <c r="B1236" s="35" t="s">
        <v>796</v>
      </c>
      <c r="C1236" s="36">
        <v>2051981605.1819999</v>
      </c>
      <c r="D1236" s="33"/>
      <c r="E1236" s="36">
        <v>2.0236709999999999E-3</v>
      </c>
      <c r="F1236" s="36">
        <v>5.2399999999999998E-7</v>
      </c>
      <c r="G1236" s="37">
        <f t="shared" si="248"/>
        <v>4.2596046769693974</v>
      </c>
      <c r="H1236" s="37"/>
      <c r="I1236" s="37"/>
      <c r="J1236" s="37">
        <f t="shared" si="249"/>
        <v>0.26132056652702973</v>
      </c>
      <c r="K1236" s="37">
        <f t="shared" si="250"/>
        <v>0.65780884002846618</v>
      </c>
      <c r="L1236" s="39"/>
      <c r="M1236" s="25"/>
    </row>
    <row r="1237" spans="1:13" x14ac:dyDescent="0.2">
      <c r="A1237" s="25"/>
      <c r="B1237" s="35"/>
      <c r="C1237" s="36"/>
      <c r="D1237" s="33"/>
      <c r="E1237" s="36"/>
      <c r="F1237" s="36"/>
      <c r="G1237" s="40"/>
      <c r="H1237" s="37"/>
      <c r="I1237" s="37"/>
      <c r="J1237" s="40"/>
      <c r="K1237" s="40"/>
      <c r="L1237" s="39"/>
      <c r="M1237" s="25"/>
    </row>
    <row r="1238" spans="1:13" x14ac:dyDescent="0.2">
      <c r="A1238" s="25"/>
      <c r="B1238" s="30" t="s">
        <v>1413</v>
      </c>
      <c r="C1238" s="33"/>
      <c r="D1238" s="33"/>
      <c r="E1238" s="33"/>
      <c r="F1238" s="33"/>
      <c r="G1238" s="31"/>
      <c r="H1238" s="37"/>
      <c r="I1238" s="37"/>
      <c r="J1238" s="31"/>
      <c r="K1238" s="31"/>
      <c r="L1238" s="32"/>
      <c r="M1238" s="25"/>
    </row>
    <row r="1239" spans="1:13" x14ac:dyDescent="0.2">
      <c r="A1239" s="25"/>
      <c r="B1239" s="30" t="s">
        <v>3027</v>
      </c>
      <c r="C1239" s="36"/>
      <c r="D1239" s="33"/>
      <c r="E1239" s="36"/>
      <c r="F1239" s="36"/>
      <c r="G1239" s="40"/>
      <c r="H1239" s="37"/>
      <c r="I1239" s="40"/>
      <c r="J1239" s="40"/>
      <c r="K1239" s="40"/>
      <c r="L1239" s="39"/>
      <c r="M1239" s="25"/>
    </row>
    <row r="1240" spans="1:13" x14ac:dyDescent="0.2">
      <c r="A1240" s="25">
        <v>1</v>
      </c>
      <c r="B1240" s="35" t="s">
        <v>2710</v>
      </c>
      <c r="C1240" s="36">
        <f>AVERAGE(C1241:C1250)</f>
        <v>1283589833.8684001</v>
      </c>
      <c r="D1240" s="33"/>
      <c r="E1240" s="36">
        <f>AVERAGE(E1241:E1250)</f>
        <v>2.0428161999999999E-3</v>
      </c>
      <c r="F1240" s="36">
        <f>2*STDEV(E1241:E1250)</f>
        <v>6.9642120077497728E-7</v>
      </c>
      <c r="G1240" s="37">
        <f t="shared" ref="G1240:G1250" si="251">1000*(E1240/((1+(0)/1000)*(E$1240/((1+((4.87)/1000))*0.0020052)))/0.0020052-1)</f>
        <v>4.8699999999999299</v>
      </c>
      <c r="H1240" s="38">
        <f>G1240-I1240</f>
        <v>-7.0166095156309893E-14</v>
      </c>
      <c r="I1240" s="38">
        <v>4.87</v>
      </c>
      <c r="J1240" s="37"/>
      <c r="K1240" s="37">
        <f>F1240/0.0020052*1000</f>
        <v>0.34730760062586141</v>
      </c>
      <c r="L1240" s="39"/>
      <c r="M1240" s="25"/>
    </row>
    <row r="1241" spans="1:13" x14ac:dyDescent="0.2">
      <c r="A1241" s="25"/>
      <c r="B1241" s="35" t="s">
        <v>301</v>
      </c>
      <c r="C1241" s="36">
        <v>1295823944.724</v>
      </c>
      <c r="D1241" s="33"/>
      <c r="E1241" s="36">
        <v>2.0431519999999999E-3</v>
      </c>
      <c r="F1241" s="36">
        <v>3.2099999999999998E-7</v>
      </c>
      <c r="G1241" s="37">
        <f t="shared" si="251"/>
        <v>5.0351814519580262</v>
      </c>
      <c r="H1241" s="37"/>
      <c r="I1241" s="37"/>
      <c r="J1241" s="37">
        <f t="shared" ref="J1241:J1250" si="252">F1241/0.0020052*1000</f>
        <v>0.16008378216636746</v>
      </c>
      <c r="K1241" s="37">
        <f t="shared" ref="K1241:K1250" si="253">SQRT((F1241/0.0020052*1000)^2+(F$1240/0.0020052*1000)^2)</f>
        <v>0.38242566175033527</v>
      </c>
      <c r="L1241" s="39"/>
      <c r="M1241" s="25"/>
    </row>
    <row r="1242" spans="1:13" x14ac:dyDescent="0.2">
      <c r="A1242" s="25"/>
      <c r="B1242" s="35" t="s">
        <v>320</v>
      </c>
      <c r="C1242" s="36">
        <v>1311504340.2260001</v>
      </c>
      <c r="D1242" s="33"/>
      <c r="E1242" s="36">
        <v>2.0424430000000001E-3</v>
      </c>
      <c r="F1242" s="36">
        <v>6.8100000000000002E-7</v>
      </c>
      <c r="G1242" s="37">
        <f t="shared" si="251"/>
        <v>4.6864213285560119</v>
      </c>
      <c r="H1242" s="37"/>
      <c r="I1242" s="37"/>
      <c r="J1242" s="37">
        <f t="shared" si="252"/>
        <v>0.33961699581089172</v>
      </c>
      <c r="K1242" s="37">
        <f t="shared" si="253"/>
        <v>0.4857594809122186</v>
      </c>
      <c r="L1242" s="39"/>
      <c r="M1242" s="25"/>
    </row>
    <row r="1243" spans="1:13" x14ac:dyDescent="0.2">
      <c r="A1243" s="25"/>
      <c r="B1243" s="35" t="s">
        <v>322</v>
      </c>
      <c r="C1243" s="36">
        <v>1300867287.1459999</v>
      </c>
      <c r="D1243" s="33"/>
      <c r="E1243" s="36">
        <v>2.0424670000000001E-3</v>
      </c>
      <c r="F1243" s="36">
        <v>8.2900000000000002E-7</v>
      </c>
      <c r="G1243" s="37">
        <f t="shared" si="251"/>
        <v>4.6982270308997265</v>
      </c>
      <c r="H1243" s="37"/>
      <c r="I1243" s="37"/>
      <c r="J1243" s="37">
        <f t="shared" si="252"/>
        <v>0.41342509475364059</v>
      </c>
      <c r="K1243" s="37">
        <f t="shared" si="253"/>
        <v>0.53994710706193205</v>
      </c>
      <c r="L1243" s="39"/>
      <c r="M1243" s="25"/>
    </row>
    <row r="1244" spans="1:13" x14ac:dyDescent="0.2">
      <c r="A1244" s="25"/>
      <c r="B1244" s="35" t="s">
        <v>323</v>
      </c>
      <c r="C1244" s="36">
        <v>1302283675.723</v>
      </c>
      <c r="D1244" s="33"/>
      <c r="E1244" s="36">
        <v>2.0435000000000002E-3</v>
      </c>
      <c r="F1244" s="36">
        <v>2.8599999999999999E-7</v>
      </c>
      <c r="G1244" s="37">
        <f t="shared" si="251"/>
        <v>5.2063641359412216</v>
      </c>
      <c r="H1244" s="37"/>
      <c r="I1244" s="37"/>
      <c r="J1244" s="37">
        <f t="shared" si="252"/>
        <v>0.1426291641731498</v>
      </c>
      <c r="K1244" s="37">
        <f t="shared" si="253"/>
        <v>0.37545392250611015</v>
      </c>
      <c r="L1244" s="39"/>
      <c r="M1244" s="25"/>
    </row>
    <row r="1245" spans="1:13" x14ac:dyDescent="0.2">
      <c r="A1245" s="25"/>
      <c r="B1245" s="35" t="s">
        <v>324</v>
      </c>
      <c r="C1245" s="36">
        <v>1314864978.9400001</v>
      </c>
      <c r="D1245" s="33"/>
      <c r="E1245" s="36">
        <v>2.0430909999999999E-3</v>
      </c>
      <c r="F1245" s="36">
        <v>6.6499999999999999E-7</v>
      </c>
      <c r="G1245" s="37">
        <f t="shared" si="251"/>
        <v>5.0051752918347514</v>
      </c>
      <c r="H1245" s="37"/>
      <c r="I1245" s="37"/>
      <c r="J1245" s="37">
        <f t="shared" si="252"/>
        <v>0.33163774187113509</v>
      </c>
      <c r="K1245" s="37">
        <f t="shared" si="253"/>
        <v>0.48021470332121075</v>
      </c>
      <c r="L1245" s="39"/>
      <c r="M1245" s="25"/>
    </row>
    <row r="1246" spans="1:13" x14ac:dyDescent="0.2">
      <c r="A1246" s="25"/>
      <c r="B1246" s="35" t="s">
        <v>800</v>
      </c>
      <c r="C1246" s="36">
        <v>1256241739.575</v>
      </c>
      <c r="D1246" s="33"/>
      <c r="E1246" s="36">
        <v>2.0428159999999998E-3</v>
      </c>
      <c r="F1246" s="36">
        <v>3.5499999999999999E-7</v>
      </c>
      <c r="G1246" s="37">
        <f t="shared" si="251"/>
        <v>4.8699016191469102</v>
      </c>
      <c r="H1246" s="37"/>
      <c r="I1246" s="37"/>
      <c r="J1246" s="37">
        <f t="shared" si="252"/>
        <v>0.17703969678835027</v>
      </c>
      <c r="K1246" s="37">
        <f t="shared" si="253"/>
        <v>0.38982768461386097</v>
      </c>
      <c r="L1246" s="39"/>
      <c r="M1246" s="25"/>
    </row>
    <row r="1247" spans="1:13" x14ac:dyDescent="0.2">
      <c r="A1247" s="25"/>
      <c r="B1247" s="35" t="s">
        <v>801</v>
      </c>
      <c r="C1247" s="36">
        <v>1270136393.8299999</v>
      </c>
      <c r="D1247" s="33"/>
      <c r="E1247" s="36">
        <v>2.0424779999999999E-3</v>
      </c>
      <c r="F1247" s="36">
        <v>2.05E-7</v>
      </c>
      <c r="G1247" s="37">
        <f t="shared" si="251"/>
        <v>4.7036379778071513</v>
      </c>
      <c r="H1247" s="37"/>
      <c r="I1247" s="37"/>
      <c r="J1247" s="37">
        <f t="shared" si="252"/>
        <v>0.10223419110313185</v>
      </c>
      <c r="K1247" s="37">
        <f t="shared" si="253"/>
        <v>0.36204198552516603</v>
      </c>
      <c r="L1247" s="39"/>
      <c r="M1247" s="25"/>
    </row>
    <row r="1248" spans="1:13" x14ac:dyDescent="0.2">
      <c r="A1248" s="25"/>
      <c r="B1248" s="35" t="s">
        <v>802</v>
      </c>
      <c r="C1248" s="36">
        <v>1265469211.4230001</v>
      </c>
      <c r="D1248" s="33"/>
      <c r="E1248" s="36">
        <v>2.0428989999999999E-3</v>
      </c>
      <c r="F1248" s="36">
        <v>1.0690000000000001E-6</v>
      </c>
      <c r="G1248" s="37">
        <f t="shared" si="251"/>
        <v>4.9107296730854788</v>
      </c>
      <c r="H1248" s="37"/>
      <c r="I1248" s="37"/>
      <c r="J1248" s="37">
        <f t="shared" si="252"/>
        <v>0.53311390384999002</v>
      </c>
      <c r="K1248" s="37">
        <f t="shared" si="253"/>
        <v>0.63626488503662471</v>
      </c>
      <c r="L1248" s="39" t="s">
        <v>299</v>
      </c>
      <c r="M1248" s="25"/>
    </row>
    <row r="1249" spans="1:13" x14ac:dyDescent="0.2">
      <c r="A1249" s="25"/>
      <c r="B1249" s="35" t="s">
        <v>803</v>
      </c>
      <c r="C1249" s="36">
        <v>1259957677.714</v>
      </c>
      <c r="D1249" s="33"/>
      <c r="E1249" s="36">
        <v>2.0426960000000001E-3</v>
      </c>
      <c r="F1249" s="36">
        <v>3.7399999999999999E-7</v>
      </c>
      <c r="G1249" s="37">
        <f t="shared" si="251"/>
        <v>4.8108731074287814</v>
      </c>
      <c r="H1249" s="37"/>
      <c r="I1249" s="37"/>
      <c r="J1249" s="37">
        <f t="shared" si="252"/>
        <v>0.1865150608418113</v>
      </c>
      <c r="K1249" s="37">
        <f t="shared" si="253"/>
        <v>0.39422130507281999</v>
      </c>
      <c r="L1249" s="39"/>
      <c r="M1249" s="25"/>
    </row>
    <row r="1250" spans="1:13" x14ac:dyDescent="0.2">
      <c r="A1250" s="25"/>
      <c r="B1250" s="35" t="s">
        <v>804</v>
      </c>
      <c r="C1250" s="36">
        <v>1258749089.3829999</v>
      </c>
      <c r="D1250" s="33"/>
      <c r="E1250" s="36">
        <v>2.0426200000000002E-3</v>
      </c>
      <c r="F1250" s="36">
        <v>5.1200000000000003E-7</v>
      </c>
      <c r="G1250" s="37">
        <f t="shared" si="251"/>
        <v>4.7734883833407959</v>
      </c>
      <c r="H1250" s="37"/>
      <c r="I1250" s="37"/>
      <c r="J1250" s="37">
        <f t="shared" si="252"/>
        <v>0.25533612607221229</v>
      </c>
      <c r="K1250" s="37">
        <f t="shared" si="253"/>
        <v>0.43106740392896509</v>
      </c>
      <c r="L1250" s="39"/>
      <c r="M1250" s="25"/>
    </row>
    <row r="1251" spans="1:13" x14ac:dyDescent="0.2">
      <c r="A1251" s="25"/>
      <c r="B1251" s="35"/>
      <c r="C1251" s="36"/>
      <c r="D1251" s="33"/>
      <c r="E1251" s="36"/>
      <c r="F1251" s="36"/>
      <c r="G1251" s="40"/>
      <c r="H1251" s="37"/>
      <c r="I1251" s="37"/>
      <c r="J1251" s="40"/>
      <c r="K1251" s="40"/>
      <c r="L1251" s="39"/>
      <c r="M1251" s="25"/>
    </row>
    <row r="1252" spans="1:13" x14ac:dyDescent="0.2">
      <c r="A1252" s="25">
        <v>1</v>
      </c>
      <c r="B1252" s="35" t="s">
        <v>1550</v>
      </c>
      <c r="C1252" s="36">
        <f>AVERAGE(C1253:C1285,C1287:C1296)</f>
        <v>1312597792.4726515</v>
      </c>
      <c r="D1252" s="33"/>
      <c r="E1252" s="36">
        <f>AVERAGE(E1253:E1285,E1287:E1296)</f>
        <v>2.0543031162790688E-3</v>
      </c>
      <c r="F1252" s="36">
        <f>2*STDEV(E1253:E1285,E1287:E1296)</f>
        <v>8.1666408660066855E-7</v>
      </c>
      <c r="G1252" s="37">
        <f t="shared" ref="G1252:G1296" si="254">1000*(E1252/((1+(0)/1000)*(E$1240/((1+((4.87)/1000))*0.0020052)))/0.0020052-1)</f>
        <v>10.520463101549415</v>
      </c>
      <c r="H1252" s="38">
        <f>G1252-I1252</f>
        <v>0.34046310154941573</v>
      </c>
      <c r="I1252" s="37">
        <v>10.18</v>
      </c>
      <c r="J1252" s="37"/>
      <c r="K1252" s="37">
        <f>F1252/0.0020052*1000</f>
        <v>0.40727313315413355</v>
      </c>
      <c r="L1252" s="39"/>
      <c r="M1252" s="25"/>
    </row>
    <row r="1253" spans="1:13" x14ac:dyDescent="0.2">
      <c r="A1253" s="25"/>
      <c r="B1253" s="35" t="s">
        <v>236</v>
      </c>
      <c r="C1253" s="36">
        <v>1356783241.75</v>
      </c>
      <c r="D1253" s="33"/>
      <c r="E1253" s="36">
        <v>2.0545509999999999E-3</v>
      </c>
      <c r="F1253" s="36">
        <v>4.2500000000000001E-7</v>
      </c>
      <c r="G1253" s="37">
        <f t="shared" si="254"/>
        <v>10.642398160930711</v>
      </c>
      <c r="H1253" s="37"/>
      <c r="I1253" s="37"/>
      <c r="J1253" s="37">
        <f t="shared" ref="J1253:J1296" si="255">F1253/0.0020052*1000</f>
        <v>0.21194893277478558</v>
      </c>
      <c r="K1253" s="37">
        <f t="shared" ref="K1253:K1296" si="256">SQRT((F1253/0.0020052*1000)^2+(F$1240/0.0020052*1000)^2)</f>
        <v>0.4068721169567453</v>
      </c>
      <c r="L1253" s="39"/>
      <c r="M1253" s="25"/>
    </row>
    <row r="1254" spans="1:13" x14ac:dyDescent="0.2">
      <c r="A1254" s="25"/>
      <c r="B1254" s="35" t="s">
        <v>233</v>
      </c>
      <c r="C1254" s="36">
        <v>1352223685.7809999</v>
      </c>
      <c r="D1254" s="33"/>
      <c r="E1254" s="36">
        <v>2.0544119999999998E-3</v>
      </c>
      <c r="F1254" s="36">
        <v>3.1E-7</v>
      </c>
      <c r="G1254" s="37">
        <f t="shared" si="254"/>
        <v>10.574023468190585</v>
      </c>
      <c r="H1254" s="37"/>
      <c r="I1254" s="37"/>
      <c r="J1254" s="37">
        <f t="shared" si="255"/>
        <v>0.15459804508278477</v>
      </c>
      <c r="K1254" s="37">
        <f t="shared" si="256"/>
        <v>0.38016197205390179</v>
      </c>
      <c r="L1254" s="39"/>
      <c r="M1254" s="25"/>
    </row>
    <row r="1255" spans="1:13" x14ac:dyDescent="0.2">
      <c r="A1255" s="25"/>
      <c r="B1255" s="35" t="s">
        <v>352</v>
      </c>
      <c r="C1255" s="36">
        <v>1366067436.056</v>
      </c>
      <c r="D1255" s="33"/>
      <c r="E1255" s="36">
        <v>2.0534849999999999E-3</v>
      </c>
      <c r="F1255" s="36">
        <v>5.2499999999999995E-7</v>
      </c>
      <c r="G1255" s="37">
        <f t="shared" si="254"/>
        <v>10.118028215166719</v>
      </c>
      <c r="H1255" s="37"/>
      <c r="I1255" s="37"/>
      <c r="J1255" s="37">
        <f t="shared" si="255"/>
        <v>0.26181926989826448</v>
      </c>
      <c r="K1255" s="37">
        <f t="shared" si="256"/>
        <v>0.4349389607089173</v>
      </c>
      <c r="L1255" s="39"/>
      <c r="M1255" s="25"/>
    </row>
    <row r="1256" spans="1:13" x14ac:dyDescent="0.2">
      <c r="A1256" s="25"/>
      <c r="B1256" s="35" t="s">
        <v>353</v>
      </c>
      <c r="C1256" s="36">
        <v>1378126490.8499999</v>
      </c>
      <c r="D1256" s="33"/>
      <c r="E1256" s="36">
        <v>2.0540409999999999E-3</v>
      </c>
      <c r="F1256" s="36">
        <v>6.5600000000000005E-7</v>
      </c>
      <c r="G1256" s="37">
        <f t="shared" si="254"/>
        <v>10.391526986128108</v>
      </c>
      <c r="H1256" s="37"/>
      <c r="I1256" s="37"/>
      <c r="J1256" s="37">
        <f t="shared" si="255"/>
        <v>0.32714941153002197</v>
      </c>
      <c r="K1256" s="37">
        <f t="shared" si="256"/>
        <v>0.47712609121377186</v>
      </c>
      <c r="L1256" s="39"/>
      <c r="M1256" s="25"/>
    </row>
    <row r="1257" spans="1:13" x14ac:dyDescent="0.2">
      <c r="A1257" s="25"/>
      <c r="B1257" s="35" t="s">
        <v>354</v>
      </c>
      <c r="C1257" s="36">
        <v>1362500399.214</v>
      </c>
      <c r="D1257" s="33"/>
      <c r="E1257" s="36">
        <v>2.0545889999999999E-3</v>
      </c>
      <c r="F1257" s="36">
        <v>3.77E-7</v>
      </c>
      <c r="G1257" s="37">
        <f t="shared" si="254"/>
        <v>10.661090522974925</v>
      </c>
      <c r="H1257" s="37"/>
      <c r="I1257" s="37"/>
      <c r="J1257" s="37">
        <f t="shared" si="255"/>
        <v>0.18801117095551567</v>
      </c>
      <c r="K1257" s="37">
        <f t="shared" si="256"/>
        <v>0.39493134828290982</v>
      </c>
      <c r="L1257" s="39"/>
      <c r="M1257" s="25"/>
    </row>
    <row r="1258" spans="1:13" x14ac:dyDescent="0.2">
      <c r="A1258" s="25"/>
      <c r="B1258" s="35" t="s">
        <v>355</v>
      </c>
      <c r="C1258" s="36">
        <v>1360533845.9890001</v>
      </c>
      <c r="D1258" s="33"/>
      <c r="E1258" s="36">
        <v>2.0550939999999999E-3</v>
      </c>
      <c r="F1258" s="36">
        <v>8.9999999999999999E-8</v>
      </c>
      <c r="G1258" s="37">
        <f t="shared" si="254"/>
        <v>10.909502176456032</v>
      </c>
      <c r="H1258" s="37"/>
      <c r="I1258" s="37"/>
      <c r="J1258" s="37">
        <f t="shared" si="255"/>
        <v>4.4883303411131059E-2</v>
      </c>
      <c r="K1258" s="37">
        <f t="shared" si="256"/>
        <v>0.35019577435712801</v>
      </c>
      <c r="L1258" s="39"/>
      <c r="M1258" s="25"/>
    </row>
    <row r="1259" spans="1:13" x14ac:dyDescent="0.2">
      <c r="A1259" s="25"/>
      <c r="B1259" s="35" t="s">
        <v>234</v>
      </c>
      <c r="C1259" s="36">
        <v>1356822058.1400001</v>
      </c>
      <c r="D1259" s="33"/>
      <c r="E1259" s="36">
        <v>2.054302E-3</v>
      </c>
      <c r="F1259" s="36">
        <v>2.9299999999999999E-7</v>
      </c>
      <c r="G1259" s="37">
        <f t="shared" si="254"/>
        <v>10.519913999115449</v>
      </c>
      <c r="H1259" s="37"/>
      <c r="I1259" s="37"/>
      <c r="J1259" s="37">
        <f t="shared" si="255"/>
        <v>0.14612008777179333</v>
      </c>
      <c r="K1259" s="37">
        <f t="shared" si="256"/>
        <v>0.3767939085268357</v>
      </c>
      <c r="L1259" s="39"/>
      <c r="M1259" s="25"/>
    </row>
    <row r="1260" spans="1:13" x14ac:dyDescent="0.2">
      <c r="A1260" s="25"/>
      <c r="B1260" s="35" t="s">
        <v>356</v>
      </c>
      <c r="C1260" s="36">
        <v>1347762225.9619999</v>
      </c>
      <c r="D1260" s="33"/>
      <c r="E1260" s="36">
        <v>2.053951E-3</v>
      </c>
      <c r="F1260" s="36">
        <v>2.0900000000000001E-7</v>
      </c>
      <c r="G1260" s="37">
        <f t="shared" si="254"/>
        <v>10.3472556023394</v>
      </c>
      <c r="H1260" s="37"/>
      <c r="I1260" s="37"/>
      <c r="J1260" s="37">
        <f t="shared" si="255"/>
        <v>0.10422900458807102</v>
      </c>
      <c r="K1260" s="37">
        <f t="shared" si="256"/>
        <v>0.36261033472573967</v>
      </c>
      <c r="L1260" s="39"/>
      <c r="M1260" s="25"/>
    </row>
    <row r="1261" spans="1:13" x14ac:dyDescent="0.2">
      <c r="A1261" s="25"/>
      <c r="B1261" s="35" t="s">
        <v>805</v>
      </c>
      <c r="C1261" s="36">
        <v>1361057341.2049999</v>
      </c>
      <c r="D1261" s="33"/>
      <c r="E1261" s="36">
        <v>2.0545490000000001E-3</v>
      </c>
      <c r="F1261" s="36">
        <v>3.6600000000000002E-7</v>
      </c>
      <c r="G1261" s="37">
        <f t="shared" si="254"/>
        <v>10.64141435240229</v>
      </c>
      <c r="H1261" s="37"/>
      <c r="I1261" s="37"/>
      <c r="J1261" s="37">
        <f t="shared" si="255"/>
        <v>0.18252543387193298</v>
      </c>
      <c r="K1261" s="37">
        <f t="shared" si="256"/>
        <v>0.39234946598998988</v>
      </c>
      <c r="L1261" s="39"/>
      <c r="M1261" s="25"/>
    </row>
    <row r="1262" spans="1:13" x14ac:dyDescent="0.2">
      <c r="A1262" s="25"/>
      <c r="B1262" s="35" t="s">
        <v>357</v>
      </c>
      <c r="C1262" s="36">
        <v>1351693936.7160001</v>
      </c>
      <c r="D1262" s="33"/>
      <c r="E1262" s="36">
        <v>2.0547370000000001E-3</v>
      </c>
      <c r="F1262" s="36">
        <v>3.4200000000000002E-7</v>
      </c>
      <c r="G1262" s="37">
        <f t="shared" si="254"/>
        <v>10.733892354094277</v>
      </c>
      <c r="H1262" s="37"/>
      <c r="I1262" s="37"/>
      <c r="J1262" s="37">
        <f t="shared" si="255"/>
        <v>0.17055655296229802</v>
      </c>
      <c r="K1262" s="37">
        <f t="shared" si="256"/>
        <v>0.38692648812258129</v>
      </c>
      <c r="L1262" s="39"/>
      <c r="M1262" s="25"/>
    </row>
    <row r="1263" spans="1:13" x14ac:dyDescent="0.2">
      <c r="A1263" s="25"/>
      <c r="B1263" s="35" t="s">
        <v>806</v>
      </c>
      <c r="C1263" s="36">
        <v>1327885637.01</v>
      </c>
      <c r="D1263" s="33"/>
      <c r="E1263" s="36">
        <v>2.0545189999999999E-3</v>
      </c>
      <c r="F1263" s="36">
        <v>4.8299999999999997E-7</v>
      </c>
      <c r="G1263" s="37">
        <f t="shared" si="254"/>
        <v>10.626657224472646</v>
      </c>
      <c r="H1263" s="37"/>
      <c r="I1263" s="37"/>
      <c r="J1263" s="37">
        <f t="shared" si="255"/>
        <v>0.24087372830640333</v>
      </c>
      <c r="K1263" s="37">
        <f t="shared" si="256"/>
        <v>0.42266147498999701</v>
      </c>
      <c r="L1263" s="39"/>
      <c r="M1263" s="25"/>
    </row>
    <row r="1264" spans="1:13" x14ac:dyDescent="0.2">
      <c r="A1264" s="25"/>
      <c r="B1264" s="35" t="s">
        <v>358</v>
      </c>
      <c r="C1264" s="36">
        <v>1329454856.6960001</v>
      </c>
      <c r="D1264" s="33"/>
      <c r="E1264" s="36">
        <v>2.054724E-3</v>
      </c>
      <c r="F1264" s="36">
        <v>5.7400000000000003E-7</v>
      </c>
      <c r="G1264" s="37">
        <f t="shared" si="254"/>
        <v>10.727497598658209</v>
      </c>
      <c r="H1264" s="37"/>
      <c r="I1264" s="37"/>
      <c r="J1264" s="37">
        <f t="shared" si="255"/>
        <v>0.28625573508876923</v>
      </c>
      <c r="K1264" s="37">
        <f t="shared" si="256"/>
        <v>0.45007212235785549</v>
      </c>
      <c r="L1264" s="39"/>
      <c r="M1264" s="25"/>
    </row>
    <row r="1265" spans="1:13" x14ac:dyDescent="0.2">
      <c r="A1265" s="25"/>
      <c r="B1265" s="35" t="s">
        <v>807</v>
      </c>
      <c r="C1265" s="36">
        <v>1333244848.348</v>
      </c>
      <c r="D1265" s="33"/>
      <c r="E1265" s="36">
        <v>2.0545889999999999E-3</v>
      </c>
      <c r="F1265" s="36">
        <v>3.1699999999999999E-7</v>
      </c>
      <c r="G1265" s="37">
        <f t="shared" si="254"/>
        <v>10.661090522974925</v>
      </c>
      <c r="H1265" s="37"/>
      <c r="I1265" s="37"/>
      <c r="J1265" s="37">
        <f t="shared" si="255"/>
        <v>0.15808896868142827</v>
      </c>
      <c r="K1265" s="37">
        <f t="shared" si="256"/>
        <v>0.38159493113935677</v>
      </c>
      <c r="L1265" s="39"/>
      <c r="M1265" s="25"/>
    </row>
    <row r="1266" spans="1:13" x14ac:dyDescent="0.2">
      <c r="A1266" s="25"/>
      <c r="B1266" s="35" t="s">
        <v>237</v>
      </c>
      <c r="C1266" s="36">
        <v>1325294451.622</v>
      </c>
      <c r="D1266" s="33"/>
      <c r="E1266" s="36">
        <v>2.0542440000000002E-3</v>
      </c>
      <c r="F1266" s="36">
        <v>3.9099999999999999E-7</v>
      </c>
      <c r="G1266" s="37">
        <f t="shared" si="254"/>
        <v>10.491383551785027</v>
      </c>
      <c r="H1266" s="37"/>
      <c r="I1266" s="37"/>
      <c r="J1266" s="37">
        <f t="shared" si="255"/>
        <v>0.19499301815280271</v>
      </c>
      <c r="K1266" s="37">
        <f t="shared" si="256"/>
        <v>0.3983024561571672</v>
      </c>
      <c r="L1266" s="39"/>
      <c r="M1266" s="25"/>
    </row>
    <row r="1267" spans="1:13" x14ac:dyDescent="0.2">
      <c r="A1267" s="25"/>
      <c r="B1267" s="35" t="s">
        <v>808</v>
      </c>
      <c r="C1267" s="36">
        <v>1323363993.2620001</v>
      </c>
      <c r="D1267" s="33"/>
      <c r="E1267" s="36">
        <v>2.0546340000000001E-3</v>
      </c>
      <c r="F1267" s="36">
        <v>4.7800000000000002E-7</v>
      </c>
      <c r="G1267" s="37">
        <f t="shared" si="254"/>
        <v>10.683226214869501</v>
      </c>
      <c r="H1267" s="37"/>
      <c r="I1267" s="37"/>
      <c r="J1267" s="37">
        <f t="shared" si="255"/>
        <v>0.23838021145022942</v>
      </c>
      <c r="K1267" s="37">
        <f t="shared" si="256"/>
        <v>0.42124540907118374</v>
      </c>
      <c r="L1267" s="39"/>
      <c r="M1267" s="25"/>
    </row>
    <row r="1268" spans="1:13" x14ac:dyDescent="0.2">
      <c r="A1268" s="25"/>
      <c r="B1268" s="35" t="s">
        <v>400</v>
      </c>
      <c r="C1268" s="36">
        <v>1323510188.598</v>
      </c>
      <c r="D1268" s="33"/>
      <c r="E1268" s="36">
        <v>2.0544669999999999E-3</v>
      </c>
      <c r="F1268" s="36">
        <v>3.46E-7</v>
      </c>
      <c r="G1268" s="37">
        <f t="shared" si="254"/>
        <v>10.601078202727932</v>
      </c>
      <c r="H1268" s="37"/>
      <c r="I1268" s="37"/>
      <c r="J1268" s="37">
        <f t="shared" si="255"/>
        <v>0.1725513664472372</v>
      </c>
      <c r="K1268" s="37">
        <f t="shared" si="256"/>
        <v>0.38780993220300791</v>
      </c>
      <c r="L1268" s="39"/>
      <c r="M1268" s="25"/>
    </row>
    <row r="1269" spans="1:13" x14ac:dyDescent="0.2">
      <c r="A1269" s="25"/>
      <c r="B1269" s="35" t="s">
        <v>809</v>
      </c>
      <c r="C1269" s="36">
        <v>1333289933.477</v>
      </c>
      <c r="D1269" s="33"/>
      <c r="E1269" s="36">
        <v>2.0548369999999999E-3</v>
      </c>
      <c r="F1269" s="36">
        <v>1.4700000000000001E-7</v>
      </c>
      <c r="G1269" s="37">
        <f t="shared" si="254"/>
        <v>10.783082780526199</v>
      </c>
      <c r="H1269" s="37"/>
      <c r="I1269" s="37"/>
      <c r="J1269" s="37">
        <f t="shared" si="255"/>
        <v>7.3309395571514072E-2</v>
      </c>
      <c r="K1269" s="37">
        <f t="shared" si="256"/>
        <v>0.3549603314900886</v>
      </c>
      <c r="L1269" s="39"/>
      <c r="M1269" s="25"/>
    </row>
    <row r="1270" spans="1:13" x14ac:dyDescent="0.2">
      <c r="A1270" s="25"/>
      <c r="B1270" s="35" t="s">
        <v>716</v>
      </c>
      <c r="C1270" s="36">
        <v>1309004025.6960001</v>
      </c>
      <c r="D1270" s="33"/>
      <c r="E1270" s="36">
        <v>2.053947E-3</v>
      </c>
      <c r="F1270" s="36">
        <v>5.7999999999999995E-7</v>
      </c>
      <c r="G1270" s="37">
        <f t="shared" si="254"/>
        <v>10.345287985282114</v>
      </c>
      <c r="H1270" s="37"/>
      <c r="I1270" s="37"/>
      <c r="J1270" s="37">
        <f t="shared" si="255"/>
        <v>0.28924795531617792</v>
      </c>
      <c r="K1270" s="37">
        <f t="shared" si="256"/>
        <v>0.4519811379992339</v>
      </c>
      <c r="L1270" s="39"/>
      <c r="M1270" s="25"/>
    </row>
    <row r="1271" spans="1:13" x14ac:dyDescent="0.2">
      <c r="A1271" s="25"/>
      <c r="B1271" s="35" t="s">
        <v>717</v>
      </c>
      <c r="C1271" s="36">
        <v>1305577942.346</v>
      </c>
      <c r="D1271" s="33"/>
      <c r="E1271" s="36">
        <v>2.0542690000000001E-3</v>
      </c>
      <c r="F1271" s="36">
        <v>6.7700000000000004E-7</v>
      </c>
      <c r="G1271" s="37">
        <f t="shared" si="254"/>
        <v>10.503681158392952</v>
      </c>
      <c r="H1271" s="37"/>
      <c r="I1271" s="37"/>
      <c r="J1271" s="37">
        <f t="shared" si="255"/>
        <v>0.33762218232595254</v>
      </c>
      <c r="K1271" s="37">
        <f t="shared" si="256"/>
        <v>0.48436691407550908</v>
      </c>
      <c r="L1271" s="39"/>
      <c r="M1271" s="25"/>
    </row>
    <row r="1272" spans="1:13" x14ac:dyDescent="0.2">
      <c r="A1272" s="25"/>
      <c r="B1272" s="35" t="s">
        <v>718</v>
      </c>
      <c r="C1272" s="36">
        <v>1321249650.878</v>
      </c>
      <c r="D1272" s="33"/>
      <c r="E1272" s="36">
        <v>2.0537680000000001E-3</v>
      </c>
      <c r="F1272" s="36">
        <v>2.84E-7</v>
      </c>
      <c r="G1272" s="37">
        <f t="shared" si="254"/>
        <v>10.257237121969132</v>
      </c>
      <c r="H1272" s="37"/>
      <c r="I1272" s="37"/>
      <c r="J1272" s="37">
        <f t="shared" si="255"/>
        <v>0.14163175743068024</v>
      </c>
      <c r="K1272" s="37">
        <f t="shared" si="256"/>
        <v>0.37507615782050968</v>
      </c>
      <c r="L1272" s="39"/>
      <c r="M1272" s="25"/>
    </row>
    <row r="1273" spans="1:13" x14ac:dyDescent="0.2">
      <c r="A1273" s="25"/>
      <c r="B1273" s="35" t="s">
        <v>719</v>
      </c>
      <c r="C1273" s="36">
        <v>1324247518.4990001</v>
      </c>
      <c r="D1273" s="33"/>
      <c r="E1273" s="36">
        <v>2.0536859999999999E-3</v>
      </c>
      <c r="F1273" s="36">
        <v>3.9900000000000001E-7</v>
      </c>
      <c r="G1273" s="37">
        <f t="shared" si="254"/>
        <v>10.216900972294773</v>
      </c>
      <c r="H1273" s="37"/>
      <c r="I1273" s="37"/>
      <c r="J1273" s="37">
        <f t="shared" si="255"/>
        <v>0.19898264512268105</v>
      </c>
      <c r="K1273" s="37">
        <f t="shared" si="256"/>
        <v>0.40027073651781198</v>
      </c>
      <c r="L1273" s="39"/>
      <c r="M1273" s="25"/>
    </row>
    <row r="1274" spans="1:13" x14ac:dyDescent="0.2">
      <c r="A1274" s="25"/>
      <c r="B1274" s="35" t="s">
        <v>720</v>
      </c>
      <c r="C1274" s="36">
        <v>1314559985.1530001</v>
      </c>
      <c r="D1274" s="33"/>
      <c r="E1274" s="36">
        <v>2.0539009999999999E-3</v>
      </c>
      <c r="F1274" s="36">
        <v>1.2700000000000001E-7</v>
      </c>
      <c r="G1274" s="37">
        <f t="shared" si="254"/>
        <v>10.32266038912355</v>
      </c>
      <c r="H1274" s="37"/>
      <c r="I1274" s="37"/>
      <c r="J1274" s="37">
        <f t="shared" si="255"/>
        <v>6.3335328146818276E-2</v>
      </c>
      <c r="K1274" s="37">
        <f t="shared" si="256"/>
        <v>0.35303531444312763</v>
      </c>
      <c r="L1274" s="39"/>
      <c r="M1274" s="25"/>
    </row>
    <row r="1275" spans="1:13" x14ac:dyDescent="0.2">
      <c r="A1275" s="25"/>
      <c r="B1275" s="35" t="s">
        <v>721</v>
      </c>
      <c r="C1275" s="36">
        <v>1317048277.8469999</v>
      </c>
      <c r="D1275" s="33"/>
      <c r="E1275" s="36">
        <v>2.0536249999999999E-3</v>
      </c>
      <c r="F1275" s="36">
        <v>3.9799999999999999E-7</v>
      </c>
      <c r="G1275" s="37">
        <f t="shared" si="254"/>
        <v>10.186894812171277</v>
      </c>
      <c r="H1275" s="37"/>
      <c r="I1275" s="37"/>
      <c r="J1275" s="37">
        <f t="shared" si="255"/>
        <v>0.19848394175144626</v>
      </c>
      <c r="K1275" s="37">
        <f t="shared" si="256"/>
        <v>0.40002305506768526</v>
      </c>
      <c r="L1275" s="39"/>
      <c r="M1275" s="25"/>
    </row>
    <row r="1276" spans="1:13" x14ac:dyDescent="0.2">
      <c r="A1276" s="25"/>
      <c r="B1276" s="35" t="s">
        <v>722</v>
      </c>
      <c r="C1276" s="36">
        <v>1310594740.27</v>
      </c>
      <c r="D1276" s="33"/>
      <c r="E1276" s="36">
        <v>2.0541090000000001E-3</v>
      </c>
      <c r="F1276" s="36">
        <v>4.8699999999999995E-7</v>
      </c>
      <c r="G1276" s="37">
        <f t="shared" si="254"/>
        <v>10.424976476101966</v>
      </c>
      <c r="H1276" s="37"/>
      <c r="I1276" s="37"/>
      <c r="J1276" s="37">
        <f t="shared" si="255"/>
        <v>0.24286854179134248</v>
      </c>
      <c r="K1276" s="37">
        <f t="shared" si="256"/>
        <v>0.42380148424037628</v>
      </c>
      <c r="L1276" s="39"/>
      <c r="M1276" s="25"/>
    </row>
    <row r="1277" spans="1:13" x14ac:dyDescent="0.2">
      <c r="A1277" s="25"/>
      <c r="B1277" s="35" t="s">
        <v>723</v>
      </c>
      <c r="C1277" s="36">
        <v>1299411787.865</v>
      </c>
      <c r="D1277" s="33"/>
      <c r="E1277" s="36">
        <v>2.0541280000000001E-3</v>
      </c>
      <c r="F1277" s="36">
        <v>6.6199999999999997E-7</v>
      </c>
      <c r="G1277" s="37">
        <f t="shared" si="254"/>
        <v>10.434322657123962</v>
      </c>
      <c r="H1277" s="37"/>
      <c r="I1277" s="37"/>
      <c r="J1277" s="37">
        <f t="shared" si="255"/>
        <v>0.33014163175743066</v>
      </c>
      <c r="K1277" s="37">
        <f t="shared" si="256"/>
        <v>0.47918270677472474</v>
      </c>
      <c r="L1277" s="39"/>
      <c r="M1277" s="25"/>
    </row>
    <row r="1278" spans="1:13" x14ac:dyDescent="0.2">
      <c r="A1278" s="25"/>
      <c r="B1278" s="35" t="s">
        <v>724</v>
      </c>
      <c r="C1278" s="36">
        <v>1296817221.178</v>
      </c>
      <c r="D1278" s="33"/>
      <c r="E1278" s="36">
        <v>2.0538290000000001E-3</v>
      </c>
      <c r="F1278" s="36">
        <v>4.08E-7</v>
      </c>
      <c r="G1278" s="37">
        <f t="shared" si="254"/>
        <v>10.287243282092629</v>
      </c>
      <c r="H1278" s="37"/>
      <c r="I1278" s="37"/>
      <c r="J1278" s="37">
        <f t="shared" si="255"/>
        <v>0.20347097546379414</v>
      </c>
      <c r="K1278" s="37">
        <f t="shared" si="256"/>
        <v>0.40252081599425488</v>
      </c>
      <c r="L1278" s="39"/>
      <c r="M1278" s="25"/>
    </row>
    <row r="1279" spans="1:13" x14ac:dyDescent="0.2">
      <c r="A1279" s="25"/>
      <c r="B1279" s="35" t="s">
        <v>725</v>
      </c>
      <c r="C1279" s="36">
        <v>1309564078.855</v>
      </c>
      <c r="D1279" s="33"/>
      <c r="E1279" s="36">
        <v>2.054195E-3</v>
      </c>
      <c r="F1279" s="36">
        <v>3.2599999999999998E-7</v>
      </c>
      <c r="G1279" s="37">
        <f t="shared" si="254"/>
        <v>10.467280242833166</v>
      </c>
      <c r="H1279" s="37"/>
      <c r="I1279" s="37"/>
      <c r="J1279" s="37">
        <f t="shared" si="255"/>
        <v>0.16257729902254139</v>
      </c>
      <c r="K1279" s="37">
        <f t="shared" si="256"/>
        <v>0.38347613694982075</v>
      </c>
      <c r="L1279" s="39"/>
      <c r="M1279" s="25"/>
    </row>
    <row r="1280" spans="1:13" x14ac:dyDescent="0.2">
      <c r="A1280" s="25"/>
      <c r="B1280" s="35" t="s">
        <v>726</v>
      </c>
      <c r="C1280" s="36">
        <v>1304013518.842</v>
      </c>
      <c r="D1280" s="33"/>
      <c r="E1280" s="36">
        <v>2.054026E-3</v>
      </c>
      <c r="F1280" s="36">
        <v>4.6100000000000001E-7</v>
      </c>
      <c r="G1280" s="37">
        <f t="shared" si="254"/>
        <v>10.384148422163397</v>
      </c>
      <c r="H1280" s="37"/>
      <c r="I1280" s="37"/>
      <c r="J1280" s="37">
        <f t="shared" si="255"/>
        <v>0.22990225413923798</v>
      </c>
      <c r="K1280" s="37">
        <f t="shared" si="256"/>
        <v>0.41650644161980932</v>
      </c>
      <c r="L1280" s="39"/>
      <c r="M1280" s="25"/>
    </row>
    <row r="1281" spans="1:13" x14ac:dyDescent="0.2">
      <c r="A1281" s="25"/>
      <c r="B1281" s="35" t="s">
        <v>727</v>
      </c>
      <c r="C1281" s="36">
        <v>1291538387.302</v>
      </c>
      <c r="D1281" s="33"/>
      <c r="E1281" s="36">
        <v>2.054424E-3</v>
      </c>
      <c r="F1281" s="36">
        <v>6.0800000000000004E-7</v>
      </c>
      <c r="G1281" s="37">
        <f t="shared" si="254"/>
        <v>10.579926319362443</v>
      </c>
      <c r="H1281" s="37"/>
      <c r="I1281" s="37"/>
      <c r="J1281" s="37">
        <f t="shared" si="255"/>
        <v>0.30321164971075204</v>
      </c>
      <c r="K1281" s="37">
        <f t="shared" si="256"/>
        <v>0.46104216073240922</v>
      </c>
      <c r="L1281" s="39"/>
      <c r="M1281" s="25"/>
    </row>
    <row r="1282" spans="1:13" x14ac:dyDescent="0.2">
      <c r="A1282" s="25"/>
      <c r="B1282" s="35" t="s">
        <v>728</v>
      </c>
      <c r="C1282" s="36">
        <v>1288011336.9030001</v>
      </c>
      <c r="D1282" s="33"/>
      <c r="E1282" s="36">
        <v>2.0544399999999998E-3</v>
      </c>
      <c r="F1282" s="36">
        <v>2.72E-7</v>
      </c>
      <c r="G1282" s="37">
        <f t="shared" si="254"/>
        <v>10.587796787591364</v>
      </c>
      <c r="H1282" s="37"/>
      <c r="I1282" s="37"/>
      <c r="J1282" s="37">
        <f t="shared" si="255"/>
        <v>0.13564731697586277</v>
      </c>
      <c r="K1282" s="37">
        <f t="shared" si="256"/>
        <v>0.37285756537214454</v>
      </c>
      <c r="L1282" s="39"/>
      <c r="M1282" s="25"/>
    </row>
    <row r="1283" spans="1:13" x14ac:dyDescent="0.2">
      <c r="A1283" s="25"/>
      <c r="B1283" s="35" t="s">
        <v>810</v>
      </c>
      <c r="C1283" s="36">
        <v>1300920888.4130001</v>
      </c>
      <c r="D1283" s="33"/>
      <c r="E1283" s="36">
        <v>2.0540670000000001E-3</v>
      </c>
      <c r="F1283" s="36">
        <v>2.0100000000000001E-7</v>
      </c>
      <c r="G1283" s="37">
        <f t="shared" si="254"/>
        <v>10.404316497000465</v>
      </c>
      <c r="H1283" s="37"/>
      <c r="I1283" s="37"/>
      <c r="J1283" s="37">
        <f t="shared" si="255"/>
        <v>0.10023937761819271</v>
      </c>
      <c r="K1283" s="37">
        <f t="shared" si="256"/>
        <v>0.36148375105635866</v>
      </c>
      <c r="L1283" s="39"/>
      <c r="M1283" s="25"/>
    </row>
    <row r="1284" spans="1:13" x14ac:dyDescent="0.2">
      <c r="A1284" s="25"/>
      <c r="B1284" s="35" t="s">
        <v>811</v>
      </c>
      <c r="C1284" s="36">
        <v>1301063249.2130001</v>
      </c>
      <c r="D1284" s="33"/>
      <c r="E1284" s="36">
        <v>2.0541629999999999E-3</v>
      </c>
      <c r="F1284" s="36">
        <v>4.34E-7</v>
      </c>
      <c r="G1284" s="37">
        <f t="shared" si="254"/>
        <v>10.451539306375102</v>
      </c>
      <c r="H1284" s="37"/>
      <c r="I1284" s="37"/>
      <c r="J1284" s="37">
        <f t="shared" si="255"/>
        <v>0.21643726311589867</v>
      </c>
      <c r="K1284" s="37">
        <f t="shared" si="256"/>
        <v>0.4092281250324733</v>
      </c>
      <c r="L1284" s="39"/>
      <c r="M1284" s="25"/>
    </row>
    <row r="1285" spans="1:13" x14ac:dyDescent="0.2">
      <c r="A1285" s="25"/>
      <c r="B1285" s="35" t="s">
        <v>812</v>
      </c>
      <c r="C1285" s="36">
        <v>1292949793.253</v>
      </c>
      <c r="D1285" s="33"/>
      <c r="E1285" s="36">
        <v>2.0543010000000001E-3</v>
      </c>
      <c r="F1285" s="36">
        <v>3.9499999999999998E-7</v>
      </c>
      <c r="G1285" s="37">
        <f t="shared" si="254"/>
        <v>10.519422094851238</v>
      </c>
      <c r="H1285" s="37"/>
      <c r="I1285" s="37"/>
      <c r="J1285" s="37">
        <f t="shared" si="255"/>
        <v>0.19698783163774186</v>
      </c>
      <c r="K1285" s="37">
        <f t="shared" si="256"/>
        <v>0.39928282615939314</v>
      </c>
      <c r="L1285" s="39"/>
      <c r="M1285" s="25"/>
    </row>
    <row r="1286" spans="1:13" x14ac:dyDescent="0.2">
      <c r="A1286" s="25"/>
      <c r="B1286" s="41" t="s">
        <v>813</v>
      </c>
      <c r="C1286" s="42">
        <v>1283321189.2130001</v>
      </c>
      <c r="D1286" s="33"/>
      <c r="E1286" s="42">
        <v>2.052936E-3</v>
      </c>
      <c r="F1286" s="42">
        <v>9.4399999999999998E-7</v>
      </c>
      <c r="G1286" s="44">
        <f t="shared" si="254"/>
        <v>9.847972774055691</v>
      </c>
      <c r="H1286" s="37"/>
      <c r="I1286" s="37"/>
      <c r="J1286" s="44">
        <f t="shared" si="255"/>
        <v>0.47077598244564134</v>
      </c>
      <c r="K1286" s="37">
        <f t="shared" si="256"/>
        <v>0.58502358508025265</v>
      </c>
      <c r="L1286" s="39" t="s">
        <v>814</v>
      </c>
      <c r="M1286" s="25"/>
    </row>
    <row r="1287" spans="1:13" x14ac:dyDescent="0.2">
      <c r="A1287" s="25"/>
      <c r="B1287" s="35" t="s">
        <v>815</v>
      </c>
      <c r="C1287" s="36">
        <v>1284279902.1760001</v>
      </c>
      <c r="D1287" s="33"/>
      <c r="E1287" s="36">
        <v>2.053792E-3</v>
      </c>
      <c r="F1287" s="36">
        <v>3.7399999999999999E-7</v>
      </c>
      <c r="G1287" s="37">
        <f t="shared" si="254"/>
        <v>10.269042824312624</v>
      </c>
      <c r="H1287" s="37"/>
      <c r="I1287" s="37"/>
      <c r="J1287" s="37">
        <f t="shared" si="255"/>
        <v>0.1865150608418113</v>
      </c>
      <c r="K1287" s="37">
        <f t="shared" si="256"/>
        <v>0.39422130507281999</v>
      </c>
      <c r="L1287" s="39"/>
      <c r="M1287" s="25"/>
    </row>
    <row r="1288" spans="1:13" x14ac:dyDescent="0.2">
      <c r="A1288" s="25"/>
      <c r="B1288" s="35" t="s">
        <v>816</v>
      </c>
      <c r="C1288" s="36">
        <v>1262391719.5699999</v>
      </c>
      <c r="D1288" s="33"/>
      <c r="E1288" s="36">
        <v>2.0548419999999999E-3</v>
      </c>
      <c r="F1288" s="36">
        <v>3.2000000000000001E-7</v>
      </c>
      <c r="G1288" s="37">
        <f t="shared" si="254"/>
        <v>10.785542301847695</v>
      </c>
      <c r="H1288" s="37"/>
      <c r="I1288" s="37"/>
      <c r="J1288" s="37">
        <f t="shared" si="255"/>
        <v>0.15958507879513267</v>
      </c>
      <c r="K1288" s="37">
        <f t="shared" si="256"/>
        <v>0.38221717233340202</v>
      </c>
      <c r="L1288" s="39"/>
      <c r="M1288" s="25"/>
    </row>
    <row r="1289" spans="1:13" x14ac:dyDescent="0.2">
      <c r="A1289" s="25"/>
      <c r="B1289" s="35" t="s">
        <v>817</v>
      </c>
      <c r="C1289" s="36">
        <v>1273262171.8469999</v>
      </c>
      <c r="D1289" s="33"/>
      <c r="E1289" s="36">
        <v>2.0553110000000002E-3</v>
      </c>
      <c r="F1289" s="36">
        <v>4.0999999999999999E-7</v>
      </c>
      <c r="G1289" s="37">
        <f t="shared" si="254"/>
        <v>11.016245401813451</v>
      </c>
      <c r="H1289" s="37"/>
      <c r="I1289" s="37"/>
      <c r="J1289" s="37">
        <f t="shared" si="255"/>
        <v>0.2044683822062637</v>
      </c>
      <c r="K1289" s="37">
        <f t="shared" si="256"/>
        <v>0.40302591576043789</v>
      </c>
      <c r="L1289" s="39"/>
      <c r="M1289" s="25"/>
    </row>
    <row r="1290" spans="1:13" x14ac:dyDescent="0.2">
      <c r="A1290" s="25"/>
      <c r="B1290" s="35" t="s">
        <v>729</v>
      </c>
      <c r="C1290" s="36">
        <v>1276185740.3150001</v>
      </c>
      <c r="D1290" s="33"/>
      <c r="E1290" s="36">
        <v>2.0542720000000002E-3</v>
      </c>
      <c r="F1290" s="36">
        <v>2.53E-7</v>
      </c>
      <c r="G1290" s="37">
        <f t="shared" si="254"/>
        <v>10.505156871186028</v>
      </c>
      <c r="H1290" s="37"/>
      <c r="I1290" s="37"/>
      <c r="J1290" s="37">
        <f t="shared" si="255"/>
        <v>0.12617195292240174</v>
      </c>
      <c r="K1290" s="37">
        <f t="shared" si="256"/>
        <v>0.36951580636928866</v>
      </c>
      <c r="L1290" s="39"/>
      <c r="M1290" s="25"/>
    </row>
    <row r="1291" spans="1:13" x14ac:dyDescent="0.2">
      <c r="A1291" s="25"/>
      <c r="B1291" s="35" t="s">
        <v>730</v>
      </c>
      <c r="C1291" s="36">
        <v>1272961405.536</v>
      </c>
      <c r="D1291" s="33"/>
      <c r="E1291" s="36">
        <v>2.0549090000000002E-3</v>
      </c>
      <c r="F1291" s="36">
        <v>3.8299999999999998E-7</v>
      </c>
      <c r="G1291" s="37">
        <f t="shared" si="254"/>
        <v>10.81849988755712</v>
      </c>
      <c r="H1291" s="37"/>
      <c r="I1291" s="37"/>
      <c r="J1291" s="37">
        <f t="shared" si="255"/>
        <v>0.19100339118292436</v>
      </c>
      <c r="K1291" s="37">
        <f t="shared" si="256"/>
        <v>0.39636456059525565</v>
      </c>
      <c r="L1291" s="39"/>
      <c r="M1291" s="25"/>
    </row>
    <row r="1292" spans="1:13" x14ac:dyDescent="0.2">
      <c r="A1292" s="25"/>
      <c r="B1292" s="35" t="s">
        <v>731</v>
      </c>
      <c r="C1292" s="36">
        <v>1267677368.757</v>
      </c>
      <c r="D1292" s="33"/>
      <c r="E1292" s="36">
        <v>2.0537350000000001E-3</v>
      </c>
      <c r="F1292" s="36">
        <v>3.15E-7</v>
      </c>
      <c r="G1292" s="37">
        <f t="shared" si="254"/>
        <v>10.241004281246635</v>
      </c>
      <c r="H1292" s="37"/>
      <c r="I1292" s="37"/>
      <c r="J1292" s="37">
        <f t="shared" si="255"/>
        <v>0.15709156193895871</v>
      </c>
      <c r="K1292" s="37">
        <f t="shared" si="256"/>
        <v>0.38118280166465346</v>
      </c>
      <c r="L1292" s="39"/>
      <c r="M1292" s="25"/>
    </row>
    <row r="1293" spans="1:13" x14ac:dyDescent="0.2">
      <c r="A1293" s="25"/>
      <c r="B1293" s="35" t="s">
        <v>732</v>
      </c>
      <c r="C1293" s="36">
        <v>1253010770.4070001</v>
      </c>
      <c r="D1293" s="33"/>
      <c r="E1293" s="36">
        <v>2.0547059999999999E-3</v>
      </c>
      <c r="F1293" s="36">
        <v>7.7100000000000001E-7</v>
      </c>
      <c r="G1293" s="37">
        <f t="shared" si="254"/>
        <v>10.718643321900201</v>
      </c>
      <c r="H1293" s="37"/>
      <c r="I1293" s="37"/>
      <c r="J1293" s="37">
        <f t="shared" si="255"/>
        <v>0.38450029922202278</v>
      </c>
      <c r="K1293" s="37">
        <f t="shared" si="256"/>
        <v>0.51813420033261448</v>
      </c>
      <c r="L1293" s="39"/>
      <c r="M1293" s="25"/>
    </row>
    <row r="1294" spans="1:13" x14ac:dyDescent="0.2">
      <c r="A1294" s="25"/>
      <c r="B1294" s="35" t="s">
        <v>734</v>
      </c>
      <c r="C1294" s="36">
        <v>1253994979.3889999</v>
      </c>
      <c r="D1294" s="33"/>
      <c r="E1294" s="36">
        <v>2.0543219999999999E-3</v>
      </c>
      <c r="F1294" s="36">
        <v>3.2099999999999998E-7</v>
      </c>
      <c r="G1294" s="37">
        <f t="shared" si="254"/>
        <v>10.529752084401878</v>
      </c>
      <c r="H1294" s="37"/>
      <c r="I1294" s="37"/>
      <c r="J1294" s="37">
        <f t="shared" si="255"/>
        <v>0.16008378216636746</v>
      </c>
      <c r="K1294" s="37">
        <f t="shared" si="256"/>
        <v>0.38242566175033527</v>
      </c>
      <c r="L1294" s="39"/>
      <c r="M1294" s="25"/>
    </row>
    <row r="1295" spans="1:13" x14ac:dyDescent="0.2">
      <c r="A1295" s="25"/>
      <c r="B1295" s="35" t="s">
        <v>818</v>
      </c>
      <c r="C1295" s="36">
        <v>1255935642.7019999</v>
      </c>
      <c r="D1295" s="33"/>
      <c r="E1295" s="36">
        <v>2.054111E-3</v>
      </c>
      <c r="F1295" s="36">
        <v>2.2600000000000001E-7</v>
      </c>
      <c r="G1295" s="37">
        <f t="shared" si="254"/>
        <v>10.425960284630387</v>
      </c>
      <c r="H1295" s="37"/>
      <c r="I1295" s="37"/>
      <c r="J1295" s="37">
        <f t="shared" si="255"/>
        <v>0.11270696189906246</v>
      </c>
      <c r="K1295" s="37">
        <f t="shared" si="256"/>
        <v>0.36513754766253437</v>
      </c>
      <c r="L1295" s="39"/>
      <c r="M1295" s="25"/>
    </row>
    <row r="1296" spans="1:13" x14ac:dyDescent="0.2">
      <c r="A1296" s="25"/>
      <c r="B1296" s="35" t="s">
        <v>819</v>
      </c>
      <c r="C1296" s="36">
        <v>1265818402.4360001</v>
      </c>
      <c r="D1296" s="33"/>
      <c r="E1296" s="36">
        <v>2.0544309999999998E-3</v>
      </c>
      <c r="F1296" s="36">
        <v>4.1100000000000001E-7</v>
      </c>
      <c r="G1296" s="37">
        <f t="shared" si="254"/>
        <v>10.583369649212582</v>
      </c>
      <c r="H1296" s="37"/>
      <c r="I1296" s="37"/>
      <c r="J1296" s="37">
        <f t="shared" si="255"/>
        <v>0.20496708557749854</v>
      </c>
      <c r="K1296" s="37">
        <f t="shared" si="256"/>
        <v>0.403279153468942</v>
      </c>
      <c r="L1296" s="39"/>
      <c r="M1296" s="25"/>
    </row>
    <row r="1297" spans="1:13" x14ac:dyDescent="0.2">
      <c r="A1297" s="25"/>
      <c r="B1297" s="35"/>
      <c r="C1297" s="36"/>
      <c r="D1297" s="33"/>
      <c r="E1297" s="36"/>
      <c r="F1297" s="36"/>
      <c r="G1297" s="40"/>
      <c r="H1297" s="37"/>
      <c r="I1297" s="37"/>
      <c r="J1297" s="40"/>
      <c r="K1297" s="40"/>
      <c r="L1297" s="39"/>
      <c r="M1297" s="25"/>
    </row>
    <row r="1298" spans="1:13" x14ac:dyDescent="0.2">
      <c r="A1298" s="25">
        <v>1</v>
      </c>
      <c r="B1298" s="35" t="s">
        <v>862</v>
      </c>
      <c r="C1298" s="36">
        <f>AVERAGE(C1299:C1308)</f>
        <v>1384981619.4227002</v>
      </c>
      <c r="D1298" s="33"/>
      <c r="E1298" s="36">
        <f>AVERAGE(E1299:E1308)</f>
        <v>2.0465776999999997E-3</v>
      </c>
      <c r="F1298" s="36">
        <f>2*STDEV(E1299:E1308)</f>
        <v>1.323486993597762E-6</v>
      </c>
      <c r="G1298" s="37">
        <f t="shared" ref="G1298:G1308" si="257">1000*(E1298/((1+(0)/1000)*(E$1240/((1+((4.87)/1000))*0.0020052)))/0.0020052-1)</f>
        <v>6.7202978902358712</v>
      </c>
      <c r="H1298" s="38">
        <f>G1298-I1298</f>
        <v>1.2202978902358712</v>
      </c>
      <c r="I1298" s="37">
        <v>5.5</v>
      </c>
      <c r="J1298" s="37"/>
      <c r="K1298" s="37">
        <f>F1298/0.0020052*1000</f>
        <v>0.66002742549260018</v>
      </c>
      <c r="L1298" s="39"/>
      <c r="M1298" s="25"/>
    </row>
    <row r="1299" spans="1:13" x14ac:dyDescent="0.2">
      <c r="A1299" s="25"/>
      <c r="B1299" s="35" t="s">
        <v>190</v>
      </c>
      <c r="C1299" s="36">
        <v>1391177599.2060001</v>
      </c>
      <c r="D1299" s="33"/>
      <c r="E1299" s="36">
        <v>2.047718E-3</v>
      </c>
      <c r="F1299" s="36">
        <v>4.1399999999999997E-7</v>
      </c>
      <c r="G1299" s="37">
        <f t="shared" si="257"/>
        <v>7.2812163228390681</v>
      </c>
      <c r="H1299" s="37"/>
      <c r="I1299" s="37"/>
      <c r="J1299" s="37">
        <f t="shared" ref="J1299:J1308" si="258">F1299/0.0020052*1000</f>
        <v>0.20646319569120286</v>
      </c>
      <c r="K1299" s="37">
        <f t="shared" ref="K1299:K1308" si="259">SQRT((F1299/0.0020052*1000)^2+(F$1240/0.0020052*1000)^2)</f>
        <v>0.4040416075449616</v>
      </c>
      <c r="L1299" s="39"/>
      <c r="M1299" s="25"/>
    </row>
    <row r="1300" spans="1:13" x14ac:dyDescent="0.2">
      <c r="A1300" s="25"/>
      <c r="B1300" s="35" t="s">
        <v>755</v>
      </c>
      <c r="C1300" s="36">
        <v>1392158831.4849999</v>
      </c>
      <c r="D1300" s="33"/>
      <c r="E1300" s="36">
        <v>2.0464239999999998E-3</v>
      </c>
      <c r="F1300" s="36">
        <v>3.27E-7</v>
      </c>
      <c r="G1300" s="37">
        <f t="shared" si="257"/>
        <v>6.6446922048100099</v>
      </c>
      <c r="H1300" s="37"/>
      <c r="I1300" s="37"/>
      <c r="J1300" s="37">
        <f t="shared" si="258"/>
        <v>0.16307600239377618</v>
      </c>
      <c r="K1300" s="37">
        <f t="shared" si="259"/>
        <v>0.3836878314583716</v>
      </c>
      <c r="L1300" s="39"/>
      <c r="M1300" s="25"/>
    </row>
    <row r="1301" spans="1:13" x14ac:dyDescent="0.2">
      <c r="A1301" s="25"/>
      <c r="B1301" s="35" t="s">
        <v>191</v>
      </c>
      <c r="C1301" s="36">
        <v>1393996115.187</v>
      </c>
      <c r="D1301" s="33"/>
      <c r="E1301" s="36">
        <v>2.0460489999999999E-3</v>
      </c>
      <c r="F1301" s="36">
        <v>4.9800000000000004E-7</v>
      </c>
      <c r="G1301" s="37">
        <f t="shared" si="257"/>
        <v>6.4602281056902466</v>
      </c>
      <c r="H1301" s="37"/>
      <c r="I1301" s="37"/>
      <c r="J1301" s="37">
        <f t="shared" si="258"/>
        <v>0.24835427887492523</v>
      </c>
      <c r="K1301" s="37">
        <f t="shared" si="259"/>
        <v>0.42696887156791297</v>
      </c>
      <c r="L1301" s="39"/>
      <c r="M1301" s="25"/>
    </row>
    <row r="1302" spans="1:13" x14ac:dyDescent="0.2">
      <c r="A1302" s="25"/>
      <c r="B1302" s="35" t="s">
        <v>820</v>
      </c>
      <c r="C1302" s="36">
        <v>1401494186.174</v>
      </c>
      <c r="D1302" s="33"/>
      <c r="E1302" s="36">
        <v>2.0463349999999998E-3</v>
      </c>
      <c r="F1302" s="36">
        <v>6.2600000000000002E-7</v>
      </c>
      <c r="G1302" s="37">
        <f t="shared" si="257"/>
        <v>6.6009127252857347</v>
      </c>
      <c r="H1302" s="37"/>
      <c r="I1302" s="37"/>
      <c r="J1302" s="37">
        <f t="shared" si="258"/>
        <v>0.31218831039297829</v>
      </c>
      <c r="K1302" s="37">
        <f t="shared" si="259"/>
        <v>0.4669947650654292</v>
      </c>
      <c r="L1302" s="39"/>
      <c r="M1302" s="25"/>
    </row>
    <row r="1303" spans="1:13" x14ac:dyDescent="0.2">
      <c r="A1303" s="25"/>
      <c r="B1303" s="35" t="s">
        <v>192</v>
      </c>
      <c r="C1303" s="36">
        <v>1383231978.753</v>
      </c>
      <c r="D1303" s="33"/>
      <c r="E1303" s="36">
        <v>2.0477030000000001E-3</v>
      </c>
      <c r="F1303" s="36">
        <v>3.1399999999999998E-7</v>
      </c>
      <c r="G1303" s="37">
        <f t="shared" si="257"/>
        <v>7.2738377588741354</v>
      </c>
      <c r="H1303" s="37"/>
      <c r="I1303" s="37"/>
      <c r="J1303" s="37">
        <f t="shared" si="258"/>
        <v>0.1565928585677239</v>
      </c>
      <c r="K1303" s="37">
        <f t="shared" si="259"/>
        <v>0.38097754895387737</v>
      </c>
      <c r="L1303" s="39"/>
      <c r="M1303" s="25"/>
    </row>
    <row r="1304" spans="1:13" x14ac:dyDescent="0.2">
      <c r="A1304" s="25"/>
      <c r="B1304" s="35" t="s">
        <v>821</v>
      </c>
      <c r="C1304" s="36">
        <v>1390920520.2780001</v>
      </c>
      <c r="D1304" s="33"/>
      <c r="E1304" s="36">
        <v>2.0463069999999998E-3</v>
      </c>
      <c r="F1304" s="36">
        <v>4.7700000000000005E-7</v>
      </c>
      <c r="G1304" s="37">
        <f t="shared" si="257"/>
        <v>6.5871394058845123</v>
      </c>
      <c r="H1304" s="37"/>
      <c r="I1304" s="37"/>
      <c r="J1304" s="37">
        <f t="shared" si="258"/>
        <v>0.23788150807899466</v>
      </c>
      <c r="K1304" s="37">
        <f t="shared" si="259"/>
        <v>0.42096339667295257</v>
      </c>
      <c r="L1304" s="39"/>
      <c r="M1304" s="25"/>
    </row>
    <row r="1305" spans="1:13" x14ac:dyDescent="0.2">
      <c r="A1305" s="25"/>
      <c r="B1305" s="35" t="s">
        <v>193</v>
      </c>
      <c r="C1305" s="36">
        <v>1380070177.875</v>
      </c>
      <c r="D1305" s="33"/>
      <c r="E1305" s="36">
        <v>2.0456720000000001E-3</v>
      </c>
      <c r="F1305" s="36">
        <v>3.1E-7</v>
      </c>
      <c r="G1305" s="37">
        <f t="shared" si="257"/>
        <v>6.2747801980422846</v>
      </c>
      <c r="H1305" s="37"/>
      <c r="I1305" s="37"/>
      <c r="J1305" s="37">
        <f t="shared" si="258"/>
        <v>0.15459804508278477</v>
      </c>
      <c r="K1305" s="37">
        <f t="shared" si="259"/>
        <v>0.38016197205390179</v>
      </c>
      <c r="L1305" s="39"/>
      <c r="M1305" s="25"/>
    </row>
    <row r="1306" spans="1:13" x14ac:dyDescent="0.2">
      <c r="A1306" s="25"/>
      <c r="B1306" s="35" t="s">
        <v>756</v>
      </c>
      <c r="C1306" s="36">
        <v>1369457549.819</v>
      </c>
      <c r="D1306" s="33"/>
      <c r="E1306" s="36">
        <v>2.0463130000000001E-3</v>
      </c>
      <c r="F1306" s="36">
        <v>4.2199999999999999E-7</v>
      </c>
      <c r="G1306" s="37">
        <f t="shared" si="257"/>
        <v>6.590090831470663</v>
      </c>
      <c r="H1306" s="37"/>
      <c r="I1306" s="37"/>
      <c r="J1306" s="37">
        <f t="shared" si="258"/>
        <v>0.21045282266108117</v>
      </c>
      <c r="K1306" s="37">
        <f t="shared" si="259"/>
        <v>0.40609476728777155</v>
      </c>
      <c r="L1306" s="39"/>
      <c r="M1306" s="25"/>
    </row>
    <row r="1307" spans="1:13" x14ac:dyDescent="0.2">
      <c r="A1307" s="25"/>
      <c r="B1307" s="35" t="s">
        <v>194</v>
      </c>
      <c r="C1307" s="36">
        <v>1366467460.138</v>
      </c>
      <c r="D1307" s="33"/>
      <c r="E1307" s="36">
        <v>2.0467760000000002E-3</v>
      </c>
      <c r="F1307" s="36">
        <v>3.7E-7</v>
      </c>
      <c r="G1307" s="37">
        <f t="shared" si="257"/>
        <v>6.817842505850491</v>
      </c>
      <c r="H1307" s="37"/>
      <c r="I1307" s="37"/>
      <c r="J1307" s="37">
        <f t="shared" si="258"/>
        <v>0.18452024735687214</v>
      </c>
      <c r="K1307" s="37">
        <f t="shared" si="259"/>
        <v>0.39328144011271893</v>
      </c>
      <c r="L1307" s="39"/>
      <c r="M1307" s="25"/>
    </row>
    <row r="1308" spans="1:13" x14ac:dyDescent="0.2">
      <c r="A1308" s="25"/>
      <c r="B1308" s="35" t="s">
        <v>757</v>
      </c>
      <c r="C1308" s="36">
        <v>1380841775.312</v>
      </c>
      <c r="D1308" s="33"/>
      <c r="E1308" s="36">
        <v>2.0464799999999998E-3</v>
      </c>
      <c r="F1308" s="36">
        <v>3.8099999999999998E-7</v>
      </c>
      <c r="G1308" s="37">
        <f t="shared" si="257"/>
        <v>6.6722388436117885</v>
      </c>
      <c r="H1308" s="37"/>
      <c r="I1308" s="37"/>
      <c r="J1308" s="37">
        <f t="shared" si="258"/>
        <v>0.1900059844404548</v>
      </c>
      <c r="K1308" s="37">
        <f t="shared" si="259"/>
        <v>0.39588488677351552</v>
      </c>
      <c r="L1308" s="39"/>
      <c r="M1308" s="25"/>
    </row>
    <row r="1309" spans="1:13" x14ac:dyDescent="0.2">
      <c r="A1309" s="25"/>
      <c r="B1309" s="35"/>
      <c r="C1309" s="36"/>
      <c r="D1309" s="33"/>
      <c r="E1309" s="36"/>
      <c r="F1309" s="36"/>
      <c r="G1309" s="40"/>
      <c r="H1309" s="37"/>
      <c r="I1309" s="37"/>
      <c r="J1309" s="40"/>
      <c r="K1309" s="40"/>
      <c r="L1309" s="39"/>
      <c r="M1309" s="25"/>
    </row>
    <row r="1310" spans="1:13" x14ac:dyDescent="0.2">
      <c r="A1310" s="25">
        <v>1</v>
      </c>
      <c r="B1310" s="35" t="s">
        <v>1534</v>
      </c>
      <c r="C1310" s="36">
        <f>AVERAGE(C1311:C1316)</f>
        <v>1276283455.9945002</v>
      </c>
      <c r="D1310" s="33"/>
      <c r="E1310" s="36">
        <f>AVERAGE(E1311:E1316)</f>
        <v>2.0428935000000002E-3</v>
      </c>
      <c r="F1310" s="36">
        <f>2*STDEV(E1311:E1316)</f>
        <v>6.9259021073059027E-7</v>
      </c>
      <c r="G1310" s="37">
        <f t="shared" ref="G1310:G1316" si="260">1000*(E1310/((1+(0)/1000)*(E$1240/((1+((4.87)/1000))*0.0020052)))/0.0020052-1)</f>
        <v>4.9080241996317664</v>
      </c>
      <c r="H1310" s="38">
        <f>G1310-I1310</f>
        <v>-0.54197580036823378</v>
      </c>
      <c r="I1310" s="37">
        <v>5.45</v>
      </c>
      <c r="J1310" s="37"/>
      <c r="K1310" s="37">
        <f>F1310/0.0020052*1000</f>
        <v>0.34539707297555872</v>
      </c>
      <c r="L1310" s="39"/>
      <c r="M1310" s="25"/>
    </row>
    <row r="1311" spans="1:13" x14ac:dyDescent="0.2">
      <c r="A1311" s="25"/>
      <c r="B1311" s="35" t="s">
        <v>822</v>
      </c>
      <c r="C1311" s="36">
        <v>1284289463.3629999</v>
      </c>
      <c r="D1311" s="33"/>
      <c r="E1311" s="36">
        <v>2.0433600000000001E-3</v>
      </c>
      <c r="F1311" s="36">
        <v>2.9799999999999999E-7</v>
      </c>
      <c r="G1311" s="37">
        <f t="shared" si="260"/>
        <v>5.1374975389366639</v>
      </c>
      <c r="H1311" s="37"/>
      <c r="I1311" s="37"/>
      <c r="J1311" s="37">
        <f t="shared" ref="J1311:J1316" si="261">F1311/0.0020052*1000</f>
        <v>0.1486136046279673</v>
      </c>
      <c r="K1311" s="37">
        <f t="shared" ref="K1311:K1316" si="262">SQRT((F1311/0.0020052*1000)^2+(F$1240/0.0020052*1000)^2)</f>
        <v>0.37776788234709768</v>
      </c>
      <c r="L1311" s="39"/>
      <c r="M1311" s="25"/>
    </row>
    <row r="1312" spans="1:13" x14ac:dyDescent="0.2">
      <c r="A1312" s="25"/>
      <c r="B1312" s="35" t="s">
        <v>823</v>
      </c>
      <c r="C1312" s="36">
        <v>1272234340.2650001</v>
      </c>
      <c r="D1312" s="33"/>
      <c r="E1312" s="36">
        <v>2.043146E-3</v>
      </c>
      <c r="F1312" s="36">
        <v>8.6400000000000001E-7</v>
      </c>
      <c r="G1312" s="37">
        <f t="shared" si="260"/>
        <v>5.0322300263723196</v>
      </c>
      <c r="H1312" s="37"/>
      <c r="I1312" s="37"/>
      <c r="J1312" s="37">
        <f t="shared" si="261"/>
        <v>0.43087971274685816</v>
      </c>
      <c r="K1312" s="37">
        <f t="shared" si="262"/>
        <v>0.55342560142200492</v>
      </c>
      <c r="L1312" s="39"/>
      <c r="M1312" s="25"/>
    </row>
    <row r="1313" spans="1:13" x14ac:dyDescent="0.2">
      <c r="A1313" s="25"/>
      <c r="B1313" s="35" t="s">
        <v>824</v>
      </c>
      <c r="C1313" s="36">
        <v>1273088178.1429999</v>
      </c>
      <c r="D1313" s="33"/>
      <c r="E1313" s="36">
        <v>2.0430589999999998E-3</v>
      </c>
      <c r="F1313" s="36">
        <v>5.6700000000000003E-7</v>
      </c>
      <c r="G1313" s="37">
        <f t="shared" si="260"/>
        <v>4.9894343553764653</v>
      </c>
      <c r="H1313" s="37"/>
      <c r="I1313" s="37"/>
      <c r="J1313" s="37">
        <f t="shared" si="261"/>
        <v>0.28276481149012572</v>
      </c>
      <c r="K1313" s="37">
        <f t="shared" si="262"/>
        <v>0.44785992014193365</v>
      </c>
      <c r="L1313" s="39"/>
      <c r="M1313" s="25"/>
    </row>
    <row r="1314" spans="1:13" x14ac:dyDescent="0.2">
      <c r="A1314" s="25"/>
      <c r="B1314" s="35" t="s">
        <v>825</v>
      </c>
      <c r="C1314" s="36">
        <v>1274643933.756</v>
      </c>
      <c r="D1314" s="33"/>
      <c r="E1314" s="36">
        <v>2.0426390000000002E-3</v>
      </c>
      <c r="F1314" s="36">
        <v>3.5400000000000002E-7</v>
      </c>
      <c r="G1314" s="37">
        <f t="shared" si="260"/>
        <v>4.7828345643627923</v>
      </c>
      <c r="H1314" s="37"/>
      <c r="I1314" s="37"/>
      <c r="J1314" s="37">
        <f t="shared" si="261"/>
        <v>0.17654099341711552</v>
      </c>
      <c r="K1314" s="37">
        <f t="shared" si="262"/>
        <v>0.38960145252449313</v>
      </c>
      <c r="L1314" s="39"/>
      <c r="M1314" s="25"/>
    </row>
    <row r="1315" spans="1:13" x14ac:dyDescent="0.2">
      <c r="A1315" s="25"/>
      <c r="B1315" s="35" t="s">
        <v>826</v>
      </c>
      <c r="C1315" s="36">
        <v>1282567575.3010001</v>
      </c>
      <c r="D1315" s="33"/>
      <c r="E1315" s="36">
        <v>2.0424610000000002E-3</v>
      </c>
      <c r="F1315" s="36">
        <v>2.9799999999999999E-7</v>
      </c>
      <c r="G1315" s="37">
        <f t="shared" si="260"/>
        <v>4.6952756053140199</v>
      </c>
      <c r="H1315" s="37"/>
      <c r="I1315" s="37"/>
      <c r="J1315" s="37">
        <f t="shared" si="261"/>
        <v>0.1486136046279673</v>
      </c>
      <c r="K1315" s="37">
        <f t="shared" si="262"/>
        <v>0.37776788234709768</v>
      </c>
      <c r="L1315" s="39"/>
      <c r="M1315" s="25"/>
    </row>
    <row r="1316" spans="1:13" x14ac:dyDescent="0.2">
      <c r="A1316" s="25"/>
      <c r="B1316" s="35" t="s">
        <v>736</v>
      </c>
      <c r="C1316" s="36">
        <v>1270877245.1389999</v>
      </c>
      <c r="D1316" s="33"/>
      <c r="E1316" s="36">
        <v>2.0426960000000001E-3</v>
      </c>
      <c r="F1316" s="36">
        <v>4.7399999999999998E-7</v>
      </c>
      <c r="G1316" s="37">
        <f t="shared" si="260"/>
        <v>4.8108731074287814</v>
      </c>
      <c r="H1316" s="37"/>
      <c r="I1316" s="37"/>
      <c r="J1316" s="37">
        <f t="shared" si="261"/>
        <v>0.23638539796529023</v>
      </c>
      <c r="K1316" s="37">
        <f t="shared" si="262"/>
        <v>0.42011977556846986</v>
      </c>
      <c r="L1316" s="39"/>
      <c r="M1316" s="25"/>
    </row>
    <row r="1317" spans="1:13" x14ac:dyDescent="0.2">
      <c r="A1317" s="25"/>
      <c r="B1317" s="35"/>
      <c r="C1317" s="36"/>
      <c r="D1317" s="33"/>
      <c r="E1317" s="36"/>
      <c r="F1317" s="36"/>
      <c r="G1317" s="40"/>
      <c r="H1317" s="37"/>
      <c r="I1317" s="37"/>
      <c r="J1317" s="40"/>
      <c r="K1317" s="40"/>
      <c r="L1317" s="39"/>
      <c r="M1317" s="25"/>
    </row>
    <row r="1318" spans="1:13" x14ac:dyDescent="0.2">
      <c r="A1318" s="25">
        <v>1</v>
      </c>
      <c r="B1318" s="35" t="s">
        <v>1822</v>
      </c>
      <c r="C1318" s="36">
        <f>AVERAGE(C1319:C1323)</f>
        <v>1284110785.0851998</v>
      </c>
      <c r="D1318" s="33"/>
      <c r="E1318" s="36">
        <f>AVERAGE(E1319:E1323)</f>
        <v>2.0428213999999999E-3</v>
      </c>
      <c r="F1318" s="36">
        <f>2*STDEV(E1319:E1323)</f>
        <v>4.4685702411387397E-7</v>
      </c>
      <c r="G1318" s="37">
        <f t="shared" ref="G1318:G1323" si="263">1000*(E1318/((1+(0)/1000)*(E$1240/((1+((4.87)/1000))*0.0020052)))/0.0020052-1)</f>
        <v>4.8725579021744458</v>
      </c>
      <c r="H1318" s="38">
        <f>G1318-I1318</f>
        <v>-0.31744209782555455</v>
      </c>
      <c r="I1318" s="37">
        <v>5.19</v>
      </c>
      <c r="J1318" s="37"/>
      <c r="K1318" s="37">
        <f>F1318/0.0020052*1000</f>
        <v>0.2228491043855346</v>
      </c>
      <c r="L1318" s="39"/>
      <c r="M1318" s="25"/>
    </row>
    <row r="1319" spans="1:13" x14ac:dyDescent="0.2">
      <c r="A1319" s="25"/>
      <c r="B1319" s="35" t="s">
        <v>740</v>
      </c>
      <c r="C1319" s="36">
        <v>1288744216.3670001</v>
      </c>
      <c r="D1319" s="33"/>
      <c r="E1319" s="36">
        <v>2.0428209999999998E-3</v>
      </c>
      <c r="F1319" s="36">
        <v>7.4499999999999996E-7</v>
      </c>
      <c r="G1319" s="37">
        <f t="shared" si="263"/>
        <v>4.8723611404686284</v>
      </c>
      <c r="H1319" s="37"/>
      <c r="I1319" s="37"/>
      <c r="J1319" s="37">
        <f>F1319/0.0020052*1000</f>
        <v>0.37153401156991822</v>
      </c>
      <c r="K1319" s="37">
        <f>SQRT((F1319/0.0020052*1000)^2+(F$1240/0.0020052*1000)^2)</f>
        <v>0.50858636553266834</v>
      </c>
      <c r="L1319" s="39"/>
      <c r="M1319" s="25"/>
    </row>
    <row r="1320" spans="1:13" x14ac:dyDescent="0.2">
      <c r="A1320" s="25"/>
      <c r="B1320" s="35" t="s">
        <v>741</v>
      </c>
      <c r="C1320" s="36">
        <v>1286832236.697</v>
      </c>
      <c r="D1320" s="33"/>
      <c r="E1320" s="36">
        <v>2.043179E-3</v>
      </c>
      <c r="F1320" s="36">
        <v>2.91E-7</v>
      </c>
      <c r="G1320" s="37">
        <f t="shared" si="263"/>
        <v>5.0484628670948162</v>
      </c>
      <c r="H1320" s="37"/>
      <c r="I1320" s="37"/>
      <c r="J1320" s="37">
        <f>F1320/0.0020052*1000</f>
        <v>0.14512268102932374</v>
      </c>
      <c r="K1320" s="37">
        <f>SQRT((F1320/0.0020052*1000)^2+(F$1240/0.0020052*1000)^2)</f>
        <v>0.37640823848799021</v>
      </c>
      <c r="L1320" s="39"/>
      <c r="M1320" s="25"/>
    </row>
    <row r="1321" spans="1:13" x14ac:dyDescent="0.2">
      <c r="A1321" s="25"/>
      <c r="B1321" s="35" t="s">
        <v>742</v>
      </c>
      <c r="C1321" s="36">
        <v>1278815518.0869999</v>
      </c>
      <c r="D1321" s="33"/>
      <c r="E1321" s="36">
        <v>2.042842E-3</v>
      </c>
      <c r="F1321" s="36">
        <v>4.3599999999999999E-7</v>
      </c>
      <c r="G1321" s="37">
        <f t="shared" si="263"/>
        <v>4.8826911300194897</v>
      </c>
      <c r="H1321" s="37"/>
      <c r="I1321" s="37"/>
      <c r="J1321" s="37">
        <f>F1321/0.0020052*1000</f>
        <v>0.21743466985836823</v>
      </c>
      <c r="K1321" s="37">
        <f>SQRT((F1321/0.0020052*1000)^2+(F$1240/0.0020052*1000)^2)</f>
        <v>0.40975651930007218</v>
      </c>
      <c r="L1321" s="39"/>
      <c r="M1321" s="25"/>
    </row>
    <row r="1322" spans="1:13" x14ac:dyDescent="0.2">
      <c r="A1322" s="25"/>
      <c r="B1322" s="35" t="s">
        <v>743</v>
      </c>
      <c r="C1322" s="36">
        <v>1284656992.4430001</v>
      </c>
      <c r="D1322" s="33"/>
      <c r="E1322" s="36">
        <v>2.0426350000000001E-3</v>
      </c>
      <c r="F1322" s="36">
        <v>4.01E-7</v>
      </c>
      <c r="G1322" s="37">
        <f t="shared" si="263"/>
        <v>4.7808669473052845</v>
      </c>
      <c r="H1322" s="37"/>
      <c r="I1322" s="37"/>
      <c r="J1322" s="37">
        <f>F1322/0.0020052*1000</f>
        <v>0.19998005186515061</v>
      </c>
      <c r="K1322" s="37">
        <f>SQRT((F1322/0.0020052*1000)^2+(F$1240/0.0020052*1000)^2)</f>
        <v>0.40076750192160188</v>
      </c>
      <c r="L1322" s="39"/>
      <c r="M1322" s="25"/>
    </row>
    <row r="1323" spans="1:13" x14ac:dyDescent="0.2">
      <c r="A1323" s="25"/>
      <c r="B1323" s="35" t="s">
        <v>744</v>
      </c>
      <c r="C1323" s="36">
        <v>1281504961.832</v>
      </c>
      <c r="D1323" s="33"/>
      <c r="E1323" s="36">
        <v>2.0426300000000001E-3</v>
      </c>
      <c r="F1323" s="36">
        <v>4.6199999999999998E-7</v>
      </c>
      <c r="G1323" s="37">
        <f t="shared" si="263"/>
        <v>4.7784074259835663</v>
      </c>
      <c r="H1323" s="37"/>
      <c r="I1323" s="37"/>
      <c r="J1323" s="37">
        <f>F1323/0.0020052*1000</f>
        <v>0.23040095751047276</v>
      </c>
      <c r="K1323" s="37">
        <f>SQRT((F1323/0.0020052*1000)^2+(F$1240/0.0020052*1000)^2)</f>
        <v>0.41678192220180993</v>
      </c>
      <c r="L1323" s="39"/>
      <c r="M1323" s="25"/>
    </row>
    <row r="1324" spans="1:13" x14ac:dyDescent="0.2">
      <c r="A1324" s="25"/>
      <c r="B1324" s="35"/>
      <c r="C1324" s="36"/>
      <c r="D1324" s="33"/>
      <c r="E1324" s="36"/>
      <c r="F1324" s="36"/>
      <c r="G1324" s="40"/>
      <c r="H1324" s="37"/>
      <c r="I1324" s="37"/>
      <c r="J1324" s="40"/>
      <c r="K1324" s="40"/>
      <c r="L1324" s="39"/>
      <c r="M1324" s="25"/>
    </row>
    <row r="1325" spans="1:13" x14ac:dyDescent="0.2">
      <c r="A1325" s="25">
        <v>1</v>
      </c>
      <c r="B1325" s="35" t="s">
        <v>1820</v>
      </c>
      <c r="C1325" s="36">
        <f>AVERAGE(C1326:C1331)</f>
        <v>1251996429.9478335</v>
      </c>
      <c r="D1325" s="33"/>
      <c r="E1325" s="36">
        <f>AVERAGE(E1326:E1331)</f>
        <v>2.0435829999999999E-3</v>
      </c>
      <c r="F1325" s="36">
        <f>2*STDEV(E1326:E1331)</f>
        <v>6.3627541206624328E-7</v>
      </c>
      <c r="G1325" s="37">
        <f t="shared" ref="G1325:G1331" si="264">1000*(E1325/((1+(0)/1000)*(E$1240/((1+((4.87)/1000))*0.0020052)))/0.0020052-1)</f>
        <v>5.2471921898795681</v>
      </c>
      <c r="H1325" s="38">
        <f>G1325-I1325</f>
        <v>-0.77280781012043143</v>
      </c>
      <c r="I1325" s="37">
        <v>6.02</v>
      </c>
      <c r="J1325" s="37"/>
      <c r="K1325" s="37">
        <f>F1325/0.0020052*1000</f>
        <v>0.31731269303124038</v>
      </c>
      <c r="L1325" s="39"/>
      <c r="M1325" s="25"/>
    </row>
    <row r="1326" spans="1:13" x14ac:dyDescent="0.2">
      <c r="A1326" s="25"/>
      <c r="B1326" s="35" t="s">
        <v>746</v>
      </c>
      <c r="C1326" s="36">
        <v>1245088017.688</v>
      </c>
      <c r="D1326" s="33"/>
      <c r="E1326" s="36">
        <v>2.0438090000000002E-3</v>
      </c>
      <c r="F1326" s="36">
        <v>5.2499999999999995E-7</v>
      </c>
      <c r="G1326" s="37">
        <f t="shared" si="264"/>
        <v>5.3583625536159918</v>
      </c>
      <c r="H1326" s="37"/>
      <c r="I1326" s="37"/>
      <c r="J1326" s="37">
        <f t="shared" ref="J1326:J1331" si="265">F1326/0.0020052*1000</f>
        <v>0.26181926989826448</v>
      </c>
      <c r="K1326" s="37">
        <f t="shared" ref="K1326:K1331" si="266">SQRT((F1326/0.0020052*1000)^2+(F$1240/0.0020052*1000)^2)</f>
        <v>0.4349389607089173</v>
      </c>
      <c r="L1326" s="39"/>
      <c r="M1326" s="25"/>
    </row>
    <row r="1327" spans="1:13" x14ac:dyDescent="0.2">
      <c r="A1327" s="25"/>
      <c r="B1327" s="35" t="s">
        <v>827</v>
      </c>
      <c r="C1327" s="36">
        <v>1251255807.7490001</v>
      </c>
      <c r="D1327" s="33"/>
      <c r="E1327" s="36">
        <v>2.04375E-3</v>
      </c>
      <c r="F1327" s="36">
        <v>5.6000000000000004E-7</v>
      </c>
      <c r="G1327" s="37">
        <f t="shared" si="264"/>
        <v>5.3293402020211378</v>
      </c>
      <c r="H1327" s="37"/>
      <c r="I1327" s="37"/>
      <c r="J1327" s="37">
        <f t="shared" si="265"/>
        <v>0.27927388789148216</v>
      </c>
      <c r="K1327" s="37">
        <f t="shared" si="266"/>
        <v>0.44566408191654511</v>
      </c>
      <c r="L1327" s="39"/>
      <c r="M1327" s="25"/>
    </row>
    <row r="1328" spans="1:13" x14ac:dyDescent="0.2">
      <c r="A1328" s="25"/>
      <c r="B1328" s="35" t="s">
        <v>828</v>
      </c>
      <c r="C1328" s="36">
        <v>1254704837.7390001</v>
      </c>
      <c r="D1328" s="33"/>
      <c r="E1328" s="36">
        <v>2.0438549999999998E-3</v>
      </c>
      <c r="F1328" s="36">
        <v>3.1800000000000002E-7</v>
      </c>
      <c r="G1328" s="37">
        <f t="shared" si="264"/>
        <v>5.380990149774556</v>
      </c>
      <c r="H1328" s="37"/>
      <c r="I1328" s="37"/>
      <c r="J1328" s="37">
        <f t="shared" si="265"/>
        <v>0.15858767205266308</v>
      </c>
      <c r="K1328" s="37">
        <f t="shared" si="266"/>
        <v>0.38180180615022746</v>
      </c>
      <c r="L1328" s="39"/>
      <c r="M1328" s="25"/>
    </row>
    <row r="1329" spans="1:13" x14ac:dyDescent="0.2">
      <c r="A1329" s="25"/>
      <c r="B1329" s="35" t="s">
        <v>829</v>
      </c>
      <c r="C1329" s="36">
        <v>1257027609.6240001</v>
      </c>
      <c r="D1329" s="33"/>
      <c r="E1329" s="36">
        <v>2.0437250000000001E-3</v>
      </c>
      <c r="F1329" s="36">
        <v>1.108E-6</v>
      </c>
      <c r="G1329" s="37">
        <f t="shared" si="264"/>
        <v>5.3170425954132128</v>
      </c>
      <c r="H1329" s="37"/>
      <c r="I1329" s="37"/>
      <c r="J1329" s="37">
        <f t="shared" si="265"/>
        <v>0.55256333532814683</v>
      </c>
      <c r="K1329" s="37">
        <f t="shared" si="266"/>
        <v>0.65264753811031795</v>
      </c>
      <c r="L1329" s="39" t="s">
        <v>299</v>
      </c>
      <c r="M1329" s="25"/>
    </row>
    <row r="1330" spans="1:13" x14ac:dyDescent="0.2">
      <c r="A1330" s="25"/>
      <c r="B1330" s="35" t="s">
        <v>747</v>
      </c>
      <c r="C1330" s="36">
        <v>1258341569.5020001</v>
      </c>
      <c r="D1330" s="33"/>
      <c r="E1330" s="36">
        <v>2.04324E-3</v>
      </c>
      <c r="F1330" s="36">
        <v>2.67E-7</v>
      </c>
      <c r="G1330" s="37">
        <f t="shared" si="264"/>
        <v>5.0784690272183131</v>
      </c>
      <c r="H1330" s="37"/>
      <c r="I1330" s="37"/>
      <c r="J1330" s="37">
        <f t="shared" si="265"/>
        <v>0.1331538001196888</v>
      </c>
      <c r="K1330" s="37">
        <f t="shared" si="266"/>
        <v>0.37195766417538284</v>
      </c>
      <c r="L1330" s="39"/>
      <c r="M1330" s="25"/>
    </row>
    <row r="1331" spans="1:13" x14ac:dyDescent="0.2">
      <c r="A1331" s="25"/>
      <c r="B1331" s="35" t="s">
        <v>748</v>
      </c>
      <c r="C1331" s="36">
        <v>1245560737.385</v>
      </c>
      <c r="D1331" s="33"/>
      <c r="E1331" s="36">
        <v>2.0431189999999999E-3</v>
      </c>
      <c r="F1331" s="36">
        <v>1.26E-6</v>
      </c>
      <c r="G1331" s="37">
        <f t="shared" si="264"/>
        <v>5.0189486112357518</v>
      </c>
      <c r="H1331" s="37"/>
      <c r="I1331" s="37"/>
      <c r="J1331" s="37">
        <f t="shared" si="265"/>
        <v>0.62836624775583483</v>
      </c>
      <c r="K1331" s="37">
        <f t="shared" si="266"/>
        <v>0.7179601038854736</v>
      </c>
      <c r="L1331" s="39" t="s">
        <v>299</v>
      </c>
      <c r="M1331" s="25"/>
    </row>
    <row r="1332" spans="1:13" x14ac:dyDescent="0.2">
      <c r="A1332" s="25"/>
      <c r="B1332" s="35"/>
      <c r="C1332" s="36"/>
      <c r="D1332" s="33"/>
      <c r="E1332" s="36"/>
      <c r="F1332" s="36"/>
      <c r="G1332" s="40"/>
      <c r="H1332" s="37"/>
      <c r="I1332" s="37"/>
      <c r="J1332" s="40"/>
      <c r="K1332" s="40"/>
      <c r="L1332" s="39"/>
      <c r="M1332" s="25"/>
    </row>
    <row r="1333" spans="1:13" x14ac:dyDescent="0.2">
      <c r="A1333" s="25">
        <v>1</v>
      </c>
      <c r="B1333" s="35" t="s">
        <v>1831</v>
      </c>
      <c r="C1333" s="36">
        <f>AVERAGE(C1334:C1339)</f>
        <v>1250890417.1998332</v>
      </c>
      <c r="D1333" s="33"/>
      <c r="E1333" s="36">
        <f>AVERAGE(E1334:E1339)</f>
        <v>2.0433846666666664E-3</v>
      </c>
      <c r="F1333" s="36">
        <f>2*STDEV(E1334:E1339)</f>
        <v>1.1624289512338774E-6</v>
      </c>
      <c r="G1333" s="37">
        <f t="shared" ref="G1333:G1339" si="267">1000*(E1333/((1+(0)/1000)*(E$1240/((1+((4.87)/1000))*0.0020052)))/0.0020052-1)</f>
        <v>5.1496311774563708</v>
      </c>
      <c r="H1333" s="38">
        <f>G1333-I1333</f>
        <v>-0.46036882254362954</v>
      </c>
      <c r="I1333" s="37">
        <v>5.61</v>
      </c>
      <c r="J1333" s="37"/>
      <c r="K1333" s="37">
        <f>F1333/0.0020052*1000</f>
        <v>0.57970723680125547</v>
      </c>
      <c r="L1333" s="39"/>
      <c r="M1333" s="25"/>
    </row>
    <row r="1334" spans="1:13" x14ac:dyDescent="0.2">
      <c r="A1334" s="25"/>
      <c r="B1334" s="35" t="s">
        <v>750</v>
      </c>
      <c r="C1334" s="36">
        <v>1237965439.8559999</v>
      </c>
      <c r="D1334" s="33"/>
      <c r="E1334" s="36">
        <v>2.0426540000000001E-3</v>
      </c>
      <c r="F1334" s="36">
        <v>6.1399999999999997E-7</v>
      </c>
      <c r="G1334" s="37">
        <f t="shared" si="267"/>
        <v>4.7902131283275029</v>
      </c>
      <c r="H1334" s="37"/>
      <c r="I1334" s="37"/>
      <c r="J1334" s="37">
        <f t="shared" ref="J1334:J1339" si="268">F1334/0.0020052*1000</f>
        <v>0.30620386993816079</v>
      </c>
      <c r="K1334" s="37">
        <f t="shared" ref="K1334:K1339" si="269">SQRT((F1334/0.0020052*1000)^2+(F$1240/0.0020052*1000)^2)</f>
        <v>0.46301552826832809</v>
      </c>
      <c r="L1334" s="39"/>
      <c r="M1334" s="25"/>
    </row>
    <row r="1335" spans="1:13" x14ac:dyDescent="0.2">
      <c r="A1335" s="25"/>
      <c r="B1335" s="35" t="s">
        <v>751</v>
      </c>
      <c r="C1335" s="36">
        <v>1250707379.5009999</v>
      </c>
      <c r="D1335" s="33"/>
      <c r="E1335" s="36">
        <v>2.0437519999999998E-3</v>
      </c>
      <c r="F1335" s="36">
        <v>4.0600000000000001E-7</v>
      </c>
      <c r="G1335" s="37">
        <f t="shared" si="267"/>
        <v>5.3303240105495586</v>
      </c>
      <c r="H1335" s="37"/>
      <c r="I1335" s="37"/>
      <c r="J1335" s="37">
        <f t="shared" si="268"/>
        <v>0.20247356872132455</v>
      </c>
      <c r="K1335" s="37">
        <f t="shared" si="269"/>
        <v>0.40201755618783835</v>
      </c>
      <c r="L1335" s="39"/>
      <c r="M1335" s="25"/>
    </row>
    <row r="1336" spans="1:13" x14ac:dyDescent="0.2">
      <c r="A1336" s="25"/>
      <c r="B1336" s="35" t="s">
        <v>752</v>
      </c>
      <c r="C1336" s="36">
        <v>1247821493.7019999</v>
      </c>
      <c r="D1336" s="33"/>
      <c r="E1336" s="36">
        <v>2.0427169999999999E-3</v>
      </c>
      <c r="F1336" s="36">
        <v>5.7000000000000005E-7</v>
      </c>
      <c r="G1336" s="37">
        <f t="shared" si="267"/>
        <v>4.8212030969794206</v>
      </c>
      <c r="H1336" s="37"/>
      <c r="I1336" s="37"/>
      <c r="J1336" s="37">
        <f t="shared" si="268"/>
        <v>0.2842609216038301</v>
      </c>
      <c r="K1336" s="37">
        <f t="shared" si="269"/>
        <v>0.44880601712048346</v>
      </c>
      <c r="L1336" s="39"/>
      <c r="M1336" s="25"/>
    </row>
    <row r="1337" spans="1:13" x14ac:dyDescent="0.2">
      <c r="A1337" s="25"/>
      <c r="B1337" s="35" t="s">
        <v>753</v>
      </c>
      <c r="C1337" s="36">
        <v>1256549491.9849999</v>
      </c>
      <c r="D1337" s="33"/>
      <c r="E1337" s="36">
        <v>2.0433729999999998E-3</v>
      </c>
      <c r="F1337" s="36">
        <v>7.0800000000000004E-7</v>
      </c>
      <c r="G1337" s="37">
        <f t="shared" si="267"/>
        <v>5.1438922943727317</v>
      </c>
      <c r="H1337" s="37"/>
      <c r="I1337" s="37"/>
      <c r="J1337" s="37">
        <f t="shared" si="268"/>
        <v>0.35308198683423103</v>
      </c>
      <c r="K1337" s="37">
        <f t="shared" si="269"/>
        <v>0.49526705814065702</v>
      </c>
      <c r="L1337" s="39"/>
      <c r="M1337" s="25"/>
    </row>
    <row r="1338" spans="1:13" x14ac:dyDescent="0.2">
      <c r="A1338" s="25"/>
      <c r="B1338" s="35" t="s">
        <v>830</v>
      </c>
      <c r="C1338" s="36">
        <v>1257724092.632</v>
      </c>
      <c r="D1338" s="33"/>
      <c r="E1338" s="36">
        <v>2.0437820000000001E-3</v>
      </c>
      <c r="F1338" s="36">
        <v>6.3300000000000002E-7</v>
      </c>
      <c r="G1338" s="37">
        <f t="shared" si="267"/>
        <v>5.3450811384792019</v>
      </c>
      <c r="H1338" s="37"/>
      <c r="I1338" s="37"/>
      <c r="J1338" s="37">
        <f t="shared" si="268"/>
        <v>0.31567923399162179</v>
      </c>
      <c r="K1338" s="37">
        <f t="shared" si="269"/>
        <v>0.46933564559495156</v>
      </c>
      <c r="L1338" s="39"/>
      <c r="M1338" s="25"/>
    </row>
    <row r="1339" spans="1:13" x14ac:dyDescent="0.2">
      <c r="A1339" s="25"/>
      <c r="B1339" s="35" t="s">
        <v>754</v>
      </c>
      <c r="C1339" s="36">
        <v>1254574605.523</v>
      </c>
      <c r="D1339" s="33"/>
      <c r="E1339" s="36">
        <v>2.0440300000000001E-3</v>
      </c>
      <c r="F1339" s="36">
        <v>5.7400000000000003E-7</v>
      </c>
      <c r="G1339" s="37">
        <f t="shared" si="267"/>
        <v>5.4670733960302531</v>
      </c>
      <c r="H1339" s="37"/>
      <c r="I1339" s="37"/>
      <c r="J1339" s="37">
        <f t="shared" si="268"/>
        <v>0.28625573508876923</v>
      </c>
      <c r="K1339" s="37">
        <f t="shared" si="269"/>
        <v>0.45007212235785549</v>
      </c>
      <c r="L1339" s="39"/>
      <c r="M1339" s="25"/>
    </row>
    <row r="1340" spans="1:13" x14ac:dyDescent="0.2">
      <c r="A1340" s="25"/>
      <c r="B1340" s="35"/>
      <c r="C1340" s="36"/>
      <c r="D1340" s="33"/>
      <c r="E1340" s="36"/>
      <c r="F1340" s="36"/>
      <c r="G1340" s="40"/>
      <c r="H1340" s="37"/>
      <c r="I1340" s="37"/>
      <c r="J1340" s="40"/>
      <c r="K1340" s="40"/>
      <c r="L1340" s="39"/>
      <c r="M1340" s="25"/>
    </row>
    <row r="1341" spans="1:13" x14ac:dyDescent="0.2">
      <c r="A1341" s="25">
        <v>1</v>
      </c>
      <c r="B1341" s="35" t="s">
        <v>1823</v>
      </c>
      <c r="C1341" s="36">
        <f>AVERAGE(C1342:C1347)</f>
        <v>1256550412.8446667</v>
      </c>
      <c r="D1341" s="33"/>
      <c r="E1341" s="36">
        <f>AVERAGE(E1342:E1347)</f>
        <v>2.0435743333333334E-3</v>
      </c>
      <c r="F1341" s="36">
        <f>2*STDEV(E1342:E1347)</f>
        <v>6.8758204358951171E-7</v>
      </c>
      <c r="G1341" s="37">
        <f t="shared" ref="G1341:G1347" si="270">1000*(E1341/((1+(0)/1000)*(E$1240/((1+((4.87)/1000))*0.0020052)))/0.0020052-1)</f>
        <v>5.2429290195890044</v>
      </c>
      <c r="H1341" s="38">
        <f>G1341-I1341</f>
        <v>0.59292901958900401</v>
      </c>
      <c r="I1341" s="37">
        <v>4.6500000000000004</v>
      </c>
      <c r="J1341" s="37"/>
      <c r="K1341" s="37">
        <f>F1341/0.0020052*1000</f>
        <v>0.34289948313859553</v>
      </c>
      <c r="L1341" s="39"/>
      <c r="M1341" s="25"/>
    </row>
    <row r="1342" spans="1:13" x14ac:dyDescent="0.2">
      <c r="A1342" s="25"/>
      <c r="B1342" s="35" t="s">
        <v>1801</v>
      </c>
      <c r="C1342" s="36">
        <v>1256140719.8469999</v>
      </c>
      <c r="D1342" s="33"/>
      <c r="E1342" s="36">
        <v>2.0440179999999999E-3</v>
      </c>
      <c r="F1342" s="36">
        <v>3.1100000000000002E-7</v>
      </c>
      <c r="G1342" s="37">
        <f t="shared" si="270"/>
        <v>5.4611705448586179</v>
      </c>
      <c r="H1342" s="37"/>
      <c r="I1342" s="37"/>
      <c r="J1342" s="37">
        <f t="shared" ref="J1342:J1347" si="271">F1342/0.0020052*1000</f>
        <v>0.15509674845401958</v>
      </c>
      <c r="K1342" s="37">
        <f t="shared" ref="K1342:K1347" si="272">SQRT((F1342/0.0020052*1000)^2+(F$1240/0.0020052*1000)^2)</f>
        <v>0.38036504943738231</v>
      </c>
      <c r="L1342" s="39"/>
      <c r="M1342" s="25"/>
    </row>
    <row r="1343" spans="1:13" x14ac:dyDescent="0.2">
      <c r="A1343" s="25"/>
      <c r="B1343" s="35" t="s">
        <v>1802</v>
      </c>
      <c r="C1343" s="36">
        <v>1254563884.0550001</v>
      </c>
      <c r="D1343" s="33"/>
      <c r="E1343" s="36">
        <v>2.0431939999999999E-3</v>
      </c>
      <c r="F1343" s="36">
        <v>2.5100000000000001E-7</v>
      </c>
      <c r="G1343" s="37">
        <f t="shared" si="270"/>
        <v>5.0558414310595268</v>
      </c>
      <c r="H1343" s="37"/>
      <c r="I1343" s="37"/>
      <c r="J1343" s="37">
        <f t="shared" si="271"/>
        <v>0.12517454617993218</v>
      </c>
      <c r="K1343" s="37">
        <f t="shared" si="272"/>
        <v>0.36917642999498873</v>
      </c>
      <c r="L1343" s="39"/>
      <c r="M1343" s="25"/>
    </row>
    <row r="1344" spans="1:13" x14ac:dyDescent="0.2">
      <c r="A1344" s="25"/>
      <c r="B1344" s="35" t="s">
        <v>1806</v>
      </c>
      <c r="C1344" s="36">
        <v>1261899818.6070001</v>
      </c>
      <c r="D1344" s="33"/>
      <c r="E1344" s="36">
        <v>2.0434429999999998E-3</v>
      </c>
      <c r="F1344" s="36">
        <v>6.4899999999999995E-7</v>
      </c>
      <c r="G1344" s="37">
        <f t="shared" si="270"/>
        <v>5.1783255928750105</v>
      </c>
      <c r="H1344" s="37"/>
      <c r="I1344" s="37"/>
      <c r="J1344" s="37">
        <f t="shared" si="271"/>
        <v>0.32365848793137841</v>
      </c>
      <c r="K1344" s="37">
        <f t="shared" si="272"/>
        <v>0.47473928240932317</v>
      </c>
      <c r="L1344" s="39"/>
      <c r="M1344" s="25"/>
    </row>
    <row r="1345" spans="1:13" x14ac:dyDescent="0.2">
      <c r="A1345" s="25"/>
      <c r="B1345" s="35" t="s">
        <v>1803</v>
      </c>
      <c r="C1345" s="36">
        <v>1255818114.753</v>
      </c>
      <c r="D1345" s="33"/>
      <c r="E1345" s="36">
        <v>2.0436920000000002E-3</v>
      </c>
      <c r="F1345" s="36">
        <v>3.1899999999999998E-7</v>
      </c>
      <c r="G1345" s="37">
        <f t="shared" si="270"/>
        <v>5.3008097546904942</v>
      </c>
      <c r="H1345" s="37"/>
      <c r="I1345" s="37"/>
      <c r="J1345" s="37">
        <f t="shared" si="271"/>
        <v>0.15908637542389784</v>
      </c>
      <c r="K1345" s="37">
        <f t="shared" si="272"/>
        <v>0.38200922017407668</v>
      </c>
      <c r="L1345" s="39"/>
      <c r="M1345" s="25"/>
    </row>
    <row r="1346" spans="1:13" x14ac:dyDescent="0.2">
      <c r="A1346" s="25"/>
      <c r="B1346" s="35" t="s">
        <v>1804</v>
      </c>
      <c r="C1346" s="36">
        <v>1257200715.0780001</v>
      </c>
      <c r="D1346" s="33"/>
      <c r="E1346" s="36">
        <v>2.0432200000000001E-3</v>
      </c>
      <c r="F1346" s="36">
        <v>4.15E-7</v>
      </c>
      <c r="G1346" s="37">
        <f t="shared" si="270"/>
        <v>5.0686309419321063</v>
      </c>
      <c r="H1346" s="37"/>
      <c r="I1346" s="37"/>
      <c r="J1346" s="37">
        <f t="shared" si="271"/>
        <v>0.20696189906243767</v>
      </c>
      <c r="K1346" s="37">
        <f t="shared" si="272"/>
        <v>0.40429666968208317</v>
      </c>
      <c r="L1346" s="39"/>
      <c r="M1346" s="25"/>
    </row>
    <row r="1347" spans="1:13" x14ac:dyDescent="0.2">
      <c r="A1347" s="25"/>
      <c r="B1347" s="35" t="s">
        <v>1805</v>
      </c>
      <c r="C1347" s="36">
        <v>1253679224.7279999</v>
      </c>
      <c r="D1347" s="33"/>
      <c r="E1347" s="36">
        <v>2.0438790000000002E-3</v>
      </c>
      <c r="F1347" s="36">
        <v>4.2899999999999999E-7</v>
      </c>
      <c r="G1347" s="37">
        <f t="shared" si="270"/>
        <v>5.3927958521182706</v>
      </c>
      <c r="H1347" s="37"/>
      <c r="I1347" s="37"/>
      <c r="J1347" s="37">
        <f t="shared" si="271"/>
        <v>0.21394374625972473</v>
      </c>
      <c r="K1347" s="37">
        <f t="shared" si="272"/>
        <v>0.40791481465636709</v>
      </c>
      <c r="L1347" s="39"/>
      <c r="M1347" s="25"/>
    </row>
    <row r="1348" spans="1:13" x14ac:dyDescent="0.2">
      <c r="A1348" s="25"/>
      <c r="B1348" s="35"/>
      <c r="C1348" s="36"/>
      <c r="D1348" s="33"/>
      <c r="E1348" s="36"/>
      <c r="F1348" s="36"/>
      <c r="G1348" s="40"/>
      <c r="H1348" s="37"/>
      <c r="I1348" s="37"/>
      <c r="J1348" s="40"/>
      <c r="K1348" s="40"/>
      <c r="L1348" s="39"/>
      <c r="M1348" s="25"/>
    </row>
    <row r="1349" spans="1:13" x14ac:dyDescent="0.2">
      <c r="A1349" s="25">
        <v>1</v>
      </c>
      <c r="B1349" s="35" t="s">
        <v>1832</v>
      </c>
      <c r="C1349" s="36">
        <f>AVERAGE(C1350:C1353)</f>
        <v>1331785821.19875</v>
      </c>
      <c r="D1349" s="33"/>
      <c r="E1349" s="36">
        <f>AVERAGE(E1350:E1353)</f>
        <v>2.0433197500000001E-3</v>
      </c>
      <c r="F1349" s="36">
        <f>2*STDEV(E1350:E1353)</f>
        <v>1.025361562246893E-6</v>
      </c>
      <c r="G1349" s="37">
        <f>1000*(E1349/((1+(0)/1000)*(E$1240/((1+((4.87)/1000))*0.0020052)))/0.0020052-1)</f>
        <v>5.1176983922978092</v>
      </c>
      <c r="H1349" s="38">
        <f>G1349-I1349</f>
        <v>-0.18230160770219062</v>
      </c>
      <c r="I1349" s="37">
        <v>5.3</v>
      </c>
      <c r="J1349" s="37"/>
      <c r="K1349" s="37">
        <f>F1349/0.0020052*1000</f>
        <v>0.51135126782709606</v>
      </c>
      <c r="L1349" s="39" t="s">
        <v>3632</v>
      </c>
      <c r="M1349" s="25"/>
    </row>
    <row r="1350" spans="1:13" x14ac:dyDescent="0.2">
      <c r="A1350" s="25"/>
      <c r="B1350" s="35" t="s">
        <v>758</v>
      </c>
      <c r="C1350" s="36">
        <v>1328026296.464</v>
      </c>
      <c r="D1350" s="33"/>
      <c r="E1350" s="36">
        <v>2.0436690000000001E-3</v>
      </c>
      <c r="F1350" s="36">
        <v>3.4999999999999998E-7</v>
      </c>
      <c r="G1350" s="37">
        <f>1000*(E1350/((1+(0)/1000)*(E$1240/((1+((4.87)/1000))*0.0020052)))/0.0020052-1)</f>
        <v>5.2894959566112121</v>
      </c>
      <c r="H1350" s="37"/>
      <c r="I1350" s="37"/>
      <c r="J1350" s="37">
        <f>F1350/0.0020052*1000</f>
        <v>0.17454617993217633</v>
      </c>
      <c r="K1350" s="37">
        <f>SQRT((F1350/0.0020052*1000)^2+(F$1240/0.0020052*1000)^2)</f>
        <v>0.38870160583847413</v>
      </c>
      <c r="L1350" s="39"/>
      <c r="M1350" s="25"/>
    </row>
    <row r="1351" spans="1:13" x14ac:dyDescent="0.2">
      <c r="A1351" s="25"/>
      <c r="B1351" s="35" t="s">
        <v>759</v>
      </c>
      <c r="C1351" s="36">
        <v>1330324349.7850001</v>
      </c>
      <c r="D1351" s="33"/>
      <c r="E1351" s="36">
        <v>2.0438240000000001E-3</v>
      </c>
      <c r="F1351" s="36">
        <v>4.5200000000000002E-7</v>
      </c>
      <c r="G1351" s="37">
        <f>1000*(E1351/((1+(0)/1000)*(E$1240/((1+((4.87)/1000))*0.0020052)))/0.0020052-1)</f>
        <v>5.3657411175807024</v>
      </c>
      <c r="H1351" s="37"/>
      <c r="I1351" s="37"/>
      <c r="J1351" s="37">
        <f>F1351/0.0020052*1000</f>
        <v>0.22541392379812492</v>
      </c>
      <c r="K1351" s="37">
        <f>SQRT((F1351/0.0020052*1000)^2+(F$1240/0.0020052*1000)^2)</f>
        <v>0.41404589901913014</v>
      </c>
      <c r="L1351" s="39"/>
      <c r="M1351" s="25"/>
    </row>
    <row r="1352" spans="1:13" x14ac:dyDescent="0.2">
      <c r="A1352" s="25"/>
      <c r="B1352" s="35" t="s">
        <v>761</v>
      </c>
      <c r="C1352" s="36">
        <v>1342135588.6960001</v>
      </c>
      <c r="D1352" s="33"/>
      <c r="E1352" s="36">
        <v>2.043048E-3</v>
      </c>
      <c r="F1352" s="36">
        <v>3.7899999999999999E-7</v>
      </c>
      <c r="G1352" s="37">
        <f>1000*(E1352/((1+(0)/1000)*(E$1240/((1+((4.87)/1000))*0.0020052)))/0.0020052-1)</f>
        <v>4.9840234084690405</v>
      </c>
      <c r="H1352" s="37"/>
      <c r="I1352" s="37"/>
      <c r="J1352" s="37">
        <f>F1352/0.0020052*1000</f>
        <v>0.18900857769798524</v>
      </c>
      <c r="K1352" s="37">
        <f>SQRT((F1352/0.0020052*1000)^2+(F$1240/0.0020052*1000)^2)</f>
        <v>0.39540714699649543</v>
      </c>
      <c r="L1352" s="39"/>
      <c r="M1352" s="25"/>
    </row>
    <row r="1353" spans="1:13" x14ac:dyDescent="0.2">
      <c r="A1353" s="25"/>
      <c r="B1353" s="35" t="s">
        <v>763</v>
      </c>
      <c r="C1353" s="36">
        <v>1326657049.8499999</v>
      </c>
      <c r="D1353" s="33"/>
      <c r="E1353" s="36">
        <v>2.0427380000000001E-3</v>
      </c>
      <c r="F1353" s="36">
        <v>4.7999999999999996E-7</v>
      </c>
      <c r="G1353" s="37">
        <f>1000*(E1353/((1+(0)/1000)*(E$1240/((1+((4.87)/1000))*0.0020052)))/0.0020052-1)</f>
        <v>4.8315330865302819</v>
      </c>
      <c r="H1353" s="37"/>
      <c r="I1353" s="37"/>
      <c r="J1353" s="37">
        <f>F1353/0.0020052*1000</f>
        <v>0.23937761819269898</v>
      </c>
      <c r="K1353" s="37">
        <f>SQRT((F1353/0.0020052*1000)^2+(F$1240/0.0020052*1000)^2)</f>
        <v>0.42181063706846278</v>
      </c>
      <c r="L1353" s="39"/>
      <c r="M1353" s="25"/>
    </row>
    <row r="1354" spans="1:13" x14ac:dyDescent="0.2">
      <c r="A1354" s="25"/>
      <c r="B1354" s="35"/>
      <c r="C1354" s="36"/>
      <c r="D1354" s="33"/>
      <c r="E1354" s="36"/>
      <c r="F1354" s="36"/>
      <c r="G1354" s="40"/>
      <c r="H1354" s="37"/>
      <c r="I1354" s="37"/>
      <c r="J1354" s="40"/>
      <c r="K1354" s="40"/>
      <c r="L1354" s="39"/>
      <c r="M1354" s="25"/>
    </row>
    <row r="1355" spans="1:13" x14ac:dyDescent="0.2">
      <c r="A1355" s="25">
        <v>1</v>
      </c>
      <c r="B1355" s="35" t="s">
        <v>1824</v>
      </c>
      <c r="C1355" s="36">
        <f>AVERAGE(C1356:C1360)</f>
        <v>1324183779.506</v>
      </c>
      <c r="D1355" s="33"/>
      <c r="E1355" s="36">
        <f>AVERAGE(E1356:E1360)</f>
        <v>2.0430330000000001E-3</v>
      </c>
      <c r="F1355" s="36">
        <f>2*STDEV(E1356:E1360)</f>
        <v>1.0986382480142132E-6</v>
      </c>
      <c r="G1355" s="37">
        <f t="shared" ref="G1355:G1360" si="273">1000*(E1355/((1+(0)/1000)*(E$1240/((1+((4.87)/1000))*0.0020052)))/0.0020052-1)</f>
        <v>4.9766448445043299</v>
      </c>
      <c r="H1355" s="38">
        <f>G1355-I1355</f>
        <v>-9.3355155495670417E-2</v>
      </c>
      <c r="I1355" s="37">
        <v>5.07</v>
      </c>
      <c r="J1355" s="37"/>
      <c r="K1355" s="37">
        <f>F1355/0.0020052*1000</f>
        <v>0.547894598052171</v>
      </c>
      <c r="L1355" s="39" t="s">
        <v>3633</v>
      </c>
      <c r="M1355" s="25"/>
    </row>
    <row r="1356" spans="1:13" x14ac:dyDescent="0.2">
      <c r="A1356" s="25"/>
      <c r="B1356" s="35" t="s">
        <v>764</v>
      </c>
      <c r="C1356" s="36">
        <v>1320775820.0999999</v>
      </c>
      <c r="D1356" s="33"/>
      <c r="E1356" s="36">
        <v>2.0429070000000001E-3</v>
      </c>
      <c r="F1356" s="36">
        <v>5.0699999999999997E-7</v>
      </c>
      <c r="G1356" s="37">
        <f t="shared" si="273"/>
        <v>4.9146649072002724</v>
      </c>
      <c r="H1356" s="37"/>
      <c r="I1356" s="37"/>
      <c r="J1356" s="37">
        <f>F1356/0.0020052*1000</f>
        <v>0.25284260921603829</v>
      </c>
      <c r="K1356" s="37">
        <f>SQRT((F1356/0.0020052*1000)^2+(F$1240/0.0020052*1000)^2)</f>
        <v>0.4295951052883018</v>
      </c>
      <c r="L1356" s="39"/>
      <c r="M1356" s="25"/>
    </row>
    <row r="1357" spans="1:13" x14ac:dyDescent="0.2">
      <c r="A1357" s="25"/>
      <c r="B1357" s="35" t="s">
        <v>765</v>
      </c>
      <c r="C1357" s="36">
        <v>1324054539</v>
      </c>
      <c r="D1357" s="33"/>
      <c r="E1357" s="36">
        <v>2.043263E-3</v>
      </c>
      <c r="F1357" s="36">
        <v>3.0699999999999998E-7</v>
      </c>
      <c r="G1357" s="37">
        <f t="shared" si="273"/>
        <v>5.0897828252975952</v>
      </c>
      <c r="H1357" s="37"/>
      <c r="I1357" s="37"/>
      <c r="J1357" s="37">
        <f>F1357/0.0020052*1000</f>
        <v>0.15310193496908039</v>
      </c>
      <c r="K1357" s="37">
        <f>SQRT((F1357/0.0020052*1000)^2+(F$1240/0.0020052*1000)^2)</f>
        <v>0.37955601950669859</v>
      </c>
      <c r="L1357" s="39"/>
      <c r="M1357" s="25"/>
    </row>
    <row r="1358" spans="1:13" x14ac:dyDescent="0.2">
      <c r="A1358" s="25"/>
      <c r="B1358" s="35" t="s">
        <v>766</v>
      </c>
      <c r="C1358" s="36">
        <v>1330195468.2590001</v>
      </c>
      <c r="D1358" s="33"/>
      <c r="E1358" s="36">
        <v>2.0421520000000002E-3</v>
      </c>
      <c r="F1358" s="36">
        <v>7.6000000000000003E-7</v>
      </c>
      <c r="G1358" s="37">
        <f t="shared" si="273"/>
        <v>4.5432771876392497</v>
      </c>
      <c r="H1358" s="37"/>
      <c r="I1358" s="37"/>
      <c r="J1358" s="37">
        <f>F1358/0.0020052*1000</f>
        <v>0.37901456213844009</v>
      </c>
      <c r="K1358" s="37">
        <f>SQRT((F1358/0.0020052*1000)^2+(F$1240/0.0020052*1000)^2)</f>
        <v>0.5140764610108951</v>
      </c>
      <c r="L1358" s="39"/>
      <c r="M1358" s="25"/>
    </row>
    <row r="1359" spans="1:13" x14ac:dyDescent="0.2">
      <c r="A1359" s="25"/>
      <c r="B1359" s="35" t="s">
        <v>767</v>
      </c>
      <c r="C1359" s="36">
        <v>1322687979.3929999</v>
      </c>
      <c r="D1359" s="33"/>
      <c r="E1359" s="36">
        <v>2.0432480000000001E-3</v>
      </c>
      <c r="F1359" s="36">
        <v>7.0500000000000003E-7</v>
      </c>
      <c r="G1359" s="37">
        <f t="shared" si="273"/>
        <v>5.0824042613328846</v>
      </c>
      <c r="H1359" s="37"/>
      <c r="I1359" s="37"/>
      <c r="J1359" s="37">
        <f>F1359/0.0020052*1000</f>
        <v>0.35158587672052666</v>
      </c>
      <c r="K1359" s="37">
        <f>SQRT((F1359/0.0020052*1000)^2+(F$1240/0.0020052*1000)^2)</f>
        <v>0.49420157644612406</v>
      </c>
      <c r="L1359" s="39"/>
      <c r="M1359" s="25"/>
    </row>
    <row r="1360" spans="1:13" x14ac:dyDescent="0.2">
      <c r="A1360" s="25"/>
      <c r="B1360" s="35" t="s">
        <v>768</v>
      </c>
      <c r="C1360" s="36">
        <v>1323205090.7780001</v>
      </c>
      <c r="D1360" s="33"/>
      <c r="E1360" s="36">
        <v>2.043595E-3</v>
      </c>
      <c r="F1360" s="36">
        <v>3.9499999999999998E-7</v>
      </c>
      <c r="G1360" s="37">
        <f t="shared" si="273"/>
        <v>5.2530950410516475</v>
      </c>
      <c r="H1360" s="37"/>
      <c r="I1360" s="37"/>
      <c r="J1360" s="37">
        <f>F1360/0.0020052*1000</f>
        <v>0.19698783163774186</v>
      </c>
      <c r="K1360" s="37">
        <f>SQRT((F1360/0.0020052*1000)^2+(F$1240/0.0020052*1000)^2)</f>
        <v>0.39928282615939314</v>
      </c>
      <c r="L1360" s="39"/>
      <c r="M1360" s="25"/>
    </row>
    <row r="1361" spans="1:13" x14ac:dyDescent="0.2">
      <c r="A1361" s="25"/>
      <c r="B1361" s="35"/>
      <c r="C1361" s="36"/>
      <c r="D1361" s="33"/>
      <c r="E1361" s="36"/>
      <c r="F1361" s="36"/>
      <c r="G1361" s="40"/>
      <c r="H1361" s="37"/>
      <c r="I1361" s="37"/>
      <c r="J1361" s="40"/>
      <c r="K1361" s="40"/>
      <c r="L1361" s="39"/>
      <c r="M1361" s="25"/>
    </row>
    <row r="1362" spans="1:13" x14ac:dyDescent="0.2">
      <c r="A1362" s="25">
        <v>1</v>
      </c>
      <c r="B1362" s="35" t="s">
        <v>1825</v>
      </c>
      <c r="C1362" s="36">
        <f>AVERAGE(C1363:C1367)</f>
        <v>1322945074.1517999</v>
      </c>
      <c r="D1362" s="33"/>
      <c r="E1362" s="36">
        <f>AVERAGE(E1363:E1367)</f>
        <v>2.0429492000000001E-3</v>
      </c>
      <c r="F1362" s="36">
        <f>2*STDEV(E1363:E1367)</f>
        <v>5.6699276891341191E-7</v>
      </c>
      <c r="G1362" s="37">
        <f t="shared" ref="G1362:G1367" si="274">1000*(E1362/((1+(0)/1000)*(E$1240/((1+((4.87)/1000))*0.0020052)))/0.0020052-1)</f>
        <v>4.9354232671543485</v>
      </c>
      <c r="H1362" s="38">
        <f>G1362-I1362</f>
        <v>-0.23457673284565139</v>
      </c>
      <c r="I1362" s="37">
        <v>5.17</v>
      </c>
      <c r="J1362" s="37"/>
      <c r="K1362" s="37">
        <f>F1362/0.0020052*1000</f>
        <v>0.28276120532286647</v>
      </c>
      <c r="L1362" s="39" t="s">
        <v>3630</v>
      </c>
      <c r="M1362" s="25"/>
    </row>
    <row r="1363" spans="1:13" x14ac:dyDescent="0.2">
      <c r="A1363" s="25"/>
      <c r="B1363" s="35" t="s">
        <v>769</v>
      </c>
      <c r="C1363" s="36">
        <v>1290463007.4530001</v>
      </c>
      <c r="D1363" s="33"/>
      <c r="E1363" s="36">
        <v>2.0426229999999999E-3</v>
      </c>
      <c r="F1363" s="36">
        <v>5.4600000000000005E-7</v>
      </c>
      <c r="G1363" s="37">
        <f t="shared" si="274"/>
        <v>4.7749640961334272</v>
      </c>
      <c r="H1363" s="37"/>
      <c r="I1363" s="37"/>
      <c r="J1363" s="37">
        <f>F1363/0.0020052*1000</f>
        <v>0.2722920406941951</v>
      </c>
      <c r="K1363" s="37">
        <f>SQRT((F1363/0.0020052*1000)^2+(F$1240/0.0020052*1000)^2)</f>
        <v>0.44132247266358648</v>
      </c>
      <c r="L1363" s="39"/>
      <c r="M1363" s="25"/>
    </row>
    <row r="1364" spans="1:13" x14ac:dyDescent="0.2">
      <c r="A1364" s="25"/>
      <c r="B1364" s="35" t="s">
        <v>770</v>
      </c>
      <c r="C1364" s="36">
        <v>1314963345.533</v>
      </c>
      <c r="D1364" s="33"/>
      <c r="E1364" s="36">
        <v>2.042758E-3</v>
      </c>
      <c r="F1364" s="36">
        <v>3.6899999999999998E-7</v>
      </c>
      <c r="G1364" s="37">
        <f t="shared" si="274"/>
        <v>4.8413711718164887</v>
      </c>
      <c r="H1364" s="37"/>
      <c r="I1364" s="37"/>
      <c r="J1364" s="37">
        <f>F1364/0.0020052*1000</f>
        <v>0.18402154398563733</v>
      </c>
      <c r="K1364" s="37">
        <f>SQRT((F1364/0.0020052*1000)^2+(F$1240/0.0020052*1000)^2)</f>
        <v>0.39304770461529309</v>
      </c>
      <c r="L1364" s="39"/>
      <c r="M1364" s="25"/>
    </row>
    <row r="1365" spans="1:13" x14ac:dyDescent="0.2">
      <c r="A1365" s="25"/>
      <c r="B1365" s="35" t="s">
        <v>771</v>
      </c>
      <c r="C1365" s="36">
        <v>1333627280.5439999</v>
      </c>
      <c r="D1365" s="33"/>
      <c r="E1365" s="36">
        <v>2.043043E-3</v>
      </c>
      <c r="F1365" s="36">
        <v>4.9399999999999995E-7</v>
      </c>
      <c r="G1365" s="37">
        <f t="shared" si="274"/>
        <v>4.9815638871473222</v>
      </c>
      <c r="H1365" s="37"/>
      <c r="I1365" s="37"/>
      <c r="J1365" s="37">
        <f>F1365/0.0020052*1000</f>
        <v>0.24635946538998602</v>
      </c>
      <c r="K1365" s="37">
        <f>SQRT((F1365/0.0020052*1000)^2+(F$1240/0.0020052*1000)^2)</f>
        <v>0.42581164338206223</v>
      </c>
      <c r="L1365" s="39"/>
      <c r="M1365" s="25"/>
    </row>
    <row r="1366" spans="1:13" x14ac:dyDescent="0.2">
      <c r="A1366" s="25"/>
      <c r="B1366" s="35" t="s">
        <v>772</v>
      </c>
      <c r="C1366" s="36">
        <v>1334543172.5639999</v>
      </c>
      <c r="D1366" s="33"/>
      <c r="E1366" s="36">
        <v>2.043361E-3</v>
      </c>
      <c r="F1366" s="36">
        <v>7.8999999999999995E-7</v>
      </c>
      <c r="G1366" s="37">
        <f t="shared" si="274"/>
        <v>5.1379894432008744</v>
      </c>
      <c r="H1366" s="37"/>
      <c r="I1366" s="37"/>
      <c r="J1366" s="37">
        <f>F1366/0.0020052*1000</f>
        <v>0.39397566327548372</v>
      </c>
      <c r="K1366" s="37">
        <f>SQRT((F1366/0.0020052*1000)^2+(F$1240/0.0020052*1000)^2)</f>
        <v>0.5252041438391839</v>
      </c>
      <c r="L1366" s="39"/>
      <c r="M1366" s="25"/>
    </row>
    <row r="1367" spans="1:13" x14ac:dyDescent="0.2">
      <c r="A1367" s="25"/>
      <c r="B1367" s="35" t="s">
        <v>773</v>
      </c>
      <c r="C1367" s="36">
        <v>1341128564.665</v>
      </c>
      <c r="D1367" s="33"/>
      <c r="E1367" s="36">
        <v>2.0429609999999998E-3</v>
      </c>
      <c r="F1367" s="36">
        <v>2.96E-7</v>
      </c>
      <c r="G1367" s="37">
        <f t="shared" si="274"/>
        <v>4.9412277374731861</v>
      </c>
      <c r="H1367" s="37"/>
      <c r="I1367" s="37"/>
      <c r="J1367" s="37">
        <f>F1367/0.0020052*1000</f>
        <v>0.14761619788549771</v>
      </c>
      <c r="K1367" s="37">
        <f>SQRT((F1367/0.0020052*1000)^2+(F$1240/0.0020052*1000)^2)</f>
        <v>0.37737661736077827</v>
      </c>
      <c r="L1367" s="39"/>
      <c r="M1367" s="25"/>
    </row>
    <row r="1368" spans="1:13" x14ac:dyDescent="0.2">
      <c r="A1368" s="25"/>
      <c r="B1368" s="35"/>
      <c r="C1368" s="36"/>
      <c r="D1368" s="33"/>
      <c r="E1368" s="36"/>
      <c r="F1368" s="36"/>
      <c r="G1368" s="40"/>
      <c r="H1368" s="37"/>
      <c r="I1368" s="37"/>
      <c r="J1368" s="40"/>
      <c r="K1368" s="40"/>
      <c r="L1368" s="39"/>
      <c r="M1368" s="25"/>
    </row>
    <row r="1369" spans="1:13" x14ac:dyDescent="0.2">
      <c r="A1369" s="25">
        <v>1</v>
      </c>
      <c r="B1369" s="35" t="s">
        <v>1826</v>
      </c>
      <c r="C1369" s="36">
        <f>AVERAGE(C1370:C1374)</f>
        <v>1347306844.0648</v>
      </c>
      <c r="D1369" s="33"/>
      <c r="E1369" s="36">
        <f>AVERAGE(E1370:E1374)</f>
        <v>2.0438138000000001E-3</v>
      </c>
      <c r="F1369" s="36">
        <f>2*STDEV(E1370:E1374)</f>
        <v>4.5218447562915564E-7</v>
      </c>
      <c r="G1369" s="37">
        <f t="shared" ref="G1369:G1374" si="275">1000*(E1369/((1+(0)/1000)*(E$1240/((1+((4.87)/1000))*0.0020052)))/0.0020052-1)</f>
        <v>5.3607236940846903</v>
      </c>
      <c r="H1369" s="38">
        <f>G1369-I1369</f>
        <v>0.34072369408469072</v>
      </c>
      <c r="I1369" s="37">
        <v>5.0199999999999996</v>
      </c>
      <c r="J1369" s="37"/>
      <c r="K1369" s="37">
        <f>F1369/0.0020052*1000</f>
        <v>0.22550592241629544</v>
      </c>
      <c r="L1369" s="39"/>
      <c r="M1369" s="25"/>
    </row>
    <row r="1370" spans="1:13" x14ac:dyDescent="0.2">
      <c r="A1370" s="25"/>
      <c r="B1370" s="35" t="s">
        <v>831</v>
      </c>
      <c r="C1370" s="36">
        <v>1353378720.4530001</v>
      </c>
      <c r="D1370" s="33"/>
      <c r="E1370" s="36">
        <v>2.0438829999999998E-3</v>
      </c>
      <c r="F1370" s="36">
        <v>5.8500000000000001E-7</v>
      </c>
      <c r="G1370" s="37">
        <f t="shared" si="275"/>
        <v>5.3947634691753343</v>
      </c>
      <c r="H1370" s="37"/>
      <c r="I1370" s="37"/>
      <c r="J1370" s="37">
        <f>F1370/0.0020052*1000</f>
        <v>0.29174147217235186</v>
      </c>
      <c r="K1370" s="37">
        <f>SQRT((F1370/0.0020052*1000)^2+(F$1240/0.0020052*1000)^2)</f>
        <v>0.45358092556652335</v>
      </c>
      <c r="L1370" s="39"/>
      <c r="M1370" s="25"/>
    </row>
    <row r="1371" spans="1:13" x14ac:dyDescent="0.2">
      <c r="A1371" s="25"/>
      <c r="B1371" s="35" t="s">
        <v>832</v>
      </c>
      <c r="C1371" s="36">
        <v>1347952910.951</v>
      </c>
      <c r="D1371" s="33"/>
      <c r="E1371" s="36">
        <v>2.0438800000000001E-3</v>
      </c>
      <c r="F1371" s="36">
        <v>6.5300000000000004E-7</v>
      </c>
      <c r="G1371" s="37">
        <f t="shared" si="275"/>
        <v>5.3932877563827031</v>
      </c>
      <c r="H1371" s="37"/>
      <c r="I1371" s="37"/>
      <c r="J1371" s="37">
        <f>F1371/0.0020052*1000</f>
        <v>0.3256533014163176</v>
      </c>
      <c r="K1371" s="37">
        <f>SQRT((F1371/0.0020052*1000)^2+(F$1240/0.0020052*1000)^2)</f>
        <v>0.47610150406802942</v>
      </c>
      <c r="L1371" s="39"/>
      <c r="M1371" s="25"/>
    </row>
    <row r="1372" spans="1:13" x14ac:dyDescent="0.2">
      <c r="A1372" s="25"/>
      <c r="B1372" s="35" t="s">
        <v>776</v>
      </c>
      <c r="C1372" s="36">
        <v>1346684947.539</v>
      </c>
      <c r="D1372" s="33"/>
      <c r="E1372" s="36">
        <v>2.0436230000000001E-3</v>
      </c>
      <c r="F1372" s="36">
        <v>2.9299999999999999E-7</v>
      </c>
      <c r="G1372" s="37">
        <f t="shared" si="275"/>
        <v>5.2668683604524258</v>
      </c>
      <c r="H1372" s="37"/>
      <c r="I1372" s="37"/>
      <c r="J1372" s="37">
        <f>F1372/0.0020052*1000</f>
        <v>0.14612008777179333</v>
      </c>
      <c r="K1372" s="37">
        <f>SQRT((F1372/0.0020052*1000)^2+(F$1240/0.0020052*1000)^2)</f>
        <v>0.3767939085268357</v>
      </c>
      <c r="L1372" s="39"/>
      <c r="M1372" s="25"/>
    </row>
    <row r="1373" spans="1:13" x14ac:dyDescent="0.2">
      <c r="A1373" s="25"/>
      <c r="B1373" s="35" t="s">
        <v>777</v>
      </c>
      <c r="C1373" s="36">
        <v>1342499996.3740001</v>
      </c>
      <c r="D1373" s="33"/>
      <c r="E1373" s="36">
        <v>2.0441220000000002E-3</v>
      </c>
      <c r="F1373" s="36">
        <v>2.03E-7</v>
      </c>
      <c r="G1373" s="37">
        <f t="shared" si="275"/>
        <v>5.5123285883478257</v>
      </c>
      <c r="H1373" s="37"/>
      <c r="I1373" s="37"/>
      <c r="J1373" s="37">
        <f>F1373/0.0020052*1000</f>
        <v>0.10123678436066227</v>
      </c>
      <c r="K1373" s="37">
        <f>SQRT((F1373/0.0020052*1000)^2+(F$1240/0.0020052*1000)^2)</f>
        <v>0.36176160100289811</v>
      </c>
      <c r="L1373" s="39"/>
      <c r="M1373" s="25"/>
    </row>
    <row r="1374" spans="1:13" x14ac:dyDescent="0.2">
      <c r="A1374" s="25"/>
      <c r="B1374" s="35" t="s">
        <v>778</v>
      </c>
      <c r="C1374" s="36">
        <v>1346017645.007</v>
      </c>
      <c r="D1374" s="33"/>
      <c r="E1374" s="36">
        <v>2.0435610000000002E-3</v>
      </c>
      <c r="F1374" s="36">
        <v>3.5999999999999999E-7</v>
      </c>
      <c r="G1374" s="37">
        <f t="shared" si="275"/>
        <v>5.2363702960649405</v>
      </c>
      <c r="H1374" s="37"/>
      <c r="I1374" s="37"/>
      <c r="J1374" s="37">
        <f>F1374/0.0020052*1000</f>
        <v>0.17953321364452424</v>
      </c>
      <c r="K1374" s="37">
        <f>SQRT((F1374/0.0020052*1000)^2+(F$1240/0.0020052*1000)^2)</f>
        <v>0.3909664234355979</v>
      </c>
      <c r="L1374" s="39"/>
      <c r="M1374" s="25"/>
    </row>
    <row r="1375" spans="1:13" x14ac:dyDescent="0.2">
      <c r="A1375" s="25"/>
      <c r="B1375" s="35"/>
      <c r="C1375" s="36"/>
      <c r="D1375" s="33"/>
      <c r="E1375" s="36"/>
      <c r="F1375" s="36"/>
      <c r="G1375" s="40"/>
      <c r="H1375" s="37"/>
      <c r="I1375" s="37"/>
      <c r="J1375" s="40"/>
      <c r="K1375" s="40"/>
      <c r="L1375" s="39"/>
      <c r="M1375" s="25"/>
    </row>
    <row r="1376" spans="1:13" x14ac:dyDescent="0.2">
      <c r="A1376" s="25">
        <v>1</v>
      </c>
      <c r="B1376" s="35" t="s">
        <v>1827</v>
      </c>
      <c r="C1376" s="36">
        <f>AVERAGE(C1377:C1382)</f>
        <v>1334930179.5866668</v>
      </c>
      <c r="D1376" s="33"/>
      <c r="E1376" s="36">
        <f>AVERAGE(E1377:E1382)</f>
        <v>2.0430283333333333E-3</v>
      </c>
      <c r="F1376" s="36">
        <f>2*STDEV(E1377:E1382)</f>
        <v>6.0256739595396276E-7</v>
      </c>
      <c r="G1376" s="37">
        <f t="shared" ref="G1376:G1382" si="276">1000*(E1376/((1+(0)/1000)*(E$1240/((1+((4.87)/1000))*0.0020052)))/0.0020052-1)</f>
        <v>4.9743492912708298</v>
      </c>
      <c r="H1376" s="38">
        <f>G1376-I1376</f>
        <v>-0.17565070872917055</v>
      </c>
      <c r="I1376" s="37">
        <v>5.15</v>
      </c>
      <c r="J1376" s="37"/>
      <c r="K1376" s="37">
        <f>F1376/0.0020052*1000</f>
        <v>0.30050239175840954</v>
      </c>
      <c r="L1376" s="39" t="s">
        <v>3631</v>
      </c>
      <c r="M1376" s="25"/>
    </row>
    <row r="1377" spans="1:13" x14ac:dyDescent="0.2">
      <c r="A1377" s="25"/>
      <c r="B1377" s="35" t="s">
        <v>779</v>
      </c>
      <c r="C1377" s="36">
        <v>1339812527.6889999</v>
      </c>
      <c r="D1377" s="33"/>
      <c r="E1377" s="36">
        <v>2.0431239999999999E-3</v>
      </c>
      <c r="F1377" s="36">
        <v>6.5899999999999996E-7</v>
      </c>
      <c r="G1377" s="37">
        <f t="shared" si="276"/>
        <v>5.0214081325572479</v>
      </c>
      <c r="H1377" s="37"/>
      <c r="I1377" s="37"/>
      <c r="J1377" s="37">
        <f t="shared" ref="J1377:J1382" si="277">F1377/0.0020052*1000</f>
        <v>0.32864552164372629</v>
      </c>
      <c r="K1377" s="37">
        <f t="shared" ref="K1377:K1382" si="278">SQRT((F1377/0.0020052*1000)^2+(F$1240/0.0020052*1000)^2)</f>
        <v>0.47815316411059106</v>
      </c>
      <c r="L1377" s="39"/>
      <c r="M1377" s="25"/>
    </row>
    <row r="1378" spans="1:13" x14ac:dyDescent="0.2">
      <c r="A1378" s="25"/>
      <c r="B1378" s="35" t="s">
        <v>780</v>
      </c>
      <c r="C1378" s="36">
        <v>1329219326.733</v>
      </c>
      <c r="D1378" s="33"/>
      <c r="E1378" s="36">
        <v>2.042875E-3</v>
      </c>
      <c r="F1378" s="36">
        <v>4.3500000000000002E-7</v>
      </c>
      <c r="G1378" s="37">
        <f t="shared" si="276"/>
        <v>4.8989239707417642</v>
      </c>
      <c r="H1378" s="37"/>
      <c r="I1378" s="37"/>
      <c r="J1378" s="37">
        <f t="shared" si="277"/>
        <v>0.21693596648713345</v>
      </c>
      <c r="K1378" s="37">
        <f t="shared" si="278"/>
        <v>0.40949210371898448</v>
      </c>
      <c r="L1378" s="39"/>
      <c r="M1378" s="25"/>
    </row>
    <row r="1379" spans="1:13" x14ac:dyDescent="0.2">
      <c r="A1379" s="25"/>
      <c r="B1379" s="35" t="s">
        <v>833</v>
      </c>
      <c r="C1379" s="36">
        <v>1334084037.4560001</v>
      </c>
      <c r="D1379" s="33"/>
      <c r="E1379" s="36">
        <v>2.043263E-3</v>
      </c>
      <c r="F1379" s="36">
        <v>3.7E-7</v>
      </c>
      <c r="G1379" s="37">
        <f t="shared" si="276"/>
        <v>5.0897828252975952</v>
      </c>
      <c r="H1379" s="37"/>
      <c r="I1379" s="37"/>
      <c r="J1379" s="37">
        <f t="shared" si="277"/>
        <v>0.18452024735687214</v>
      </c>
      <c r="K1379" s="37">
        <f t="shared" si="278"/>
        <v>0.39328144011271893</v>
      </c>
      <c r="L1379" s="39"/>
      <c r="M1379" s="25"/>
    </row>
    <row r="1380" spans="1:13" x14ac:dyDescent="0.2">
      <c r="A1380" s="25"/>
      <c r="B1380" s="35" t="s">
        <v>781</v>
      </c>
      <c r="C1380" s="36">
        <v>1331375550.9949999</v>
      </c>
      <c r="D1380" s="33"/>
      <c r="E1380" s="36">
        <v>2.042501E-3</v>
      </c>
      <c r="F1380" s="36">
        <v>4.7700000000000005E-7</v>
      </c>
      <c r="G1380" s="37">
        <f t="shared" si="276"/>
        <v>4.7149517758864334</v>
      </c>
      <c r="H1380" s="37"/>
      <c r="I1380" s="37"/>
      <c r="J1380" s="37">
        <f t="shared" si="277"/>
        <v>0.23788150807899466</v>
      </c>
      <c r="K1380" s="37">
        <f t="shared" si="278"/>
        <v>0.42096339667295257</v>
      </c>
      <c r="L1380" s="39"/>
      <c r="M1380" s="25"/>
    </row>
    <row r="1381" spans="1:13" x14ac:dyDescent="0.2">
      <c r="A1381" s="25"/>
      <c r="B1381" s="35" t="s">
        <v>782</v>
      </c>
      <c r="C1381" s="36">
        <v>1337660128.062</v>
      </c>
      <c r="D1381" s="33"/>
      <c r="E1381" s="36">
        <v>2.0430880000000002E-3</v>
      </c>
      <c r="F1381" s="36">
        <v>1.9600000000000001E-7</v>
      </c>
      <c r="G1381" s="37">
        <f t="shared" si="276"/>
        <v>5.0036995790418981</v>
      </c>
      <c r="H1381" s="37"/>
      <c r="I1381" s="37"/>
      <c r="J1381" s="37">
        <f t="shared" si="277"/>
        <v>9.7745860762018758E-2</v>
      </c>
      <c r="K1381" s="37">
        <f t="shared" si="278"/>
        <v>0.360800253254624</v>
      </c>
      <c r="L1381" s="39"/>
      <c r="M1381" s="25"/>
    </row>
    <row r="1382" spans="1:13" x14ac:dyDescent="0.2">
      <c r="A1382" s="25"/>
      <c r="B1382" s="35" t="s">
        <v>783</v>
      </c>
      <c r="C1382" s="36">
        <v>1337429506.585</v>
      </c>
      <c r="D1382" s="33"/>
      <c r="E1382" s="36">
        <v>2.043319E-3</v>
      </c>
      <c r="F1382" s="36">
        <v>1.68E-7</v>
      </c>
      <c r="G1382" s="37">
        <f t="shared" si="276"/>
        <v>5.1173294640995959</v>
      </c>
      <c r="H1382" s="37"/>
      <c r="I1382" s="37"/>
      <c r="J1382" s="37">
        <f t="shared" si="277"/>
        <v>8.3782166367444649E-2</v>
      </c>
      <c r="K1382" s="37">
        <f t="shared" si="278"/>
        <v>0.35727023505144534</v>
      </c>
      <c r="L1382" s="39"/>
      <c r="M1382" s="25"/>
    </row>
    <row r="1383" spans="1:13" x14ac:dyDescent="0.2">
      <c r="A1383" s="25"/>
      <c r="B1383" s="35"/>
      <c r="C1383" s="36"/>
      <c r="D1383" s="33"/>
      <c r="E1383" s="36"/>
      <c r="F1383" s="36"/>
      <c r="G1383" s="40"/>
      <c r="H1383" s="37"/>
      <c r="I1383" s="37"/>
      <c r="J1383" s="40"/>
      <c r="K1383" s="40"/>
      <c r="L1383" s="39"/>
      <c r="M1383" s="25"/>
    </row>
    <row r="1384" spans="1:13" x14ac:dyDescent="0.2">
      <c r="A1384" s="25">
        <v>1</v>
      </c>
      <c r="B1384" s="35" t="s">
        <v>1861</v>
      </c>
      <c r="C1384" s="36">
        <f>AVERAGE(C1385:C1394)</f>
        <v>1321368906.4256999</v>
      </c>
      <c r="D1384" s="33"/>
      <c r="E1384" s="36">
        <f>AVERAGE(E1385:E1394)</f>
        <v>2.0398306999999997E-3</v>
      </c>
      <c r="F1384" s="36">
        <f>2*STDEV(E1385:E1394)</f>
        <v>8.5290669021992918E-7</v>
      </c>
      <c r="G1384" s="37">
        <f t="shared" ref="G1384:G1394" si="279">1000*(E1384/((1+(0)/1000)*(E$1240/((1+((4.87)/1000))*0.0020052)))/0.0020052-1)</f>
        <v>3.4014198188752065</v>
      </c>
      <c r="H1384" s="38">
        <f>G1384-I1384</f>
        <v>-0.13858018112479353</v>
      </c>
      <c r="I1384" s="37">
        <v>3.54</v>
      </c>
      <c r="J1384" s="37"/>
      <c r="K1384" s="37">
        <f>F1384/0.0020052*1000</f>
        <v>0.425347441761385</v>
      </c>
      <c r="L1384" s="39"/>
      <c r="M1384" s="25"/>
    </row>
    <row r="1385" spans="1:13" x14ac:dyDescent="0.2">
      <c r="A1385" s="25"/>
      <c r="B1385" s="35" t="s">
        <v>1611</v>
      </c>
      <c r="C1385" s="36">
        <v>1341460097.0220001</v>
      </c>
      <c r="D1385" s="33"/>
      <c r="E1385" s="36">
        <v>2.0391710000000002E-3</v>
      </c>
      <c r="F1385" s="36">
        <v>5.5199999999999997E-7</v>
      </c>
      <c r="G1385" s="37">
        <f t="shared" si="279"/>
        <v>3.0769105757042503</v>
      </c>
      <c r="H1385" s="37"/>
      <c r="I1385" s="37"/>
      <c r="J1385" s="37">
        <f t="shared" ref="J1385:J1394" si="280">F1385/0.0020052*1000</f>
        <v>0.2752842609216038</v>
      </c>
      <c r="K1385" s="37">
        <f t="shared" ref="K1385:K1394" si="281">SQRT((F1385/0.0020052*1000)^2+(F$1240/0.0020052*1000)^2)</f>
        <v>0.44317490200105703</v>
      </c>
      <c r="L1385" s="39"/>
      <c r="M1385" s="25"/>
    </row>
    <row r="1386" spans="1:13" x14ac:dyDescent="0.2">
      <c r="A1386" s="25"/>
      <c r="B1386" s="35" t="s">
        <v>1612</v>
      </c>
      <c r="C1386" s="36">
        <v>1342319026.7349999</v>
      </c>
      <c r="D1386" s="33"/>
      <c r="E1386" s="36">
        <v>2.040105E-3</v>
      </c>
      <c r="F1386" s="36">
        <v>4.3700000000000001E-7</v>
      </c>
      <c r="G1386" s="37">
        <f t="shared" si="279"/>
        <v>3.5363491585780338</v>
      </c>
      <c r="H1386" s="37"/>
      <c r="I1386" s="37"/>
      <c r="J1386" s="37">
        <f t="shared" si="280"/>
        <v>0.21793337322960304</v>
      </c>
      <c r="K1386" s="37">
        <f t="shared" si="281"/>
        <v>0.41002137093049956</v>
      </c>
      <c r="L1386" s="39"/>
      <c r="M1386" s="25"/>
    </row>
    <row r="1387" spans="1:13" x14ac:dyDescent="0.2">
      <c r="A1387" s="25"/>
      <c r="B1387" s="35" t="s">
        <v>1613</v>
      </c>
      <c r="C1387" s="36">
        <v>1345929714.595</v>
      </c>
      <c r="D1387" s="33"/>
      <c r="E1387" s="36">
        <v>2.0394050000000002E-3</v>
      </c>
      <c r="F1387" s="36">
        <v>6.5099999999999999E-7</v>
      </c>
      <c r="G1387" s="37">
        <f t="shared" si="279"/>
        <v>3.1920161735550234</v>
      </c>
      <c r="H1387" s="37"/>
      <c r="I1387" s="37"/>
      <c r="J1387" s="37">
        <f t="shared" si="280"/>
        <v>0.32465589467384798</v>
      </c>
      <c r="K1387" s="37">
        <f t="shared" si="281"/>
        <v>0.47541983488172801</v>
      </c>
      <c r="L1387" s="39"/>
      <c r="M1387" s="25"/>
    </row>
    <row r="1388" spans="1:13" x14ac:dyDescent="0.2">
      <c r="A1388" s="25"/>
      <c r="B1388" s="35" t="s">
        <v>1614</v>
      </c>
      <c r="C1388" s="36">
        <v>1344643045.431</v>
      </c>
      <c r="D1388" s="33"/>
      <c r="E1388" s="36">
        <v>2.0402329999999998E-3</v>
      </c>
      <c r="F1388" s="36">
        <v>4.7E-7</v>
      </c>
      <c r="G1388" s="37">
        <f t="shared" si="279"/>
        <v>3.5993129044109562</v>
      </c>
      <c r="H1388" s="37"/>
      <c r="I1388" s="37"/>
      <c r="J1388" s="37">
        <f t="shared" si="280"/>
        <v>0.23439058448035111</v>
      </c>
      <c r="K1388" s="37">
        <f t="shared" si="281"/>
        <v>0.41900061520901549</v>
      </c>
      <c r="L1388" s="39"/>
      <c r="M1388" s="25"/>
    </row>
    <row r="1389" spans="1:13" x14ac:dyDescent="0.2">
      <c r="A1389" s="25"/>
      <c r="B1389" s="35" t="s">
        <v>1616</v>
      </c>
      <c r="C1389" s="36">
        <v>1353610219.9820001</v>
      </c>
      <c r="D1389" s="33"/>
      <c r="E1389" s="36">
        <v>2.0393049999999999E-3</v>
      </c>
      <c r="F1389" s="36">
        <v>4.4900000000000001E-7</v>
      </c>
      <c r="G1389" s="37">
        <f t="shared" si="279"/>
        <v>3.1428257471228793</v>
      </c>
      <c r="H1389" s="37"/>
      <c r="I1389" s="37"/>
      <c r="J1389" s="37">
        <f t="shared" si="280"/>
        <v>0.22391781368442051</v>
      </c>
      <c r="K1389" s="37">
        <f t="shared" si="281"/>
        <v>0.41323329577576845</v>
      </c>
      <c r="L1389" s="39"/>
      <c r="M1389" s="25"/>
    </row>
    <row r="1390" spans="1:13" x14ac:dyDescent="0.2">
      <c r="A1390" s="25"/>
      <c r="B1390" s="35" t="s">
        <v>1702</v>
      </c>
      <c r="C1390" s="36">
        <v>1296325187.4860001</v>
      </c>
      <c r="D1390" s="33"/>
      <c r="E1390" s="36">
        <v>2.0397039999999998E-3</v>
      </c>
      <c r="F1390" s="36">
        <v>3.3299999999999998E-7</v>
      </c>
      <c r="G1390" s="37">
        <f t="shared" si="279"/>
        <v>3.3390955485861351</v>
      </c>
      <c r="H1390" s="37"/>
      <c r="I1390" s="37"/>
      <c r="J1390" s="37">
        <f t="shared" si="280"/>
        <v>0.16606822262118492</v>
      </c>
      <c r="K1390" s="37">
        <f t="shared" si="281"/>
        <v>0.38496912086172869</v>
      </c>
      <c r="L1390" s="39"/>
      <c r="M1390" s="25"/>
    </row>
    <row r="1391" spans="1:13" x14ac:dyDescent="0.2">
      <c r="A1391" s="25"/>
      <c r="B1391" s="35" t="s">
        <v>1703</v>
      </c>
      <c r="C1391" s="36">
        <v>1301323818.306</v>
      </c>
      <c r="D1391" s="33"/>
      <c r="E1391" s="36">
        <v>2.0399419999999999E-3</v>
      </c>
      <c r="F1391" s="36">
        <v>5.0800000000000005E-7</v>
      </c>
      <c r="G1391" s="37">
        <f t="shared" si="279"/>
        <v>3.456168763493972</v>
      </c>
      <c r="H1391" s="37"/>
      <c r="I1391" s="37"/>
      <c r="J1391" s="37">
        <f t="shared" si="280"/>
        <v>0.2533413125872731</v>
      </c>
      <c r="K1391" s="37">
        <f t="shared" si="281"/>
        <v>0.42988881134071782</v>
      </c>
      <c r="L1391" s="39"/>
      <c r="M1391" s="25"/>
    </row>
    <row r="1392" spans="1:13" x14ac:dyDescent="0.2">
      <c r="A1392" s="25"/>
      <c r="B1392" s="35" t="s">
        <v>1704</v>
      </c>
      <c r="C1392" s="36">
        <v>1300020127.529</v>
      </c>
      <c r="D1392" s="33"/>
      <c r="E1392" s="36">
        <v>2.040236E-3</v>
      </c>
      <c r="F1392" s="36">
        <v>2.9299999999999999E-7</v>
      </c>
      <c r="G1392" s="37">
        <f t="shared" si="279"/>
        <v>3.6007886172038095</v>
      </c>
      <c r="H1392" s="37"/>
      <c r="I1392" s="37"/>
      <c r="J1392" s="37">
        <f t="shared" si="280"/>
        <v>0.14612008777179333</v>
      </c>
      <c r="K1392" s="37">
        <f t="shared" si="281"/>
        <v>0.3767939085268357</v>
      </c>
      <c r="L1392" s="39"/>
      <c r="M1392" s="25"/>
    </row>
    <row r="1393" spans="1:13" x14ac:dyDescent="0.2">
      <c r="A1393" s="25"/>
      <c r="B1393" s="35" t="s">
        <v>1705</v>
      </c>
      <c r="C1393" s="36">
        <v>1300109678.6229999</v>
      </c>
      <c r="D1393" s="33"/>
      <c r="E1393" s="36">
        <v>2.0403909999999999E-3</v>
      </c>
      <c r="F1393" s="36">
        <v>5.8999999999999996E-7</v>
      </c>
      <c r="G1393" s="37">
        <f t="shared" si="279"/>
        <v>3.6770337781732998</v>
      </c>
      <c r="H1393" s="37"/>
      <c r="I1393" s="37"/>
      <c r="J1393" s="37">
        <f t="shared" si="280"/>
        <v>0.29423498902852585</v>
      </c>
      <c r="K1393" s="37">
        <f t="shared" si="281"/>
        <v>0.45518875010385484</v>
      </c>
      <c r="L1393" s="39"/>
      <c r="M1393" s="25"/>
    </row>
    <row r="1394" spans="1:13" x14ac:dyDescent="0.2">
      <c r="A1394" s="25"/>
      <c r="B1394" s="35" t="s">
        <v>1706</v>
      </c>
      <c r="C1394" s="36">
        <v>1287948148.5480001</v>
      </c>
      <c r="D1394" s="33"/>
      <c r="E1394" s="36">
        <v>2.0398149999999999E-3</v>
      </c>
      <c r="F1394" s="36">
        <v>3.6800000000000001E-7</v>
      </c>
      <c r="G1394" s="37">
        <f t="shared" si="279"/>
        <v>3.393696921925704</v>
      </c>
      <c r="H1394" s="37"/>
      <c r="I1394" s="37"/>
      <c r="J1394" s="37">
        <f t="shared" si="280"/>
        <v>0.18352284061440255</v>
      </c>
      <c r="K1394" s="37">
        <f t="shared" si="281"/>
        <v>0.3928144631752658</v>
      </c>
      <c r="L1394" s="39"/>
      <c r="M1394" s="25"/>
    </row>
    <row r="1395" spans="1:13" x14ac:dyDescent="0.2">
      <c r="A1395" s="25"/>
      <c r="B1395" s="35"/>
      <c r="C1395" s="36"/>
      <c r="D1395" s="33"/>
      <c r="E1395" s="36"/>
      <c r="F1395" s="36"/>
      <c r="G1395" s="40"/>
      <c r="H1395" s="37"/>
      <c r="I1395" s="37"/>
      <c r="J1395" s="40"/>
      <c r="K1395" s="40"/>
      <c r="L1395" s="39"/>
      <c r="M1395" s="25"/>
    </row>
    <row r="1396" spans="1:13" x14ac:dyDescent="0.2">
      <c r="A1396" s="25">
        <v>1</v>
      </c>
      <c r="B1396" s="35" t="s">
        <v>1862</v>
      </c>
      <c r="C1396" s="36">
        <f>AVERAGE(C1397:C1406)</f>
        <v>1296909055.5248003</v>
      </c>
      <c r="D1396" s="33"/>
      <c r="E1396" s="36">
        <f>AVERAGE(E1397:E1406)</f>
        <v>2.0143659E-3</v>
      </c>
      <c r="F1396" s="36">
        <f>2*STDEV(E1397:E1406)</f>
        <v>1.5496802394185175E-6</v>
      </c>
      <c r="G1396" s="37">
        <f t="shared" ref="G1396:G1406" si="282">1000*(E1396/((1+(0)/1000)*(E$1240/((1+((4.87)/1000))*0.0020052)))/0.0020052-1)</f>
        <v>-9.1248238911557635</v>
      </c>
      <c r="H1396" s="38">
        <f>G1396-I1396</f>
        <v>-1.5148238911557632</v>
      </c>
      <c r="I1396" s="37">
        <v>-7.61</v>
      </c>
      <c r="J1396" s="37"/>
      <c r="K1396" s="37">
        <f>F1396/0.0020052*1000</f>
        <v>0.77283075973395055</v>
      </c>
      <c r="L1396" s="39"/>
      <c r="M1396" s="25"/>
    </row>
    <row r="1397" spans="1:13" x14ac:dyDescent="0.2">
      <c r="A1397" s="25"/>
      <c r="B1397" s="35" t="s">
        <v>334</v>
      </c>
      <c r="C1397" s="36">
        <v>1325644558.8269999</v>
      </c>
      <c r="D1397" s="33"/>
      <c r="E1397" s="36">
        <v>2.0148649999999998E-3</v>
      </c>
      <c r="F1397" s="36">
        <v>4.6800000000000001E-7</v>
      </c>
      <c r="G1397" s="37">
        <f t="shared" si="282"/>
        <v>-8.8793144728344089</v>
      </c>
      <c r="H1397" s="37"/>
      <c r="I1397" s="37"/>
      <c r="J1397" s="37">
        <f t="shared" ref="J1397:J1406" si="283">F1397/0.0020052*1000</f>
        <v>0.23339317773788151</v>
      </c>
      <c r="K1397" s="37">
        <f t="shared" ref="K1397:K1406" si="284">SQRT((F1397/0.0020052*1000)^2+(F$1240/0.0020052*1000)^2)</f>
        <v>0.41844347870062354</v>
      </c>
      <c r="L1397" s="39"/>
      <c r="M1397" s="25"/>
    </row>
    <row r="1398" spans="1:13" x14ac:dyDescent="0.2">
      <c r="A1398" s="25"/>
      <c r="B1398" s="35" t="s">
        <v>335</v>
      </c>
      <c r="C1398" s="36">
        <v>1336250797.6489999</v>
      </c>
      <c r="D1398" s="33"/>
      <c r="E1398" s="36">
        <v>2.0150110000000001E-3</v>
      </c>
      <c r="F1398" s="36">
        <v>3.7800000000000002E-7</v>
      </c>
      <c r="G1398" s="37">
        <f t="shared" si="282"/>
        <v>-8.8074964502435904</v>
      </c>
      <c r="H1398" s="37"/>
      <c r="I1398" s="37"/>
      <c r="J1398" s="37">
        <f t="shared" si="283"/>
        <v>0.18850987432675045</v>
      </c>
      <c r="K1398" s="37">
        <f t="shared" si="284"/>
        <v>0.39516900456789383</v>
      </c>
      <c r="L1398" s="39"/>
      <c r="M1398" s="25"/>
    </row>
    <row r="1399" spans="1:13" x14ac:dyDescent="0.2">
      <c r="A1399" s="25"/>
      <c r="B1399" s="35" t="s">
        <v>336</v>
      </c>
      <c r="C1399" s="36">
        <v>1329924461.9719999</v>
      </c>
      <c r="D1399" s="33"/>
      <c r="E1399" s="36">
        <v>2.0132510000000002E-3</v>
      </c>
      <c r="F1399" s="36">
        <v>3.2399999999999999E-7</v>
      </c>
      <c r="G1399" s="37">
        <f t="shared" si="282"/>
        <v>-9.6732479554449959</v>
      </c>
      <c r="H1399" s="37"/>
      <c r="I1399" s="37"/>
      <c r="J1399" s="37">
        <f t="shared" si="283"/>
        <v>0.16157989228007183</v>
      </c>
      <c r="K1399" s="37">
        <f t="shared" si="284"/>
        <v>0.38305434476289713</v>
      </c>
      <c r="L1399" s="39"/>
      <c r="M1399" s="25"/>
    </row>
    <row r="1400" spans="1:13" x14ac:dyDescent="0.2">
      <c r="A1400" s="25"/>
      <c r="B1400" s="35" t="s">
        <v>1622</v>
      </c>
      <c r="C1400" s="36">
        <v>1322296846.5880001</v>
      </c>
      <c r="D1400" s="33"/>
      <c r="E1400" s="36">
        <v>2.0135420000000001E-3</v>
      </c>
      <c r="F1400" s="36">
        <v>4.39E-7</v>
      </c>
      <c r="G1400" s="37">
        <f t="shared" si="282"/>
        <v>-9.5301038145282355</v>
      </c>
      <c r="H1400" s="37"/>
      <c r="I1400" s="37"/>
      <c r="J1400" s="37">
        <f t="shared" si="283"/>
        <v>0.21893077997207264</v>
      </c>
      <c r="K1400" s="37">
        <f t="shared" si="284"/>
        <v>0.41055237896238395</v>
      </c>
      <c r="L1400" s="39"/>
      <c r="M1400" s="25"/>
    </row>
    <row r="1401" spans="1:13" x14ac:dyDescent="0.2">
      <c r="A1401" s="25"/>
      <c r="B1401" s="35" t="s">
        <v>1623</v>
      </c>
      <c r="C1401" s="36">
        <v>1329582206.1440001</v>
      </c>
      <c r="D1401" s="33"/>
      <c r="E1401" s="36">
        <v>2.0144569999999999E-3</v>
      </c>
      <c r="F1401" s="36">
        <v>2.11E-7</v>
      </c>
      <c r="G1401" s="37">
        <f t="shared" si="282"/>
        <v>-9.0800114126763365</v>
      </c>
      <c r="H1401" s="37"/>
      <c r="I1401" s="37"/>
      <c r="J1401" s="37">
        <f t="shared" si="283"/>
        <v>0.10522641133054059</v>
      </c>
      <c r="K1401" s="37">
        <f t="shared" si="284"/>
        <v>0.36289828753246683</v>
      </c>
      <c r="L1401" s="39"/>
      <c r="M1401" s="25"/>
    </row>
    <row r="1402" spans="1:13" x14ac:dyDescent="0.2">
      <c r="A1402" s="25"/>
      <c r="B1402" s="35" t="s">
        <v>1707</v>
      </c>
      <c r="C1402" s="36">
        <v>1257290612.4260001</v>
      </c>
      <c r="D1402" s="33"/>
      <c r="E1402" s="36">
        <v>2.014966E-3</v>
      </c>
      <c r="F1402" s="36">
        <v>6.4700000000000001E-7</v>
      </c>
      <c r="G1402" s="37">
        <f t="shared" si="282"/>
        <v>-8.8296321421379442</v>
      </c>
      <c r="H1402" s="37"/>
      <c r="I1402" s="37"/>
      <c r="J1402" s="37">
        <f t="shared" si="283"/>
        <v>0.32266108118890885</v>
      </c>
      <c r="K1402" s="37">
        <f t="shared" si="284"/>
        <v>0.47405985146022278</v>
      </c>
      <c r="L1402" s="39"/>
      <c r="M1402" s="25"/>
    </row>
    <row r="1403" spans="1:13" x14ac:dyDescent="0.2">
      <c r="A1403" s="25"/>
      <c r="B1403" s="35" t="s">
        <v>1708</v>
      </c>
      <c r="C1403" s="36">
        <v>1274343022.217</v>
      </c>
      <c r="D1403" s="33"/>
      <c r="E1403" s="36">
        <v>2.015209E-3</v>
      </c>
      <c r="F1403" s="36">
        <v>3.7899999999999999E-7</v>
      </c>
      <c r="G1403" s="37">
        <f t="shared" si="282"/>
        <v>-8.7100994059085011</v>
      </c>
      <c r="H1403" s="37"/>
      <c r="I1403" s="37"/>
      <c r="J1403" s="37">
        <f t="shared" si="283"/>
        <v>0.18900857769798524</v>
      </c>
      <c r="K1403" s="37">
        <f t="shared" si="284"/>
        <v>0.39540714699649543</v>
      </c>
      <c r="L1403" s="39"/>
      <c r="M1403" s="25"/>
    </row>
    <row r="1404" spans="1:13" x14ac:dyDescent="0.2">
      <c r="A1404" s="25"/>
      <c r="B1404" s="35" t="s">
        <v>1709</v>
      </c>
      <c r="C1404" s="36">
        <v>1268011923.8770001</v>
      </c>
      <c r="D1404" s="33"/>
      <c r="E1404" s="36">
        <v>2.0147329999999999E-3</v>
      </c>
      <c r="F1404" s="36">
        <v>4.0200000000000003E-7</v>
      </c>
      <c r="G1404" s="37">
        <f t="shared" si="282"/>
        <v>-8.944245835724395</v>
      </c>
      <c r="H1404" s="37"/>
      <c r="I1404" s="37"/>
      <c r="J1404" s="37">
        <f t="shared" si="283"/>
        <v>0.20047875523638542</v>
      </c>
      <c r="K1404" s="37">
        <f t="shared" si="284"/>
        <v>0.40101658413789243</v>
      </c>
      <c r="L1404" s="39"/>
      <c r="M1404" s="25"/>
    </row>
    <row r="1405" spans="1:13" x14ac:dyDescent="0.2">
      <c r="A1405" s="25"/>
      <c r="B1405" s="35" t="s">
        <v>1710</v>
      </c>
      <c r="C1405" s="36">
        <v>1266948370.74</v>
      </c>
      <c r="D1405" s="33"/>
      <c r="E1405" s="36">
        <v>2.014516E-3</v>
      </c>
      <c r="F1405" s="36">
        <v>4.8100000000000003E-7</v>
      </c>
      <c r="G1405" s="37">
        <f t="shared" si="282"/>
        <v>-9.0509890610814825</v>
      </c>
      <c r="H1405" s="37"/>
      <c r="I1405" s="37"/>
      <c r="J1405" s="37">
        <f t="shared" si="283"/>
        <v>0.23987632156393379</v>
      </c>
      <c r="K1405" s="37">
        <f t="shared" si="284"/>
        <v>0.42209385105629837</v>
      </c>
      <c r="L1405" s="39"/>
      <c r="M1405" s="25"/>
    </row>
    <row r="1406" spans="1:13" x14ac:dyDescent="0.2">
      <c r="A1406" s="25"/>
      <c r="B1406" s="35" t="s">
        <v>1711</v>
      </c>
      <c r="C1406" s="36">
        <v>1258797754.8080001</v>
      </c>
      <c r="D1406" s="33"/>
      <c r="E1406" s="36">
        <v>2.0131089999999999E-3</v>
      </c>
      <c r="F1406" s="36">
        <v>7.6300000000000004E-7</v>
      </c>
      <c r="G1406" s="37">
        <f t="shared" si="282"/>
        <v>-9.7430983609785304</v>
      </c>
      <c r="H1406" s="37"/>
      <c r="I1406" s="37"/>
      <c r="J1406" s="37">
        <f t="shared" si="283"/>
        <v>0.38051067225214447</v>
      </c>
      <c r="K1406" s="37">
        <f t="shared" si="284"/>
        <v>0.51518049375948982</v>
      </c>
      <c r="L1406" s="39"/>
      <c r="M1406" s="25"/>
    </row>
    <row r="1407" spans="1:13" x14ac:dyDescent="0.2">
      <c r="A1407" s="25"/>
      <c r="B1407" s="35"/>
      <c r="C1407" s="36"/>
      <c r="D1407" s="33"/>
      <c r="E1407" s="36"/>
      <c r="F1407" s="36"/>
      <c r="G1407" s="40"/>
      <c r="H1407" s="37"/>
      <c r="I1407" s="37"/>
      <c r="J1407" s="40"/>
      <c r="K1407" s="40"/>
      <c r="L1407" s="39"/>
      <c r="M1407" s="25"/>
    </row>
    <row r="1408" spans="1:13" x14ac:dyDescent="0.2">
      <c r="A1408" s="25">
        <v>1</v>
      </c>
      <c r="B1408" s="35" t="s">
        <v>1841</v>
      </c>
      <c r="C1408" s="36">
        <f>AVERAGE(C1409:C1418)</f>
        <v>1315338527.3299003</v>
      </c>
      <c r="D1408" s="33"/>
      <c r="E1408" s="36">
        <f>AVERAGE(E1409:E1418)</f>
        <v>2.0458363000000002E-3</v>
      </c>
      <c r="F1408" s="36">
        <f>2*STDEV(E1409:E1418)</f>
        <v>1.3380636257915123E-6</v>
      </c>
      <c r="G1408" s="37">
        <f t="shared" ref="G1408:G1409" si="285">1000*(E1408/((1+(0)/1000)*(E$1240/((1+((4.87)/1000))*0.0020052)))/0.0020052-1)</f>
        <v>6.3556000686697534</v>
      </c>
      <c r="H1408" s="38">
        <f>G1408-I1408</f>
        <v>-1.6343999313302469</v>
      </c>
      <c r="I1408" s="40">
        <v>7.99</v>
      </c>
      <c r="J1408" s="37"/>
      <c r="K1408" s="37">
        <f>F1408/0.0020052*1000</f>
        <v>0.66729684110887311</v>
      </c>
      <c r="L1408" s="39"/>
      <c r="M1408" s="25"/>
    </row>
    <row r="1409" spans="1:13" x14ac:dyDescent="0.2">
      <c r="A1409" s="25"/>
      <c r="B1409" s="35" t="s">
        <v>385</v>
      </c>
      <c r="C1409" s="36">
        <v>1328647602.569</v>
      </c>
      <c r="D1409" s="33"/>
      <c r="E1409" s="36">
        <v>2.0456039999999999E-3</v>
      </c>
      <c r="F1409" s="36">
        <v>4.2599999999999998E-7</v>
      </c>
      <c r="G1409" s="37">
        <f t="shared" si="285"/>
        <v>6.2413307080684266</v>
      </c>
      <c r="H1409" s="37"/>
      <c r="I1409" s="37"/>
      <c r="J1409" s="37">
        <f t="shared" ref="J1409" si="286">F1409/0.0020052*1000</f>
        <v>0.21244763614602036</v>
      </c>
      <c r="K1409" s="37">
        <f t="shared" ref="K1409" si="287">SQRT((F1409/0.0020052*1000)^2+(F$1240/0.0020052*1000)^2)</f>
        <v>0.40713212542923299</v>
      </c>
      <c r="L1409" s="39"/>
      <c r="M1409" s="25"/>
    </row>
    <row r="1410" spans="1:13" x14ac:dyDescent="0.2">
      <c r="A1410" s="25"/>
      <c r="B1410" s="35" t="s">
        <v>376</v>
      </c>
      <c r="C1410" s="36">
        <v>1332909989.1719999</v>
      </c>
      <c r="D1410" s="33"/>
      <c r="E1410" s="36">
        <v>2.0461419999999999E-3</v>
      </c>
      <c r="F1410" s="36">
        <v>4.0699999999999998E-7</v>
      </c>
      <c r="G1410" s="37">
        <f t="shared" ref="G1410:G1418" si="288">1000*(E1410/((1+(0)/1000)*(E$1240/((1+((4.87)/1000))*0.0020052)))/0.0020052-1)</f>
        <v>6.5059752022722517</v>
      </c>
      <c r="H1410" s="37"/>
      <c r="I1410" s="37"/>
      <c r="J1410" s="37">
        <f t="shared" ref="J1410:J1418" si="289">F1410/0.0020052*1000</f>
        <v>0.20297227209255933</v>
      </c>
      <c r="K1410" s="37">
        <f t="shared" ref="K1410:K1418" si="290">SQRT((F1410/0.0020052*1000)^2+(F$1240/0.0020052*1000)^2)</f>
        <v>0.40226895566388016</v>
      </c>
      <c r="L1410" s="39"/>
      <c r="M1410" s="25"/>
    </row>
    <row r="1411" spans="1:13" x14ac:dyDescent="0.2">
      <c r="A1411" s="25"/>
      <c r="B1411" s="35" t="s">
        <v>377</v>
      </c>
      <c r="C1411" s="36">
        <v>1327753590.092</v>
      </c>
      <c r="D1411" s="33"/>
      <c r="E1411" s="36">
        <v>2.0451800000000002E-3</v>
      </c>
      <c r="F1411" s="36">
        <v>2.5400000000000002E-7</v>
      </c>
      <c r="G1411" s="37">
        <f t="shared" si="288"/>
        <v>6.0327632999972458</v>
      </c>
      <c r="H1411" s="37"/>
      <c r="I1411" s="37"/>
      <c r="J1411" s="37">
        <f t="shared" si="289"/>
        <v>0.12667065629363655</v>
      </c>
      <c r="K1411" s="37">
        <f t="shared" si="290"/>
        <v>0.36968638684478694</v>
      </c>
      <c r="L1411" s="39"/>
      <c r="M1411" s="25"/>
    </row>
    <row r="1412" spans="1:13" x14ac:dyDescent="0.2">
      <c r="A1412" s="25"/>
      <c r="B1412" s="35" t="s">
        <v>378</v>
      </c>
      <c r="C1412" s="36">
        <v>1332087877.5680001</v>
      </c>
      <c r="D1412" s="33"/>
      <c r="E1412" s="36">
        <v>2.0467300000000001E-3</v>
      </c>
      <c r="F1412" s="36">
        <v>4.4700000000000002E-7</v>
      </c>
      <c r="G1412" s="37">
        <f t="shared" si="288"/>
        <v>6.7952149096917047</v>
      </c>
      <c r="H1412" s="37"/>
      <c r="I1412" s="37"/>
      <c r="J1412" s="37">
        <f t="shared" si="289"/>
        <v>0.22292040694195092</v>
      </c>
      <c r="K1412" s="37">
        <f t="shared" si="290"/>
        <v>0.41269368456963074</v>
      </c>
      <c r="L1412" s="39"/>
      <c r="M1412" s="25"/>
    </row>
    <row r="1413" spans="1:13" x14ac:dyDescent="0.2">
      <c r="A1413" s="25"/>
      <c r="B1413" s="35" t="s">
        <v>379</v>
      </c>
      <c r="C1413" s="36">
        <v>1344984552.925</v>
      </c>
      <c r="D1413" s="33"/>
      <c r="E1413" s="36">
        <v>2.0471059999999999E-3</v>
      </c>
      <c r="F1413" s="36">
        <v>2.11E-7</v>
      </c>
      <c r="G1413" s="37">
        <f t="shared" si="288"/>
        <v>6.9801709130756784</v>
      </c>
      <c r="H1413" s="37"/>
      <c r="I1413" s="37"/>
      <c r="J1413" s="37">
        <f t="shared" si="289"/>
        <v>0.10522641133054059</v>
      </c>
      <c r="K1413" s="37">
        <f t="shared" si="290"/>
        <v>0.36289828753246683</v>
      </c>
      <c r="L1413" s="39"/>
      <c r="M1413" s="25"/>
    </row>
    <row r="1414" spans="1:13" x14ac:dyDescent="0.2">
      <c r="A1414" s="25"/>
      <c r="B1414" s="35" t="s">
        <v>784</v>
      </c>
      <c r="C1414" s="36">
        <v>1295155762.3740001</v>
      </c>
      <c r="D1414" s="33"/>
      <c r="E1414" s="36">
        <v>2.0455740000000001E-3</v>
      </c>
      <c r="F1414" s="36">
        <v>5.13E-7</v>
      </c>
      <c r="G1414" s="37">
        <f t="shared" si="288"/>
        <v>6.2265735801390054</v>
      </c>
      <c r="H1414" s="37"/>
      <c r="I1414" s="37"/>
      <c r="J1414" s="37">
        <f t="shared" si="289"/>
        <v>0.25583482944344704</v>
      </c>
      <c r="K1414" s="37">
        <f t="shared" si="290"/>
        <v>0.43136299030961206</v>
      </c>
      <c r="L1414" s="39"/>
      <c r="M1414" s="25"/>
    </row>
    <row r="1415" spans="1:13" x14ac:dyDescent="0.2">
      <c r="A1415" s="25"/>
      <c r="B1415" s="35" t="s">
        <v>785</v>
      </c>
      <c r="C1415" s="36">
        <v>1297564778.441</v>
      </c>
      <c r="D1415" s="33"/>
      <c r="E1415" s="36">
        <v>2.0450070000000002E-3</v>
      </c>
      <c r="F1415" s="36">
        <v>6.1500000000000004E-7</v>
      </c>
      <c r="G1415" s="37">
        <f t="shared" si="288"/>
        <v>5.9476638622699696</v>
      </c>
      <c r="H1415" s="37"/>
      <c r="I1415" s="37"/>
      <c r="J1415" s="37">
        <f t="shared" si="289"/>
        <v>0.3067025733093956</v>
      </c>
      <c r="K1415" s="37">
        <f t="shared" si="290"/>
        <v>0.46334548441427381</v>
      </c>
      <c r="L1415" s="39"/>
      <c r="M1415" s="25"/>
    </row>
    <row r="1416" spans="1:13" x14ac:dyDescent="0.2">
      <c r="A1416" s="25"/>
      <c r="B1416" s="35" t="s">
        <v>786</v>
      </c>
      <c r="C1416" s="36">
        <v>1300927682.2290001</v>
      </c>
      <c r="D1416" s="33"/>
      <c r="E1416" s="36">
        <v>2.0460399999999998E-3</v>
      </c>
      <c r="F1416" s="36">
        <v>6.0900000000000001E-7</v>
      </c>
      <c r="G1416" s="37">
        <f t="shared" si="288"/>
        <v>6.4558009673114647</v>
      </c>
      <c r="H1416" s="37"/>
      <c r="I1416" s="37"/>
      <c r="J1416" s="37">
        <f t="shared" si="289"/>
        <v>0.30371035308198685</v>
      </c>
      <c r="K1416" s="37">
        <f t="shared" si="290"/>
        <v>0.46137029382230277</v>
      </c>
      <c r="L1416" s="39"/>
      <c r="M1416" s="25"/>
    </row>
    <row r="1417" spans="1:13" x14ac:dyDescent="0.2">
      <c r="A1417" s="25"/>
      <c r="B1417" s="35" t="s">
        <v>787</v>
      </c>
      <c r="C1417" s="36">
        <v>1298913136.697</v>
      </c>
      <c r="D1417" s="33"/>
      <c r="E1417" s="36">
        <v>2.0455180000000001E-3</v>
      </c>
      <c r="F1417" s="36">
        <v>7.5799999999999998E-7</v>
      </c>
      <c r="G1417" s="37">
        <f t="shared" si="288"/>
        <v>6.1990269413370047</v>
      </c>
      <c r="H1417" s="37"/>
      <c r="I1417" s="37"/>
      <c r="J1417" s="37">
        <f t="shared" si="289"/>
        <v>0.37801715539597047</v>
      </c>
      <c r="K1417" s="37">
        <f t="shared" si="290"/>
        <v>0.51334154247065777</v>
      </c>
      <c r="L1417" s="39"/>
      <c r="M1417" s="25"/>
    </row>
    <row r="1418" spans="1:13" x14ac:dyDescent="0.2">
      <c r="A1418" s="25"/>
      <c r="B1418" s="35" t="s">
        <v>788</v>
      </c>
      <c r="C1418" s="36">
        <v>1294440301.2320001</v>
      </c>
      <c r="D1418" s="33"/>
      <c r="E1418" s="36">
        <v>2.0454620000000001E-3</v>
      </c>
      <c r="F1418" s="36">
        <v>1.8699999999999999E-7</v>
      </c>
      <c r="G1418" s="37">
        <f t="shared" si="288"/>
        <v>6.1714803025352261</v>
      </c>
      <c r="H1418" s="37"/>
      <c r="I1418" s="37"/>
      <c r="J1418" s="37">
        <f t="shared" si="289"/>
        <v>9.3257530420905649E-2</v>
      </c>
      <c r="K1418" s="37">
        <f t="shared" si="290"/>
        <v>0.35961025629519938</v>
      </c>
      <c r="L1418" s="39"/>
      <c r="M1418" s="25"/>
    </row>
    <row r="1419" spans="1:13" x14ac:dyDescent="0.2">
      <c r="A1419" s="25"/>
      <c r="B1419" s="35"/>
      <c r="C1419" s="36"/>
      <c r="D1419" s="33"/>
      <c r="E1419" s="36"/>
      <c r="F1419" s="36"/>
      <c r="G1419" s="40"/>
      <c r="H1419" s="37"/>
      <c r="I1419" s="37"/>
      <c r="J1419" s="40"/>
      <c r="K1419" s="40"/>
      <c r="L1419" s="39"/>
      <c r="M1419" s="25"/>
    </row>
    <row r="1420" spans="1:13" x14ac:dyDescent="0.2">
      <c r="A1420" s="25">
        <v>1</v>
      </c>
      <c r="B1420" s="35" t="s">
        <v>1542</v>
      </c>
      <c r="C1420" s="36">
        <f>AVERAGE(C1421:C1430)</f>
        <v>1344489368.868</v>
      </c>
      <c r="D1420" s="33"/>
      <c r="E1420" s="36">
        <f>AVERAGE(E1421:E1430)</f>
        <v>2.0393811000000003E-3</v>
      </c>
      <c r="F1420" s="36">
        <f>2*STDEV(E1421:E1430)</f>
        <v>6.2015729187576069E-7</v>
      </c>
      <c r="G1420" s="37">
        <f t="shared" ref="G1420:G1436" si="291">1000*(E1420/((1+(0)/1000)*(E$1240/((1+((4.87)/1000))*0.0020052)))/0.0020052-1)</f>
        <v>3.1802596616377077</v>
      </c>
      <c r="H1420" s="38">
        <f>G1420-I1420</f>
        <v>-2.419740338362292</v>
      </c>
      <c r="I1420" s="37">
        <v>5.6</v>
      </c>
      <c r="J1420" s="37"/>
      <c r="K1420" s="37">
        <f>F1420/0.0020052*1000</f>
        <v>0.30927453215427919</v>
      </c>
      <c r="L1420" s="39"/>
      <c r="M1420" s="25"/>
    </row>
    <row r="1421" spans="1:13" x14ac:dyDescent="0.2">
      <c r="A1421" s="25"/>
      <c r="B1421" s="35" t="s">
        <v>789</v>
      </c>
      <c r="C1421" s="36">
        <v>1339856411.994</v>
      </c>
      <c r="D1421" s="33"/>
      <c r="E1421" s="36">
        <v>2.0392919999999998E-3</v>
      </c>
      <c r="F1421" s="36">
        <v>8.6400000000000001E-7</v>
      </c>
      <c r="G1421" s="37">
        <f t="shared" si="291"/>
        <v>3.1364309916865896</v>
      </c>
      <c r="H1421" s="37"/>
      <c r="I1421" s="37"/>
      <c r="J1421" s="37">
        <f t="shared" ref="J1421:J1436" si="292">F1421/0.0020052*1000</f>
        <v>0.43087971274685816</v>
      </c>
      <c r="K1421" s="37">
        <f t="shared" ref="K1421:K1436" si="293">SQRT((F1421/0.0020052*1000)^2+(F$1240/0.0020052*1000)^2)</f>
        <v>0.55342560142200492</v>
      </c>
      <c r="L1421" s="39"/>
      <c r="M1421" s="25"/>
    </row>
    <row r="1422" spans="1:13" x14ac:dyDescent="0.2">
      <c r="A1422" s="25"/>
      <c r="B1422" s="35" t="s">
        <v>790</v>
      </c>
      <c r="C1422" s="36">
        <v>1338640230.319</v>
      </c>
      <c r="D1422" s="33"/>
      <c r="E1422" s="36">
        <v>2.0390500000000002E-3</v>
      </c>
      <c r="F1422" s="36">
        <v>3.7099999999999997E-7</v>
      </c>
      <c r="G1422" s="37">
        <f t="shared" si="291"/>
        <v>3.017390159721689</v>
      </c>
      <c r="H1422" s="37"/>
      <c r="I1422" s="37"/>
      <c r="J1422" s="37">
        <f t="shared" si="292"/>
        <v>0.1850189507281069</v>
      </c>
      <c r="K1422" s="37">
        <f t="shared" si="293"/>
        <v>0.39351566878718119</v>
      </c>
      <c r="L1422" s="39"/>
      <c r="M1422" s="25"/>
    </row>
    <row r="1423" spans="1:13" x14ac:dyDescent="0.2">
      <c r="A1423" s="25"/>
      <c r="B1423" s="35" t="s">
        <v>791</v>
      </c>
      <c r="C1423" s="36">
        <v>1342609351.1860001</v>
      </c>
      <c r="D1423" s="33"/>
      <c r="E1423" s="36">
        <v>2.0393099999999999E-3</v>
      </c>
      <c r="F1423" s="36">
        <v>5.4600000000000005E-7</v>
      </c>
      <c r="G1423" s="37">
        <f t="shared" si="291"/>
        <v>3.1452852684445975</v>
      </c>
      <c r="H1423" s="37"/>
      <c r="I1423" s="37"/>
      <c r="J1423" s="37">
        <f t="shared" si="292"/>
        <v>0.2722920406941951</v>
      </c>
      <c r="K1423" s="37">
        <f t="shared" si="293"/>
        <v>0.44132247266358648</v>
      </c>
      <c r="L1423" s="39"/>
      <c r="M1423" s="25"/>
    </row>
    <row r="1424" spans="1:13" x14ac:dyDescent="0.2">
      <c r="A1424" s="25"/>
      <c r="B1424" s="35" t="s">
        <v>792</v>
      </c>
      <c r="C1424" s="36">
        <v>1341414760.701</v>
      </c>
      <c r="D1424" s="33"/>
      <c r="E1424" s="36">
        <v>2.0390669999999999E-3</v>
      </c>
      <c r="F1424" s="36">
        <v>4.1300000000000001E-7</v>
      </c>
      <c r="G1424" s="37">
        <f t="shared" si="291"/>
        <v>3.0257525322150425</v>
      </c>
      <c r="H1424" s="37"/>
      <c r="I1424" s="37"/>
      <c r="J1424" s="37">
        <f t="shared" si="292"/>
        <v>0.20596449231996811</v>
      </c>
      <c r="K1424" s="37">
        <f t="shared" si="293"/>
        <v>0.40378700022303227</v>
      </c>
      <c r="L1424" s="39"/>
      <c r="M1424" s="25"/>
    </row>
    <row r="1425" spans="1:13" x14ac:dyDescent="0.2">
      <c r="A1425" s="25"/>
      <c r="B1425" s="35" t="s">
        <v>793</v>
      </c>
      <c r="C1425" s="36">
        <v>1357071913.405</v>
      </c>
      <c r="D1425" s="33"/>
      <c r="E1425" s="36">
        <v>2.039637E-3</v>
      </c>
      <c r="F1425" s="36">
        <v>2.11E-7</v>
      </c>
      <c r="G1425" s="37">
        <f t="shared" si="291"/>
        <v>3.3061379628769316</v>
      </c>
      <c r="H1425" s="37"/>
      <c r="I1425" s="37"/>
      <c r="J1425" s="37">
        <f t="shared" si="292"/>
        <v>0.10522641133054059</v>
      </c>
      <c r="K1425" s="37">
        <f t="shared" si="293"/>
        <v>0.36289828753246683</v>
      </c>
      <c r="L1425" s="39"/>
      <c r="M1425" s="25"/>
    </row>
    <row r="1426" spans="1:13" x14ac:dyDescent="0.2">
      <c r="A1426" s="25"/>
      <c r="B1426" s="35" t="s">
        <v>794</v>
      </c>
      <c r="C1426" s="36">
        <v>1342173447.187</v>
      </c>
      <c r="D1426" s="33"/>
      <c r="E1426" s="36">
        <v>2.0396860000000002E-3</v>
      </c>
      <c r="F1426" s="36">
        <v>4.5600000000000001E-7</v>
      </c>
      <c r="G1426" s="37">
        <f t="shared" si="291"/>
        <v>3.3302412718285712</v>
      </c>
      <c r="H1426" s="37"/>
      <c r="I1426" s="37"/>
      <c r="J1426" s="37">
        <f t="shared" si="292"/>
        <v>0.22740873728306404</v>
      </c>
      <c r="K1426" s="37">
        <f t="shared" si="293"/>
        <v>0.41513528306465408</v>
      </c>
      <c r="L1426" s="39"/>
      <c r="M1426" s="25"/>
    </row>
    <row r="1427" spans="1:13" x14ac:dyDescent="0.2">
      <c r="A1427" s="25"/>
      <c r="B1427" s="35" t="s">
        <v>795</v>
      </c>
      <c r="C1427" s="36">
        <v>1336393540.4360001</v>
      </c>
      <c r="D1427" s="33"/>
      <c r="E1427" s="36">
        <v>2.039229E-3</v>
      </c>
      <c r="F1427" s="36">
        <v>6.0200000000000002E-7</v>
      </c>
      <c r="G1427" s="37">
        <f t="shared" si="291"/>
        <v>3.1054410230346718</v>
      </c>
      <c r="H1427" s="37"/>
      <c r="I1427" s="37"/>
      <c r="J1427" s="37">
        <f t="shared" si="292"/>
        <v>0.30021942948334329</v>
      </c>
      <c r="K1427" s="37">
        <f t="shared" si="293"/>
        <v>0.45907981364006517</v>
      </c>
      <c r="L1427" s="39"/>
      <c r="M1427" s="25"/>
    </row>
    <row r="1428" spans="1:13" x14ac:dyDescent="0.2">
      <c r="A1428" s="25"/>
      <c r="B1428" s="35" t="s">
        <v>796</v>
      </c>
      <c r="C1428" s="36">
        <v>1347909235.6489999</v>
      </c>
      <c r="D1428" s="33"/>
      <c r="E1428" s="36">
        <v>2.0390460000000001E-3</v>
      </c>
      <c r="F1428" s="36">
        <v>4.9599999999999999E-7</v>
      </c>
      <c r="G1428" s="37">
        <f t="shared" si="291"/>
        <v>3.0154225426644032</v>
      </c>
      <c r="H1428" s="37"/>
      <c r="I1428" s="37"/>
      <c r="J1428" s="37">
        <f t="shared" si="292"/>
        <v>0.24735687213245561</v>
      </c>
      <c r="K1428" s="37">
        <f t="shared" si="293"/>
        <v>0.42638948350498146</v>
      </c>
      <c r="L1428" s="39"/>
      <c r="M1428" s="25"/>
    </row>
    <row r="1429" spans="1:13" x14ac:dyDescent="0.2">
      <c r="A1429" s="25"/>
      <c r="B1429" s="35" t="s">
        <v>797</v>
      </c>
      <c r="C1429" s="36">
        <v>1345364265.556</v>
      </c>
      <c r="D1429" s="33"/>
      <c r="E1429" s="36">
        <v>2.03995E-3</v>
      </c>
      <c r="F1429" s="36">
        <v>3.3500000000000002E-7</v>
      </c>
      <c r="G1429" s="37">
        <f t="shared" si="291"/>
        <v>3.4601039976087655</v>
      </c>
      <c r="H1429" s="37"/>
      <c r="I1429" s="37"/>
      <c r="J1429" s="37">
        <f t="shared" si="292"/>
        <v>0.16706562936365452</v>
      </c>
      <c r="K1429" s="37">
        <f t="shared" si="293"/>
        <v>0.38540043327319551</v>
      </c>
      <c r="L1429" s="39"/>
      <c r="M1429" s="25"/>
    </row>
    <row r="1430" spans="1:13" x14ac:dyDescent="0.2">
      <c r="A1430" s="25"/>
      <c r="B1430" s="35" t="s">
        <v>798</v>
      </c>
      <c r="C1430" s="36">
        <v>1353460532.247</v>
      </c>
      <c r="D1430" s="33"/>
      <c r="E1430" s="36">
        <v>2.0395439999999999E-3</v>
      </c>
      <c r="F1430" s="36">
        <v>2.2600000000000001E-7</v>
      </c>
      <c r="G1430" s="37">
        <f t="shared" si="291"/>
        <v>3.2603908662951486</v>
      </c>
      <c r="H1430" s="37"/>
      <c r="I1430" s="37"/>
      <c r="J1430" s="37">
        <f t="shared" si="292"/>
        <v>0.11270696189906246</v>
      </c>
      <c r="K1430" s="37">
        <f t="shared" si="293"/>
        <v>0.36513754766253437</v>
      </c>
      <c r="L1430" s="39"/>
      <c r="M1430" s="25"/>
    </row>
    <row r="1431" spans="1:13" x14ac:dyDescent="0.2">
      <c r="A1431" s="25"/>
      <c r="B1431" s="35" t="s">
        <v>2674</v>
      </c>
      <c r="C1431" s="36">
        <v>1290684136.296</v>
      </c>
      <c r="D1431" s="33"/>
      <c r="E1431" s="36">
        <v>2.0395080000000002E-3</v>
      </c>
      <c r="F1431" s="36">
        <v>7.7700000000000004E-7</v>
      </c>
      <c r="G1431" s="37">
        <f t="shared" si="291"/>
        <v>3.2426823127797988</v>
      </c>
      <c r="H1431" s="37"/>
      <c r="I1431" s="37"/>
      <c r="J1431" s="37">
        <f t="shared" si="292"/>
        <v>0.38749251944943153</v>
      </c>
      <c r="K1431" s="37">
        <f t="shared" si="293"/>
        <v>0.52035855146404664</v>
      </c>
      <c r="L1431" s="39"/>
      <c r="M1431" s="25"/>
    </row>
    <row r="1432" spans="1:13" x14ac:dyDescent="0.2">
      <c r="A1432" s="25"/>
      <c r="B1432" s="35" t="s">
        <v>2679</v>
      </c>
      <c r="C1432" s="36">
        <v>1286336045.4590001</v>
      </c>
      <c r="D1432" s="33"/>
      <c r="E1432" s="36">
        <v>2.0393759999999999E-3</v>
      </c>
      <c r="F1432" s="36">
        <v>1.6999999999999999E-7</v>
      </c>
      <c r="G1432" s="37">
        <f t="shared" si="291"/>
        <v>3.1777509498893686</v>
      </c>
      <c r="H1432" s="37"/>
      <c r="I1432" s="37"/>
      <c r="J1432" s="37">
        <f t="shared" si="292"/>
        <v>8.4779573109914214E-2</v>
      </c>
      <c r="K1432" s="37">
        <f t="shared" si="293"/>
        <v>0.3575054481671463</v>
      </c>
      <c r="L1432" s="39"/>
      <c r="M1432" s="25"/>
    </row>
    <row r="1433" spans="1:13" x14ac:dyDescent="0.2">
      <c r="A1433" s="25"/>
      <c r="B1433" s="35" t="s">
        <v>2676</v>
      </c>
      <c r="C1433" s="36">
        <v>1279790544.4159999</v>
      </c>
      <c r="D1433" s="33"/>
      <c r="E1433" s="36">
        <v>2.0401429999999999E-3</v>
      </c>
      <c r="F1433" s="36">
        <v>2.16E-7</v>
      </c>
      <c r="G1433" s="37">
        <f t="shared" si="291"/>
        <v>3.5550415206222485</v>
      </c>
      <c r="H1433" s="37"/>
      <c r="I1433" s="37"/>
      <c r="J1433" s="37">
        <f t="shared" si="292"/>
        <v>0.10771992818671454</v>
      </c>
      <c r="K1433" s="37">
        <f t="shared" si="293"/>
        <v>0.36362914127039347</v>
      </c>
      <c r="L1433" s="39"/>
      <c r="M1433" s="25"/>
    </row>
    <row r="1434" spans="1:13" x14ac:dyDescent="0.2">
      <c r="A1434" s="25"/>
      <c r="B1434" s="35" t="s">
        <v>2677</v>
      </c>
      <c r="C1434" s="36">
        <v>1285545910.089</v>
      </c>
      <c r="D1434" s="33"/>
      <c r="E1434" s="36">
        <v>2.039894E-3</v>
      </c>
      <c r="F1434" s="36">
        <v>4.0400000000000002E-7</v>
      </c>
      <c r="G1434" s="37">
        <f t="shared" si="291"/>
        <v>3.4325573588067648</v>
      </c>
      <c r="H1434" s="37"/>
      <c r="I1434" s="37"/>
      <c r="J1434" s="37">
        <f t="shared" si="292"/>
        <v>0.20147616197885498</v>
      </c>
      <c r="K1434" s="37">
        <f t="shared" si="293"/>
        <v>0.40151614325979806</v>
      </c>
      <c r="L1434" s="39"/>
      <c r="M1434" s="25"/>
    </row>
    <row r="1435" spans="1:13" x14ac:dyDescent="0.2">
      <c r="A1435" s="25"/>
      <c r="B1435" s="35" t="s">
        <v>2678</v>
      </c>
      <c r="C1435" s="36">
        <v>1284534277.402</v>
      </c>
      <c r="D1435" s="33"/>
      <c r="E1435" s="36">
        <v>2.039042E-3</v>
      </c>
      <c r="F1435" s="36">
        <v>2.5499999999999999E-7</v>
      </c>
      <c r="G1435" s="37">
        <f t="shared" si="291"/>
        <v>3.0134549256071175</v>
      </c>
      <c r="H1435" s="37"/>
      <c r="I1435" s="37"/>
      <c r="J1435" s="37">
        <f t="shared" si="292"/>
        <v>0.12716935966487133</v>
      </c>
      <c r="K1435" s="37">
        <f t="shared" si="293"/>
        <v>0.36985756108273121</v>
      </c>
      <c r="L1435" s="39"/>
      <c r="M1435" s="25"/>
    </row>
    <row r="1436" spans="1:13" x14ac:dyDescent="0.2">
      <c r="A1436" s="25"/>
      <c r="B1436" s="35" t="s">
        <v>2680</v>
      </c>
      <c r="C1436" s="36">
        <v>1284816787.477</v>
      </c>
      <c r="D1436" s="33"/>
      <c r="E1436" s="36">
        <v>2.0392420000000001E-3</v>
      </c>
      <c r="F1436" s="36">
        <v>1.97E-7</v>
      </c>
      <c r="G1436" s="37">
        <f t="shared" si="291"/>
        <v>3.1118357784707396</v>
      </c>
      <c r="H1436" s="37"/>
      <c r="I1436" s="37"/>
      <c r="J1436" s="37">
        <f t="shared" si="292"/>
        <v>9.824456413325354E-2</v>
      </c>
      <c r="K1436" s="37">
        <f t="shared" si="293"/>
        <v>0.36093567825060713</v>
      </c>
      <c r="L1436" s="39"/>
      <c r="M1436" s="25"/>
    </row>
    <row r="1437" spans="1:13" x14ac:dyDescent="0.2">
      <c r="A1437" s="25"/>
      <c r="B1437" s="35"/>
      <c r="C1437" s="36"/>
      <c r="D1437" s="33"/>
      <c r="E1437" s="36"/>
      <c r="F1437" s="36"/>
      <c r="G1437" s="40"/>
      <c r="H1437" s="37"/>
      <c r="I1437" s="37"/>
      <c r="J1437" s="40"/>
      <c r="K1437" s="40"/>
      <c r="L1437" s="39"/>
      <c r="M1437" s="25"/>
    </row>
    <row r="1438" spans="1:13" x14ac:dyDescent="0.2">
      <c r="A1438" s="25">
        <v>1</v>
      </c>
      <c r="B1438" s="35" t="s">
        <v>1533</v>
      </c>
      <c r="C1438" s="36">
        <f>AVERAGE(C1439:C1444)</f>
        <v>1264179423.2161667</v>
      </c>
      <c r="D1438" s="33"/>
      <c r="E1438" s="36">
        <f>AVERAGE(E1439:E1444)</f>
        <v>2.0390991666666665E-3</v>
      </c>
      <c r="F1438" s="36">
        <f>2*STDEV(E1439:E1444)</f>
        <v>9.4706740344437701E-7</v>
      </c>
      <c r="G1438" s="37">
        <f t="shared" ref="G1438" si="294">1000*(E1438/((1+(0)/1000)*(E$1240/((1+((4.87)/1000))*0.0020052)))/0.0020052-1)</f>
        <v>3.0415754527171046</v>
      </c>
      <c r="H1438" s="38">
        <f>G1438-I1438</f>
        <v>-2.5984245472828951</v>
      </c>
      <c r="I1438" s="37">
        <v>5.64</v>
      </c>
      <c r="J1438" s="37"/>
      <c r="K1438" s="37">
        <f>F1438/0.0020052*1000</f>
        <v>0.47230570688428936</v>
      </c>
      <c r="L1438" s="39"/>
      <c r="M1438" s="25"/>
    </row>
    <row r="1439" spans="1:13" x14ac:dyDescent="0.2">
      <c r="A1439" s="25"/>
      <c r="B1439" s="35" t="s">
        <v>710</v>
      </c>
      <c r="C1439" s="36">
        <v>1261145084.5780001</v>
      </c>
      <c r="D1439" s="33"/>
      <c r="E1439" s="36">
        <v>2.0394100000000002E-3</v>
      </c>
      <c r="F1439" s="36">
        <v>5.5199999999999997E-7</v>
      </c>
      <c r="G1439" s="37">
        <f t="shared" ref="G1439:G1444" si="295">1000*(E1439/((1+(0)/1000)*(E$1240/((1+((4.87)/1000))*0.0020052)))/0.0020052-1)</f>
        <v>3.1944756948765196</v>
      </c>
      <c r="H1439" s="37"/>
      <c r="I1439" s="37"/>
      <c r="J1439" s="37">
        <f t="shared" ref="J1439:J1444" si="296">F1439/0.0020052*1000</f>
        <v>0.2752842609216038</v>
      </c>
      <c r="K1439" s="37">
        <f t="shared" ref="K1439:K1444" si="297">SQRT((F1439/0.0020052*1000)^2+(F$1240/0.0020052*1000)^2)</f>
        <v>0.44317490200105703</v>
      </c>
      <c r="L1439" s="39"/>
      <c r="M1439" s="25"/>
    </row>
    <row r="1440" spans="1:13" x14ac:dyDescent="0.2">
      <c r="A1440" s="25"/>
      <c r="B1440" s="35" t="s">
        <v>711</v>
      </c>
      <c r="C1440" s="36">
        <v>1264968462.777</v>
      </c>
      <c r="D1440" s="33"/>
      <c r="E1440" s="36">
        <v>2.0389509999999998E-3</v>
      </c>
      <c r="F1440" s="36">
        <v>5.5000000000000003E-7</v>
      </c>
      <c r="G1440" s="37">
        <f t="shared" si="295"/>
        <v>2.9686916375537553</v>
      </c>
      <c r="H1440" s="37"/>
      <c r="I1440" s="37"/>
      <c r="J1440" s="37">
        <f t="shared" si="296"/>
        <v>0.27428685417913429</v>
      </c>
      <c r="K1440" s="37">
        <f t="shared" si="297"/>
        <v>0.44255603919501374</v>
      </c>
      <c r="L1440" s="39"/>
      <c r="M1440" s="25"/>
    </row>
    <row r="1441" spans="1:13" x14ac:dyDescent="0.2">
      <c r="A1441" s="25"/>
      <c r="B1441" s="35" t="s">
        <v>712</v>
      </c>
      <c r="C1441" s="36">
        <v>1259397307.658</v>
      </c>
      <c r="D1441" s="33"/>
      <c r="E1441" s="36">
        <v>2.038925E-3</v>
      </c>
      <c r="F1441" s="36">
        <v>3.46E-7</v>
      </c>
      <c r="G1441" s="37">
        <f t="shared" si="295"/>
        <v>2.9559021266816199</v>
      </c>
      <c r="H1441" s="37"/>
      <c r="I1441" s="37"/>
      <c r="J1441" s="37">
        <f t="shared" si="296"/>
        <v>0.1725513664472372</v>
      </c>
      <c r="K1441" s="37">
        <f t="shared" si="297"/>
        <v>0.38780993220300791</v>
      </c>
      <c r="L1441" s="39"/>
      <c r="M1441" s="25"/>
    </row>
    <row r="1442" spans="1:13" x14ac:dyDescent="0.2">
      <c r="A1442" s="25"/>
      <c r="B1442" s="35" t="s">
        <v>713</v>
      </c>
      <c r="C1442" s="36">
        <v>1269955738.8329999</v>
      </c>
      <c r="D1442" s="33"/>
      <c r="E1442" s="36">
        <v>2.0390320000000001E-3</v>
      </c>
      <c r="F1442" s="36">
        <v>2.8900000000000001E-7</v>
      </c>
      <c r="G1442" s="37">
        <f t="shared" si="295"/>
        <v>3.0085358829639031</v>
      </c>
      <c r="H1442" s="37"/>
      <c r="I1442" s="37"/>
      <c r="J1442" s="37">
        <f t="shared" si="296"/>
        <v>0.14412527428685418</v>
      </c>
      <c r="K1442" s="37">
        <f t="shared" si="297"/>
        <v>0.37602481851701464</v>
      </c>
      <c r="L1442" s="39"/>
      <c r="M1442" s="25"/>
    </row>
    <row r="1443" spans="1:13" x14ac:dyDescent="0.2">
      <c r="A1443" s="25"/>
      <c r="B1443" s="35" t="s">
        <v>714</v>
      </c>
      <c r="C1443" s="36">
        <v>1260399107.0120001</v>
      </c>
      <c r="D1443" s="33"/>
      <c r="E1443" s="36">
        <v>2.0384439999999999E-3</v>
      </c>
      <c r="F1443" s="36">
        <v>4.9399999999999995E-7</v>
      </c>
      <c r="G1443" s="37">
        <f t="shared" si="295"/>
        <v>2.719296175544228</v>
      </c>
      <c r="H1443" s="37"/>
      <c r="I1443" s="37"/>
      <c r="J1443" s="37">
        <f t="shared" si="296"/>
        <v>0.24635946538998602</v>
      </c>
      <c r="K1443" s="37">
        <f t="shared" si="297"/>
        <v>0.42581164338206223</v>
      </c>
      <c r="L1443" s="39"/>
      <c r="M1443" s="25"/>
    </row>
    <row r="1444" spans="1:13" x14ac:dyDescent="0.2">
      <c r="A1444" s="25"/>
      <c r="B1444" s="35" t="s">
        <v>799</v>
      </c>
      <c r="C1444" s="36">
        <v>1269210838.4389999</v>
      </c>
      <c r="D1444" s="33"/>
      <c r="E1444" s="36">
        <v>2.039833E-3</v>
      </c>
      <c r="F1444" s="36">
        <v>3.1699999999999999E-7</v>
      </c>
      <c r="G1444" s="37">
        <f t="shared" si="295"/>
        <v>3.4025511986832679</v>
      </c>
      <c r="H1444" s="37"/>
      <c r="I1444" s="37"/>
      <c r="J1444" s="37">
        <f t="shared" si="296"/>
        <v>0.15808896868142827</v>
      </c>
      <c r="K1444" s="37">
        <f t="shared" si="297"/>
        <v>0.38159493113935677</v>
      </c>
      <c r="L1444" s="39"/>
      <c r="M1444" s="25"/>
    </row>
    <row r="1445" spans="1:13" x14ac:dyDescent="0.2">
      <c r="A1445" s="25"/>
      <c r="B1445" s="35"/>
      <c r="C1445" s="36"/>
      <c r="D1445" s="33"/>
      <c r="E1445" s="36"/>
      <c r="F1445" s="36"/>
      <c r="G1445" s="40"/>
      <c r="H1445" s="37"/>
      <c r="I1445" s="37"/>
      <c r="J1445" s="40"/>
      <c r="K1445" s="40"/>
      <c r="L1445" s="39"/>
      <c r="M1445" s="25"/>
    </row>
    <row r="1446" spans="1:13" x14ac:dyDescent="0.2">
      <c r="A1446" s="25">
        <v>1</v>
      </c>
      <c r="B1446" s="35" t="s">
        <v>1821</v>
      </c>
      <c r="C1446" s="36">
        <f>AVERAGE(C1447:C1451)</f>
        <v>1271196572.0666001</v>
      </c>
      <c r="D1446" s="33"/>
      <c r="E1446" s="36">
        <f>AVERAGE(E1447:E1451)</f>
        <v>2.0390527999999998E-3</v>
      </c>
      <c r="F1446" s="36">
        <f>2*STDEV(E1447:E1451)</f>
        <v>6.2351647933329709E-7</v>
      </c>
      <c r="G1446" s="37">
        <f t="shared" ref="G1446:G1451" si="298">1000*(E1446/((1+(0)/1000)*(E$1240/((1+((4.87)/1000))*0.0020052)))/0.0020052-1)</f>
        <v>3.0187674916617446</v>
      </c>
      <c r="H1446" s="38">
        <f>G1446-I1446</f>
        <v>-2.5212325083382554</v>
      </c>
      <c r="I1446" s="37">
        <v>5.54</v>
      </c>
      <c r="J1446" s="37"/>
      <c r="K1446" s="37">
        <f>F1446/0.0020052*1000</f>
        <v>0.31094977026396226</v>
      </c>
      <c r="L1446" s="39"/>
      <c r="M1446" s="25"/>
    </row>
    <row r="1447" spans="1:13" x14ac:dyDescent="0.2">
      <c r="A1447" s="25"/>
      <c r="B1447" s="35" t="s">
        <v>705</v>
      </c>
      <c r="C1447" s="36">
        <v>1267801243.8410001</v>
      </c>
      <c r="D1447" s="33"/>
      <c r="E1447" s="36">
        <v>2.0394100000000002E-3</v>
      </c>
      <c r="F1447" s="36">
        <v>3.6899999999999998E-7</v>
      </c>
      <c r="G1447" s="37">
        <f t="shared" si="298"/>
        <v>3.1944756948765196</v>
      </c>
      <c r="H1447" s="37"/>
      <c r="I1447" s="37"/>
      <c r="J1447" s="37">
        <f t="shared" ref="J1447:J1451" si="299">F1447/0.0020052*1000</f>
        <v>0.18402154398563733</v>
      </c>
      <c r="K1447" s="37">
        <f t="shared" ref="K1447:K1451" si="300">SQRT((F1447/0.0020052*1000)^2+(F$1240/0.0020052*1000)^2)</f>
        <v>0.39304770461529309</v>
      </c>
      <c r="L1447" s="39"/>
      <c r="M1447" s="25"/>
    </row>
    <row r="1448" spans="1:13" x14ac:dyDescent="0.2">
      <c r="A1448" s="25"/>
      <c r="B1448" s="35" t="s">
        <v>706</v>
      </c>
      <c r="C1448" s="36">
        <v>1265698509.859</v>
      </c>
      <c r="D1448" s="33"/>
      <c r="E1448" s="36">
        <v>2.038719E-3</v>
      </c>
      <c r="F1448" s="36">
        <v>7.7599999999999996E-7</v>
      </c>
      <c r="G1448" s="37">
        <f t="shared" si="298"/>
        <v>2.8545698482320692</v>
      </c>
      <c r="H1448" s="37"/>
      <c r="I1448" s="37"/>
      <c r="J1448" s="37">
        <f t="shared" si="299"/>
        <v>0.38699381607819672</v>
      </c>
      <c r="K1448" s="37">
        <f t="shared" si="300"/>
        <v>0.51998729132091104</v>
      </c>
      <c r="L1448" s="39"/>
      <c r="M1448" s="25"/>
    </row>
    <row r="1449" spans="1:13" x14ac:dyDescent="0.2">
      <c r="A1449" s="25"/>
      <c r="B1449" s="35" t="s">
        <v>707</v>
      </c>
      <c r="C1449" s="36">
        <v>1272203213.2639999</v>
      </c>
      <c r="D1449" s="33"/>
      <c r="E1449" s="36">
        <v>2.0393590000000001E-3</v>
      </c>
      <c r="F1449" s="36">
        <v>3.0600000000000001E-7</v>
      </c>
      <c r="G1449" s="37">
        <f t="shared" si="298"/>
        <v>3.1693885773962371</v>
      </c>
      <c r="H1449" s="37"/>
      <c r="I1449" s="37"/>
      <c r="J1449" s="37">
        <f t="shared" si="299"/>
        <v>0.15260323159784561</v>
      </c>
      <c r="K1449" s="37">
        <f t="shared" si="300"/>
        <v>0.37935513143570176</v>
      </c>
      <c r="L1449" s="39"/>
      <c r="M1449" s="25"/>
    </row>
    <row r="1450" spans="1:13" x14ac:dyDescent="0.2">
      <c r="A1450" s="25"/>
      <c r="B1450" s="35" t="s">
        <v>708</v>
      </c>
      <c r="C1450" s="36">
        <v>1271593622.1400001</v>
      </c>
      <c r="D1450" s="33"/>
      <c r="E1450" s="36">
        <v>2.0388590000000001E-3</v>
      </c>
      <c r="F1450" s="36">
        <v>3.22E-7</v>
      </c>
      <c r="G1450" s="37">
        <f t="shared" si="298"/>
        <v>2.9234364452366268</v>
      </c>
      <c r="H1450" s="37"/>
      <c r="I1450" s="37"/>
      <c r="J1450" s="37">
        <f t="shared" si="299"/>
        <v>0.16058248553760224</v>
      </c>
      <c r="K1450" s="37">
        <f t="shared" si="300"/>
        <v>0.38263468754665603</v>
      </c>
      <c r="L1450" s="39"/>
      <c r="M1450" s="25"/>
    </row>
    <row r="1451" spans="1:13" x14ac:dyDescent="0.2">
      <c r="A1451" s="25"/>
      <c r="B1451" s="35" t="s">
        <v>709</v>
      </c>
      <c r="C1451" s="36">
        <v>1278686271.2290001</v>
      </c>
      <c r="D1451" s="33"/>
      <c r="E1451" s="36">
        <v>2.0389169999999999E-3</v>
      </c>
      <c r="F1451" s="36">
        <v>6.5799999999999999E-7</v>
      </c>
      <c r="G1451" s="37">
        <f t="shared" si="298"/>
        <v>2.9519668925670484</v>
      </c>
      <c r="H1451" s="37"/>
      <c r="I1451" s="37"/>
      <c r="J1451" s="37">
        <f t="shared" si="299"/>
        <v>0.32814681827249154</v>
      </c>
      <c r="K1451" s="37">
        <f t="shared" si="300"/>
        <v>0.47781053127244111</v>
      </c>
      <c r="L1451" s="39"/>
      <c r="M1451" s="25"/>
    </row>
    <row r="1452" spans="1:13" x14ac:dyDescent="0.2">
      <c r="A1452" s="25"/>
      <c r="B1452" s="35"/>
      <c r="C1452" s="36"/>
      <c r="D1452" s="33"/>
      <c r="E1452" s="36"/>
      <c r="F1452" s="36"/>
      <c r="G1452" s="40"/>
      <c r="H1452" s="37"/>
      <c r="I1452" s="37"/>
      <c r="J1452" s="40"/>
      <c r="K1452" s="40"/>
      <c r="L1452" s="39"/>
      <c r="M1452" s="25"/>
    </row>
    <row r="1453" spans="1:13" x14ac:dyDescent="0.2">
      <c r="A1453" s="25"/>
      <c r="B1453" s="30" t="s">
        <v>1405</v>
      </c>
      <c r="C1453" s="33"/>
      <c r="D1453" s="33"/>
      <c r="E1453" s="33"/>
      <c r="F1453" s="33"/>
      <c r="G1453" s="31"/>
      <c r="H1453" s="37"/>
      <c r="I1453" s="37"/>
      <c r="J1453" s="31"/>
      <c r="K1453" s="31"/>
      <c r="L1453" s="32"/>
      <c r="M1453" s="25"/>
    </row>
    <row r="1454" spans="1:13" x14ac:dyDescent="0.2">
      <c r="A1454" s="25"/>
      <c r="B1454" s="30" t="s">
        <v>3014</v>
      </c>
      <c r="C1454" s="36"/>
      <c r="D1454" s="33"/>
      <c r="E1454" s="36"/>
      <c r="F1454" s="36"/>
      <c r="G1454" s="40"/>
      <c r="H1454" s="37"/>
      <c r="I1454" s="40"/>
      <c r="J1454" s="40"/>
      <c r="K1454" s="40"/>
      <c r="L1454" s="39"/>
      <c r="M1454" s="25"/>
    </row>
    <row r="1455" spans="1:13" x14ac:dyDescent="0.2">
      <c r="A1455" s="25">
        <v>1</v>
      </c>
      <c r="B1455" s="35" t="s">
        <v>2711</v>
      </c>
      <c r="C1455" s="36">
        <f>AVERAGE(C1456:C1471,C1473:C1485)</f>
        <v>1822034458.1475518</v>
      </c>
      <c r="D1455" s="33"/>
      <c r="E1455" s="36">
        <f>AVERAGE(E1456:E1471,E1473:E1485)</f>
        <v>2.0361795862068963E-3</v>
      </c>
      <c r="F1455" s="36">
        <f>2*STDEV(E1456:E1471,E1473:E1485)</f>
        <v>7.6345801966004592E-7</v>
      </c>
      <c r="G1455" s="37">
        <f t="shared" ref="G1455:G1485" si="301">1000*(E1455/((1+(0)/1000)*(E$1455/((1+((4.87)/1000))*0.0020052)))/0.0020052-1)</f>
        <v>4.8699999999999299</v>
      </c>
      <c r="H1455" s="38">
        <f>G1455-I1455</f>
        <v>-7.0166095156309893E-14</v>
      </c>
      <c r="I1455" s="38">
        <v>4.87</v>
      </c>
      <c r="J1455" s="37"/>
      <c r="K1455" s="37">
        <f>F1455/0.0020052*1000</f>
        <v>0.38073908820070113</v>
      </c>
      <c r="L1455" s="39"/>
      <c r="M1455" s="25"/>
    </row>
    <row r="1456" spans="1:13" x14ac:dyDescent="0.2">
      <c r="A1456" s="25"/>
      <c r="B1456" s="35" t="s">
        <v>846</v>
      </c>
      <c r="C1456" s="36">
        <v>1785963060.4130001</v>
      </c>
      <c r="D1456" s="33"/>
      <c r="E1456" s="36">
        <v>2.0367010000000001E-3</v>
      </c>
      <c r="F1456" s="36">
        <v>3.9700000000000002E-7</v>
      </c>
      <c r="G1456" s="37">
        <f t="shared" si="301"/>
        <v>5.1273216438398883</v>
      </c>
      <c r="H1456" s="37"/>
      <c r="I1456" s="37"/>
      <c r="J1456" s="37">
        <f t="shared" ref="J1456:J1485" si="302">F1456/0.0020052*1000</f>
        <v>0.19798523838021145</v>
      </c>
      <c r="K1456" s="37">
        <f t="shared" ref="K1456:K1485" si="303">SQRT((F1456/0.0020052*1000)^2+(F$1455/0.0020052*1000)^2)</f>
        <v>0.42913914748059329</v>
      </c>
      <c r="L1456" s="39"/>
      <c r="M1456" s="25"/>
    </row>
    <row r="1457" spans="1:13" x14ac:dyDescent="0.2">
      <c r="A1457" s="25"/>
      <c r="B1457" s="35" t="s">
        <v>847</v>
      </c>
      <c r="C1457" s="36">
        <v>1812633187.3429999</v>
      </c>
      <c r="D1457" s="33"/>
      <c r="E1457" s="36">
        <v>2.0365190000000001E-3</v>
      </c>
      <c r="F1457" s="36">
        <v>4.2599999999999998E-7</v>
      </c>
      <c r="G1457" s="37">
        <f t="shared" si="301"/>
        <v>5.0375032696456934</v>
      </c>
      <c r="H1457" s="37"/>
      <c r="I1457" s="37"/>
      <c r="J1457" s="37">
        <f t="shared" si="302"/>
        <v>0.21244763614602036</v>
      </c>
      <c r="K1457" s="37">
        <f t="shared" si="303"/>
        <v>0.43600028828881882</v>
      </c>
      <c r="L1457" s="39"/>
      <c r="M1457" s="25"/>
    </row>
    <row r="1458" spans="1:13" x14ac:dyDescent="0.2">
      <c r="A1458" s="25"/>
      <c r="B1458" s="35" t="s">
        <v>848</v>
      </c>
      <c r="C1458" s="36">
        <v>1818627410.806</v>
      </c>
      <c r="D1458" s="33"/>
      <c r="E1458" s="36">
        <v>2.0361530000000002E-3</v>
      </c>
      <c r="F1458" s="36">
        <v>2.91E-7</v>
      </c>
      <c r="G1458" s="37">
        <f t="shared" si="301"/>
        <v>4.8568795061569858</v>
      </c>
      <c r="H1458" s="37"/>
      <c r="I1458" s="37"/>
      <c r="J1458" s="37">
        <f t="shared" si="302"/>
        <v>0.14512268102932374</v>
      </c>
      <c r="K1458" s="37">
        <f t="shared" si="303"/>
        <v>0.40745901123062689</v>
      </c>
      <c r="L1458" s="39"/>
      <c r="M1458" s="25"/>
    </row>
    <row r="1459" spans="1:13" x14ac:dyDescent="0.2">
      <c r="A1459" s="25"/>
      <c r="B1459" s="35" t="s">
        <v>849</v>
      </c>
      <c r="C1459" s="36">
        <v>1783181223.6819999</v>
      </c>
      <c r="D1459" s="33"/>
      <c r="E1459" s="36">
        <v>2.0358899999999998E-3</v>
      </c>
      <c r="F1459" s="36">
        <v>2.0699999999999999E-7</v>
      </c>
      <c r="G1459" s="37">
        <f t="shared" si="301"/>
        <v>4.7270870203710569</v>
      </c>
      <c r="H1459" s="37"/>
      <c r="I1459" s="37"/>
      <c r="J1459" s="37">
        <f t="shared" si="302"/>
        <v>0.10323159784560143</v>
      </c>
      <c r="K1459" s="37">
        <f t="shared" si="303"/>
        <v>0.39448576156517651</v>
      </c>
      <c r="L1459" s="39"/>
      <c r="M1459" s="25"/>
    </row>
    <row r="1460" spans="1:13" x14ac:dyDescent="0.2">
      <c r="A1460" s="25"/>
      <c r="B1460" s="35" t="s">
        <v>850</v>
      </c>
      <c r="C1460" s="36">
        <v>1829439792.7720001</v>
      </c>
      <c r="D1460" s="33"/>
      <c r="E1460" s="36">
        <v>2.0366189999999999E-3</v>
      </c>
      <c r="F1460" s="36">
        <v>4.2800000000000002E-7</v>
      </c>
      <c r="G1460" s="37">
        <f t="shared" si="301"/>
        <v>5.0868540246973293</v>
      </c>
      <c r="H1460" s="37"/>
      <c r="I1460" s="37"/>
      <c r="J1460" s="37">
        <f t="shared" si="302"/>
        <v>0.21344504288848995</v>
      </c>
      <c r="K1460" s="37">
        <f t="shared" si="303"/>
        <v>0.4364871585941224</v>
      </c>
      <c r="L1460" s="39"/>
      <c r="M1460" s="25"/>
    </row>
    <row r="1461" spans="1:13" x14ac:dyDescent="0.2">
      <c r="A1461" s="25"/>
      <c r="B1461" s="35" t="s">
        <v>851</v>
      </c>
      <c r="C1461" s="36">
        <v>1829911728.948</v>
      </c>
      <c r="D1461" s="33"/>
      <c r="E1461" s="36">
        <v>2.0366609999999999E-3</v>
      </c>
      <c r="F1461" s="36">
        <v>5.2699999999999999E-7</v>
      </c>
      <c r="G1461" s="37">
        <f t="shared" si="301"/>
        <v>5.1075813418191007</v>
      </c>
      <c r="H1461" s="37"/>
      <c r="I1461" s="37"/>
      <c r="J1461" s="37">
        <f t="shared" si="302"/>
        <v>0.2628166766407341</v>
      </c>
      <c r="K1461" s="37">
        <f t="shared" si="303"/>
        <v>0.46263901565300508</v>
      </c>
      <c r="L1461" s="39"/>
      <c r="M1461" s="25"/>
    </row>
    <row r="1462" spans="1:13" x14ac:dyDescent="0.2">
      <c r="A1462" s="25"/>
      <c r="B1462" s="35" t="s">
        <v>852</v>
      </c>
      <c r="C1462" s="36">
        <v>1842808694.6930001</v>
      </c>
      <c r="D1462" s="33"/>
      <c r="E1462" s="36">
        <v>2.0357019999999999E-3</v>
      </c>
      <c r="F1462" s="36">
        <v>2.6E-7</v>
      </c>
      <c r="G1462" s="37">
        <f t="shared" si="301"/>
        <v>4.6343076008739104</v>
      </c>
      <c r="H1462" s="37"/>
      <c r="I1462" s="37"/>
      <c r="J1462" s="37">
        <f t="shared" si="302"/>
        <v>0.12966287652104527</v>
      </c>
      <c r="K1462" s="37">
        <f t="shared" si="303"/>
        <v>0.40221227583405894</v>
      </c>
      <c r="L1462" s="39"/>
      <c r="M1462" s="25"/>
    </row>
    <row r="1463" spans="1:13" x14ac:dyDescent="0.2">
      <c r="A1463" s="25"/>
      <c r="B1463" s="35" t="s">
        <v>853</v>
      </c>
      <c r="C1463" s="36">
        <v>1859050163.342</v>
      </c>
      <c r="D1463" s="33"/>
      <c r="E1463" s="36">
        <v>2.0358419999999999E-3</v>
      </c>
      <c r="F1463" s="36">
        <v>7.9599999999999998E-7</v>
      </c>
      <c r="G1463" s="37">
        <f t="shared" si="301"/>
        <v>4.7033986579463338</v>
      </c>
      <c r="H1463" s="37"/>
      <c r="I1463" s="37"/>
      <c r="J1463" s="37">
        <f t="shared" si="302"/>
        <v>0.39696788350289253</v>
      </c>
      <c r="K1463" s="37">
        <f t="shared" si="303"/>
        <v>0.55004159280609621</v>
      </c>
      <c r="L1463" s="39" t="s">
        <v>299</v>
      </c>
      <c r="M1463" s="25"/>
    </row>
    <row r="1464" spans="1:13" x14ac:dyDescent="0.2">
      <c r="A1464" s="25"/>
      <c r="B1464" s="35" t="s">
        <v>854</v>
      </c>
      <c r="C1464" s="36">
        <v>1857158541.8080001</v>
      </c>
      <c r="D1464" s="33"/>
      <c r="E1464" s="36">
        <v>2.0354930000000002E-3</v>
      </c>
      <c r="F1464" s="36">
        <v>2.3799999999999999E-7</v>
      </c>
      <c r="G1464" s="37">
        <f t="shared" si="301"/>
        <v>4.5311645228161002</v>
      </c>
      <c r="H1464" s="37"/>
      <c r="I1464" s="37"/>
      <c r="J1464" s="37">
        <f t="shared" si="302"/>
        <v>0.11869140235387991</v>
      </c>
      <c r="K1464" s="37">
        <f t="shared" si="303"/>
        <v>0.39881060953368813</v>
      </c>
      <c r="L1464" s="39"/>
      <c r="M1464" s="25"/>
    </row>
    <row r="1465" spans="1:13" x14ac:dyDescent="0.2">
      <c r="A1465" s="25"/>
      <c r="B1465" s="35" t="s">
        <v>855</v>
      </c>
      <c r="C1465" s="36">
        <v>1840179380.526</v>
      </c>
      <c r="D1465" s="33"/>
      <c r="E1465" s="36">
        <v>2.0360259999999998E-3</v>
      </c>
      <c r="F1465" s="36">
        <v>1.4100000000000001E-7</v>
      </c>
      <c r="G1465" s="37">
        <f t="shared" si="301"/>
        <v>4.7942040472412906</v>
      </c>
      <c r="H1465" s="37"/>
      <c r="I1465" s="37"/>
      <c r="J1465" s="37">
        <f t="shared" si="302"/>
        <v>7.0317175344105337E-2</v>
      </c>
      <c r="K1465" s="37">
        <f t="shared" si="303"/>
        <v>0.38717794156211294</v>
      </c>
      <c r="L1465" s="39"/>
      <c r="M1465" s="25"/>
    </row>
    <row r="1466" spans="1:13" x14ac:dyDescent="0.2">
      <c r="A1466" s="25"/>
      <c r="B1466" s="35" t="s">
        <v>856</v>
      </c>
      <c r="C1466" s="36">
        <v>1815203538.8940001</v>
      </c>
      <c r="D1466" s="33"/>
      <c r="E1466" s="36">
        <v>2.0365190000000001E-3</v>
      </c>
      <c r="F1466" s="36">
        <v>1.2200000000000001E-7</v>
      </c>
      <c r="G1466" s="37">
        <f t="shared" si="301"/>
        <v>5.0375032696456934</v>
      </c>
      <c r="H1466" s="37"/>
      <c r="I1466" s="37"/>
      <c r="J1466" s="37">
        <f t="shared" si="302"/>
        <v>6.0841811290644324E-2</v>
      </c>
      <c r="K1466" s="37">
        <f t="shared" si="303"/>
        <v>0.38556968149094351</v>
      </c>
      <c r="L1466" s="39"/>
      <c r="M1466" s="25"/>
    </row>
    <row r="1467" spans="1:13" x14ac:dyDescent="0.2">
      <c r="A1467" s="25"/>
      <c r="B1467" s="35" t="s">
        <v>857</v>
      </c>
      <c r="C1467" s="36">
        <v>1807825940.2720001</v>
      </c>
      <c r="D1467" s="33"/>
      <c r="E1467" s="36">
        <v>2.0361229999999999E-3</v>
      </c>
      <c r="F1467" s="36">
        <v>3.1300000000000001E-7</v>
      </c>
      <c r="G1467" s="37">
        <f t="shared" si="301"/>
        <v>4.8420742796413396</v>
      </c>
      <c r="H1467" s="37"/>
      <c r="I1467" s="37"/>
      <c r="J1467" s="37">
        <f t="shared" si="302"/>
        <v>0.15609415519648914</v>
      </c>
      <c r="K1467" s="37">
        <f t="shared" si="303"/>
        <v>0.41149439676672017</v>
      </c>
      <c r="L1467" s="39"/>
      <c r="M1467" s="25"/>
    </row>
    <row r="1468" spans="1:13" x14ac:dyDescent="0.2">
      <c r="A1468" s="25"/>
      <c r="B1468" s="35" t="s">
        <v>858</v>
      </c>
      <c r="C1468" s="36">
        <v>1845081780.9530001</v>
      </c>
      <c r="D1468" s="33"/>
      <c r="E1468" s="36">
        <v>2.0357629999999999E-3</v>
      </c>
      <c r="F1468" s="36">
        <v>2.9200000000000002E-7</v>
      </c>
      <c r="G1468" s="37">
        <f t="shared" si="301"/>
        <v>4.6644115614555837</v>
      </c>
      <c r="H1468" s="37"/>
      <c r="I1468" s="37"/>
      <c r="J1468" s="37">
        <f t="shared" si="302"/>
        <v>0.14562138440055855</v>
      </c>
      <c r="K1468" s="37">
        <f t="shared" si="303"/>
        <v>0.40763689832820155</v>
      </c>
      <c r="L1468" s="39"/>
      <c r="M1468" s="25"/>
    </row>
    <row r="1469" spans="1:13" x14ac:dyDescent="0.2">
      <c r="A1469" s="25"/>
      <c r="B1469" s="35" t="s">
        <v>859</v>
      </c>
      <c r="C1469" s="36">
        <v>1857720677.8080001</v>
      </c>
      <c r="D1469" s="33"/>
      <c r="E1469" s="36">
        <v>2.0355870000000002E-3</v>
      </c>
      <c r="F1469" s="36">
        <v>3.03E-7</v>
      </c>
      <c r="G1469" s="37">
        <f t="shared" si="301"/>
        <v>4.5775542325645624</v>
      </c>
      <c r="H1469" s="37"/>
      <c r="I1469" s="37"/>
      <c r="J1469" s="37">
        <f t="shared" si="302"/>
        <v>0.15110712148414124</v>
      </c>
      <c r="K1469" s="37">
        <f t="shared" si="303"/>
        <v>0.40962863113694126</v>
      </c>
      <c r="L1469" s="39"/>
      <c r="M1469" s="25"/>
    </row>
    <row r="1470" spans="1:13" x14ac:dyDescent="0.2">
      <c r="A1470" s="25"/>
      <c r="B1470" s="35" t="s">
        <v>860</v>
      </c>
      <c r="C1470" s="36">
        <v>1865967104.7309999</v>
      </c>
      <c r="D1470" s="33"/>
      <c r="E1470" s="36">
        <v>2.0363999999999998E-3</v>
      </c>
      <c r="F1470" s="36">
        <v>4.08E-7</v>
      </c>
      <c r="G1470" s="37">
        <f t="shared" si="301"/>
        <v>4.9787758711341557</v>
      </c>
      <c r="H1470" s="37"/>
      <c r="I1470" s="37"/>
      <c r="J1470" s="37">
        <f t="shared" si="302"/>
        <v>0.20347097546379414</v>
      </c>
      <c r="K1470" s="37">
        <f t="shared" si="303"/>
        <v>0.43169745324716613</v>
      </c>
      <c r="L1470" s="39"/>
      <c r="M1470" s="25"/>
    </row>
    <row r="1471" spans="1:13" x14ac:dyDescent="0.2">
      <c r="A1471" s="25"/>
      <c r="B1471" s="35" t="s">
        <v>861</v>
      </c>
      <c r="C1471" s="36">
        <v>1847525843.8640001</v>
      </c>
      <c r="D1471" s="33"/>
      <c r="E1471" s="36">
        <v>2.0358529999999998E-3</v>
      </c>
      <c r="F1471" s="36">
        <v>2.9299999999999999E-7</v>
      </c>
      <c r="G1471" s="37">
        <f t="shared" si="301"/>
        <v>4.7088272410018561</v>
      </c>
      <c r="H1471" s="37"/>
      <c r="I1471" s="37"/>
      <c r="J1471" s="37">
        <f t="shared" si="302"/>
        <v>0.14612008777179333</v>
      </c>
      <c r="K1471" s="37">
        <f t="shared" si="303"/>
        <v>0.40781531767987561</v>
      </c>
      <c r="L1471" s="39"/>
      <c r="M1471" s="25"/>
    </row>
    <row r="1472" spans="1:13" x14ac:dyDescent="0.2">
      <c r="A1472" s="25"/>
      <c r="B1472" s="41" t="s">
        <v>301</v>
      </c>
      <c r="C1472" s="42">
        <v>1769237168.4460001</v>
      </c>
      <c r="D1472" s="33"/>
      <c r="E1472" s="42">
        <v>2.037746E-3</v>
      </c>
      <c r="F1472" s="42">
        <v>6.5000000000000002E-7</v>
      </c>
      <c r="G1472" s="44">
        <f t="shared" si="301"/>
        <v>5.6430370341291614</v>
      </c>
      <c r="H1472" s="37"/>
      <c r="I1472" s="37"/>
      <c r="J1472" s="44">
        <f t="shared" si="302"/>
        <v>0.32415719130261322</v>
      </c>
      <c r="K1472" s="37">
        <f t="shared" si="303"/>
        <v>0.50004013634617395</v>
      </c>
      <c r="L1472" s="39" t="s">
        <v>97</v>
      </c>
      <c r="M1472" s="25"/>
    </row>
    <row r="1473" spans="1:13" x14ac:dyDescent="0.2">
      <c r="A1473" s="25"/>
      <c r="B1473" s="35" t="s">
        <v>303</v>
      </c>
      <c r="C1473" s="36">
        <v>1838856294.888</v>
      </c>
      <c r="D1473" s="33"/>
      <c r="E1473" s="36">
        <v>2.0367969999999999E-3</v>
      </c>
      <c r="F1473" s="36">
        <v>2.9999999999999999E-7</v>
      </c>
      <c r="G1473" s="37">
        <f t="shared" si="301"/>
        <v>5.1746983686893344</v>
      </c>
      <c r="H1473" s="37"/>
      <c r="I1473" s="37"/>
      <c r="J1473" s="37">
        <f t="shared" si="302"/>
        <v>0.14961101137043686</v>
      </c>
      <c r="K1473" s="37">
        <f t="shared" si="303"/>
        <v>0.40907909749483201</v>
      </c>
      <c r="L1473" s="39"/>
      <c r="M1473" s="25"/>
    </row>
    <row r="1474" spans="1:13" x14ac:dyDescent="0.2">
      <c r="A1474" s="25"/>
      <c r="B1474" s="35" t="s">
        <v>320</v>
      </c>
      <c r="C1474" s="36">
        <v>1821209059.227</v>
      </c>
      <c r="D1474" s="33"/>
      <c r="E1474" s="36">
        <v>2.0362280000000002E-3</v>
      </c>
      <c r="F1474" s="36">
        <v>2.72E-7</v>
      </c>
      <c r="G1474" s="37">
        <f t="shared" si="301"/>
        <v>4.8938925724455462</v>
      </c>
      <c r="H1474" s="37"/>
      <c r="I1474" s="37"/>
      <c r="J1474" s="37">
        <f t="shared" si="302"/>
        <v>0.13564731697586277</v>
      </c>
      <c r="K1474" s="37">
        <f t="shared" si="303"/>
        <v>0.40418120674599833</v>
      </c>
      <c r="L1474" s="39"/>
      <c r="M1474" s="25"/>
    </row>
    <row r="1475" spans="1:13" x14ac:dyDescent="0.2">
      <c r="A1475" s="25"/>
      <c r="B1475" s="35" t="s">
        <v>322</v>
      </c>
      <c r="C1475" s="36">
        <v>1823840976.3989999</v>
      </c>
      <c r="D1475" s="33"/>
      <c r="E1475" s="36">
        <v>2.0360349999999998E-3</v>
      </c>
      <c r="F1475" s="36">
        <v>3.2599999999999998E-7</v>
      </c>
      <c r="G1475" s="37">
        <f t="shared" si="301"/>
        <v>4.798645615195829</v>
      </c>
      <c r="H1475" s="37"/>
      <c r="I1475" s="37"/>
      <c r="J1475" s="37">
        <f t="shared" si="302"/>
        <v>0.16257729902254139</v>
      </c>
      <c r="K1475" s="37">
        <f t="shared" si="303"/>
        <v>0.4139971394120569</v>
      </c>
      <c r="L1475" s="39"/>
      <c r="M1475" s="25"/>
    </row>
    <row r="1476" spans="1:13" x14ac:dyDescent="0.2">
      <c r="A1476" s="25"/>
      <c r="B1476" s="35" t="s">
        <v>323</v>
      </c>
      <c r="C1476" s="36">
        <v>1816282142.743</v>
      </c>
      <c r="D1476" s="33"/>
      <c r="E1476" s="36">
        <v>2.0360629999999998E-3</v>
      </c>
      <c r="F1476" s="36">
        <v>5.1799999999999995E-7</v>
      </c>
      <c r="G1476" s="37">
        <f t="shared" si="301"/>
        <v>4.8124638266102693</v>
      </c>
      <c r="H1476" s="37"/>
      <c r="I1476" s="37"/>
      <c r="J1476" s="37">
        <f t="shared" si="302"/>
        <v>0.25832834629962098</v>
      </c>
      <c r="K1476" s="37">
        <f t="shared" si="303"/>
        <v>0.46010410537811786</v>
      </c>
      <c r="L1476" s="39"/>
      <c r="M1476" s="25"/>
    </row>
    <row r="1477" spans="1:13" x14ac:dyDescent="0.2">
      <c r="A1477" s="25"/>
      <c r="B1477" s="35" t="s">
        <v>324</v>
      </c>
      <c r="C1477" s="36">
        <v>1822893661.4749999</v>
      </c>
      <c r="D1477" s="33"/>
      <c r="E1477" s="36">
        <v>2.0360669999999999E-3</v>
      </c>
      <c r="F1477" s="36">
        <v>2.11E-7</v>
      </c>
      <c r="G1477" s="37">
        <f t="shared" si="301"/>
        <v>4.814437856812237</v>
      </c>
      <c r="H1477" s="37"/>
      <c r="I1477" s="37"/>
      <c r="J1477" s="37">
        <f t="shared" si="302"/>
        <v>0.10522641133054059</v>
      </c>
      <c r="K1477" s="37">
        <f t="shared" si="303"/>
        <v>0.39501246932901424</v>
      </c>
      <c r="L1477" s="39"/>
      <c r="M1477" s="25"/>
    </row>
    <row r="1478" spans="1:13" x14ac:dyDescent="0.2">
      <c r="A1478" s="25"/>
      <c r="B1478" s="35" t="s">
        <v>326</v>
      </c>
      <c r="C1478" s="36">
        <v>1809158138.0309999</v>
      </c>
      <c r="D1478" s="33"/>
      <c r="E1478" s="36">
        <v>2.035996E-3</v>
      </c>
      <c r="F1478" s="36">
        <v>3.3700000000000001E-7</v>
      </c>
      <c r="G1478" s="37">
        <f t="shared" si="301"/>
        <v>4.7793988207256444</v>
      </c>
      <c r="H1478" s="37"/>
      <c r="I1478" s="37"/>
      <c r="J1478" s="37">
        <f t="shared" si="302"/>
        <v>0.16806303610612408</v>
      </c>
      <c r="K1478" s="37">
        <f t="shared" si="303"/>
        <v>0.41618197629055209</v>
      </c>
      <c r="L1478" s="39"/>
      <c r="M1478" s="25"/>
    </row>
    <row r="1479" spans="1:13" x14ac:dyDescent="0.2">
      <c r="A1479" s="25"/>
      <c r="B1479" s="35" t="s">
        <v>399</v>
      </c>
      <c r="C1479" s="36">
        <v>1788024736.6070001</v>
      </c>
      <c r="D1479" s="33"/>
      <c r="E1479" s="36">
        <v>2.0370459999999998E-3</v>
      </c>
      <c r="F1479" s="36">
        <v>2.23E-7</v>
      </c>
      <c r="G1479" s="37">
        <f t="shared" si="301"/>
        <v>5.2975817487677102</v>
      </c>
      <c r="H1479" s="37"/>
      <c r="I1479" s="37"/>
      <c r="J1479" s="37">
        <f t="shared" si="302"/>
        <v>0.11121085178535807</v>
      </c>
      <c r="K1479" s="37">
        <f t="shared" si="303"/>
        <v>0.39664859364269295</v>
      </c>
      <c r="L1479" s="39"/>
      <c r="M1479" s="25"/>
    </row>
    <row r="1480" spans="1:13" x14ac:dyDescent="0.2">
      <c r="A1480" s="25"/>
      <c r="B1480" s="35" t="s">
        <v>317</v>
      </c>
      <c r="C1480" s="36">
        <v>1819964804.46</v>
      </c>
      <c r="D1480" s="33"/>
      <c r="E1480" s="36">
        <v>2.0364250000000001E-3</v>
      </c>
      <c r="F1480" s="36">
        <v>2.1299999999999999E-7</v>
      </c>
      <c r="G1480" s="37">
        <f t="shared" si="301"/>
        <v>4.9911135598972312</v>
      </c>
      <c r="H1480" s="37"/>
      <c r="I1480" s="37"/>
      <c r="J1480" s="37">
        <f t="shared" si="302"/>
        <v>0.10622381807301018</v>
      </c>
      <c r="K1480" s="37">
        <f t="shared" si="303"/>
        <v>0.3952793351668023</v>
      </c>
      <c r="L1480" s="39"/>
      <c r="M1480" s="25"/>
    </row>
    <row r="1481" spans="1:13" x14ac:dyDescent="0.2">
      <c r="A1481" s="25"/>
      <c r="B1481" s="35" t="s">
        <v>396</v>
      </c>
      <c r="C1481" s="36">
        <v>1830206896.8</v>
      </c>
      <c r="D1481" s="33"/>
      <c r="E1481" s="36">
        <v>2.0360489999999998E-3</v>
      </c>
      <c r="F1481" s="36">
        <v>5.44E-7</v>
      </c>
      <c r="G1481" s="37">
        <f t="shared" si="301"/>
        <v>4.8055547209031602</v>
      </c>
      <c r="H1481" s="37"/>
      <c r="I1481" s="37"/>
      <c r="J1481" s="37">
        <f t="shared" si="302"/>
        <v>0.27129463395172554</v>
      </c>
      <c r="K1481" s="37">
        <f t="shared" si="303"/>
        <v>0.46750725309336327</v>
      </c>
      <c r="L1481" s="39"/>
      <c r="M1481" s="25"/>
    </row>
    <row r="1482" spans="1:13" x14ac:dyDescent="0.2">
      <c r="A1482" s="25"/>
      <c r="B1482" s="35" t="s">
        <v>397</v>
      </c>
      <c r="C1482" s="36">
        <v>1781406351.217</v>
      </c>
      <c r="D1482" s="33"/>
      <c r="E1482" s="36">
        <v>2.036314E-3</v>
      </c>
      <c r="F1482" s="36">
        <v>3.4900000000000001E-7</v>
      </c>
      <c r="G1482" s="37">
        <f t="shared" si="301"/>
        <v>4.936334221790073</v>
      </c>
      <c r="H1482" s="37"/>
      <c r="I1482" s="37"/>
      <c r="J1482" s="37">
        <f t="shared" si="302"/>
        <v>0.17404747656094158</v>
      </c>
      <c r="K1482" s="37">
        <f t="shared" si="303"/>
        <v>0.41863441972815946</v>
      </c>
      <c r="L1482" s="39"/>
      <c r="M1482" s="25"/>
    </row>
    <row r="1483" spans="1:13" x14ac:dyDescent="0.2">
      <c r="A1483" s="25"/>
      <c r="B1483" s="35" t="s">
        <v>398</v>
      </c>
      <c r="C1483" s="36">
        <v>1803167048.431</v>
      </c>
      <c r="D1483" s="33"/>
      <c r="E1483" s="36">
        <v>2.0364799999999998E-3</v>
      </c>
      <c r="F1483" s="36">
        <v>2.22E-7</v>
      </c>
      <c r="G1483" s="37">
        <f t="shared" si="301"/>
        <v>5.0182564751755088</v>
      </c>
      <c r="H1483" s="37"/>
      <c r="I1483" s="37"/>
      <c r="J1483" s="37">
        <f t="shared" si="302"/>
        <v>0.11071214841412329</v>
      </c>
      <c r="K1483" s="37">
        <f t="shared" si="303"/>
        <v>0.39650905801806363</v>
      </c>
      <c r="L1483" s="39"/>
      <c r="M1483" s="25"/>
    </row>
    <row r="1484" spans="1:13" x14ac:dyDescent="0.2">
      <c r="A1484" s="25"/>
      <c r="B1484" s="35" t="s">
        <v>325</v>
      </c>
      <c r="C1484" s="36">
        <v>1785295655.8199999</v>
      </c>
      <c r="D1484" s="33"/>
      <c r="E1484" s="36">
        <v>2.0358249999999998E-3</v>
      </c>
      <c r="F1484" s="36">
        <v>1.86E-7</v>
      </c>
      <c r="G1484" s="37">
        <f t="shared" si="301"/>
        <v>4.6950090295874158</v>
      </c>
      <c r="H1484" s="37"/>
      <c r="I1484" s="37"/>
      <c r="J1484" s="37">
        <f t="shared" si="302"/>
        <v>9.2758827049670867E-2</v>
      </c>
      <c r="K1484" s="37">
        <f t="shared" si="303"/>
        <v>0.39187555841048832</v>
      </c>
      <c r="L1484" s="39"/>
      <c r="M1484" s="25"/>
    </row>
    <row r="1485" spans="1:13" x14ac:dyDescent="0.2">
      <c r="A1485" s="25"/>
      <c r="B1485" s="35" t="s">
        <v>316</v>
      </c>
      <c r="C1485" s="36">
        <v>1800415449.326</v>
      </c>
      <c r="D1485" s="33"/>
      <c r="E1485" s="36">
        <v>2.0360320000000001E-3</v>
      </c>
      <c r="F1485" s="36">
        <v>4.0999999999999999E-7</v>
      </c>
      <c r="G1485" s="37">
        <f t="shared" si="301"/>
        <v>4.7971650925444642</v>
      </c>
      <c r="H1485" s="37"/>
      <c r="I1485" s="37"/>
      <c r="J1485" s="37">
        <f t="shared" si="302"/>
        <v>0.2044683822062637</v>
      </c>
      <c r="K1485" s="37">
        <f t="shared" si="303"/>
        <v>0.43216845396899112</v>
      </c>
      <c r="L1485" s="39"/>
      <c r="M1485" s="25"/>
    </row>
    <row r="1486" spans="1:13" x14ac:dyDescent="0.2">
      <c r="A1486" s="25"/>
      <c r="B1486" s="35"/>
      <c r="C1486" s="36"/>
      <c r="D1486" s="33"/>
      <c r="E1486" s="36"/>
      <c r="F1486" s="36"/>
      <c r="G1486" s="40"/>
      <c r="H1486" s="37"/>
      <c r="I1486" s="37"/>
      <c r="J1486" s="40"/>
      <c r="K1486" s="40"/>
      <c r="L1486" s="39"/>
      <c r="M1486" s="25"/>
    </row>
    <row r="1487" spans="1:13" x14ac:dyDescent="0.2">
      <c r="A1487" s="25">
        <v>1</v>
      </c>
      <c r="B1487" s="35" t="s">
        <v>862</v>
      </c>
      <c r="C1487" s="36">
        <f>AVERAGE(C1488:C1497)</f>
        <v>1869203252.0470002</v>
      </c>
      <c r="D1487" s="33"/>
      <c r="E1487" s="36">
        <f>AVERAGE(E1488:E1497)</f>
        <v>2.0415741E-3</v>
      </c>
      <c r="F1487" s="36">
        <f>2*STDEV(E1488:E1497)</f>
        <v>9.8401917325497641E-7</v>
      </c>
      <c r="G1487" s="37">
        <f t="shared" ref="G1487:G1497" si="304">1000*(E1487/((1+(0)/1000)*(E$1455/((1+((4.87)/1000))*0.0020052)))/0.0020052-1)</f>
        <v>7.5322332882601373</v>
      </c>
      <c r="H1487" s="38">
        <f>G1487-I1487</f>
        <v>2.0322332882601373</v>
      </c>
      <c r="I1487" s="37">
        <v>5.5</v>
      </c>
      <c r="J1487" s="37"/>
      <c r="K1487" s="37">
        <f>F1487/0.0020052*1000</f>
        <v>0.49073367906192716</v>
      </c>
      <c r="L1487" s="39"/>
      <c r="M1487" s="25"/>
    </row>
    <row r="1488" spans="1:13" x14ac:dyDescent="0.2">
      <c r="A1488" s="25"/>
      <c r="B1488" s="35" t="s">
        <v>386</v>
      </c>
      <c r="C1488" s="36">
        <v>1784932249.734</v>
      </c>
      <c r="D1488" s="33"/>
      <c r="E1488" s="36">
        <v>2.042435E-3</v>
      </c>
      <c r="F1488" s="36">
        <v>3.77E-7</v>
      </c>
      <c r="G1488" s="37">
        <f t="shared" si="304"/>
        <v>7.9570939384994155</v>
      </c>
      <c r="H1488" s="37"/>
      <c r="I1488" s="37"/>
      <c r="J1488" s="37">
        <f t="shared" ref="J1488:J1497" si="305">F1488/0.0020052*1000</f>
        <v>0.18801117095551567</v>
      </c>
      <c r="K1488" s="37">
        <f t="shared" ref="K1488:K1497" si="306">SQRT((F1488/0.0020052*1000)^2+(F$1455/0.0020052*1000)^2)</f>
        <v>0.42462978426856191</v>
      </c>
      <c r="L1488" s="39"/>
      <c r="M1488" s="25"/>
    </row>
    <row r="1489" spans="1:13" x14ac:dyDescent="0.2">
      <c r="A1489" s="25"/>
      <c r="B1489" s="35" t="s">
        <v>387</v>
      </c>
      <c r="C1489" s="36">
        <v>1858669921.1960001</v>
      </c>
      <c r="D1489" s="33"/>
      <c r="E1489" s="36">
        <v>2.0416179999999998E-3</v>
      </c>
      <c r="F1489" s="36">
        <v>4.63E-7</v>
      </c>
      <c r="G1489" s="37">
        <f t="shared" si="304"/>
        <v>7.5538982697276325</v>
      </c>
      <c r="H1489" s="37"/>
      <c r="I1489" s="37"/>
      <c r="J1489" s="37">
        <f t="shared" si="305"/>
        <v>0.23089966088170757</v>
      </c>
      <c r="K1489" s="37">
        <f t="shared" si="306"/>
        <v>0.44528295125592765</v>
      </c>
      <c r="L1489" s="39"/>
      <c r="M1489" s="25"/>
    </row>
    <row r="1490" spans="1:13" x14ac:dyDescent="0.2">
      <c r="A1490" s="25"/>
      <c r="B1490" s="35" t="s">
        <v>388</v>
      </c>
      <c r="C1490" s="36">
        <v>1866451116.6589999</v>
      </c>
      <c r="D1490" s="33"/>
      <c r="E1490" s="36">
        <v>2.0415419999999999E-3</v>
      </c>
      <c r="F1490" s="36">
        <v>3.3200000000000001E-7</v>
      </c>
      <c r="G1490" s="37">
        <f t="shared" si="304"/>
        <v>7.5163916958884691</v>
      </c>
      <c r="H1490" s="37"/>
      <c r="I1490" s="37"/>
      <c r="J1490" s="37">
        <f t="shared" si="305"/>
        <v>0.16556951924995011</v>
      </c>
      <c r="K1490" s="37">
        <f t="shared" si="306"/>
        <v>0.4151813085732074</v>
      </c>
      <c r="L1490" s="39"/>
      <c r="M1490" s="25"/>
    </row>
    <row r="1491" spans="1:13" x14ac:dyDescent="0.2">
      <c r="A1491" s="25"/>
      <c r="B1491" s="35" t="s">
        <v>389</v>
      </c>
      <c r="C1491" s="36">
        <v>1881679820.7869999</v>
      </c>
      <c r="D1491" s="33"/>
      <c r="E1491" s="36">
        <v>2.0411079999999998E-3</v>
      </c>
      <c r="F1491" s="36">
        <v>2.7300000000000002E-7</v>
      </c>
      <c r="G1491" s="37">
        <f t="shared" si="304"/>
        <v>7.3022094189643116</v>
      </c>
      <c r="H1491" s="37"/>
      <c r="I1491" s="37"/>
      <c r="J1491" s="37">
        <f t="shared" si="305"/>
        <v>0.13614602034709755</v>
      </c>
      <c r="K1491" s="37">
        <f t="shared" si="306"/>
        <v>0.4043488495597008</v>
      </c>
      <c r="L1491" s="39"/>
      <c r="M1491" s="25"/>
    </row>
    <row r="1492" spans="1:13" x14ac:dyDescent="0.2">
      <c r="A1492" s="25"/>
      <c r="B1492" s="35" t="s">
        <v>390</v>
      </c>
      <c r="C1492" s="36">
        <v>1839268754.053</v>
      </c>
      <c r="D1492" s="33"/>
      <c r="E1492" s="36">
        <v>2.042337E-3</v>
      </c>
      <c r="F1492" s="36">
        <v>2.1199999999999999E-7</v>
      </c>
      <c r="G1492" s="37">
        <f t="shared" si="304"/>
        <v>7.9087301985487635</v>
      </c>
      <c r="H1492" s="37"/>
      <c r="I1492" s="37"/>
      <c r="J1492" s="37">
        <f t="shared" si="305"/>
        <v>0.10572511470177538</v>
      </c>
      <c r="K1492" s="37">
        <f t="shared" si="306"/>
        <v>0.39514561007634241</v>
      </c>
      <c r="L1492" s="39"/>
      <c r="M1492" s="25"/>
    </row>
    <row r="1493" spans="1:13" x14ac:dyDescent="0.2">
      <c r="A1493" s="25"/>
      <c r="B1493" s="35" t="s">
        <v>391</v>
      </c>
      <c r="C1493" s="36">
        <v>1889201753.299</v>
      </c>
      <c r="D1493" s="33"/>
      <c r="E1493" s="36">
        <v>2.0415609999999999E-3</v>
      </c>
      <c r="F1493" s="36">
        <v>6.0200000000000002E-7</v>
      </c>
      <c r="G1493" s="37">
        <f t="shared" si="304"/>
        <v>7.525768339348371</v>
      </c>
      <c r="H1493" s="37"/>
      <c r="I1493" s="37"/>
      <c r="J1493" s="37">
        <f t="shared" si="305"/>
        <v>0.30021942948334329</v>
      </c>
      <c r="K1493" s="37">
        <f t="shared" si="306"/>
        <v>0.48486488749259354</v>
      </c>
      <c r="L1493" s="39"/>
      <c r="M1493" s="25"/>
    </row>
    <row r="1494" spans="1:13" x14ac:dyDescent="0.2">
      <c r="A1494" s="25"/>
      <c r="B1494" s="35" t="s">
        <v>392</v>
      </c>
      <c r="C1494" s="36">
        <v>1886405317.944</v>
      </c>
      <c r="D1494" s="33"/>
      <c r="E1494" s="36">
        <v>2.04149E-3</v>
      </c>
      <c r="F1494" s="36">
        <v>6.1200000000000003E-7</v>
      </c>
      <c r="G1494" s="37">
        <f t="shared" si="304"/>
        <v>7.4907293032617783</v>
      </c>
      <c r="H1494" s="37"/>
      <c r="I1494" s="37"/>
      <c r="J1494" s="37">
        <f t="shared" si="305"/>
        <v>0.30520646319569122</v>
      </c>
      <c r="K1494" s="37">
        <f t="shared" si="306"/>
        <v>0.48796848101114493</v>
      </c>
      <c r="L1494" s="39"/>
      <c r="M1494" s="25"/>
    </row>
    <row r="1495" spans="1:13" x14ac:dyDescent="0.2">
      <c r="A1495" s="25"/>
      <c r="B1495" s="35" t="s">
        <v>393</v>
      </c>
      <c r="C1495" s="36">
        <v>1900045128.9460001</v>
      </c>
      <c r="D1495" s="33"/>
      <c r="E1495" s="36">
        <v>2.041485E-3</v>
      </c>
      <c r="F1495" s="36">
        <v>5.51E-7</v>
      </c>
      <c r="G1495" s="37">
        <f t="shared" si="304"/>
        <v>7.4882617655089856</v>
      </c>
      <c r="H1495" s="37"/>
      <c r="I1495" s="37"/>
      <c r="J1495" s="37">
        <f t="shared" si="305"/>
        <v>0.27478555755036904</v>
      </c>
      <c r="K1495" s="37">
        <f t="shared" si="306"/>
        <v>0.46954164450256003</v>
      </c>
      <c r="L1495" s="39"/>
      <c r="M1495" s="25"/>
    </row>
    <row r="1496" spans="1:13" x14ac:dyDescent="0.2">
      <c r="A1496" s="25"/>
      <c r="B1496" s="35" t="s">
        <v>394</v>
      </c>
      <c r="C1496" s="36">
        <v>1892068913.3239999</v>
      </c>
      <c r="D1496" s="33"/>
      <c r="E1496" s="36">
        <v>2.0413440000000001E-3</v>
      </c>
      <c r="F1496" s="36">
        <v>4.01E-7</v>
      </c>
      <c r="G1496" s="37">
        <f t="shared" si="304"/>
        <v>7.4186772008864033</v>
      </c>
      <c r="H1496" s="37"/>
      <c r="I1496" s="37"/>
      <c r="J1496" s="37">
        <f t="shared" si="305"/>
        <v>0.19998005186515061</v>
      </c>
      <c r="K1496" s="37">
        <f t="shared" si="306"/>
        <v>0.43006310516933399</v>
      </c>
      <c r="L1496" s="39"/>
      <c r="M1496" s="25"/>
    </row>
    <row r="1497" spans="1:13" x14ac:dyDescent="0.2">
      <c r="A1497" s="25"/>
      <c r="B1497" s="35" t="s">
        <v>395</v>
      </c>
      <c r="C1497" s="36">
        <v>1893309544.5280001</v>
      </c>
      <c r="D1497" s="33"/>
      <c r="E1497" s="36">
        <v>2.040821E-3</v>
      </c>
      <c r="F1497" s="36">
        <v>2.8999999999999998E-7</v>
      </c>
      <c r="G1497" s="37">
        <f t="shared" si="304"/>
        <v>7.1605727519663542</v>
      </c>
      <c r="H1497" s="37"/>
      <c r="I1497" s="37"/>
      <c r="J1497" s="37">
        <f t="shared" si="305"/>
        <v>0.14462397765808896</v>
      </c>
      <c r="K1497" s="37">
        <f t="shared" si="306"/>
        <v>0.40728165708456437</v>
      </c>
      <c r="L1497" s="39"/>
      <c r="M1497" s="25"/>
    </row>
    <row r="1498" spans="1:13" x14ac:dyDescent="0.2">
      <c r="A1498" s="25"/>
      <c r="B1498" s="35"/>
      <c r="C1498" s="36"/>
      <c r="D1498" s="33"/>
      <c r="E1498" s="36"/>
      <c r="F1498" s="36"/>
      <c r="G1498" s="40"/>
      <c r="H1498" s="37"/>
      <c r="I1498" s="37"/>
      <c r="J1498" s="40"/>
      <c r="K1498" s="40"/>
      <c r="L1498" s="39"/>
      <c r="M1498" s="25"/>
    </row>
    <row r="1499" spans="1:13" x14ac:dyDescent="0.2">
      <c r="A1499" s="25">
        <v>1</v>
      </c>
      <c r="B1499" s="35" t="s">
        <v>1861</v>
      </c>
      <c r="C1499" s="36">
        <f>AVERAGE(C1500:C1509)</f>
        <v>1829252459.3614001</v>
      </c>
      <c r="D1499" s="33"/>
      <c r="E1499" s="36">
        <f>AVERAGE(E1500:E1509)</f>
        <v>2.0339095999999997E-3</v>
      </c>
      <c r="F1499" s="36">
        <f>2*STDEV(E1500:E1509)</f>
        <v>9.2345736832371034E-7</v>
      </c>
      <c r="G1499" s="37">
        <f t="shared" ref="G1499:G1509" si="307">1000*(E1499/((1+(0)/1000)*(E$1455/((1+((4.87)/1000))*0.0020052)))/0.0020052-1)</f>
        <v>3.7497446673286916</v>
      </c>
      <c r="H1499" s="38">
        <f>G1499-I1499</f>
        <v>0.20974466732869157</v>
      </c>
      <c r="I1499" s="37">
        <v>3.54</v>
      </c>
      <c r="J1499" s="37"/>
      <c r="K1499" s="37">
        <f>F1499/0.0020052*1000</f>
        <v>0.4605313027746411</v>
      </c>
      <c r="L1499" s="39"/>
      <c r="M1499" s="25"/>
    </row>
    <row r="1500" spans="1:13" x14ac:dyDescent="0.2">
      <c r="A1500" s="25"/>
      <c r="B1500" s="35" t="s">
        <v>1615</v>
      </c>
      <c r="C1500" s="36">
        <v>1858347804.029</v>
      </c>
      <c r="D1500" s="33"/>
      <c r="E1500" s="36">
        <v>2.0334009999999998E-3</v>
      </c>
      <c r="F1500" s="36">
        <v>2.3300000000000001E-7</v>
      </c>
      <c r="G1500" s="37">
        <f t="shared" si="307"/>
        <v>3.4987467271361261</v>
      </c>
      <c r="H1500" s="37"/>
      <c r="I1500" s="37"/>
      <c r="J1500" s="37">
        <f t="shared" ref="J1500:J1509" si="308">F1500/0.0020052*1000</f>
        <v>0.11619788549770597</v>
      </c>
      <c r="K1500" s="37">
        <f t="shared" ref="K1500:K1509" si="309">SQRT((F1500/0.0020052*1000)^2+(F$1455/0.0020052*1000)^2)</f>
        <v>0.39807562331551938</v>
      </c>
      <c r="L1500" s="39"/>
      <c r="M1500" s="25"/>
    </row>
    <row r="1501" spans="1:13" x14ac:dyDescent="0.2">
      <c r="A1501" s="25"/>
      <c r="B1501" s="35" t="s">
        <v>1616</v>
      </c>
      <c r="C1501" s="36">
        <v>1849576732.3970001</v>
      </c>
      <c r="D1501" s="33"/>
      <c r="E1501" s="36">
        <v>2.0334989999999998E-3</v>
      </c>
      <c r="F1501" s="36">
        <v>1.2599999999999999E-7</v>
      </c>
      <c r="G1501" s="37">
        <f t="shared" si="307"/>
        <v>3.5471104670870002</v>
      </c>
      <c r="H1501" s="37"/>
      <c r="I1501" s="37"/>
      <c r="J1501" s="37">
        <f t="shared" si="308"/>
        <v>6.283662477558348E-2</v>
      </c>
      <c r="K1501" s="37">
        <f t="shared" si="309"/>
        <v>0.38588948508230791</v>
      </c>
      <c r="L1501" s="39"/>
      <c r="M1501" s="25"/>
    </row>
    <row r="1502" spans="1:13" x14ac:dyDescent="0.2">
      <c r="A1502" s="25"/>
      <c r="B1502" s="35" t="s">
        <v>1617</v>
      </c>
      <c r="C1502" s="36">
        <v>1843835052.5380001</v>
      </c>
      <c r="D1502" s="33"/>
      <c r="E1502" s="36">
        <v>2.0337860000000001E-3</v>
      </c>
      <c r="F1502" s="36">
        <v>1.8400000000000001E-7</v>
      </c>
      <c r="G1502" s="37">
        <f t="shared" si="307"/>
        <v>3.6887471340849576</v>
      </c>
      <c r="H1502" s="37"/>
      <c r="I1502" s="37"/>
      <c r="J1502" s="37">
        <f t="shared" si="308"/>
        <v>9.1761420307201275E-2</v>
      </c>
      <c r="K1502" s="37">
        <f t="shared" si="309"/>
        <v>0.39164066635207345</v>
      </c>
      <c r="L1502" s="39"/>
      <c r="M1502" s="25"/>
    </row>
    <row r="1503" spans="1:13" x14ac:dyDescent="0.2">
      <c r="A1503" s="25"/>
      <c r="B1503" s="35" t="s">
        <v>1618</v>
      </c>
      <c r="C1503" s="36">
        <v>1820927140.9909999</v>
      </c>
      <c r="D1503" s="33"/>
      <c r="E1503" s="36">
        <v>2.0342870000000001E-3</v>
      </c>
      <c r="F1503" s="36">
        <v>4.7700000000000005E-7</v>
      </c>
      <c r="G1503" s="37">
        <f t="shared" si="307"/>
        <v>3.9359944168935179</v>
      </c>
      <c r="H1503" s="37"/>
      <c r="I1503" s="37"/>
      <c r="J1503" s="37">
        <f t="shared" si="308"/>
        <v>0.23788150807899466</v>
      </c>
      <c r="K1503" s="37">
        <f t="shared" si="309"/>
        <v>0.44894305337073442</v>
      </c>
      <c r="L1503" s="39"/>
      <c r="M1503" s="25"/>
    </row>
    <row r="1504" spans="1:13" x14ac:dyDescent="0.2">
      <c r="A1504" s="25"/>
      <c r="B1504" s="35" t="s">
        <v>1619</v>
      </c>
      <c r="C1504" s="36">
        <v>1777542519.0739999</v>
      </c>
      <c r="D1504" s="33"/>
      <c r="E1504" s="36">
        <v>2.0346019999999999E-3</v>
      </c>
      <c r="F1504" s="36">
        <v>4.3300000000000003E-7</v>
      </c>
      <c r="G1504" s="37">
        <f t="shared" si="307"/>
        <v>4.0914492953061377</v>
      </c>
      <c r="H1504" s="37"/>
      <c r="I1504" s="37"/>
      <c r="J1504" s="37">
        <f t="shared" si="308"/>
        <v>0.21593855974466389</v>
      </c>
      <c r="K1504" s="37">
        <f t="shared" si="309"/>
        <v>0.43771190852945852</v>
      </c>
      <c r="L1504" s="39"/>
      <c r="M1504" s="25"/>
    </row>
    <row r="1505" spans="1:13" x14ac:dyDescent="0.2">
      <c r="A1505" s="25"/>
      <c r="B1505" s="35" t="s">
        <v>1620</v>
      </c>
      <c r="C1505" s="36">
        <v>1829434190.8859999</v>
      </c>
      <c r="D1505" s="33"/>
      <c r="E1505" s="36">
        <v>2.0338589999999998E-3</v>
      </c>
      <c r="F1505" s="36">
        <v>1.5300000000000001E-7</v>
      </c>
      <c r="G1505" s="37">
        <f t="shared" si="307"/>
        <v>3.7247731852727561</v>
      </c>
      <c r="H1505" s="37"/>
      <c r="I1505" s="37"/>
      <c r="J1505" s="37">
        <f t="shared" si="308"/>
        <v>7.6301615798922806E-2</v>
      </c>
      <c r="K1505" s="37">
        <f t="shared" si="309"/>
        <v>0.38830939965113864</v>
      </c>
      <c r="L1505" s="39"/>
      <c r="M1505" s="25"/>
    </row>
    <row r="1506" spans="1:13" x14ac:dyDescent="0.2">
      <c r="A1506" s="25"/>
      <c r="B1506" s="35" t="s">
        <v>1621</v>
      </c>
      <c r="C1506" s="36">
        <v>1861522719.7590001</v>
      </c>
      <c r="D1506" s="33"/>
      <c r="E1506" s="36">
        <v>2.0334089999999999E-3</v>
      </c>
      <c r="F1506" s="36">
        <v>4.2199999999999999E-7</v>
      </c>
      <c r="G1506" s="37">
        <f t="shared" si="307"/>
        <v>3.5026947875405057</v>
      </c>
      <c r="H1506" s="37"/>
      <c r="I1506" s="37"/>
      <c r="J1506" s="37">
        <f t="shared" si="308"/>
        <v>0.21045282266108117</v>
      </c>
      <c r="K1506" s="37">
        <f t="shared" si="309"/>
        <v>0.43503177337973575</v>
      </c>
      <c r="L1506" s="39"/>
      <c r="M1506" s="25"/>
    </row>
    <row r="1507" spans="1:13" x14ac:dyDescent="0.2">
      <c r="A1507" s="25"/>
      <c r="B1507" s="35" t="s">
        <v>1662</v>
      </c>
      <c r="C1507" s="36">
        <v>1820450180.494</v>
      </c>
      <c r="D1507" s="33"/>
      <c r="E1507" s="36">
        <v>2.0337039999999999E-3</v>
      </c>
      <c r="F1507" s="36">
        <v>1.8699999999999999E-7</v>
      </c>
      <c r="G1507" s="37">
        <f t="shared" si="307"/>
        <v>3.6482795149426206</v>
      </c>
      <c r="H1507" s="37"/>
      <c r="I1507" s="37"/>
      <c r="J1507" s="37">
        <f t="shared" si="308"/>
        <v>9.3257530420905649E-2</v>
      </c>
      <c r="K1507" s="37">
        <f t="shared" si="309"/>
        <v>0.39199390335068657</v>
      </c>
      <c r="L1507" s="39"/>
      <c r="M1507" s="25"/>
    </row>
    <row r="1508" spans="1:13" x14ac:dyDescent="0.2">
      <c r="A1508" s="25"/>
      <c r="B1508" s="35" t="s">
        <v>1663</v>
      </c>
      <c r="C1508" s="36">
        <v>1816868521.404</v>
      </c>
      <c r="D1508" s="33"/>
      <c r="E1508" s="36">
        <v>2.0338919999999998E-3</v>
      </c>
      <c r="F1508" s="36">
        <v>1.7800000000000001E-7</v>
      </c>
      <c r="G1508" s="37">
        <f t="shared" si="307"/>
        <v>3.7410589344397671</v>
      </c>
      <c r="H1508" s="37"/>
      <c r="I1508" s="37"/>
      <c r="J1508" s="37">
        <f t="shared" si="308"/>
        <v>8.876920007979254E-2</v>
      </c>
      <c r="K1508" s="37">
        <f t="shared" si="309"/>
        <v>0.39095041139089176</v>
      </c>
      <c r="L1508" s="39"/>
      <c r="M1508" s="25"/>
    </row>
    <row r="1509" spans="1:13" x14ac:dyDescent="0.2">
      <c r="A1509" s="25"/>
      <c r="B1509" s="35" t="s">
        <v>1664</v>
      </c>
      <c r="C1509" s="36">
        <v>1814019732.0420001</v>
      </c>
      <c r="D1509" s="33"/>
      <c r="E1509" s="36">
        <v>2.034657E-3</v>
      </c>
      <c r="F1509" s="36">
        <v>2.9299999999999999E-7</v>
      </c>
      <c r="G1509" s="37">
        <f t="shared" si="307"/>
        <v>4.1185922105846373</v>
      </c>
      <c r="H1509" s="37"/>
      <c r="I1509" s="37"/>
      <c r="J1509" s="37">
        <f t="shared" si="308"/>
        <v>0.14612008777179333</v>
      </c>
      <c r="K1509" s="37">
        <f t="shared" si="309"/>
        <v>0.40781531767987561</v>
      </c>
      <c r="L1509" s="39"/>
      <c r="M1509" s="25"/>
    </row>
    <row r="1510" spans="1:13" x14ac:dyDescent="0.2">
      <c r="A1510" s="25"/>
      <c r="B1510" s="35"/>
      <c r="C1510" s="36"/>
      <c r="D1510" s="33"/>
      <c r="E1510" s="36"/>
      <c r="F1510" s="36"/>
      <c r="G1510" s="40"/>
      <c r="H1510" s="37"/>
      <c r="I1510" s="37"/>
      <c r="J1510" s="40"/>
      <c r="K1510" s="40"/>
      <c r="L1510" s="39"/>
      <c r="M1510" s="25"/>
    </row>
    <row r="1511" spans="1:13" x14ac:dyDescent="0.2">
      <c r="A1511" s="25">
        <v>1</v>
      </c>
      <c r="B1511" s="35" t="s">
        <v>1863</v>
      </c>
      <c r="C1511" s="36">
        <f>AVERAGE(C1512,C1514:C1521)</f>
        <v>1810045648.3154445</v>
      </c>
      <c r="D1511" s="33"/>
      <c r="E1511" s="36">
        <f>AVERAGE(E1512,E1514:E1521)</f>
        <v>2.0087731111111109E-3</v>
      </c>
      <c r="F1511" s="36">
        <f>2*STDEV(E1512,E1514:E1521)</f>
        <v>1.0162418238019664E-6</v>
      </c>
      <c r="G1511" s="37">
        <f t="shared" ref="G1511:G1521" si="310">1000*(E1511/((1+(0)/1000)*(E$1455/((1+((4.87)/1000))*0.0020052)))/0.0020052-1)</f>
        <v>-8.6553023928038755</v>
      </c>
      <c r="H1511" s="38">
        <f>G1511-I1511</f>
        <v>-1.0453023928038752</v>
      </c>
      <c r="I1511" s="37">
        <v>-7.61</v>
      </c>
      <c r="J1511" s="37"/>
      <c r="K1511" s="37">
        <f>F1511/0.0020052*1000</f>
        <v>0.50680322351983165</v>
      </c>
      <c r="L1511" s="39"/>
      <c r="M1511" s="25"/>
    </row>
    <row r="1512" spans="1:13" x14ac:dyDescent="0.2">
      <c r="A1512" s="25"/>
      <c r="B1512" s="35" t="s">
        <v>334</v>
      </c>
      <c r="C1512" s="36">
        <v>1790514016.227</v>
      </c>
      <c r="D1512" s="33"/>
      <c r="E1512" s="36">
        <v>2.0090870000000001E-3</v>
      </c>
      <c r="F1512" s="36">
        <v>2.0900000000000001E-7</v>
      </c>
      <c r="G1512" s="37">
        <f t="shared" si="310"/>
        <v>-8.5003958561138404</v>
      </c>
      <c r="H1512" s="37"/>
      <c r="I1512" s="37"/>
      <c r="J1512" s="37">
        <f t="shared" ref="J1512:J1521" si="311">F1512/0.0020052*1000</f>
        <v>0.10422900458807102</v>
      </c>
      <c r="K1512" s="37">
        <f t="shared" ref="K1512:K1521" si="312">SQRT((F1512/0.0020052*1000)^2+(F$1455/0.0020052*1000)^2)</f>
        <v>0.39474794322620782</v>
      </c>
      <c r="L1512" s="39"/>
      <c r="M1512" s="25"/>
    </row>
    <row r="1513" spans="1:13" x14ac:dyDescent="0.2">
      <c r="A1513" s="25"/>
      <c r="B1513" s="41" t="s">
        <v>335</v>
      </c>
      <c r="C1513" s="42">
        <v>1699440244.6989999</v>
      </c>
      <c r="D1513" s="33"/>
      <c r="E1513" s="42">
        <v>2.010136E-3</v>
      </c>
      <c r="F1513" s="42">
        <v>1.06E-7</v>
      </c>
      <c r="G1513" s="44">
        <f t="shared" si="310"/>
        <v>-7.9827064356223776</v>
      </c>
      <c r="H1513" s="37"/>
      <c r="I1513" s="37"/>
      <c r="J1513" s="44">
        <f t="shared" si="311"/>
        <v>5.2862557350887691E-2</v>
      </c>
      <c r="K1513" s="37">
        <f t="shared" si="312"/>
        <v>0.3843913412833036</v>
      </c>
      <c r="L1513" s="39" t="s">
        <v>12</v>
      </c>
      <c r="M1513" s="25"/>
    </row>
    <row r="1514" spans="1:13" x14ac:dyDescent="0.2">
      <c r="A1514" s="25"/>
      <c r="B1514" s="35" t="s">
        <v>336</v>
      </c>
      <c r="C1514" s="36">
        <v>1782652377.757</v>
      </c>
      <c r="D1514" s="33"/>
      <c r="E1514" s="36">
        <v>2.0091589999999999E-3</v>
      </c>
      <c r="F1514" s="36">
        <v>1.97E-7</v>
      </c>
      <c r="G1514" s="37">
        <f t="shared" si="310"/>
        <v>-8.4648633124768669</v>
      </c>
      <c r="H1514" s="37"/>
      <c r="I1514" s="37"/>
      <c r="J1514" s="37">
        <f t="shared" si="311"/>
        <v>9.824456413325354E-2</v>
      </c>
      <c r="K1514" s="37">
        <f t="shared" si="312"/>
        <v>0.39321018255588736</v>
      </c>
      <c r="L1514" s="39"/>
      <c r="M1514" s="25"/>
    </row>
    <row r="1515" spans="1:13" x14ac:dyDescent="0.2">
      <c r="A1515" s="25"/>
      <c r="B1515" s="35" t="s">
        <v>1622</v>
      </c>
      <c r="C1515" s="36">
        <v>1813072079.3010001</v>
      </c>
      <c r="D1515" s="33"/>
      <c r="E1515" s="36">
        <v>2.0079080000000001E-3</v>
      </c>
      <c r="F1515" s="36">
        <v>6.5300000000000004E-7</v>
      </c>
      <c r="G1515" s="37">
        <f t="shared" si="310"/>
        <v>-9.0822412581725853</v>
      </c>
      <c r="H1515" s="37"/>
      <c r="I1515" s="37"/>
      <c r="J1515" s="37">
        <f t="shared" si="311"/>
        <v>0.3256533014163176</v>
      </c>
      <c r="K1515" s="37">
        <f t="shared" si="312"/>
        <v>0.50101130327293841</v>
      </c>
      <c r="L1515" s="39"/>
      <c r="M1515" s="25"/>
    </row>
    <row r="1516" spans="1:13" x14ac:dyDescent="0.2">
      <c r="A1516" s="25"/>
      <c r="B1516" s="35" t="s">
        <v>1623</v>
      </c>
      <c r="C1516" s="36">
        <v>1805024344.0350001</v>
      </c>
      <c r="D1516" s="33"/>
      <c r="E1516" s="36">
        <v>2.0092320000000001E-3</v>
      </c>
      <c r="F1516" s="36">
        <v>5.9299999999999998E-7</v>
      </c>
      <c r="G1516" s="37">
        <f t="shared" si="310"/>
        <v>-8.4288372612890683</v>
      </c>
      <c r="H1516" s="37"/>
      <c r="I1516" s="37"/>
      <c r="J1516" s="37">
        <f t="shared" si="311"/>
        <v>0.29573109914223022</v>
      </c>
      <c r="K1516" s="37">
        <f t="shared" si="312"/>
        <v>0.48209867898986497</v>
      </c>
      <c r="L1516" s="39"/>
      <c r="M1516" s="25"/>
    </row>
    <row r="1517" spans="1:13" x14ac:dyDescent="0.2">
      <c r="A1517" s="25"/>
      <c r="B1517" s="35" t="s">
        <v>1624</v>
      </c>
      <c r="C1517" s="36">
        <v>1822926544.296</v>
      </c>
      <c r="D1517" s="33"/>
      <c r="E1517" s="36">
        <v>2.0088409999999999E-3</v>
      </c>
      <c r="F1517" s="36">
        <v>5.3900000000000005E-7</v>
      </c>
      <c r="G1517" s="37">
        <f t="shared" si="310"/>
        <v>-8.6217987135408514</v>
      </c>
      <c r="H1517" s="37"/>
      <c r="I1517" s="37"/>
      <c r="J1517" s="37">
        <f t="shared" si="311"/>
        <v>0.2688011170955516</v>
      </c>
      <c r="K1517" s="37">
        <f t="shared" si="312"/>
        <v>0.46606468846686694</v>
      </c>
      <c r="L1517" s="39"/>
      <c r="M1517" s="25"/>
    </row>
    <row r="1518" spans="1:13" x14ac:dyDescent="0.2">
      <c r="A1518" s="25"/>
      <c r="B1518" s="35" t="s">
        <v>1625</v>
      </c>
      <c r="C1518" s="36">
        <v>1823132502.71</v>
      </c>
      <c r="D1518" s="33"/>
      <c r="E1518" s="36">
        <v>2.0079770000000002E-3</v>
      </c>
      <c r="F1518" s="36">
        <v>1.79E-7</v>
      </c>
      <c r="G1518" s="37">
        <f t="shared" si="310"/>
        <v>-9.0481892371867545</v>
      </c>
      <c r="H1518" s="37"/>
      <c r="I1518" s="37"/>
      <c r="J1518" s="37">
        <f t="shared" si="311"/>
        <v>8.9267903451027322E-2</v>
      </c>
      <c r="K1518" s="37">
        <f t="shared" si="312"/>
        <v>0.39106394856908405</v>
      </c>
      <c r="L1518" s="39"/>
      <c r="M1518" s="25"/>
    </row>
    <row r="1519" spans="1:13" x14ac:dyDescent="0.2">
      <c r="A1519" s="25"/>
      <c r="B1519" s="35" t="s">
        <v>1626</v>
      </c>
      <c r="C1519" s="36">
        <v>1822745550.4130001</v>
      </c>
      <c r="D1519" s="33"/>
      <c r="E1519" s="36">
        <v>2.008887E-3</v>
      </c>
      <c r="F1519" s="36">
        <v>1.8099999999999999E-7</v>
      </c>
      <c r="G1519" s="37">
        <f t="shared" si="310"/>
        <v>-8.5990973662171122</v>
      </c>
      <c r="H1519" s="37"/>
      <c r="I1519" s="37"/>
      <c r="J1519" s="37">
        <f t="shared" si="311"/>
        <v>9.0265310193496914E-2</v>
      </c>
      <c r="K1519" s="37">
        <f t="shared" si="312"/>
        <v>0.39129283089296374</v>
      </c>
      <c r="L1519" s="39"/>
      <c r="M1519" s="25"/>
    </row>
    <row r="1520" spans="1:13" x14ac:dyDescent="0.2">
      <c r="A1520" s="25"/>
      <c r="B1520" s="35" t="s">
        <v>1627</v>
      </c>
      <c r="C1520" s="36">
        <v>1811088354.2030001</v>
      </c>
      <c r="D1520" s="33"/>
      <c r="E1520" s="36">
        <v>2.0086539999999999E-3</v>
      </c>
      <c r="F1520" s="36">
        <v>2.9499999999999998E-7</v>
      </c>
      <c r="G1520" s="37">
        <f t="shared" si="310"/>
        <v>-8.7140846254875051</v>
      </c>
      <c r="H1520" s="37"/>
      <c r="I1520" s="37"/>
      <c r="J1520" s="37">
        <f t="shared" si="311"/>
        <v>0.14711749451426293</v>
      </c>
      <c r="K1520" s="37">
        <f t="shared" si="312"/>
        <v>0.40817375035155734</v>
      </c>
      <c r="L1520" s="39"/>
      <c r="M1520" s="25"/>
    </row>
    <row r="1521" spans="1:13" x14ac:dyDescent="0.2">
      <c r="A1521" s="25"/>
      <c r="B1521" s="35" t="s">
        <v>1628</v>
      </c>
      <c r="C1521" s="36">
        <v>1819255065.8970001</v>
      </c>
      <c r="D1521" s="33"/>
      <c r="E1521" s="36">
        <v>2.0092130000000001E-3</v>
      </c>
      <c r="F1521" s="36">
        <v>1.36E-7</v>
      </c>
      <c r="G1521" s="37">
        <f t="shared" si="310"/>
        <v>-8.43821390474886</v>
      </c>
      <c r="H1521" s="37"/>
      <c r="I1521" s="37"/>
      <c r="J1521" s="37">
        <f t="shared" si="311"/>
        <v>6.7823658487931385E-2</v>
      </c>
      <c r="K1521" s="37">
        <f t="shared" si="312"/>
        <v>0.38673285603189811</v>
      </c>
      <c r="L1521" s="39"/>
      <c r="M1521" s="25"/>
    </row>
    <row r="1522" spans="1:13" x14ac:dyDescent="0.2">
      <c r="A1522" s="25"/>
      <c r="B1522" s="35"/>
      <c r="C1522" s="36"/>
      <c r="D1522" s="33"/>
      <c r="E1522" s="36"/>
      <c r="F1522" s="36"/>
      <c r="G1522" s="40"/>
      <c r="H1522" s="37"/>
      <c r="I1522" s="37"/>
      <c r="J1522" s="40"/>
      <c r="K1522" s="40"/>
      <c r="L1522" s="39"/>
      <c r="M1522" s="25"/>
    </row>
    <row r="1523" spans="1:13" x14ac:dyDescent="0.2">
      <c r="A1523" s="25">
        <v>1</v>
      </c>
      <c r="B1523" s="35" t="s">
        <v>1548</v>
      </c>
      <c r="C1523" s="36">
        <f>AVERAGE(C1524:C1533)</f>
        <v>1825192531.1317997</v>
      </c>
      <c r="D1523" s="33"/>
      <c r="E1523" s="36">
        <f>AVERAGE(E1524:E1533)</f>
        <v>2.0491879999999995E-3</v>
      </c>
      <c r="F1523" s="36">
        <f>2*STDEV(E1524:E1533)</f>
        <v>8.7607407094237151E-7</v>
      </c>
      <c r="G1523" s="37">
        <f t="shared" ref="G1523:G1533" si="313">1000*(E1523/((1+(0)/1000)*(E$1455/((1+((4.87)/1000))*0.0020052)))/0.0020052-1)</f>
        <v>11.289750427134759</v>
      </c>
      <c r="H1523" s="38">
        <f>G1523-I1523</f>
        <v>1.1097504271347596</v>
      </c>
      <c r="I1523" s="37">
        <v>10.18</v>
      </c>
      <c r="J1523" s="37"/>
      <c r="K1523" s="37">
        <f>F1523/0.0020052*1000</f>
        <v>0.43690109263034688</v>
      </c>
      <c r="L1523" s="39"/>
      <c r="M1523" s="25"/>
    </row>
    <row r="1524" spans="1:13" x14ac:dyDescent="0.2">
      <c r="A1524" s="25"/>
      <c r="B1524" s="35" t="s">
        <v>234</v>
      </c>
      <c r="C1524" s="36">
        <v>1842768270.5409999</v>
      </c>
      <c r="D1524" s="33"/>
      <c r="E1524" s="36">
        <v>2.0487460000000002E-3</v>
      </c>
      <c r="F1524" s="36">
        <v>1.4399999999999999E-7</v>
      </c>
      <c r="G1524" s="37">
        <f t="shared" si="313"/>
        <v>11.07162008980711</v>
      </c>
      <c r="H1524" s="37"/>
      <c r="I1524" s="37"/>
      <c r="J1524" s="37">
        <f t="shared" ref="J1524:J1533" si="314">F1524/0.0020052*1000</f>
        <v>7.1813285457809697E-2</v>
      </c>
      <c r="K1524" s="37">
        <f t="shared" ref="K1524:K1533" si="315">SQRT((F1524/0.0020052*1000)^2+(F$1455/0.0020052*1000)^2)</f>
        <v>0.3874524503111913</v>
      </c>
      <c r="L1524" s="39"/>
      <c r="M1524" s="25"/>
    </row>
    <row r="1525" spans="1:13" x14ac:dyDescent="0.2">
      <c r="A1525" s="25"/>
      <c r="B1525" s="35" t="s">
        <v>362</v>
      </c>
      <c r="C1525" s="36">
        <v>1844641157.494</v>
      </c>
      <c r="D1525" s="33"/>
      <c r="E1525" s="36">
        <v>2.0493109999999998E-3</v>
      </c>
      <c r="F1525" s="36">
        <v>2.8999999999999998E-7</v>
      </c>
      <c r="G1525" s="37">
        <f t="shared" si="313"/>
        <v>11.350451855848709</v>
      </c>
      <c r="H1525" s="37"/>
      <c r="I1525" s="37"/>
      <c r="J1525" s="37">
        <f t="shared" si="314"/>
        <v>0.14462397765808896</v>
      </c>
      <c r="K1525" s="37">
        <f t="shared" si="315"/>
        <v>0.40728165708456437</v>
      </c>
      <c r="L1525" s="39"/>
      <c r="M1525" s="25"/>
    </row>
    <row r="1526" spans="1:13" x14ac:dyDescent="0.2">
      <c r="A1526" s="25"/>
      <c r="B1526" s="35" t="s">
        <v>236</v>
      </c>
      <c r="C1526" s="36">
        <v>1786243047.4219999</v>
      </c>
      <c r="D1526" s="33"/>
      <c r="E1526" s="36">
        <v>2.049206E-3</v>
      </c>
      <c r="F1526" s="36">
        <v>4.0499999999999999E-7</v>
      </c>
      <c r="G1526" s="37">
        <f t="shared" si="313"/>
        <v>11.298633563044502</v>
      </c>
      <c r="H1526" s="37"/>
      <c r="I1526" s="37"/>
      <c r="J1526" s="37">
        <f t="shared" si="314"/>
        <v>0.20197486535008977</v>
      </c>
      <c r="K1526" s="37">
        <f t="shared" si="315"/>
        <v>0.43099431494752705</v>
      </c>
      <c r="L1526" s="39"/>
      <c r="M1526" s="25"/>
    </row>
    <row r="1527" spans="1:13" x14ac:dyDescent="0.2">
      <c r="A1527" s="25"/>
      <c r="B1527" s="35" t="s">
        <v>352</v>
      </c>
      <c r="C1527" s="36">
        <v>1836653515.7850001</v>
      </c>
      <c r="D1527" s="33"/>
      <c r="E1527" s="36">
        <v>2.0491070000000001E-3</v>
      </c>
      <c r="F1527" s="36">
        <v>4.4099999999999999E-7</v>
      </c>
      <c r="G1527" s="37">
        <f t="shared" si="313"/>
        <v>11.249776315543247</v>
      </c>
      <c r="H1527" s="37"/>
      <c r="I1527" s="37"/>
      <c r="J1527" s="37">
        <f t="shared" si="314"/>
        <v>0.2199281867145422</v>
      </c>
      <c r="K1527" s="37">
        <f t="shared" si="315"/>
        <v>0.43969382596921669</v>
      </c>
      <c r="L1527" s="39"/>
      <c r="M1527" s="25"/>
    </row>
    <row r="1528" spans="1:13" x14ac:dyDescent="0.2">
      <c r="A1528" s="25"/>
      <c r="B1528" s="35" t="s">
        <v>354</v>
      </c>
      <c r="C1528" s="36">
        <v>1839657805.859</v>
      </c>
      <c r="D1528" s="33"/>
      <c r="E1528" s="36">
        <v>2.0490999999999999E-3</v>
      </c>
      <c r="F1528" s="36">
        <v>4.8299999999999997E-7</v>
      </c>
      <c r="G1528" s="37">
        <f t="shared" si="313"/>
        <v>11.246321762689693</v>
      </c>
      <c r="H1528" s="37"/>
      <c r="I1528" s="37"/>
      <c r="J1528" s="37">
        <f t="shared" si="314"/>
        <v>0.24087372830640333</v>
      </c>
      <c r="K1528" s="37">
        <f t="shared" si="315"/>
        <v>0.45053568812262618</v>
      </c>
      <c r="L1528" s="39"/>
      <c r="M1528" s="25"/>
    </row>
    <row r="1529" spans="1:13" x14ac:dyDescent="0.2">
      <c r="A1529" s="25"/>
      <c r="B1529" s="35" t="s">
        <v>355</v>
      </c>
      <c r="C1529" s="36">
        <v>1829074275.0739999</v>
      </c>
      <c r="D1529" s="33"/>
      <c r="E1529" s="36">
        <v>2.0491490000000001E-3</v>
      </c>
      <c r="F1529" s="36">
        <v>3.1100000000000002E-7</v>
      </c>
      <c r="G1529" s="37">
        <f t="shared" si="313"/>
        <v>11.270503632665019</v>
      </c>
      <c r="H1529" s="37"/>
      <c r="I1529" s="37"/>
      <c r="J1529" s="37">
        <f t="shared" si="314"/>
        <v>0.15509674845401958</v>
      </c>
      <c r="K1529" s="37">
        <f t="shared" si="315"/>
        <v>0.41111708145601378</v>
      </c>
      <c r="L1529" s="39"/>
      <c r="M1529" s="25"/>
    </row>
    <row r="1530" spans="1:13" x14ac:dyDescent="0.2">
      <c r="A1530" s="25"/>
      <c r="B1530" s="35" t="s">
        <v>356</v>
      </c>
      <c r="C1530" s="36">
        <v>1845984763.4460001</v>
      </c>
      <c r="D1530" s="33"/>
      <c r="E1530" s="36">
        <v>2.0486990000000002E-3</v>
      </c>
      <c r="F1530" s="36">
        <v>4.1899999999999998E-7</v>
      </c>
      <c r="G1530" s="37">
        <f t="shared" si="313"/>
        <v>11.048425234932768</v>
      </c>
      <c r="H1530" s="37"/>
      <c r="I1530" s="37"/>
      <c r="J1530" s="37">
        <f t="shared" si="314"/>
        <v>0.2089567125473768</v>
      </c>
      <c r="K1530" s="37">
        <f t="shared" si="315"/>
        <v>0.43430998261899106</v>
      </c>
      <c r="L1530" s="39"/>
      <c r="M1530" s="25"/>
    </row>
    <row r="1531" spans="1:13" x14ac:dyDescent="0.2">
      <c r="A1531" s="25"/>
      <c r="B1531" s="35" t="s">
        <v>357</v>
      </c>
      <c r="C1531" s="36">
        <v>1828918503.6389999</v>
      </c>
      <c r="D1531" s="33"/>
      <c r="E1531" s="36">
        <v>2.0494879999999999E-3</v>
      </c>
      <c r="F1531" s="36">
        <v>2.9200000000000002E-7</v>
      </c>
      <c r="G1531" s="37">
        <f t="shared" si="313"/>
        <v>11.437802692289889</v>
      </c>
      <c r="H1531" s="37"/>
      <c r="I1531" s="37"/>
      <c r="J1531" s="37">
        <f t="shared" si="314"/>
        <v>0.14562138440055855</v>
      </c>
      <c r="K1531" s="37">
        <f t="shared" si="315"/>
        <v>0.40763689832820155</v>
      </c>
      <c r="L1531" s="39"/>
      <c r="M1531" s="25"/>
    </row>
    <row r="1532" spans="1:13" x14ac:dyDescent="0.2">
      <c r="A1532" s="25"/>
      <c r="B1532" s="35" t="s">
        <v>358</v>
      </c>
      <c r="C1532" s="36">
        <v>1842193113.5179999</v>
      </c>
      <c r="D1532" s="33"/>
      <c r="E1532" s="36">
        <v>2.0488559999999999E-3</v>
      </c>
      <c r="F1532" s="36">
        <v>3.84E-7</v>
      </c>
      <c r="G1532" s="37">
        <f t="shared" si="313"/>
        <v>11.125905920363888</v>
      </c>
      <c r="H1532" s="37"/>
      <c r="I1532" s="37"/>
      <c r="J1532" s="37">
        <f t="shared" si="314"/>
        <v>0.19150209455415917</v>
      </c>
      <c r="K1532" s="37">
        <f t="shared" si="315"/>
        <v>0.42618693727345913</v>
      </c>
      <c r="L1532" s="39"/>
      <c r="M1532" s="25"/>
    </row>
    <row r="1533" spans="1:13" x14ac:dyDescent="0.2">
      <c r="A1533" s="25"/>
      <c r="B1533" s="35" t="s">
        <v>360</v>
      </c>
      <c r="C1533" s="36">
        <v>1755790858.54</v>
      </c>
      <c r="D1533" s="33"/>
      <c r="E1533" s="36">
        <v>2.0502179999999999E-3</v>
      </c>
      <c r="F1533" s="36">
        <v>2.2600000000000001E-7</v>
      </c>
      <c r="G1533" s="37">
        <f t="shared" si="313"/>
        <v>11.798063204166764</v>
      </c>
      <c r="H1533" s="37"/>
      <c r="I1533" s="37"/>
      <c r="J1533" s="37">
        <f t="shared" si="314"/>
        <v>0.11270696189906246</v>
      </c>
      <c r="K1533" s="37">
        <f t="shared" si="315"/>
        <v>0.39707066442186084</v>
      </c>
      <c r="L1533" s="39"/>
      <c r="M1533" s="25"/>
    </row>
    <row r="1534" spans="1:13" x14ac:dyDescent="0.2">
      <c r="A1534" s="25"/>
      <c r="B1534" s="35"/>
      <c r="C1534" s="36"/>
      <c r="D1534" s="33"/>
      <c r="E1534" s="36"/>
      <c r="F1534" s="36"/>
      <c r="G1534" s="40"/>
      <c r="H1534" s="37"/>
      <c r="I1534" s="37"/>
      <c r="J1534" s="40"/>
      <c r="K1534" s="40"/>
      <c r="L1534" s="39"/>
      <c r="M1534" s="25"/>
    </row>
    <row r="1535" spans="1:13" x14ac:dyDescent="0.2">
      <c r="A1535" s="25">
        <v>1</v>
      </c>
      <c r="B1535" s="35" t="s">
        <v>1842</v>
      </c>
      <c r="C1535" s="36">
        <f>AVERAGE(C1536:C1555,C1557:C1561)</f>
        <v>1830502333.5711198</v>
      </c>
      <c r="D1535" s="33"/>
      <c r="E1535" s="36">
        <f>AVERAGE(E1536:E1555,E1557:E1561)</f>
        <v>2.0392143999999998E-3</v>
      </c>
      <c r="F1535" s="36">
        <f>2*STDEV(E1536:E1555,E1557:E1561)</f>
        <v>1.5326904449365521E-6</v>
      </c>
      <c r="G1535" s="37">
        <f t="shared" ref="G1535:G1536" si="316">1000*(E1535/((1+(0)/1000)*(E$1455/((1+((4.87)/1000))*0.0020052)))/0.0020052-1)</f>
        <v>6.3677035213069999</v>
      </c>
      <c r="H1535" s="38">
        <f>G1535-I1535</f>
        <v>-1.6222964786930003</v>
      </c>
      <c r="I1535" s="40">
        <v>7.99</v>
      </c>
      <c r="J1535" s="37"/>
      <c r="K1535" s="37">
        <f>F1535/0.0020052*1000</f>
        <v>0.76435789194920811</v>
      </c>
      <c r="L1535" s="39"/>
      <c r="M1535" s="25"/>
    </row>
    <row r="1536" spans="1:13" x14ac:dyDescent="0.2">
      <c r="A1536" s="25"/>
      <c r="B1536" s="35" t="s">
        <v>834</v>
      </c>
      <c r="C1536" s="36">
        <v>1843289349.326</v>
      </c>
      <c r="D1536" s="33"/>
      <c r="E1536" s="36">
        <v>2.0380250000000002E-3</v>
      </c>
      <c r="F1536" s="36">
        <v>3.2300000000000002E-7</v>
      </c>
      <c r="G1536" s="37">
        <f t="shared" si="316"/>
        <v>5.7807256407231833</v>
      </c>
      <c r="H1536" s="37"/>
      <c r="I1536" s="37"/>
      <c r="J1536" s="37">
        <f t="shared" ref="J1536" si="317">F1536/0.0020052*1000</f>
        <v>0.16108118890883705</v>
      </c>
      <c r="K1536" s="37">
        <f t="shared" ref="K1536" si="318">SQRT((F1536/0.0020052*1000)^2+(F$1455/0.0020052*1000)^2)</f>
        <v>0.41341190440550418</v>
      </c>
      <c r="L1536" s="39"/>
      <c r="M1536" s="25"/>
    </row>
    <row r="1537" spans="1:13" x14ac:dyDescent="0.2">
      <c r="A1537" s="25"/>
      <c r="B1537" s="35" t="s">
        <v>835</v>
      </c>
      <c r="C1537" s="36">
        <v>1835036871.911</v>
      </c>
      <c r="D1537" s="33"/>
      <c r="E1537" s="36">
        <v>2.0397829999999999E-3</v>
      </c>
      <c r="F1537" s="36">
        <v>3.15E-7</v>
      </c>
      <c r="G1537" s="37">
        <f t="shared" ref="G1537:G1561" si="319">1000*(E1537/((1+(0)/1000)*(E$1455/((1+((4.87)/1000))*0.0020052)))/0.0020052-1)</f>
        <v>6.6483119145306357</v>
      </c>
      <c r="H1537" s="37"/>
      <c r="I1537" s="37"/>
      <c r="J1537" s="37">
        <f t="shared" ref="J1537:J1561" si="320">F1537/0.0020052*1000</f>
        <v>0.15709156193895871</v>
      </c>
      <c r="K1537" s="37">
        <f t="shared" ref="K1537:K1561" si="321">SQRT((F1537/0.0020052*1000)^2+(F$1455/0.0020052*1000)^2)</f>
        <v>0.41187378177825668</v>
      </c>
      <c r="L1537" s="39"/>
      <c r="M1537" s="25"/>
    </row>
    <row r="1538" spans="1:13" x14ac:dyDescent="0.2">
      <c r="A1538" s="25"/>
      <c r="B1538" s="35" t="s">
        <v>836</v>
      </c>
      <c r="C1538" s="36">
        <v>1812355779.105</v>
      </c>
      <c r="D1538" s="33"/>
      <c r="E1538" s="36">
        <v>2.038532E-3</v>
      </c>
      <c r="F1538" s="36">
        <v>3.58E-7</v>
      </c>
      <c r="G1538" s="37">
        <f t="shared" si="319"/>
        <v>6.0309339688349173</v>
      </c>
      <c r="H1538" s="37"/>
      <c r="I1538" s="37"/>
      <c r="J1538" s="37">
        <f t="shared" si="320"/>
        <v>0.17853580690205464</v>
      </c>
      <c r="K1538" s="37">
        <f t="shared" si="321"/>
        <v>0.42052025828736123</v>
      </c>
      <c r="L1538" s="39"/>
      <c r="M1538" s="25"/>
    </row>
    <row r="1539" spans="1:13" x14ac:dyDescent="0.2">
      <c r="A1539" s="25"/>
      <c r="B1539" s="35" t="s">
        <v>837</v>
      </c>
      <c r="C1539" s="36">
        <v>1797960480.4389999</v>
      </c>
      <c r="D1539" s="33"/>
      <c r="E1539" s="36">
        <v>2.0386670000000001E-3</v>
      </c>
      <c r="F1539" s="36">
        <v>3.6800000000000001E-7</v>
      </c>
      <c r="G1539" s="37">
        <f t="shared" si="319"/>
        <v>6.097557488154548</v>
      </c>
      <c r="H1539" s="37"/>
      <c r="I1539" s="37"/>
      <c r="J1539" s="37">
        <f t="shared" si="320"/>
        <v>0.18352284061440255</v>
      </c>
      <c r="K1539" s="37">
        <f t="shared" si="321"/>
        <v>0.42266166884528417</v>
      </c>
      <c r="L1539" s="39"/>
      <c r="M1539" s="25"/>
    </row>
    <row r="1540" spans="1:13" x14ac:dyDescent="0.2">
      <c r="A1540" s="25"/>
      <c r="B1540" s="35" t="s">
        <v>838</v>
      </c>
      <c r="C1540" s="36">
        <v>1852794431.7739999</v>
      </c>
      <c r="D1540" s="33"/>
      <c r="E1540" s="36">
        <v>2.0386760000000001E-3</v>
      </c>
      <c r="F1540" s="36">
        <v>5.37E-7</v>
      </c>
      <c r="G1540" s="37">
        <f t="shared" si="319"/>
        <v>6.1019990561093085</v>
      </c>
      <c r="H1540" s="37"/>
      <c r="I1540" s="37"/>
      <c r="J1540" s="37">
        <f t="shared" si="320"/>
        <v>0.26780371035308204</v>
      </c>
      <c r="K1540" s="37">
        <f t="shared" si="321"/>
        <v>0.46549015087623363</v>
      </c>
      <c r="L1540" s="39"/>
      <c r="M1540" s="25"/>
    </row>
    <row r="1541" spans="1:13" x14ac:dyDescent="0.2">
      <c r="A1541" s="25"/>
      <c r="B1541" s="35" t="s">
        <v>839</v>
      </c>
      <c r="C1541" s="36">
        <v>1797341994.8</v>
      </c>
      <c r="D1541" s="33"/>
      <c r="E1541" s="36">
        <v>2.0388149999999998E-3</v>
      </c>
      <c r="F1541" s="36">
        <v>3.15E-7</v>
      </c>
      <c r="G1541" s="37">
        <f t="shared" si="319"/>
        <v>6.1705966056306849</v>
      </c>
      <c r="H1541" s="37"/>
      <c r="I1541" s="37"/>
      <c r="J1541" s="37">
        <f t="shared" si="320"/>
        <v>0.15709156193895871</v>
      </c>
      <c r="K1541" s="37">
        <f t="shared" si="321"/>
        <v>0.41187378177825668</v>
      </c>
      <c r="L1541" s="39"/>
      <c r="M1541" s="25"/>
    </row>
    <row r="1542" spans="1:13" x14ac:dyDescent="0.2">
      <c r="A1542" s="25"/>
      <c r="B1542" s="35" t="s">
        <v>840</v>
      </c>
      <c r="C1542" s="36">
        <v>1840065813.994</v>
      </c>
      <c r="D1542" s="33"/>
      <c r="E1542" s="36">
        <v>2.038275E-3</v>
      </c>
      <c r="F1542" s="36">
        <v>2.1799999999999999E-7</v>
      </c>
      <c r="G1542" s="37">
        <f t="shared" si="319"/>
        <v>5.904102528352162</v>
      </c>
      <c r="H1542" s="37"/>
      <c r="I1542" s="37"/>
      <c r="J1542" s="37">
        <f t="shared" si="320"/>
        <v>0.10871733492918412</v>
      </c>
      <c r="K1542" s="37">
        <f t="shared" si="321"/>
        <v>0.39595670495397056</v>
      </c>
      <c r="L1542" s="39"/>
      <c r="M1542" s="25"/>
    </row>
    <row r="1543" spans="1:13" x14ac:dyDescent="0.2">
      <c r="A1543" s="25"/>
      <c r="B1543" s="35" t="s">
        <v>841</v>
      </c>
      <c r="C1543" s="36">
        <v>1828167702.348</v>
      </c>
      <c r="D1543" s="33"/>
      <c r="E1543" s="36">
        <v>2.0389499999999999E-3</v>
      </c>
      <c r="F1543" s="36">
        <v>2.11E-7</v>
      </c>
      <c r="G1543" s="37">
        <f t="shared" si="319"/>
        <v>6.2372201249505377</v>
      </c>
      <c r="H1543" s="37"/>
      <c r="I1543" s="37"/>
      <c r="J1543" s="37">
        <f t="shared" si="320"/>
        <v>0.10522641133054059</v>
      </c>
      <c r="K1543" s="37">
        <f t="shared" si="321"/>
        <v>0.39501246932901424</v>
      </c>
      <c r="L1543" s="39"/>
      <c r="M1543" s="25"/>
    </row>
    <row r="1544" spans="1:13" x14ac:dyDescent="0.2">
      <c r="A1544" s="25"/>
      <c r="B1544" s="35" t="s">
        <v>842</v>
      </c>
      <c r="C1544" s="36">
        <v>1864070213.224</v>
      </c>
      <c r="D1544" s="33"/>
      <c r="E1544" s="36">
        <v>2.0397979999999998E-3</v>
      </c>
      <c r="F1544" s="36">
        <v>2.5600000000000002E-7</v>
      </c>
      <c r="G1544" s="37">
        <f t="shared" si="319"/>
        <v>6.6557145277881258</v>
      </c>
      <c r="H1544" s="37"/>
      <c r="I1544" s="37"/>
      <c r="J1544" s="37">
        <f t="shared" si="320"/>
        <v>0.12766806303610614</v>
      </c>
      <c r="K1544" s="37">
        <f t="shared" si="321"/>
        <v>0.40157363907917615</v>
      </c>
      <c r="L1544" s="39"/>
      <c r="M1544" s="25"/>
    </row>
    <row r="1545" spans="1:13" x14ac:dyDescent="0.2">
      <c r="A1545" s="25"/>
      <c r="B1545" s="35" t="s">
        <v>843</v>
      </c>
      <c r="C1545" s="36">
        <v>1822029845.757</v>
      </c>
      <c r="D1545" s="33"/>
      <c r="E1545" s="36">
        <v>2.0392520000000001E-3</v>
      </c>
      <c r="F1545" s="36">
        <v>3.1100000000000002E-7</v>
      </c>
      <c r="G1545" s="37">
        <f t="shared" si="319"/>
        <v>6.3862594052066513</v>
      </c>
      <c r="H1545" s="37"/>
      <c r="I1545" s="37"/>
      <c r="J1545" s="37">
        <f t="shared" si="320"/>
        <v>0.15509674845401958</v>
      </c>
      <c r="K1545" s="37">
        <f t="shared" si="321"/>
        <v>0.41111708145601378</v>
      </c>
      <c r="L1545" s="39"/>
      <c r="M1545" s="25"/>
    </row>
    <row r="1546" spans="1:13" x14ac:dyDescent="0.2">
      <c r="A1546" s="25"/>
      <c r="B1546" s="35" t="s">
        <v>844</v>
      </c>
      <c r="C1546" s="36">
        <v>1868652869.335</v>
      </c>
      <c r="D1546" s="33"/>
      <c r="E1546" s="36">
        <v>2.0379600000000001E-3</v>
      </c>
      <c r="F1546" s="36">
        <v>1.2499999999999999E-7</v>
      </c>
      <c r="G1546" s="37">
        <f t="shared" si="319"/>
        <v>5.7486476499395422</v>
      </c>
      <c r="H1546" s="37"/>
      <c r="I1546" s="37"/>
      <c r="J1546" s="37">
        <f t="shared" si="320"/>
        <v>6.2337921404348691E-2</v>
      </c>
      <c r="K1546" s="37">
        <f t="shared" si="321"/>
        <v>0.38580859208798868</v>
      </c>
      <c r="L1546" s="39"/>
      <c r="M1546" s="25"/>
    </row>
    <row r="1547" spans="1:13" x14ac:dyDescent="0.2">
      <c r="A1547" s="25"/>
      <c r="B1547" s="35" t="s">
        <v>845</v>
      </c>
      <c r="C1547" s="36">
        <v>1791569674.1760001</v>
      </c>
      <c r="D1547" s="33"/>
      <c r="E1547" s="36">
        <v>2.0385020000000002E-3</v>
      </c>
      <c r="F1547" s="36">
        <v>6.2900000000000003E-7</v>
      </c>
      <c r="G1547" s="37">
        <f t="shared" si="319"/>
        <v>6.0161287423192711</v>
      </c>
      <c r="H1547" s="37"/>
      <c r="I1547" s="37"/>
      <c r="J1547" s="37">
        <f t="shared" si="320"/>
        <v>0.31368442050668266</v>
      </c>
      <c r="K1547" s="37">
        <f t="shared" si="321"/>
        <v>0.49331548622814853</v>
      </c>
      <c r="L1547" s="39"/>
      <c r="M1547" s="25"/>
    </row>
    <row r="1548" spans="1:13" x14ac:dyDescent="0.2">
      <c r="A1548" s="25"/>
      <c r="B1548" s="35" t="s">
        <v>327</v>
      </c>
      <c r="C1548" s="36">
        <v>1835246548.687</v>
      </c>
      <c r="D1548" s="33"/>
      <c r="E1548" s="36">
        <v>2.039763E-3</v>
      </c>
      <c r="F1548" s="36">
        <v>1.2800000000000001E-7</v>
      </c>
      <c r="G1548" s="37">
        <f t="shared" si="319"/>
        <v>6.6384417635201309</v>
      </c>
      <c r="H1548" s="37"/>
      <c r="I1548" s="37"/>
      <c r="J1548" s="37">
        <f t="shared" si="320"/>
        <v>6.3834031518053072E-2</v>
      </c>
      <c r="K1548" s="37">
        <f t="shared" si="321"/>
        <v>0.38605315289963515</v>
      </c>
      <c r="L1548" s="39"/>
      <c r="M1548" s="25"/>
    </row>
    <row r="1549" spans="1:13" x14ac:dyDescent="0.2">
      <c r="A1549" s="25"/>
      <c r="B1549" s="35" t="s">
        <v>328</v>
      </c>
      <c r="C1549" s="36">
        <v>1809588699.437</v>
      </c>
      <c r="D1549" s="33"/>
      <c r="E1549" s="36">
        <v>2.0404949999999998E-3</v>
      </c>
      <c r="F1549" s="36">
        <v>1.74E-7</v>
      </c>
      <c r="G1549" s="37">
        <f t="shared" si="319"/>
        <v>6.9996892904979902</v>
      </c>
      <c r="H1549" s="37"/>
      <c r="I1549" s="37"/>
      <c r="J1549" s="37">
        <f t="shared" si="320"/>
        <v>8.6774386594853384E-2</v>
      </c>
      <c r="K1549" s="37">
        <f t="shared" si="321"/>
        <v>0.39050230146929271</v>
      </c>
      <c r="L1549" s="39"/>
      <c r="M1549" s="25"/>
    </row>
    <row r="1550" spans="1:13" x14ac:dyDescent="0.2">
      <c r="A1550" s="25"/>
      <c r="B1550" s="35" t="s">
        <v>380</v>
      </c>
      <c r="C1550" s="36">
        <v>1843616043.9979999</v>
      </c>
      <c r="D1550" s="33"/>
      <c r="E1550" s="36">
        <v>2.0389330000000002E-3</v>
      </c>
      <c r="F1550" s="36">
        <v>2.5600000000000002E-7</v>
      </c>
      <c r="G1550" s="37">
        <f t="shared" si="319"/>
        <v>6.2288304965918417</v>
      </c>
      <c r="H1550" s="37"/>
      <c r="I1550" s="37"/>
      <c r="J1550" s="37">
        <f t="shared" si="320"/>
        <v>0.12766806303610614</v>
      </c>
      <c r="K1550" s="37">
        <f t="shared" si="321"/>
        <v>0.40157363907917615</v>
      </c>
      <c r="L1550" s="39"/>
      <c r="M1550" s="25"/>
    </row>
    <row r="1551" spans="1:13" x14ac:dyDescent="0.2">
      <c r="A1551" s="25"/>
      <c r="B1551" s="35" t="s">
        <v>381</v>
      </c>
      <c r="C1551" s="36">
        <v>1783745523.645</v>
      </c>
      <c r="D1551" s="33"/>
      <c r="E1551" s="36">
        <v>2.039791E-3</v>
      </c>
      <c r="F1551" s="36">
        <v>2.22E-7</v>
      </c>
      <c r="G1551" s="37">
        <f t="shared" si="319"/>
        <v>6.6522599749345712</v>
      </c>
      <c r="H1551" s="37"/>
      <c r="I1551" s="37"/>
      <c r="J1551" s="37">
        <f t="shared" si="320"/>
        <v>0.11071214841412329</v>
      </c>
      <c r="K1551" s="37">
        <f t="shared" si="321"/>
        <v>0.39650905801806363</v>
      </c>
      <c r="L1551" s="39"/>
      <c r="M1551" s="25"/>
    </row>
    <row r="1552" spans="1:13" x14ac:dyDescent="0.2">
      <c r="A1552" s="25"/>
      <c r="B1552" s="35" t="s">
        <v>382</v>
      </c>
      <c r="C1552" s="36">
        <v>1831080727.947</v>
      </c>
      <c r="D1552" s="33"/>
      <c r="E1552" s="36">
        <v>2.0403560000000001E-3</v>
      </c>
      <c r="F1552" s="36">
        <v>3.9000000000000002E-7</v>
      </c>
      <c r="G1552" s="37">
        <f t="shared" si="319"/>
        <v>6.9310917409761696</v>
      </c>
      <c r="H1552" s="37"/>
      <c r="I1552" s="37"/>
      <c r="J1552" s="37">
        <f t="shared" si="320"/>
        <v>0.19449431478156795</v>
      </c>
      <c r="K1552" s="37">
        <f t="shared" si="321"/>
        <v>0.42753981307739392</v>
      </c>
      <c r="L1552" s="39"/>
      <c r="M1552" s="25"/>
    </row>
    <row r="1553" spans="1:13" x14ac:dyDescent="0.2">
      <c r="A1553" s="25"/>
      <c r="B1553" s="35" t="s">
        <v>383</v>
      </c>
      <c r="C1553" s="36">
        <v>1836646203.8640001</v>
      </c>
      <c r="D1553" s="33"/>
      <c r="E1553" s="36">
        <v>2.0385220000000001E-3</v>
      </c>
      <c r="F1553" s="36">
        <v>3.4499999999999998E-7</v>
      </c>
      <c r="G1553" s="37">
        <f t="shared" si="319"/>
        <v>6.0259988933295539</v>
      </c>
      <c r="H1553" s="37"/>
      <c r="I1553" s="37"/>
      <c r="J1553" s="37">
        <f t="shared" si="320"/>
        <v>0.17205266307600237</v>
      </c>
      <c r="K1553" s="37">
        <f t="shared" si="321"/>
        <v>0.4178090139710316</v>
      </c>
      <c r="L1553" s="39"/>
      <c r="M1553" s="25"/>
    </row>
    <row r="1554" spans="1:13" x14ac:dyDescent="0.2">
      <c r="A1554" s="25"/>
      <c r="B1554" s="35" t="s">
        <v>329</v>
      </c>
      <c r="C1554" s="36">
        <v>1834037629.714</v>
      </c>
      <c r="D1554" s="33"/>
      <c r="E1554" s="36">
        <v>2.0389119999999999E-3</v>
      </c>
      <c r="F1554" s="36">
        <v>1.5599999999999999E-7</v>
      </c>
      <c r="G1554" s="37">
        <f t="shared" si="319"/>
        <v>6.218466838030734</v>
      </c>
      <c r="H1554" s="37"/>
      <c r="I1554" s="37"/>
      <c r="J1554" s="37">
        <f t="shared" si="320"/>
        <v>7.7797725912627166E-2</v>
      </c>
      <c r="K1554" s="37">
        <f t="shared" si="321"/>
        <v>0.38860614951526118</v>
      </c>
      <c r="L1554" s="39"/>
      <c r="M1554" s="25"/>
    </row>
    <row r="1555" spans="1:13" x14ac:dyDescent="0.2">
      <c r="A1555" s="25"/>
      <c r="B1555" s="35" t="s">
        <v>385</v>
      </c>
      <c r="C1555" s="36">
        <v>1838675723.188</v>
      </c>
      <c r="D1555" s="33"/>
      <c r="E1555" s="36">
        <v>2.0404080000000001E-3</v>
      </c>
      <c r="F1555" s="36">
        <v>2.8099999999999999E-7</v>
      </c>
      <c r="G1555" s="37">
        <f t="shared" si="319"/>
        <v>6.9567541336033045</v>
      </c>
      <c r="H1555" s="37"/>
      <c r="I1555" s="37"/>
      <c r="J1555" s="37">
        <f t="shared" si="320"/>
        <v>0.14013564731697586</v>
      </c>
      <c r="K1555" s="37">
        <f t="shared" si="321"/>
        <v>0.40570956721877921</v>
      </c>
      <c r="L1555" s="39"/>
      <c r="M1555" s="25"/>
    </row>
    <row r="1556" spans="1:13" x14ac:dyDescent="0.2">
      <c r="A1556" s="25"/>
      <c r="B1556" s="41" t="s">
        <v>374</v>
      </c>
      <c r="C1556" s="42">
        <v>1759915947.862</v>
      </c>
      <c r="D1556" s="33"/>
      <c r="E1556" s="42">
        <v>2.041195E-3</v>
      </c>
      <c r="F1556" s="42">
        <v>1.4100000000000001E-7</v>
      </c>
      <c r="G1556" s="37">
        <f t="shared" si="319"/>
        <v>7.3451445758592193</v>
      </c>
      <c r="H1556" s="37"/>
      <c r="I1556" s="37"/>
      <c r="J1556" s="37">
        <f t="shared" si="320"/>
        <v>7.0317175344105337E-2</v>
      </c>
      <c r="K1556" s="37">
        <f t="shared" si="321"/>
        <v>0.38717794156211294</v>
      </c>
      <c r="L1556" s="39" t="s">
        <v>11</v>
      </c>
      <c r="M1556" s="25"/>
    </row>
    <row r="1557" spans="1:13" x14ac:dyDescent="0.2">
      <c r="A1557" s="25"/>
      <c r="B1557" s="35" t="s">
        <v>375</v>
      </c>
      <c r="C1557" s="36">
        <v>1835162248.6800001</v>
      </c>
      <c r="D1557" s="33"/>
      <c r="E1557" s="36">
        <v>2.0394979999999998E-3</v>
      </c>
      <c r="F1557" s="36">
        <v>2.72E-7</v>
      </c>
      <c r="G1557" s="37">
        <f t="shared" si="319"/>
        <v>6.5076622626334402</v>
      </c>
      <c r="H1557" s="37"/>
      <c r="I1557" s="37"/>
      <c r="J1557" s="37">
        <f t="shared" si="320"/>
        <v>0.13564731697586277</v>
      </c>
      <c r="K1557" s="37">
        <f t="shared" si="321"/>
        <v>0.40418120674599833</v>
      </c>
      <c r="L1557" s="39"/>
      <c r="M1557" s="25"/>
    </row>
    <row r="1558" spans="1:13" x14ac:dyDescent="0.2">
      <c r="A1558" s="25"/>
      <c r="B1558" s="35" t="s">
        <v>376</v>
      </c>
      <c r="C1558" s="36">
        <v>1837153819.0309999</v>
      </c>
      <c r="D1558" s="33"/>
      <c r="E1558" s="36">
        <v>2.039828E-3</v>
      </c>
      <c r="F1558" s="36">
        <v>6.1699999999999998E-7</v>
      </c>
      <c r="G1558" s="37">
        <f t="shared" si="319"/>
        <v>6.670519754303772</v>
      </c>
      <c r="H1558" s="37"/>
      <c r="I1558" s="37"/>
      <c r="J1558" s="37">
        <f t="shared" si="320"/>
        <v>0.30769998005186516</v>
      </c>
      <c r="K1558" s="37">
        <f t="shared" si="321"/>
        <v>0.48953195095705399</v>
      </c>
      <c r="L1558" s="39"/>
      <c r="M1558" s="25"/>
    </row>
    <row r="1559" spans="1:13" x14ac:dyDescent="0.2">
      <c r="A1559" s="25"/>
      <c r="B1559" s="35" t="s">
        <v>377</v>
      </c>
      <c r="C1559" s="36">
        <v>1852289527.5320001</v>
      </c>
      <c r="D1559" s="33"/>
      <c r="E1559" s="36">
        <v>2.0385989999999999E-3</v>
      </c>
      <c r="F1559" s="36">
        <v>4.1300000000000001E-7</v>
      </c>
      <c r="G1559" s="37">
        <f t="shared" si="319"/>
        <v>6.0639989747190981</v>
      </c>
      <c r="H1559" s="37"/>
      <c r="I1559" s="37"/>
      <c r="J1559" s="37">
        <f t="shared" si="320"/>
        <v>0.20596449231996811</v>
      </c>
      <c r="K1559" s="37">
        <f t="shared" si="321"/>
        <v>0.43287830319909021</v>
      </c>
      <c r="L1559" s="39"/>
      <c r="M1559" s="25"/>
    </row>
    <row r="1560" spans="1:13" x14ac:dyDescent="0.2">
      <c r="A1560" s="25"/>
      <c r="B1560" s="35" t="s">
        <v>378</v>
      </c>
      <c r="C1560" s="36">
        <v>1831513803.5539999</v>
      </c>
      <c r="D1560" s="33"/>
      <c r="E1560" s="36">
        <v>2.039927E-3</v>
      </c>
      <c r="F1560" s="36">
        <v>2.9900000000000002E-7</v>
      </c>
      <c r="G1560" s="37">
        <f t="shared" si="319"/>
        <v>6.7193770018048049</v>
      </c>
      <c r="H1560" s="37"/>
      <c r="I1560" s="37"/>
      <c r="J1560" s="37">
        <f t="shared" si="320"/>
        <v>0.14911230799920208</v>
      </c>
      <c r="K1560" s="37">
        <f t="shared" si="321"/>
        <v>0.40889697196329322</v>
      </c>
      <c r="L1560" s="39"/>
      <c r="M1560" s="25"/>
    </row>
    <row r="1561" spans="1:13" x14ac:dyDescent="0.2">
      <c r="A1561" s="25"/>
      <c r="B1561" s="35" t="s">
        <v>379</v>
      </c>
      <c r="C1561" s="36">
        <v>1840466813.812</v>
      </c>
      <c r="D1561" s="33"/>
      <c r="E1561" s="36">
        <v>2.0400930000000002E-3</v>
      </c>
      <c r="F1561" s="36">
        <v>2.1199999999999999E-7</v>
      </c>
      <c r="G1561" s="37">
        <f t="shared" si="319"/>
        <v>6.8012992551906848</v>
      </c>
      <c r="H1561" s="37"/>
      <c r="I1561" s="37"/>
      <c r="J1561" s="37">
        <f t="shared" si="320"/>
        <v>0.10572511470177538</v>
      </c>
      <c r="K1561" s="37">
        <f t="shared" si="321"/>
        <v>0.39514561007634241</v>
      </c>
      <c r="L1561" s="39"/>
      <c r="M1561" s="25"/>
    </row>
    <row r="1562" spans="1:13" x14ac:dyDescent="0.2">
      <c r="A1562" s="25"/>
      <c r="B1562" s="35"/>
      <c r="C1562" s="36"/>
      <c r="D1562" s="33"/>
      <c r="E1562" s="36"/>
      <c r="F1562" s="36"/>
      <c r="G1562" s="40"/>
      <c r="H1562" s="37"/>
      <c r="I1562" s="37"/>
      <c r="J1562" s="40"/>
      <c r="K1562" s="40"/>
      <c r="L1562" s="39"/>
      <c r="M1562" s="25"/>
    </row>
    <row r="1563" spans="1:13" x14ac:dyDescent="0.2">
      <c r="A1563" s="25">
        <v>1</v>
      </c>
      <c r="B1563" s="35" t="s">
        <v>2681</v>
      </c>
      <c r="C1563" s="36">
        <f>AVERAGE(C1565:C1571)</f>
        <v>1792231600.4688573</v>
      </c>
      <c r="D1563" s="33"/>
      <c r="E1563" s="36">
        <f>AVERAGE(E1565:E1571)</f>
        <v>2.0344475714285716E-3</v>
      </c>
      <c r="F1563" s="36">
        <f>2*STDEV(E1565:E1571)</f>
        <v>9.3387212339671345E-7</v>
      </c>
      <c r="G1563" s="37">
        <f t="shared" ref="G1563:G1572" si="322">1000*(E1563/((1+(0)/1000)*(E$1455/((1+((4.87)/1000))*0.0020052)))/0.0020052-1)</f>
        <v>4.015237629290791</v>
      </c>
      <c r="H1563" s="38">
        <f>G1563-I1563</f>
        <v>-1.5847623707092087</v>
      </c>
      <c r="I1563" s="37">
        <v>5.6</v>
      </c>
      <c r="J1563" s="37"/>
      <c r="K1563" s="37">
        <f>F1563/0.0020052*1000</f>
        <v>0.46572517624013243</v>
      </c>
      <c r="L1563" s="39"/>
      <c r="M1563" s="25"/>
    </row>
    <row r="1564" spans="1:13" x14ac:dyDescent="0.2">
      <c r="A1564" s="25"/>
      <c r="B1564" s="41" t="s">
        <v>789</v>
      </c>
      <c r="C1564" s="42">
        <v>1696417932.2650001</v>
      </c>
      <c r="D1564" s="33"/>
      <c r="E1564" s="42">
        <v>2.035809E-3</v>
      </c>
      <c r="F1564" s="42">
        <v>3.2099999999999998E-7</v>
      </c>
      <c r="G1564" s="37">
        <f t="shared" si="322"/>
        <v>4.6871129087793229</v>
      </c>
      <c r="H1564" s="37"/>
      <c r="I1564" s="37"/>
      <c r="J1564" s="37">
        <f t="shared" ref="J1564:J1572" si="323">F1564/0.0020052*1000</f>
        <v>0.16008378216636746</v>
      </c>
      <c r="K1564" s="37">
        <f t="shared" ref="K1564:K1572" si="324">SQRT((F1564/0.0020052*1000)^2+(F$1455/0.0020052*1000)^2)</f>
        <v>0.41302429782833633</v>
      </c>
      <c r="L1564" s="39" t="s">
        <v>12</v>
      </c>
      <c r="M1564" s="25"/>
    </row>
    <row r="1565" spans="1:13" x14ac:dyDescent="0.2">
      <c r="A1565" s="25"/>
      <c r="B1565" s="35" t="s">
        <v>790</v>
      </c>
      <c r="C1565" s="36">
        <v>1797127150.1600001</v>
      </c>
      <c r="D1565" s="33"/>
      <c r="E1565" s="36">
        <v>2.0345010000000002E-3</v>
      </c>
      <c r="F1565" s="36">
        <v>5.4700000000000001E-7</v>
      </c>
      <c r="G1565" s="37">
        <f t="shared" si="322"/>
        <v>4.0416050327041209</v>
      </c>
      <c r="H1565" s="37"/>
      <c r="I1565" s="37"/>
      <c r="J1565" s="37">
        <f t="shared" si="323"/>
        <v>0.27279074406542991</v>
      </c>
      <c r="K1565" s="37">
        <f t="shared" si="324"/>
        <v>0.46837703117432239</v>
      </c>
      <c r="L1565" s="39"/>
      <c r="M1565" s="25"/>
    </row>
    <row r="1566" spans="1:13" x14ac:dyDescent="0.2">
      <c r="A1566" s="25"/>
      <c r="B1566" s="35" t="s">
        <v>791</v>
      </c>
      <c r="C1566" s="36">
        <v>1758221605.5039999</v>
      </c>
      <c r="D1566" s="33"/>
      <c r="E1566" s="36">
        <v>2.0346409999999998E-3</v>
      </c>
      <c r="F1566" s="36">
        <v>5.0699999999999997E-7</v>
      </c>
      <c r="G1566" s="37">
        <f t="shared" si="322"/>
        <v>4.1106960897763223</v>
      </c>
      <c r="H1566" s="37"/>
      <c r="I1566" s="37"/>
      <c r="J1566" s="37">
        <f t="shared" si="323"/>
        <v>0.25284260921603829</v>
      </c>
      <c r="K1566" s="37">
        <f t="shared" si="324"/>
        <v>0.45704664785891991</v>
      </c>
      <c r="L1566" s="39"/>
      <c r="M1566" s="25"/>
    </row>
    <row r="1567" spans="1:13" x14ac:dyDescent="0.2">
      <c r="A1567" s="25"/>
      <c r="B1567" s="35" t="s">
        <v>792</v>
      </c>
      <c r="C1567" s="36">
        <v>1802589119.971</v>
      </c>
      <c r="D1567" s="33"/>
      <c r="E1567" s="36">
        <v>2.0346140000000001E-3</v>
      </c>
      <c r="F1567" s="36">
        <v>5.0299999999999999E-7</v>
      </c>
      <c r="G1567" s="37">
        <f t="shared" si="322"/>
        <v>4.097371385912485</v>
      </c>
      <c r="H1567" s="37"/>
      <c r="I1567" s="37"/>
      <c r="J1567" s="37">
        <f t="shared" si="323"/>
        <v>0.25084779573109911</v>
      </c>
      <c r="K1567" s="37">
        <f t="shared" si="324"/>
        <v>0.45594612610159602</v>
      </c>
      <c r="L1567" s="39"/>
      <c r="M1567" s="25"/>
    </row>
    <row r="1568" spans="1:13" x14ac:dyDescent="0.2">
      <c r="A1568" s="25"/>
      <c r="B1568" s="35" t="s">
        <v>795</v>
      </c>
      <c r="C1568" s="36">
        <v>1802886118.984</v>
      </c>
      <c r="D1568" s="33"/>
      <c r="E1568" s="36">
        <v>2.033811E-3</v>
      </c>
      <c r="F1568" s="36">
        <v>3.7E-7</v>
      </c>
      <c r="G1568" s="37">
        <f t="shared" si="322"/>
        <v>3.7010848228480331</v>
      </c>
      <c r="H1568" s="37"/>
      <c r="I1568" s="37"/>
      <c r="J1568" s="37">
        <f t="shared" si="323"/>
        <v>0.18452024735687214</v>
      </c>
      <c r="K1568" s="37">
        <f t="shared" si="324"/>
        <v>0.42309570426623638</v>
      </c>
      <c r="L1568" s="39"/>
      <c r="M1568" s="25"/>
    </row>
    <row r="1569" spans="1:13" x14ac:dyDescent="0.2">
      <c r="A1569" s="25"/>
      <c r="B1569" s="35" t="s">
        <v>796</v>
      </c>
      <c r="C1569" s="36">
        <v>1767574759.3759999</v>
      </c>
      <c r="D1569" s="33"/>
      <c r="E1569" s="36">
        <v>2.0352590000000002E-3</v>
      </c>
      <c r="F1569" s="36">
        <v>4.27E-7</v>
      </c>
      <c r="G1569" s="37">
        <f t="shared" si="322"/>
        <v>4.4156837559954365</v>
      </c>
      <c r="H1569" s="37"/>
      <c r="I1569" s="37"/>
      <c r="J1569" s="37">
        <f t="shared" si="323"/>
        <v>0.21294633951725514</v>
      </c>
      <c r="K1569" s="37">
        <f t="shared" si="324"/>
        <v>0.43624350631006459</v>
      </c>
      <c r="L1569" s="39"/>
      <c r="M1569" s="25"/>
    </row>
    <row r="1570" spans="1:13" x14ac:dyDescent="0.2">
      <c r="A1570" s="25"/>
      <c r="B1570" s="35" t="s">
        <v>797</v>
      </c>
      <c r="C1570" s="36">
        <v>1818275297.1459999</v>
      </c>
      <c r="D1570" s="33"/>
      <c r="E1570" s="36">
        <v>2.0341109999999999E-3</v>
      </c>
      <c r="F1570" s="36">
        <v>4.5200000000000002E-7</v>
      </c>
      <c r="G1570" s="37">
        <f t="shared" si="322"/>
        <v>3.8491370880027187</v>
      </c>
      <c r="H1570" s="37"/>
      <c r="I1570" s="37"/>
      <c r="J1570" s="37">
        <f t="shared" si="323"/>
        <v>0.22541392379812492</v>
      </c>
      <c r="K1570" s="37">
        <f t="shared" si="324"/>
        <v>0.44246320787831406</v>
      </c>
      <c r="L1570" s="39"/>
      <c r="M1570" s="25"/>
    </row>
    <row r="1571" spans="1:13" x14ac:dyDescent="0.2">
      <c r="A1571" s="25"/>
      <c r="B1571" s="35" t="s">
        <v>798</v>
      </c>
      <c r="C1571" s="36">
        <v>1798947152.141</v>
      </c>
      <c r="D1571" s="33"/>
      <c r="E1571" s="36">
        <v>2.0341959999999998E-3</v>
      </c>
      <c r="F1571" s="36">
        <v>3.5499999999999999E-7</v>
      </c>
      <c r="G1571" s="37">
        <f t="shared" si="322"/>
        <v>3.8910852297966425</v>
      </c>
      <c r="H1571" s="37"/>
      <c r="I1571" s="37"/>
      <c r="J1571" s="37">
        <f t="shared" si="323"/>
        <v>0.17703969678835027</v>
      </c>
      <c r="K1571" s="37">
        <f t="shared" si="324"/>
        <v>0.41988725572802549</v>
      </c>
      <c r="L1571" s="39"/>
      <c r="M1571" s="25"/>
    </row>
    <row r="1572" spans="1:13" x14ac:dyDescent="0.2">
      <c r="A1572" s="25"/>
      <c r="B1572" s="41" t="s">
        <v>2682</v>
      </c>
      <c r="C1572" s="42">
        <v>1680039389.3870001</v>
      </c>
      <c r="D1572" s="33"/>
      <c r="E1572" s="42">
        <v>2.0360909999999999E-3</v>
      </c>
      <c r="F1572" s="42">
        <v>3.8000000000000001E-7</v>
      </c>
      <c r="G1572" s="37">
        <f t="shared" si="322"/>
        <v>4.8262820380247096</v>
      </c>
      <c r="H1572" s="37"/>
      <c r="I1572" s="37"/>
      <c r="J1572" s="37">
        <f t="shared" si="323"/>
        <v>0.18950728106922005</v>
      </c>
      <c r="K1572" s="37">
        <f t="shared" si="324"/>
        <v>0.42529432498229935</v>
      </c>
      <c r="L1572" s="39" t="s">
        <v>12</v>
      </c>
      <c r="M1572" s="25"/>
    </row>
    <row r="1573" spans="1:13" x14ac:dyDescent="0.2">
      <c r="A1573" s="25"/>
      <c r="B1573" s="35"/>
      <c r="C1573" s="36"/>
      <c r="D1573" s="33"/>
      <c r="E1573" s="36"/>
      <c r="F1573" s="36"/>
      <c r="G1573" s="40"/>
      <c r="H1573" s="37"/>
      <c r="I1573" s="37"/>
      <c r="J1573" s="40"/>
      <c r="K1573" s="40"/>
      <c r="L1573" s="39"/>
      <c r="M1573" s="25"/>
    </row>
    <row r="1574" spans="1:13" x14ac:dyDescent="0.2">
      <c r="A1574" s="25"/>
      <c r="B1574" s="30" t="s">
        <v>1406</v>
      </c>
      <c r="C1574" s="33"/>
      <c r="D1574" s="33"/>
      <c r="E1574" s="33"/>
      <c r="F1574" s="33"/>
      <c r="G1574" s="31"/>
      <c r="H1574" s="37"/>
      <c r="I1574" s="37"/>
      <c r="J1574" s="31"/>
      <c r="K1574" s="31"/>
      <c r="L1574" s="32"/>
      <c r="M1574" s="25"/>
    </row>
    <row r="1575" spans="1:13" x14ac:dyDescent="0.2">
      <c r="A1575" s="25"/>
      <c r="B1575" s="30" t="s">
        <v>3014</v>
      </c>
      <c r="C1575" s="36"/>
      <c r="D1575" s="33"/>
      <c r="E1575" s="36"/>
      <c r="F1575" s="36"/>
      <c r="G1575" s="40"/>
      <c r="H1575" s="37"/>
      <c r="I1575" s="40"/>
      <c r="J1575" s="40"/>
      <c r="K1575" s="40"/>
      <c r="L1575" s="39"/>
      <c r="M1575" s="25"/>
    </row>
    <row r="1576" spans="1:13" x14ac:dyDescent="0.2">
      <c r="A1576" s="25">
        <v>1</v>
      </c>
      <c r="B1576" s="35" t="s">
        <v>2712</v>
      </c>
      <c r="C1576" s="36">
        <f>AVERAGE(C1577:C1590,C1592:C1610)</f>
        <v>2022117767.0529394</v>
      </c>
      <c r="D1576" s="33"/>
      <c r="E1576" s="36">
        <f>AVERAGE(E1577:E1590,E1592:E1610)</f>
        <v>2.0393825454545454E-3</v>
      </c>
      <c r="F1576" s="36">
        <f>2*STDEV(E1577:E1590,E1592:E1610)</f>
        <v>1.0308422637471142E-6</v>
      </c>
      <c r="G1576" s="37">
        <f t="shared" ref="G1576:G1610" si="325">1000*(E1576/((1+(0)/1000)*(E$1576/((1+((4.87)/1000))*0.0020052)))/0.0020052-1)</f>
        <v>4.8699999999999299</v>
      </c>
      <c r="H1576" s="38">
        <f>G1576-I1576</f>
        <v>-7.0166095156309893E-14</v>
      </c>
      <c r="I1576" s="38">
        <v>4.87</v>
      </c>
      <c r="J1576" s="37"/>
      <c r="K1576" s="37">
        <f>F1576/0.0020052*1000</f>
        <v>0.51408451214198791</v>
      </c>
      <c r="L1576" s="39"/>
      <c r="M1576" s="25"/>
    </row>
    <row r="1577" spans="1:13" x14ac:dyDescent="0.2">
      <c r="A1577" s="25"/>
      <c r="B1577" s="35" t="s">
        <v>300</v>
      </c>
      <c r="C1577" s="36">
        <v>2059296676.8629999</v>
      </c>
      <c r="D1577" s="33"/>
      <c r="E1577" s="36">
        <v>2.0399459999999999E-3</v>
      </c>
      <c r="F1577" s="36">
        <v>3.0800000000000001E-7</v>
      </c>
      <c r="G1577" s="37">
        <f t="shared" si="325"/>
        <v>5.1476323502193111</v>
      </c>
      <c r="H1577" s="37"/>
      <c r="I1577" s="37"/>
      <c r="J1577" s="37">
        <f t="shared" ref="J1577:J1610" si="326">F1577/0.0020052*1000</f>
        <v>0.1536006383403152</v>
      </c>
      <c r="K1577" s="37">
        <f t="shared" ref="K1577:K1610" si="327">SQRT((F1577/0.0020052*1000)^2+(F$1576/0.0020052*1000)^2)</f>
        <v>0.53654081086420446</v>
      </c>
      <c r="L1577" s="39"/>
      <c r="M1577" s="25"/>
    </row>
    <row r="1578" spans="1:13" x14ac:dyDescent="0.2">
      <c r="A1578" s="25"/>
      <c r="B1578" s="35" t="s">
        <v>301</v>
      </c>
      <c r="C1578" s="36">
        <v>2089436311.3169999</v>
      </c>
      <c r="D1578" s="33"/>
      <c r="E1578" s="36">
        <v>2.038261E-3</v>
      </c>
      <c r="F1578" s="36">
        <v>3.7500000000000001E-7</v>
      </c>
      <c r="G1578" s="37">
        <f t="shared" si="325"/>
        <v>4.3173781373577746</v>
      </c>
      <c r="H1578" s="37"/>
      <c r="I1578" s="37"/>
      <c r="J1578" s="37">
        <f t="shared" si="326"/>
        <v>0.18701376421304611</v>
      </c>
      <c r="K1578" s="37">
        <f t="shared" si="327"/>
        <v>0.54704390466341779</v>
      </c>
      <c r="L1578" s="39"/>
      <c r="M1578" s="25"/>
    </row>
    <row r="1579" spans="1:13" x14ac:dyDescent="0.2">
      <c r="A1579" s="25"/>
      <c r="B1579" s="35" t="s">
        <v>302</v>
      </c>
      <c r="C1579" s="36">
        <v>2104728394.9560001</v>
      </c>
      <c r="D1579" s="33"/>
      <c r="E1579" s="36">
        <v>2.0396419999999999E-3</v>
      </c>
      <c r="F1579" s="36">
        <v>2.5800000000000001E-7</v>
      </c>
      <c r="G1579" s="37">
        <f t="shared" si="325"/>
        <v>4.9978416791747193</v>
      </c>
      <c r="H1579" s="37"/>
      <c r="I1579" s="37"/>
      <c r="J1579" s="37">
        <f t="shared" si="326"/>
        <v>0.12866546977857571</v>
      </c>
      <c r="K1579" s="37">
        <f t="shared" si="327"/>
        <v>0.5299412125298496</v>
      </c>
      <c r="L1579" s="39"/>
      <c r="M1579" s="25"/>
    </row>
    <row r="1580" spans="1:13" x14ac:dyDescent="0.2">
      <c r="A1580" s="25"/>
      <c r="B1580" s="35" t="s">
        <v>303</v>
      </c>
      <c r="C1580" s="36">
        <v>2060457563.3599999</v>
      </c>
      <c r="D1580" s="33"/>
      <c r="E1580" s="36">
        <v>2.0397010000000001E-3</v>
      </c>
      <c r="F1580" s="36">
        <v>3.9900000000000001E-7</v>
      </c>
      <c r="G1580" s="37">
        <f t="shared" si="325"/>
        <v>5.0269128949367303</v>
      </c>
      <c r="H1580" s="37"/>
      <c r="I1580" s="37"/>
      <c r="J1580" s="37">
        <f t="shared" si="326"/>
        <v>0.19898264512268105</v>
      </c>
      <c r="K1580" s="37">
        <f t="shared" si="327"/>
        <v>0.55125037749128525</v>
      </c>
      <c r="L1580" s="39"/>
      <c r="M1580" s="25"/>
    </row>
    <row r="1581" spans="1:13" x14ac:dyDescent="0.2">
      <c r="A1581" s="25"/>
      <c r="B1581" s="35" t="s">
        <v>304</v>
      </c>
      <c r="C1581" s="36">
        <v>2020208061.717</v>
      </c>
      <c r="D1581" s="33"/>
      <c r="E1581" s="36">
        <v>2.0385859999999998E-3</v>
      </c>
      <c r="F1581" s="36">
        <v>5.0900000000000002E-7</v>
      </c>
      <c r="G1581" s="37">
        <f t="shared" si="325"/>
        <v>4.4775161902834704</v>
      </c>
      <c r="H1581" s="37"/>
      <c r="I1581" s="37"/>
      <c r="J1581" s="37">
        <f t="shared" si="326"/>
        <v>0.25384001595850791</v>
      </c>
      <c r="K1581" s="37">
        <f t="shared" si="327"/>
        <v>0.5733390265157966</v>
      </c>
      <c r="L1581" s="39"/>
      <c r="M1581" s="25"/>
    </row>
    <row r="1582" spans="1:13" x14ac:dyDescent="0.2">
      <c r="A1582" s="25"/>
      <c r="B1582" s="35" t="s">
        <v>305</v>
      </c>
      <c r="C1582" s="36">
        <v>1992964563.997</v>
      </c>
      <c r="D1582" s="33"/>
      <c r="E1582" s="36">
        <v>2.03937E-3</v>
      </c>
      <c r="F1582" s="36">
        <v>3.3200000000000001E-7</v>
      </c>
      <c r="G1582" s="37">
        <f t="shared" si="325"/>
        <v>4.86381844718764</v>
      </c>
      <c r="H1582" s="37"/>
      <c r="I1582" s="37"/>
      <c r="J1582" s="37">
        <f t="shared" si="326"/>
        <v>0.16556951924995011</v>
      </c>
      <c r="K1582" s="37">
        <f t="shared" si="327"/>
        <v>0.54008902167043293</v>
      </c>
      <c r="L1582" s="39"/>
      <c r="M1582" s="25"/>
    </row>
    <row r="1583" spans="1:13" x14ac:dyDescent="0.2">
      <c r="A1583" s="25"/>
      <c r="B1583" s="35" t="s">
        <v>306</v>
      </c>
      <c r="C1583" s="36">
        <v>2015388369.9319999</v>
      </c>
      <c r="D1583" s="33"/>
      <c r="E1583" s="36">
        <v>2.0393159999999998E-3</v>
      </c>
      <c r="F1583" s="36">
        <v>8.7899999999999997E-7</v>
      </c>
      <c r="G1583" s="37">
        <f t="shared" si="325"/>
        <v>4.8372108937784208</v>
      </c>
      <c r="H1583" s="37"/>
      <c r="I1583" s="37"/>
      <c r="J1583" s="37">
        <f t="shared" si="326"/>
        <v>0.43836026331538003</v>
      </c>
      <c r="K1583" s="37">
        <f t="shared" si="327"/>
        <v>0.67560536267720306</v>
      </c>
      <c r="L1583" s="39"/>
      <c r="M1583" s="25"/>
    </row>
    <row r="1584" spans="1:13" x14ac:dyDescent="0.2">
      <c r="A1584" s="25"/>
      <c r="B1584" s="35" t="s">
        <v>307</v>
      </c>
      <c r="C1584" s="36">
        <v>2006743557.4630001</v>
      </c>
      <c r="D1584" s="33"/>
      <c r="E1584" s="36">
        <v>2.0399239999999998E-3</v>
      </c>
      <c r="F1584" s="36">
        <v>3.3999999999999997E-7</v>
      </c>
      <c r="G1584" s="37">
        <f t="shared" si="325"/>
        <v>5.1367922358671603</v>
      </c>
      <c r="H1584" s="37"/>
      <c r="I1584" s="37"/>
      <c r="J1584" s="37">
        <f t="shared" si="326"/>
        <v>0.16955914621982843</v>
      </c>
      <c r="K1584" s="37">
        <f t="shared" si="327"/>
        <v>0.54132540092911108</v>
      </c>
      <c r="L1584" s="39"/>
      <c r="M1584" s="25"/>
    </row>
    <row r="1585" spans="1:13" x14ac:dyDescent="0.2">
      <c r="A1585" s="25"/>
      <c r="B1585" s="35" t="s">
        <v>308</v>
      </c>
      <c r="C1585" s="36">
        <v>1980756138.9260001</v>
      </c>
      <c r="D1585" s="33"/>
      <c r="E1585" s="36">
        <v>2.039749E-3</v>
      </c>
      <c r="F1585" s="36">
        <v>3.4400000000000001E-7</v>
      </c>
      <c r="G1585" s="37">
        <f t="shared" si="325"/>
        <v>5.0505640535227769</v>
      </c>
      <c r="H1585" s="37"/>
      <c r="I1585" s="37"/>
      <c r="J1585" s="37">
        <f t="shared" si="326"/>
        <v>0.17155395970476761</v>
      </c>
      <c r="K1585" s="37">
        <f t="shared" si="327"/>
        <v>0.54195354663905537</v>
      </c>
      <c r="L1585" s="39"/>
      <c r="M1585" s="25"/>
    </row>
    <row r="1586" spans="1:13" x14ac:dyDescent="0.2">
      <c r="A1586" s="25"/>
      <c r="B1586" s="35" t="s">
        <v>309</v>
      </c>
      <c r="C1586" s="36">
        <v>1987049530.405</v>
      </c>
      <c r="D1586" s="33"/>
      <c r="E1586" s="36">
        <v>2.0402950000000001E-3</v>
      </c>
      <c r="F1586" s="36">
        <v>1.8799999999999999E-7</v>
      </c>
      <c r="G1586" s="37">
        <f t="shared" si="325"/>
        <v>5.3195959824381411</v>
      </c>
      <c r="H1586" s="37"/>
      <c r="I1586" s="37"/>
      <c r="J1586" s="37">
        <f t="shared" si="326"/>
        <v>9.3756233792140431E-2</v>
      </c>
      <c r="K1586" s="37">
        <f t="shared" si="327"/>
        <v>0.52256398364138357</v>
      </c>
      <c r="L1586" s="39"/>
      <c r="M1586" s="25"/>
    </row>
    <row r="1587" spans="1:13" x14ac:dyDescent="0.2">
      <c r="A1587" s="25"/>
      <c r="B1587" s="35" t="s">
        <v>310</v>
      </c>
      <c r="C1587" s="36">
        <v>1977914932.9030001</v>
      </c>
      <c r="D1587" s="33"/>
      <c r="E1587" s="36">
        <v>2.0394050000000002E-3</v>
      </c>
      <c r="F1587" s="36">
        <v>1.9500000000000001E-7</v>
      </c>
      <c r="G1587" s="37">
        <f t="shared" si="325"/>
        <v>4.8810640836567387</v>
      </c>
      <c r="H1587" s="37"/>
      <c r="I1587" s="37"/>
      <c r="J1587" s="37">
        <f t="shared" si="326"/>
        <v>9.7247157390783975E-2</v>
      </c>
      <c r="K1587" s="37">
        <f t="shared" si="327"/>
        <v>0.52320158184475485</v>
      </c>
      <c r="L1587" s="39"/>
      <c r="M1587" s="25"/>
    </row>
    <row r="1588" spans="1:13" x14ac:dyDescent="0.2">
      <c r="A1588" s="25"/>
      <c r="B1588" s="35" t="s">
        <v>311</v>
      </c>
      <c r="C1588" s="36">
        <v>2003839287.845</v>
      </c>
      <c r="D1588" s="33"/>
      <c r="E1588" s="36">
        <v>2.0398819999999998E-3</v>
      </c>
      <c r="F1588" s="36">
        <v>6.2699999999999999E-7</v>
      </c>
      <c r="G1588" s="37">
        <f t="shared" si="325"/>
        <v>5.1160974721045083</v>
      </c>
      <c r="H1588" s="37"/>
      <c r="I1588" s="37"/>
      <c r="J1588" s="37">
        <f t="shared" si="326"/>
        <v>0.31268701376421304</v>
      </c>
      <c r="K1588" s="37">
        <f t="shared" si="327"/>
        <v>0.60171093907377726</v>
      </c>
      <c r="L1588" s="39"/>
      <c r="M1588" s="25"/>
    </row>
    <row r="1589" spans="1:13" x14ac:dyDescent="0.2">
      <c r="A1589" s="25"/>
      <c r="B1589" s="35" t="s">
        <v>312</v>
      </c>
      <c r="C1589" s="36">
        <v>2056562328.6889999</v>
      </c>
      <c r="D1589" s="33"/>
      <c r="E1589" s="36">
        <v>2.038967E-3</v>
      </c>
      <c r="F1589" s="36">
        <v>6.3600000000000003E-7</v>
      </c>
      <c r="G1589" s="37">
        <f t="shared" si="325"/>
        <v>4.6652472615595908</v>
      </c>
      <c r="H1589" s="37"/>
      <c r="I1589" s="37"/>
      <c r="J1589" s="37">
        <f t="shared" si="326"/>
        <v>0.31717534410532616</v>
      </c>
      <c r="K1589" s="37">
        <f t="shared" si="327"/>
        <v>0.60405553100074982</v>
      </c>
      <c r="L1589" s="39"/>
      <c r="M1589" s="25"/>
    </row>
    <row r="1590" spans="1:13" x14ac:dyDescent="0.2">
      <c r="A1590" s="25"/>
      <c r="B1590" s="35" t="s">
        <v>313</v>
      </c>
      <c r="C1590" s="36">
        <v>2027526149.2590001</v>
      </c>
      <c r="D1590" s="33"/>
      <c r="E1590" s="36">
        <v>2.038893E-3</v>
      </c>
      <c r="F1590" s="36">
        <v>4.7599999999999997E-7</v>
      </c>
      <c r="G1590" s="37">
        <f t="shared" si="325"/>
        <v>4.6287850587396484</v>
      </c>
      <c r="H1590" s="37"/>
      <c r="I1590" s="37"/>
      <c r="J1590" s="37">
        <f t="shared" si="326"/>
        <v>0.23738280470775983</v>
      </c>
      <c r="K1590" s="37">
        <f t="shared" si="327"/>
        <v>0.56624507202728769</v>
      </c>
      <c r="L1590" s="39"/>
      <c r="M1590" s="25"/>
    </row>
    <row r="1591" spans="1:13" x14ac:dyDescent="0.2">
      <c r="A1591" s="25"/>
      <c r="B1591" s="41" t="s">
        <v>314</v>
      </c>
      <c r="C1591" s="42">
        <v>1985540110.46</v>
      </c>
      <c r="D1591" s="33"/>
      <c r="E1591" s="42">
        <v>2.0417949999999999E-3</v>
      </c>
      <c r="F1591" s="42">
        <v>3.0800000000000001E-7</v>
      </c>
      <c r="G1591" s="44">
        <f t="shared" si="325"/>
        <v>6.0586946882494885</v>
      </c>
      <c r="H1591" s="37"/>
      <c r="I1591" s="37"/>
      <c r="J1591" s="44">
        <f t="shared" si="326"/>
        <v>0.1536006383403152</v>
      </c>
      <c r="K1591" s="37">
        <f t="shared" si="327"/>
        <v>0.53654081086420446</v>
      </c>
      <c r="L1591" s="39" t="s">
        <v>97</v>
      </c>
      <c r="M1591" s="25"/>
    </row>
    <row r="1592" spans="1:13" x14ac:dyDescent="0.2">
      <c r="A1592" s="25"/>
      <c r="B1592" s="35" t="s">
        <v>315</v>
      </c>
      <c r="C1592" s="36">
        <v>2028362315.1029999</v>
      </c>
      <c r="D1592" s="33"/>
      <c r="E1592" s="36">
        <v>2.0388559999999999E-3</v>
      </c>
      <c r="F1592" s="36">
        <v>7.8800000000000002E-7</v>
      </c>
      <c r="G1592" s="37">
        <f t="shared" si="325"/>
        <v>4.6105539573295662</v>
      </c>
      <c r="H1592" s="37"/>
      <c r="I1592" s="37"/>
      <c r="J1592" s="37">
        <f t="shared" si="326"/>
        <v>0.39297825653301416</v>
      </c>
      <c r="K1592" s="37">
        <f t="shared" si="327"/>
        <v>0.64708175351495822</v>
      </c>
      <c r="L1592" s="39"/>
      <c r="M1592" s="25"/>
    </row>
    <row r="1593" spans="1:13" x14ac:dyDescent="0.2">
      <c r="A1593" s="25"/>
      <c r="B1593" s="35" t="s">
        <v>301</v>
      </c>
      <c r="C1593" s="36">
        <v>1954067773.4189999</v>
      </c>
      <c r="D1593" s="33"/>
      <c r="E1593" s="36">
        <v>2.0392230000000002E-3</v>
      </c>
      <c r="F1593" s="36">
        <v>4.9500000000000003E-7</v>
      </c>
      <c r="G1593" s="37">
        <f t="shared" si="325"/>
        <v>4.791386774018358</v>
      </c>
      <c r="H1593" s="37"/>
      <c r="I1593" s="37"/>
      <c r="J1593" s="37">
        <f t="shared" si="326"/>
        <v>0.24685816876122085</v>
      </c>
      <c r="K1593" s="37">
        <f t="shared" si="327"/>
        <v>0.57028224688167273</v>
      </c>
      <c r="L1593" s="39"/>
      <c r="M1593" s="25"/>
    </row>
    <row r="1594" spans="1:13" x14ac:dyDescent="0.2">
      <c r="A1594" s="25"/>
      <c r="B1594" s="35" t="s">
        <v>302</v>
      </c>
      <c r="C1594" s="36">
        <v>2094119976.711</v>
      </c>
      <c r="D1594" s="33"/>
      <c r="E1594" s="36">
        <v>2.0384460000000002E-3</v>
      </c>
      <c r="F1594" s="36">
        <v>3.8799999999999998E-7</v>
      </c>
      <c r="G1594" s="37">
        <f t="shared" si="325"/>
        <v>4.4085336444079637</v>
      </c>
      <c r="H1594" s="37"/>
      <c r="I1594" s="37"/>
      <c r="J1594" s="37">
        <f t="shared" si="326"/>
        <v>0.19349690803909836</v>
      </c>
      <c r="K1594" s="37">
        <f t="shared" si="327"/>
        <v>0.5492940369646816</v>
      </c>
      <c r="L1594" s="39"/>
      <c r="M1594" s="25"/>
    </row>
    <row r="1595" spans="1:13" x14ac:dyDescent="0.2">
      <c r="A1595" s="25"/>
      <c r="B1595" s="35" t="s">
        <v>303</v>
      </c>
      <c r="C1595" s="36">
        <v>1980161224.454</v>
      </c>
      <c r="D1595" s="33"/>
      <c r="E1595" s="36">
        <v>2.0393759999999999E-3</v>
      </c>
      <c r="F1595" s="36">
        <v>7.9800000000000003E-7</v>
      </c>
      <c r="G1595" s="37">
        <f t="shared" si="325"/>
        <v>4.8667748420108126</v>
      </c>
      <c r="H1595" s="37"/>
      <c r="I1595" s="37"/>
      <c r="J1595" s="37">
        <f t="shared" si="326"/>
        <v>0.39796529024536209</v>
      </c>
      <c r="K1595" s="37">
        <f t="shared" si="327"/>
        <v>0.65012249450725901</v>
      </c>
      <c r="L1595" s="39"/>
      <c r="M1595" s="25"/>
    </row>
    <row r="1596" spans="1:13" x14ac:dyDescent="0.2">
      <c r="A1596" s="25"/>
      <c r="B1596" s="35" t="s">
        <v>316</v>
      </c>
      <c r="C1596" s="36">
        <v>2047566472.135</v>
      </c>
      <c r="D1596" s="33"/>
      <c r="E1596" s="36">
        <v>2.0397979999999998E-3</v>
      </c>
      <c r="F1596" s="36">
        <v>2.0800000000000001E-7</v>
      </c>
      <c r="G1596" s="37">
        <f t="shared" si="325"/>
        <v>5.0747079445792043</v>
      </c>
      <c r="H1596" s="37"/>
      <c r="I1596" s="37"/>
      <c r="J1596" s="37">
        <f t="shared" si="326"/>
        <v>0.10373030121683624</v>
      </c>
      <c r="K1596" s="37">
        <f t="shared" si="327"/>
        <v>0.5244452888670097</v>
      </c>
      <c r="L1596" s="39"/>
      <c r="M1596" s="25"/>
    </row>
    <row r="1597" spans="1:13" x14ac:dyDescent="0.2">
      <c r="A1597" s="25"/>
      <c r="B1597" s="35" t="s">
        <v>301</v>
      </c>
      <c r="C1597" s="36">
        <v>2031061038.6819999</v>
      </c>
      <c r="D1597" s="33"/>
      <c r="E1597" s="36">
        <v>2.0391799999999998E-3</v>
      </c>
      <c r="F1597" s="36">
        <v>6.9500000000000002E-7</v>
      </c>
      <c r="G1597" s="37">
        <f t="shared" si="325"/>
        <v>4.7701992777846591</v>
      </c>
      <c r="H1597" s="37"/>
      <c r="I1597" s="37"/>
      <c r="J1597" s="37">
        <f t="shared" si="326"/>
        <v>0.34659884300817878</v>
      </c>
      <c r="K1597" s="37">
        <f t="shared" si="327"/>
        <v>0.62001100280468724</v>
      </c>
      <c r="L1597" s="39"/>
      <c r="M1597" s="25"/>
    </row>
    <row r="1598" spans="1:13" x14ac:dyDescent="0.2">
      <c r="A1598" s="25"/>
      <c r="B1598" s="35" t="s">
        <v>317</v>
      </c>
      <c r="C1598" s="36">
        <v>2017572353.7479999</v>
      </c>
      <c r="D1598" s="33"/>
      <c r="E1598" s="36">
        <v>2.0385799999999999E-3</v>
      </c>
      <c r="F1598" s="36">
        <v>6.4199999999999995E-7</v>
      </c>
      <c r="G1598" s="37">
        <f t="shared" si="325"/>
        <v>4.4745597954600758</v>
      </c>
      <c r="H1598" s="37"/>
      <c r="I1598" s="37"/>
      <c r="J1598" s="37">
        <f t="shared" si="326"/>
        <v>0.32016756433273491</v>
      </c>
      <c r="K1598" s="37">
        <f t="shared" si="327"/>
        <v>0.60563202926779036</v>
      </c>
      <c r="L1598" s="39"/>
      <c r="M1598" s="25"/>
    </row>
    <row r="1599" spans="1:13" x14ac:dyDescent="0.2">
      <c r="A1599" s="25"/>
      <c r="B1599" s="35" t="s">
        <v>318</v>
      </c>
      <c r="C1599" s="36">
        <v>2015953335.253</v>
      </c>
      <c r="D1599" s="33"/>
      <c r="E1599" s="36">
        <v>2.0401690000000001E-3</v>
      </c>
      <c r="F1599" s="36">
        <v>3.6699999999999999E-7</v>
      </c>
      <c r="G1599" s="37">
        <f t="shared" si="325"/>
        <v>5.2575116911499631</v>
      </c>
      <c r="H1599" s="37"/>
      <c r="I1599" s="37"/>
      <c r="J1599" s="37">
        <f t="shared" si="326"/>
        <v>0.18302413724316777</v>
      </c>
      <c r="K1599" s="37">
        <f t="shared" si="327"/>
        <v>0.54569288105844993</v>
      </c>
      <c r="L1599" s="39"/>
      <c r="M1599" s="25"/>
    </row>
    <row r="1600" spans="1:13" x14ac:dyDescent="0.2">
      <c r="A1600" s="25"/>
      <c r="B1600" s="35" t="s">
        <v>303</v>
      </c>
      <c r="C1600" s="36">
        <v>2017909499.1989999</v>
      </c>
      <c r="D1600" s="33"/>
      <c r="E1600" s="36">
        <v>2.0391710000000002E-3</v>
      </c>
      <c r="F1600" s="36">
        <v>3.5600000000000001E-7</v>
      </c>
      <c r="G1600" s="37">
        <f t="shared" si="325"/>
        <v>4.7657646855501223</v>
      </c>
      <c r="H1600" s="37"/>
      <c r="I1600" s="37"/>
      <c r="J1600" s="37">
        <f t="shared" si="326"/>
        <v>0.17753840015958508</v>
      </c>
      <c r="K1600" s="37">
        <f t="shared" si="327"/>
        <v>0.54387753139423833</v>
      </c>
      <c r="L1600" s="39"/>
      <c r="M1600" s="25"/>
    </row>
    <row r="1601" spans="1:13" x14ac:dyDescent="0.2">
      <c r="A1601" s="25"/>
      <c r="B1601" s="35" t="s">
        <v>319</v>
      </c>
      <c r="C1601" s="36">
        <v>2030803670.056</v>
      </c>
      <c r="D1601" s="33"/>
      <c r="E1601" s="36">
        <v>2.0395859999999999E-3</v>
      </c>
      <c r="F1601" s="36">
        <v>4.7300000000000001E-7</v>
      </c>
      <c r="G1601" s="37">
        <f t="shared" si="325"/>
        <v>4.9702486608245167</v>
      </c>
      <c r="H1601" s="37"/>
      <c r="I1601" s="37"/>
      <c r="J1601" s="37">
        <f t="shared" si="326"/>
        <v>0.23588669459405545</v>
      </c>
      <c r="K1601" s="37">
        <f t="shared" si="327"/>
        <v>0.56561949958499036</v>
      </c>
      <c r="L1601" s="39"/>
      <c r="M1601" s="25"/>
    </row>
    <row r="1602" spans="1:13" x14ac:dyDescent="0.2">
      <c r="A1602" s="25"/>
      <c r="B1602" s="35" t="s">
        <v>320</v>
      </c>
      <c r="C1602" s="36">
        <v>2002692971.6140001</v>
      </c>
      <c r="D1602" s="33"/>
      <c r="E1602" s="36">
        <v>2.0396910000000002E-3</v>
      </c>
      <c r="F1602" s="36">
        <v>1.5800000000000001E-7</v>
      </c>
      <c r="G1602" s="37">
        <f t="shared" si="325"/>
        <v>5.0219855702315908</v>
      </c>
      <c r="H1602" s="37"/>
      <c r="I1602" s="37"/>
      <c r="J1602" s="37">
        <f t="shared" si="326"/>
        <v>7.8795132655096758E-2</v>
      </c>
      <c r="K1602" s="37">
        <f t="shared" si="327"/>
        <v>0.52008802962037104</v>
      </c>
      <c r="L1602" s="39"/>
      <c r="M1602" s="25"/>
    </row>
    <row r="1603" spans="1:13" x14ac:dyDescent="0.2">
      <c r="A1603" s="25"/>
      <c r="B1603" s="35" t="s">
        <v>321</v>
      </c>
      <c r="C1603" s="36">
        <v>2013805642.1110001</v>
      </c>
      <c r="D1603" s="33"/>
      <c r="E1603" s="36">
        <v>2.039571E-3</v>
      </c>
      <c r="F1603" s="36">
        <v>7.92E-7</v>
      </c>
      <c r="G1603" s="37">
        <f t="shared" si="325"/>
        <v>4.9628576737663632</v>
      </c>
      <c r="H1603" s="37"/>
      <c r="I1603" s="37"/>
      <c r="J1603" s="37">
        <f t="shared" si="326"/>
        <v>0.39497307001795329</v>
      </c>
      <c r="K1603" s="37">
        <f t="shared" si="327"/>
        <v>0.64829515782834035</v>
      </c>
      <c r="L1603" s="39"/>
      <c r="M1603" s="25"/>
    </row>
    <row r="1604" spans="1:13" x14ac:dyDescent="0.2">
      <c r="A1604" s="25"/>
      <c r="B1604" s="35" t="s">
        <v>322</v>
      </c>
      <c r="C1604" s="36">
        <v>2024576476.174</v>
      </c>
      <c r="D1604" s="33"/>
      <c r="E1604" s="36">
        <v>2.0393590000000001E-3</v>
      </c>
      <c r="F1604" s="36">
        <v>4.32E-7</v>
      </c>
      <c r="G1604" s="37">
        <f t="shared" si="325"/>
        <v>4.8583983900116756</v>
      </c>
      <c r="H1604" s="37"/>
      <c r="I1604" s="37"/>
      <c r="J1604" s="37">
        <f t="shared" si="326"/>
        <v>0.21543985637342908</v>
      </c>
      <c r="K1604" s="37">
        <f t="shared" si="327"/>
        <v>0.55740220428203313</v>
      </c>
      <c r="L1604" s="39"/>
      <c r="M1604" s="25"/>
    </row>
    <row r="1605" spans="1:13" x14ac:dyDescent="0.2">
      <c r="A1605" s="25"/>
      <c r="B1605" s="35" t="s">
        <v>302</v>
      </c>
      <c r="C1605" s="36">
        <v>1991166373.0250001</v>
      </c>
      <c r="D1605" s="33"/>
      <c r="E1605" s="36">
        <v>2.0395410000000002E-3</v>
      </c>
      <c r="F1605" s="36">
        <v>2.5800000000000001E-7</v>
      </c>
      <c r="G1605" s="37">
        <f t="shared" si="325"/>
        <v>4.9480756996502784</v>
      </c>
      <c r="H1605" s="37"/>
      <c r="I1605" s="37"/>
      <c r="J1605" s="37">
        <f t="shared" si="326"/>
        <v>0.12866546977857571</v>
      </c>
      <c r="K1605" s="37">
        <f t="shared" si="327"/>
        <v>0.5299412125298496</v>
      </c>
      <c r="L1605" s="39"/>
      <c r="M1605" s="25"/>
    </row>
    <row r="1606" spans="1:13" x14ac:dyDescent="0.2">
      <c r="A1606" s="25"/>
      <c r="B1606" s="35" t="s">
        <v>323</v>
      </c>
      <c r="C1606" s="36">
        <v>2025461842.072</v>
      </c>
      <c r="D1606" s="33"/>
      <c r="E1606" s="36">
        <v>2.0394720000000001E-3</v>
      </c>
      <c r="F1606" s="36">
        <v>2.22E-7</v>
      </c>
      <c r="G1606" s="37">
        <f t="shared" si="325"/>
        <v>4.9140771591829058</v>
      </c>
      <c r="H1606" s="37"/>
      <c r="I1606" s="37"/>
      <c r="J1606" s="37">
        <f t="shared" si="326"/>
        <v>0.11071214841412329</v>
      </c>
      <c r="K1606" s="37">
        <f t="shared" si="327"/>
        <v>0.52587076875477357</v>
      </c>
      <c r="L1606" s="39"/>
      <c r="M1606" s="25"/>
    </row>
    <row r="1607" spans="1:13" x14ac:dyDescent="0.2">
      <c r="A1607" s="25"/>
      <c r="B1607" s="35" t="s">
        <v>316</v>
      </c>
      <c r="C1607" s="36">
        <v>2020792211.9549999</v>
      </c>
      <c r="D1607" s="33"/>
      <c r="E1607" s="36">
        <v>2.038537E-3</v>
      </c>
      <c r="F1607" s="36">
        <v>3.4700000000000002E-7</v>
      </c>
      <c r="G1607" s="37">
        <f t="shared" si="325"/>
        <v>4.453372299227043</v>
      </c>
      <c r="H1607" s="37"/>
      <c r="I1607" s="37"/>
      <c r="J1607" s="37">
        <f t="shared" si="326"/>
        <v>0.17305006981847201</v>
      </c>
      <c r="K1607" s="37">
        <f t="shared" si="327"/>
        <v>0.5424289928538516</v>
      </c>
      <c r="L1607" s="39"/>
      <c r="M1607" s="25"/>
    </row>
    <row r="1608" spans="1:13" x14ac:dyDescent="0.2">
      <c r="A1608" s="25"/>
      <c r="B1608" s="35" t="s">
        <v>324</v>
      </c>
      <c r="C1608" s="36">
        <v>2017053040.4449999</v>
      </c>
      <c r="D1608" s="33"/>
      <c r="E1608" s="36">
        <v>2.03951E-3</v>
      </c>
      <c r="F1608" s="36">
        <v>3.6399999999999998E-7</v>
      </c>
      <c r="G1608" s="37">
        <f t="shared" si="325"/>
        <v>4.9328009930633687</v>
      </c>
      <c r="H1608" s="37"/>
      <c r="I1608" s="37"/>
      <c r="J1608" s="37">
        <f t="shared" si="326"/>
        <v>0.18152802712946339</v>
      </c>
      <c r="K1608" s="37">
        <f t="shared" si="327"/>
        <v>0.54519291104872314</v>
      </c>
      <c r="L1608" s="39"/>
      <c r="M1608" s="25"/>
    </row>
    <row r="1609" spans="1:13" x14ac:dyDescent="0.2">
      <c r="A1609" s="25"/>
      <c r="B1609" s="35" t="s">
        <v>325</v>
      </c>
      <c r="C1609" s="36">
        <v>2010561984.9170001</v>
      </c>
      <c r="D1609" s="33"/>
      <c r="E1609" s="36">
        <v>2.0401199999999999E-3</v>
      </c>
      <c r="F1609" s="36">
        <v>5.7899999999999998E-7</v>
      </c>
      <c r="G1609" s="37">
        <f t="shared" si="325"/>
        <v>5.2333678000933137</v>
      </c>
      <c r="H1609" s="37"/>
      <c r="I1609" s="37"/>
      <c r="J1609" s="37">
        <f t="shared" si="326"/>
        <v>0.28874925194494311</v>
      </c>
      <c r="K1609" s="37">
        <f t="shared" si="327"/>
        <v>0.58962616641651</v>
      </c>
      <c r="L1609" s="39"/>
      <c r="M1609" s="25"/>
    </row>
    <row r="1610" spans="1:13" x14ac:dyDescent="0.2">
      <c r="A1610" s="25"/>
      <c r="B1610" s="35" t="s">
        <v>326</v>
      </c>
      <c r="C1610" s="36">
        <v>2023326244.0420001</v>
      </c>
      <c r="D1610" s="33"/>
      <c r="E1610" s="36">
        <v>2.039501E-3</v>
      </c>
      <c r="F1610" s="36">
        <v>2.67E-7</v>
      </c>
      <c r="G1610" s="37">
        <f t="shared" si="325"/>
        <v>4.9283664008286099</v>
      </c>
      <c r="H1610" s="37"/>
      <c r="I1610" s="37"/>
      <c r="J1610" s="37">
        <f t="shared" si="326"/>
        <v>0.1331538001196888</v>
      </c>
      <c r="K1610" s="37">
        <f t="shared" si="327"/>
        <v>0.5310487925893248</v>
      </c>
      <c r="L1610" s="39"/>
      <c r="M1610" s="25"/>
    </row>
    <row r="1611" spans="1:13" x14ac:dyDescent="0.2">
      <c r="A1611" s="25"/>
      <c r="B1611" s="35"/>
      <c r="C1611" s="36"/>
      <c r="D1611" s="33"/>
      <c r="E1611" s="36"/>
      <c r="F1611" s="36"/>
      <c r="G1611" s="40"/>
      <c r="H1611" s="37"/>
      <c r="I1611" s="37"/>
      <c r="J1611" s="40"/>
      <c r="K1611" s="40"/>
      <c r="L1611" s="39"/>
      <c r="M1611" s="25"/>
    </row>
    <row r="1612" spans="1:13" x14ac:dyDescent="0.2">
      <c r="A1612" s="25">
        <v>1</v>
      </c>
      <c r="B1612" s="35" t="s">
        <v>1551</v>
      </c>
      <c r="C1612" s="36">
        <f>AVERAGE(C1613:C1618)</f>
        <v>2015337177.8881667</v>
      </c>
      <c r="D1612" s="33"/>
      <c r="E1612" s="36">
        <f>AVERAGE(E1613:E1618)</f>
        <v>2.0513568333333336E-3</v>
      </c>
      <c r="F1612" s="36">
        <f>2*STDEV(E1613:E1618)</f>
        <v>1.3491469403541791E-6</v>
      </c>
      <c r="G1612" s="37">
        <f t="shared" ref="G1612:G1618" si="328">1000*(E1612/((1+(0)/1000)*(E$1576/((1+((4.87)/1000))*0.0020052)))/0.0020052-1)</f>
        <v>10.770120449484333</v>
      </c>
      <c r="H1612" s="38">
        <f>G1612-I1612</f>
        <v>0.59012044948433307</v>
      </c>
      <c r="I1612" s="37">
        <v>10.18</v>
      </c>
      <c r="J1612" s="37"/>
      <c r="K1612" s="37">
        <f>F1612/0.0020052*1000</f>
        <v>0.67282412744573061</v>
      </c>
      <c r="L1612" s="39"/>
      <c r="M1612" s="25"/>
    </row>
    <row r="1613" spans="1:13" x14ac:dyDescent="0.2">
      <c r="A1613" s="25"/>
      <c r="B1613" s="35" t="s">
        <v>233</v>
      </c>
      <c r="C1613" s="36">
        <v>2011494402.8710001</v>
      </c>
      <c r="D1613" s="33"/>
      <c r="E1613" s="36">
        <v>2.0516480000000001E-3</v>
      </c>
      <c r="F1613" s="36">
        <v>2.6800000000000002E-7</v>
      </c>
      <c r="G1613" s="37">
        <f t="shared" si="328"/>
        <v>10.913587720490225</v>
      </c>
      <c r="H1613" s="37"/>
      <c r="I1613" s="37"/>
      <c r="J1613" s="37">
        <f t="shared" ref="J1613:J1618" si="329">F1613/0.0020052*1000</f>
        <v>0.13365250349092361</v>
      </c>
      <c r="K1613" s="37">
        <f t="shared" ref="K1613:K1618" si="330">SQRT((F1613/0.0020052*1000)^2+(F$1576/0.0020052*1000)^2)</f>
        <v>0.53117405557280095</v>
      </c>
      <c r="L1613" s="39"/>
      <c r="M1613" s="25"/>
    </row>
    <row r="1614" spans="1:13" x14ac:dyDescent="0.2">
      <c r="A1614" s="25"/>
      <c r="B1614" s="35" t="s">
        <v>234</v>
      </c>
      <c r="C1614" s="36">
        <v>2014981680.5079999</v>
      </c>
      <c r="D1614" s="33"/>
      <c r="E1614" s="36">
        <v>2.0511710000000001E-3</v>
      </c>
      <c r="F1614" s="36">
        <v>5.1799999999999995E-7</v>
      </c>
      <c r="G1614" s="37">
        <f t="shared" si="328"/>
        <v>10.678554332042012</v>
      </c>
      <c r="H1614" s="37"/>
      <c r="I1614" s="37"/>
      <c r="J1614" s="37">
        <f t="shared" si="329"/>
        <v>0.25832834629962098</v>
      </c>
      <c r="K1614" s="37">
        <f t="shared" si="330"/>
        <v>0.57534026464880994</v>
      </c>
      <c r="L1614" s="39"/>
      <c r="M1614" s="25"/>
    </row>
    <row r="1615" spans="1:13" x14ac:dyDescent="0.2">
      <c r="A1615" s="25"/>
      <c r="B1615" s="35" t="s">
        <v>235</v>
      </c>
      <c r="C1615" s="36">
        <v>2015485853.6470001</v>
      </c>
      <c r="D1615" s="33"/>
      <c r="E1615" s="36">
        <v>2.0503769999999999E-3</v>
      </c>
      <c r="F1615" s="36">
        <v>3.6800000000000001E-7</v>
      </c>
      <c r="G1615" s="37">
        <f t="shared" si="328"/>
        <v>10.287324750432258</v>
      </c>
      <c r="H1615" s="37"/>
      <c r="I1615" s="37"/>
      <c r="J1615" s="37">
        <f t="shared" si="329"/>
        <v>0.18352284061440255</v>
      </c>
      <c r="K1615" s="37">
        <f t="shared" si="330"/>
        <v>0.54586034720562471</v>
      </c>
      <c r="L1615" s="39"/>
      <c r="M1615" s="25"/>
    </row>
    <row r="1616" spans="1:13" x14ac:dyDescent="0.2">
      <c r="A1616" s="25"/>
      <c r="B1616" s="35" t="s">
        <v>236</v>
      </c>
      <c r="C1616" s="36">
        <v>2026651935.1459999</v>
      </c>
      <c r="D1616" s="33"/>
      <c r="E1616" s="36">
        <v>2.0511079999999998E-3</v>
      </c>
      <c r="F1616" s="36">
        <v>2.22E-7</v>
      </c>
      <c r="G1616" s="37">
        <f t="shared" si="328"/>
        <v>10.647512186397812</v>
      </c>
      <c r="H1616" s="37"/>
      <c r="I1616" s="37"/>
      <c r="J1616" s="37">
        <f t="shared" si="329"/>
        <v>0.11071214841412329</v>
      </c>
      <c r="K1616" s="37">
        <f t="shared" si="330"/>
        <v>0.52587076875477357</v>
      </c>
      <c r="L1616" s="39"/>
      <c r="M1616" s="25"/>
    </row>
    <row r="1617" spans="1:13" x14ac:dyDescent="0.2">
      <c r="A1617" s="25"/>
      <c r="B1617" s="35" t="s">
        <v>237</v>
      </c>
      <c r="C1617" s="36">
        <v>2004556221.977</v>
      </c>
      <c r="D1617" s="33"/>
      <c r="E1617" s="36">
        <v>2.0524200000000001E-3</v>
      </c>
      <c r="F1617" s="36">
        <v>3.6899999999999998E-7</v>
      </c>
      <c r="G1617" s="37">
        <f t="shared" si="328"/>
        <v>11.293977187747828</v>
      </c>
      <c r="H1617" s="37"/>
      <c r="I1617" s="37"/>
      <c r="J1617" s="37">
        <f t="shared" si="329"/>
        <v>0.18402154398563733</v>
      </c>
      <c r="K1617" s="37">
        <f t="shared" si="330"/>
        <v>0.5460282174715182</v>
      </c>
      <c r="L1617" s="39"/>
      <c r="M1617" s="25"/>
    </row>
    <row r="1618" spans="1:13" x14ac:dyDescent="0.2">
      <c r="A1618" s="25"/>
      <c r="B1618" s="35" t="s">
        <v>351</v>
      </c>
      <c r="C1618" s="36">
        <v>2018852973.1800001</v>
      </c>
      <c r="D1618" s="33"/>
      <c r="E1618" s="36">
        <v>2.0514169999999998E-3</v>
      </c>
      <c r="F1618" s="36">
        <v>2.72E-7</v>
      </c>
      <c r="G1618" s="37">
        <f t="shared" si="328"/>
        <v>10.799766519794973</v>
      </c>
      <c r="H1618" s="37"/>
      <c r="I1618" s="37"/>
      <c r="J1618" s="37">
        <f t="shared" si="329"/>
        <v>0.13564731697586277</v>
      </c>
      <c r="K1618" s="37">
        <f t="shared" si="330"/>
        <v>0.53167949013199289</v>
      </c>
      <c r="L1618" s="39"/>
      <c r="M1618" s="25"/>
    </row>
    <row r="1619" spans="1:13" x14ac:dyDescent="0.2">
      <c r="A1619" s="25"/>
      <c r="B1619" s="35"/>
      <c r="C1619" s="36"/>
      <c r="D1619" s="33"/>
      <c r="E1619" s="36"/>
      <c r="F1619" s="36"/>
      <c r="G1619" s="40"/>
      <c r="H1619" s="37"/>
      <c r="I1619" s="37"/>
      <c r="J1619" s="40"/>
      <c r="K1619" s="40"/>
      <c r="L1619" s="39"/>
      <c r="M1619" s="25"/>
    </row>
    <row r="1620" spans="1:13" x14ac:dyDescent="0.2">
      <c r="A1620" s="25">
        <v>1</v>
      </c>
      <c r="B1620" s="35" t="s">
        <v>2729</v>
      </c>
      <c r="C1620" s="36">
        <f>AVERAGE(C1621:C1626)</f>
        <v>1987641451.1730001</v>
      </c>
      <c r="D1620" s="33"/>
      <c r="E1620" s="36">
        <f>AVERAGE(E1621:E1626)</f>
        <v>2.0362201666666671E-3</v>
      </c>
      <c r="F1620" s="36">
        <f>2*STDEV(E1621:E1626)</f>
        <v>1.0665723916672618E-6</v>
      </c>
      <c r="G1620" s="37">
        <f t="shared" ref="G1620:G1626" si="331">1000*(E1620/((1+(0)/1000)*(E$1576/((1+((4.87)/1000))*0.0020052)))/0.0020052-1)</f>
        <v>3.3117932870623257</v>
      </c>
      <c r="H1620" s="38">
        <f>G1620-I1620</f>
        <v>-6.7682067129376744</v>
      </c>
      <c r="I1620" s="37">
        <v>10.08</v>
      </c>
      <c r="J1620" s="37"/>
      <c r="K1620" s="37">
        <f>F1620/0.0020052*1000</f>
        <v>0.53190324739041595</v>
      </c>
      <c r="L1620" s="39"/>
      <c r="M1620" s="25"/>
    </row>
    <row r="1621" spans="1:13" x14ac:dyDescent="0.2">
      <c r="A1621" s="25"/>
      <c r="B1621" s="35" t="s">
        <v>184</v>
      </c>
      <c r="C1621" s="36">
        <v>1986796762.8570001</v>
      </c>
      <c r="D1621" s="33"/>
      <c r="E1621" s="36">
        <v>2.035551E-3</v>
      </c>
      <c r="F1621" s="36">
        <v>4.0900000000000002E-7</v>
      </c>
      <c r="G1621" s="37">
        <f t="shared" si="331"/>
        <v>2.9820731421916769</v>
      </c>
      <c r="H1621" s="37"/>
      <c r="I1621" s="37"/>
      <c r="J1621" s="37">
        <f t="shared" ref="J1621:J1626" si="332">F1621/0.0020052*1000</f>
        <v>0.20396967883502892</v>
      </c>
      <c r="K1621" s="37">
        <f t="shared" ref="K1621:K1626" si="333">SQRT((F1621/0.0020052*1000)^2+(F$1576/0.0020052*1000)^2)</f>
        <v>0.55307008191397455</v>
      </c>
      <c r="L1621" s="39"/>
      <c r="M1621" s="25"/>
    </row>
    <row r="1622" spans="1:13" x14ac:dyDescent="0.2">
      <c r="A1622" s="25"/>
      <c r="B1622" s="35" t="s">
        <v>185</v>
      </c>
      <c r="C1622" s="36">
        <v>1998743992.9219999</v>
      </c>
      <c r="D1622" s="33"/>
      <c r="E1622" s="36">
        <v>2.0356390000000001E-3</v>
      </c>
      <c r="F1622" s="36">
        <v>2.1299999999999999E-7</v>
      </c>
      <c r="G1622" s="37">
        <f t="shared" si="331"/>
        <v>3.025433599599392</v>
      </c>
      <c r="H1622" s="37"/>
      <c r="I1622" s="37"/>
      <c r="J1622" s="37">
        <f t="shared" si="332"/>
        <v>0.10622381807301018</v>
      </c>
      <c r="K1622" s="37">
        <f t="shared" si="333"/>
        <v>0.52494417336539101</v>
      </c>
      <c r="L1622" s="39"/>
      <c r="M1622" s="25"/>
    </row>
    <row r="1623" spans="1:13" x14ac:dyDescent="0.2">
      <c r="A1623" s="25"/>
      <c r="B1623" s="35" t="s">
        <v>186</v>
      </c>
      <c r="C1623" s="36">
        <v>1986933897.862</v>
      </c>
      <c r="D1623" s="33"/>
      <c r="E1623" s="36">
        <v>2.0366550000000001E-3</v>
      </c>
      <c r="F1623" s="36">
        <v>3.3000000000000002E-7</v>
      </c>
      <c r="G1623" s="37">
        <f t="shared" si="331"/>
        <v>3.5260497896689724</v>
      </c>
      <c r="H1623" s="37"/>
      <c r="I1623" s="37"/>
      <c r="J1623" s="37">
        <f t="shared" si="332"/>
        <v>0.16457211250748055</v>
      </c>
      <c r="K1623" s="37">
        <f t="shared" si="333"/>
        <v>0.53978409187326049</v>
      </c>
      <c r="L1623" s="39"/>
      <c r="M1623" s="25"/>
    </row>
    <row r="1624" spans="1:13" x14ac:dyDescent="0.2">
      <c r="A1624" s="25"/>
      <c r="B1624" s="35" t="s">
        <v>187</v>
      </c>
      <c r="C1624" s="36">
        <v>1974073104.9319999</v>
      </c>
      <c r="D1624" s="33"/>
      <c r="E1624" s="36">
        <v>2.0362660000000001E-3</v>
      </c>
      <c r="F1624" s="36">
        <v>4.0600000000000001E-7</v>
      </c>
      <c r="G1624" s="37">
        <f t="shared" si="331"/>
        <v>3.3343768586286959</v>
      </c>
      <c r="H1624" s="37"/>
      <c r="I1624" s="37"/>
      <c r="J1624" s="37">
        <f t="shared" si="332"/>
        <v>0.20247356872132455</v>
      </c>
      <c r="K1624" s="37">
        <f t="shared" si="333"/>
        <v>0.5525200735312833</v>
      </c>
      <c r="L1624" s="39"/>
      <c r="M1624" s="25"/>
    </row>
    <row r="1625" spans="1:13" x14ac:dyDescent="0.2">
      <c r="A1625" s="25"/>
      <c r="B1625" s="35" t="s">
        <v>188</v>
      </c>
      <c r="C1625" s="36">
        <v>2007495616.2969999</v>
      </c>
      <c r="D1625" s="33"/>
      <c r="E1625" s="36">
        <v>2.0363320000000001E-3</v>
      </c>
      <c r="F1625" s="36">
        <v>3.0699999999999998E-7</v>
      </c>
      <c r="G1625" s="37">
        <f t="shared" si="331"/>
        <v>3.3668972016840382</v>
      </c>
      <c r="H1625" s="37"/>
      <c r="I1625" s="37"/>
      <c r="J1625" s="37">
        <f t="shared" si="332"/>
        <v>0.15310193496908039</v>
      </c>
      <c r="K1625" s="37">
        <f t="shared" si="333"/>
        <v>0.53639825513842065</v>
      </c>
      <c r="L1625" s="39"/>
      <c r="M1625" s="25"/>
    </row>
    <row r="1626" spans="1:13" x14ac:dyDescent="0.2">
      <c r="A1626" s="25"/>
      <c r="B1626" s="35" t="s">
        <v>189</v>
      </c>
      <c r="C1626" s="36">
        <v>1971805332.168</v>
      </c>
      <c r="D1626" s="33"/>
      <c r="E1626" s="36">
        <v>2.0368780000000002E-3</v>
      </c>
      <c r="F1626" s="36">
        <v>2.8299999999999998E-7</v>
      </c>
      <c r="G1626" s="37">
        <f t="shared" si="331"/>
        <v>3.6359291305996244</v>
      </c>
      <c r="H1626" s="37"/>
      <c r="I1626" s="37"/>
      <c r="J1626" s="37">
        <f t="shared" si="332"/>
        <v>0.14113305405944546</v>
      </c>
      <c r="K1626" s="37">
        <f t="shared" si="333"/>
        <v>0.53310545351966909</v>
      </c>
      <c r="L1626" s="39"/>
      <c r="M1626" s="25"/>
    </row>
    <row r="1627" spans="1:13" x14ac:dyDescent="0.2">
      <c r="A1627" s="25"/>
      <c r="B1627" s="35"/>
      <c r="C1627" s="36"/>
      <c r="D1627" s="33"/>
      <c r="E1627" s="36"/>
      <c r="F1627" s="36"/>
      <c r="G1627" s="40"/>
      <c r="H1627" s="37"/>
      <c r="I1627" s="37"/>
      <c r="J1627" s="40"/>
      <c r="K1627" s="40"/>
      <c r="L1627" s="39"/>
      <c r="M1627" s="25"/>
    </row>
    <row r="1628" spans="1:13" x14ac:dyDescent="0.2">
      <c r="A1628" s="25">
        <v>1</v>
      </c>
      <c r="B1628" s="35" t="s">
        <v>539</v>
      </c>
      <c r="C1628" s="36">
        <f>AVERAGE(C1629:C1633)</f>
        <v>2040602548.9626</v>
      </c>
      <c r="D1628" s="33"/>
      <c r="E1628" s="36">
        <f>AVERAGE(E1629:E1633)</f>
        <v>2.0437416000000002E-3</v>
      </c>
      <c r="F1628" s="36">
        <f>2*STDEV(E1629:E1633)</f>
        <v>1.500830836570033E-6</v>
      </c>
      <c r="G1628" s="37">
        <f t="shared" ref="G1628:G1633" si="334">1000*(E1628/((1+(0)/1000)*(E$1576/((1+((4.87)/1000))*0.0020052)))/0.0020052-1)</f>
        <v>7.0178477154048124</v>
      </c>
      <c r="H1628" s="38">
        <f>G1628-I1628</f>
        <v>1.5178477154048124</v>
      </c>
      <c r="I1628" s="37">
        <v>5.5</v>
      </c>
      <c r="J1628" s="37"/>
      <c r="K1628" s="37">
        <f>F1628/0.0020052*1000</f>
        <v>0.74846939785060496</v>
      </c>
      <c r="L1628" s="39"/>
      <c r="M1628" s="25"/>
    </row>
    <row r="1629" spans="1:13" x14ac:dyDescent="0.2">
      <c r="A1629" s="25"/>
      <c r="B1629" s="35" t="s">
        <v>190</v>
      </c>
      <c r="C1629" s="36">
        <v>2016830976.2309999</v>
      </c>
      <c r="D1629" s="33"/>
      <c r="E1629" s="36">
        <v>2.0442339999999998E-3</v>
      </c>
      <c r="F1629" s="36">
        <v>3.1399999999999998E-7</v>
      </c>
      <c r="G1629" s="37">
        <f t="shared" si="334"/>
        <v>7.2604691838991098</v>
      </c>
      <c r="H1629" s="37"/>
      <c r="I1629" s="37"/>
      <c r="J1629" s="37">
        <f>F1629/0.0020052*1000</f>
        <v>0.1565928585677239</v>
      </c>
      <c r="K1629" s="37">
        <f>SQRT((F1629/0.0020052*1000)^2+(F$1576/0.0020052*1000)^2)</f>
        <v>0.53740506973667157</v>
      </c>
      <c r="L1629" s="39"/>
      <c r="M1629" s="25"/>
    </row>
    <row r="1630" spans="1:13" x14ac:dyDescent="0.2">
      <c r="A1630" s="25"/>
      <c r="B1630" s="35" t="s">
        <v>191</v>
      </c>
      <c r="C1630" s="36">
        <v>2047277665.3399999</v>
      </c>
      <c r="D1630" s="33"/>
      <c r="E1630" s="36">
        <v>2.0428960000000002E-3</v>
      </c>
      <c r="F1630" s="36">
        <v>4.8599999999999998E-7</v>
      </c>
      <c r="G1630" s="37">
        <f t="shared" si="334"/>
        <v>6.6011931383154199</v>
      </c>
      <c r="H1630" s="37"/>
      <c r="I1630" s="37"/>
      <c r="J1630" s="37">
        <f>F1630/0.0020052*1000</f>
        <v>0.2423698384201077</v>
      </c>
      <c r="K1630" s="37">
        <f>SQRT((F1630/0.0020052*1000)^2+(F$1576/0.0020052*1000)^2)</f>
        <v>0.56835378436327388</v>
      </c>
      <c r="L1630" s="39"/>
      <c r="M1630" s="25"/>
    </row>
    <row r="1631" spans="1:13" x14ac:dyDescent="0.2">
      <c r="A1631" s="25"/>
      <c r="B1631" s="35" t="s">
        <v>192</v>
      </c>
      <c r="C1631" s="36">
        <v>2067493421.049</v>
      </c>
      <c r="D1631" s="33"/>
      <c r="E1631" s="36">
        <v>2.044157E-3</v>
      </c>
      <c r="F1631" s="36">
        <v>5.8100000000000003E-7</v>
      </c>
      <c r="G1631" s="37">
        <f t="shared" si="334"/>
        <v>7.2225287836675811</v>
      </c>
      <c r="H1631" s="37"/>
      <c r="I1631" s="37"/>
      <c r="J1631" s="37">
        <f>F1631/0.0020052*1000</f>
        <v>0.28974665868741273</v>
      </c>
      <c r="K1631" s="37">
        <f>SQRT((F1631/0.0020052*1000)^2+(F$1576/0.0020052*1000)^2)</f>
        <v>0.59011525301824364</v>
      </c>
      <c r="L1631" s="39"/>
      <c r="M1631" s="25"/>
    </row>
    <row r="1632" spans="1:13" x14ac:dyDescent="0.2">
      <c r="A1632" s="25"/>
      <c r="B1632" s="35" t="s">
        <v>193</v>
      </c>
      <c r="C1632" s="36">
        <v>2034629219.8729999</v>
      </c>
      <c r="D1632" s="33"/>
      <c r="E1632" s="36">
        <v>2.0429620000000002E-3</v>
      </c>
      <c r="F1632" s="36">
        <v>3.5100000000000001E-7</v>
      </c>
      <c r="G1632" s="37">
        <f t="shared" si="334"/>
        <v>6.6337134813709842</v>
      </c>
      <c r="H1632" s="37"/>
      <c r="I1632" s="37"/>
      <c r="J1632" s="37">
        <f>F1632/0.0020052*1000</f>
        <v>0.17504488330341114</v>
      </c>
      <c r="K1632" s="37">
        <f>SQRT((F1632/0.0020052*1000)^2+(F$1576/0.0020052*1000)^2)</f>
        <v>0.54306868515407014</v>
      </c>
      <c r="L1632" s="39"/>
      <c r="M1632" s="25"/>
    </row>
    <row r="1633" spans="1:13" x14ac:dyDescent="0.2">
      <c r="A1633" s="25"/>
      <c r="B1633" s="35" t="s">
        <v>194</v>
      </c>
      <c r="C1633" s="36">
        <v>2036781462.3199999</v>
      </c>
      <c r="D1633" s="33"/>
      <c r="E1633" s="36">
        <v>2.0444590000000002E-3</v>
      </c>
      <c r="F1633" s="36">
        <v>3.5999999999999999E-7</v>
      </c>
      <c r="G1633" s="37">
        <f t="shared" si="334"/>
        <v>7.3713339897707453</v>
      </c>
      <c r="H1633" s="37"/>
      <c r="I1633" s="37"/>
      <c r="J1633" s="37">
        <f>F1633/0.0020052*1000</f>
        <v>0.17953321364452424</v>
      </c>
      <c r="K1633" s="37">
        <f>SQRT((F1633/0.0020052*1000)^2+(F$1576/0.0020052*1000)^2)</f>
        <v>0.54453196455836839</v>
      </c>
      <c r="L1633" s="39"/>
      <c r="M1633" s="25"/>
    </row>
    <row r="1634" spans="1:13" x14ac:dyDescent="0.2">
      <c r="A1634" s="25"/>
      <c r="B1634" s="35"/>
      <c r="C1634" s="36"/>
      <c r="D1634" s="33"/>
      <c r="E1634" s="36"/>
      <c r="F1634" s="36"/>
      <c r="G1634" s="40"/>
      <c r="H1634" s="37"/>
      <c r="I1634" s="37"/>
      <c r="J1634" s="40"/>
      <c r="K1634" s="40"/>
      <c r="L1634" s="39"/>
      <c r="M1634" s="25"/>
    </row>
    <row r="1635" spans="1:13" x14ac:dyDescent="0.2">
      <c r="A1635" s="25">
        <v>1</v>
      </c>
      <c r="B1635" s="35" t="s">
        <v>1390</v>
      </c>
      <c r="C1635" s="36">
        <f>AVERAGE(C1636:C1641)</f>
        <v>2007021735.3929999</v>
      </c>
      <c r="D1635" s="33"/>
      <c r="E1635" s="36">
        <f>AVERAGE(E1636:E1641)</f>
        <v>2.0412950000000003E-3</v>
      </c>
      <c r="F1635" s="36">
        <f>2*STDEV(E1636:E1641)</f>
        <v>7.2671975341260874E-7</v>
      </c>
      <c r="G1635" s="37">
        <f t="shared" ref="G1635:G1641" si="335">1000*(E1635/((1+(0)/1000)*(E$1576/((1+((4.87)/1000))*0.0020052)))/0.0020052-1)</f>
        <v>5.8123284529791874</v>
      </c>
      <c r="H1635" s="38">
        <f>G1635-I1635</f>
        <v>0.6423284529791875</v>
      </c>
      <c r="I1635" s="37">
        <v>5.17</v>
      </c>
      <c r="J1635" s="37"/>
      <c r="K1635" s="37">
        <f>F1635/0.0020052*1000</f>
        <v>0.36241759096978293</v>
      </c>
      <c r="L1635" s="39" t="s">
        <v>3630</v>
      </c>
      <c r="M1635" s="25"/>
    </row>
    <row r="1636" spans="1:13" x14ac:dyDescent="0.2">
      <c r="A1636" s="25"/>
      <c r="B1636" s="35" t="s">
        <v>199</v>
      </c>
      <c r="C1636" s="36">
        <v>2034652003.2030001</v>
      </c>
      <c r="D1636" s="33"/>
      <c r="E1636" s="36">
        <v>2.0408639999999999E-3</v>
      </c>
      <c r="F1636" s="36">
        <v>2.7000000000000001E-7</v>
      </c>
      <c r="G1636" s="37">
        <f t="shared" si="335"/>
        <v>5.5999607581758148</v>
      </c>
      <c r="H1636" s="37"/>
      <c r="I1636" s="37"/>
      <c r="J1636" s="37">
        <f t="shared" ref="J1636:J1641" si="336">F1636/0.0020052*1000</f>
        <v>0.13464991023339321</v>
      </c>
      <c r="K1636" s="37">
        <f t="shared" ref="K1636:K1641" si="337">SQRT((F1636/0.0020052*1000)^2+(F$1576/0.0020052*1000)^2)</f>
        <v>0.53142589695095455</v>
      </c>
      <c r="L1636" s="39"/>
      <c r="M1636" s="25"/>
    </row>
    <row r="1637" spans="1:13" x14ac:dyDescent="0.2">
      <c r="A1637" s="25"/>
      <c r="B1637" s="35" t="s">
        <v>200</v>
      </c>
      <c r="C1637" s="36">
        <v>2004744174.825</v>
      </c>
      <c r="D1637" s="33"/>
      <c r="E1637" s="36">
        <v>2.0415910000000002E-3</v>
      </c>
      <c r="F1637" s="36">
        <v>4.7100000000000002E-7</v>
      </c>
      <c r="G1637" s="37">
        <f t="shared" si="335"/>
        <v>5.958177264259179</v>
      </c>
      <c r="H1637" s="37"/>
      <c r="I1637" s="37"/>
      <c r="J1637" s="37">
        <f t="shared" si="336"/>
        <v>0.23488928785158589</v>
      </c>
      <c r="K1637" s="37">
        <f t="shared" si="337"/>
        <v>0.56520426676706081</v>
      </c>
      <c r="L1637" s="39"/>
      <c r="M1637" s="25"/>
    </row>
    <row r="1638" spans="1:13" x14ac:dyDescent="0.2">
      <c r="A1638" s="25"/>
      <c r="B1638" s="35" t="s">
        <v>201</v>
      </c>
      <c r="C1638" s="36">
        <v>1997649124.7279999</v>
      </c>
      <c r="D1638" s="33"/>
      <c r="E1638" s="36">
        <v>2.0412619999999999E-3</v>
      </c>
      <c r="F1638" s="36">
        <v>2.5699999999999999E-7</v>
      </c>
      <c r="G1638" s="37">
        <f t="shared" si="335"/>
        <v>5.7960682814512943</v>
      </c>
      <c r="H1638" s="37"/>
      <c r="I1638" s="37"/>
      <c r="J1638" s="37">
        <f t="shared" si="336"/>
        <v>0.12816676640734093</v>
      </c>
      <c r="K1638" s="37">
        <f t="shared" si="337"/>
        <v>0.52982035222854507</v>
      </c>
      <c r="L1638" s="39"/>
      <c r="M1638" s="25"/>
    </row>
    <row r="1639" spans="1:13" x14ac:dyDescent="0.2">
      <c r="A1639" s="25"/>
      <c r="B1639" s="35" t="s">
        <v>202</v>
      </c>
      <c r="C1639" s="36">
        <v>1998949993.286</v>
      </c>
      <c r="D1639" s="33"/>
      <c r="E1639" s="36">
        <v>2.040909E-3</v>
      </c>
      <c r="F1639" s="36">
        <v>1.5900000000000001E-7</v>
      </c>
      <c r="G1639" s="37">
        <f t="shared" si="335"/>
        <v>5.6221337193502752</v>
      </c>
      <c r="H1639" s="37"/>
      <c r="I1639" s="37"/>
      <c r="J1639" s="37">
        <f t="shared" si="336"/>
        <v>7.9293836026331541E-2</v>
      </c>
      <c r="K1639" s="37">
        <f t="shared" si="337"/>
        <v>0.52016381848032889</v>
      </c>
      <c r="L1639" s="39"/>
      <c r="M1639" s="25"/>
    </row>
    <row r="1640" spans="1:13" x14ac:dyDescent="0.2">
      <c r="A1640" s="25"/>
      <c r="B1640" s="35" t="s">
        <v>203</v>
      </c>
      <c r="C1640" s="36">
        <v>1998909677.9990001</v>
      </c>
      <c r="D1640" s="33"/>
      <c r="E1640" s="36">
        <v>2.0417759999999999E-3</v>
      </c>
      <c r="F1640" s="36">
        <v>3.7800000000000002E-7</v>
      </c>
      <c r="G1640" s="37">
        <f t="shared" si="335"/>
        <v>6.049332771309146</v>
      </c>
      <c r="H1640" s="37"/>
      <c r="I1640" s="37"/>
      <c r="J1640" s="37">
        <f t="shared" si="336"/>
        <v>0.18850987432675045</v>
      </c>
      <c r="K1640" s="37">
        <f t="shared" si="337"/>
        <v>0.54755717358368428</v>
      </c>
      <c r="L1640" s="39"/>
      <c r="M1640" s="25"/>
    </row>
    <row r="1641" spans="1:13" x14ac:dyDescent="0.2">
      <c r="A1641" s="25"/>
      <c r="B1641" s="35" t="s">
        <v>204</v>
      </c>
      <c r="C1641" s="36">
        <v>2007225438.3169999</v>
      </c>
      <c r="D1641" s="33"/>
      <c r="E1641" s="36">
        <v>2.041368E-3</v>
      </c>
      <c r="F1641" s="36">
        <v>4.2800000000000002E-7</v>
      </c>
      <c r="G1641" s="37">
        <f t="shared" si="335"/>
        <v>5.848297923328527</v>
      </c>
      <c r="H1641" s="37"/>
      <c r="I1641" s="37"/>
      <c r="J1641" s="37">
        <f t="shared" si="336"/>
        <v>0.21344504288848995</v>
      </c>
      <c r="K1641" s="37">
        <f t="shared" si="337"/>
        <v>0.55663423534484024</v>
      </c>
      <c r="L1641" s="39"/>
      <c r="M1641" s="25"/>
    </row>
    <row r="1642" spans="1:13" x14ac:dyDescent="0.2">
      <c r="A1642" s="25"/>
      <c r="B1642" s="35"/>
      <c r="C1642" s="36"/>
      <c r="D1642" s="33"/>
      <c r="E1642" s="36"/>
      <c r="F1642" s="36"/>
      <c r="G1642" s="40"/>
      <c r="H1642" s="37"/>
      <c r="I1642" s="37"/>
      <c r="J1642" s="40"/>
      <c r="K1642" s="40"/>
      <c r="L1642" s="39"/>
      <c r="M1642" s="25"/>
    </row>
    <row r="1643" spans="1:13" x14ac:dyDescent="0.2">
      <c r="A1643" s="25">
        <v>1</v>
      </c>
      <c r="B1643" s="35" t="s">
        <v>1864</v>
      </c>
      <c r="C1643" s="36">
        <f>AVERAGE(C1644:C1665)</f>
        <v>1997200073.5198183</v>
      </c>
      <c r="D1643" s="33"/>
      <c r="E1643" s="36">
        <f>AVERAGE(E1644:E1665)</f>
        <v>2.0120375909090907E-3</v>
      </c>
      <c r="F1643" s="36">
        <f>2*STDEV(E1644:E1665)</f>
        <v>1.5124159995993485E-6</v>
      </c>
      <c r="G1643" s="37">
        <f t="shared" ref="G1643:G1665" si="338">1000*(E1643/((1+(0)/1000)*(E$1576/((1+((4.87)/1000))*0.0020052)))/0.0020052-1)</f>
        <v>-8.6037470100132083</v>
      </c>
      <c r="H1643" s="38">
        <f>G1643-I1643</f>
        <v>-0.99374701001320798</v>
      </c>
      <c r="I1643" s="37">
        <v>-7.61</v>
      </c>
      <c r="J1643" s="37"/>
      <c r="K1643" s="37">
        <f>F1643/0.0020052*1000</f>
        <v>0.75424695770962924</v>
      </c>
      <c r="L1643" s="39"/>
      <c r="M1643" s="25"/>
    </row>
    <row r="1644" spans="1:13" x14ac:dyDescent="0.2">
      <c r="A1644" s="25"/>
      <c r="B1644" s="35" t="s">
        <v>334</v>
      </c>
      <c r="C1644" s="36">
        <v>1996841896.793</v>
      </c>
      <c r="D1644" s="33"/>
      <c r="E1644" s="36">
        <v>2.0118409999999999E-3</v>
      </c>
      <c r="F1644" s="36">
        <v>1.04E-6</v>
      </c>
      <c r="G1644" s="37">
        <f t="shared" si="338"/>
        <v>-8.7006137343353949</v>
      </c>
      <c r="H1644" s="37"/>
      <c r="I1644" s="37"/>
      <c r="J1644" s="37">
        <f t="shared" ref="J1644:J1665" si="339">F1644/0.0020052*1000</f>
        <v>0.51865150608418109</v>
      </c>
      <c r="K1644" s="37">
        <f t="shared" ref="K1644:K1665" si="340">SQRT((F1644/0.0020052*1000)^2+(F$1576/0.0020052*1000)^2)</f>
        <v>0.73026178209437675</v>
      </c>
      <c r="L1644" s="39"/>
      <c r="M1644" s="25"/>
    </row>
    <row r="1645" spans="1:13" x14ac:dyDescent="0.2">
      <c r="A1645" s="25"/>
      <c r="B1645" s="35" t="s">
        <v>335</v>
      </c>
      <c r="C1645" s="36">
        <v>1987818704.5810001</v>
      </c>
      <c r="D1645" s="33"/>
      <c r="E1645" s="36">
        <v>2.0133989999999999E-3</v>
      </c>
      <c r="F1645" s="36">
        <v>2.0800000000000001E-7</v>
      </c>
      <c r="G1645" s="37">
        <f t="shared" si="338"/>
        <v>-7.9329365452324163</v>
      </c>
      <c r="H1645" s="37"/>
      <c r="I1645" s="37"/>
      <c r="J1645" s="37">
        <f t="shared" si="339"/>
        <v>0.10373030121683624</v>
      </c>
      <c r="K1645" s="37">
        <f t="shared" si="340"/>
        <v>0.5244452888670097</v>
      </c>
      <c r="L1645" s="39"/>
      <c r="M1645" s="25"/>
    </row>
    <row r="1646" spans="1:13" x14ac:dyDescent="0.2">
      <c r="A1646" s="25"/>
      <c r="B1646" s="35" t="s">
        <v>336</v>
      </c>
      <c r="C1646" s="36">
        <v>2000462223.237</v>
      </c>
      <c r="D1646" s="33"/>
      <c r="E1646" s="36">
        <v>2.0124050000000001E-3</v>
      </c>
      <c r="F1646" s="36">
        <v>3.9400000000000001E-7</v>
      </c>
      <c r="G1646" s="37">
        <f t="shared" si="338"/>
        <v>-8.422712620950179</v>
      </c>
      <c r="H1646" s="37"/>
      <c r="I1646" s="37"/>
      <c r="J1646" s="37">
        <f t="shared" si="339"/>
        <v>0.19648912826650708</v>
      </c>
      <c r="K1646" s="37">
        <f t="shared" si="340"/>
        <v>0.55035521543017796</v>
      </c>
      <c r="L1646" s="39"/>
      <c r="M1646" s="25"/>
    </row>
    <row r="1647" spans="1:13" x14ac:dyDescent="0.2">
      <c r="A1647" s="25"/>
      <c r="B1647" s="35" t="s">
        <v>337</v>
      </c>
      <c r="C1647" s="36">
        <v>1999291121.165</v>
      </c>
      <c r="D1647" s="33"/>
      <c r="E1647" s="36">
        <v>2.0111679999999998E-3</v>
      </c>
      <c r="F1647" s="36">
        <v>9.9999999999999995E-7</v>
      </c>
      <c r="G1647" s="37">
        <f t="shared" si="338"/>
        <v>-9.0322226870095399</v>
      </c>
      <c r="H1647" s="37"/>
      <c r="I1647" s="37"/>
      <c r="J1647" s="37">
        <f t="shared" si="339"/>
        <v>0.49870337123478953</v>
      </c>
      <c r="K1647" s="37">
        <f t="shared" si="340"/>
        <v>0.71623176284301304</v>
      </c>
      <c r="L1647" s="39"/>
      <c r="M1647" s="25"/>
    </row>
    <row r="1648" spans="1:13" x14ac:dyDescent="0.2">
      <c r="A1648" s="25"/>
      <c r="B1648" s="35" t="s">
        <v>338</v>
      </c>
      <c r="C1648" s="36">
        <v>2003991442.9159999</v>
      </c>
      <c r="D1648" s="33"/>
      <c r="E1648" s="36">
        <v>2.0117949999999998E-3</v>
      </c>
      <c r="F1648" s="36">
        <v>3.7800000000000002E-7</v>
      </c>
      <c r="G1648" s="37">
        <f t="shared" si="338"/>
        <v>-8.723279427980458</v>
      </c>
      <c r="H1648" s="37"/>
      <c r="I1648" s="37"/>
      <c r="J1648" s="37">
        <f t="shared" si="339"/>
        <v>0.18850987432675045</v>
      </c>
      <c r="K1648" s="37">
        <f t="shared" si="340"/>
        <v>0.54755717358368428</v>
      </c>
      <c r="L1648" s="39"/>
      <c r="M1648" s="25"/>
    </row>
    <row r="1649" spans="1:13" x14ac:dyDescent="0.2">
      <c r="A1649" s="25"/>
      <c r="B1649" s="35" t="s">
        <v>339</v>
      </c>
      <c r="C1649" s="36">
        <v>1992126283.3080001</v>
      </c>
      <c r="D1649" s="33"/>
      <c r="E1649" s="36">
        <v>2.0128780000000001E-3</v>
      </c>
      <c r="F1649" s="36">
        <v>3.3999999999999997E-7</v>
      </c>
      <c r="G1649" s="37">
        <f t="shared" si="338"/>
        <v>-8.1896501623841544</v>
      </c>
      <c r="H1649" s="37"/>
      <c r="I1649" s="37"/>
      <c r="J1649" s="37">
        <f t="shared" si="339"/>
        <v>0.16955914621982843</v>
      </c>
      <c r="K1649" s="37">
        <f t="shared" si="340"/>
        <v>0.54132540092911108</v>
      </c>
      <c r="L1649" s="39"/>
      <c r="M1649" s="25"/>
    </row>
    <row r="1650" spans="1:13" x14ac:dyDescent="0.2">
      <c r="A1650" s="25"/>
      <c r="B1650" s="35" t="s">
        <v>334</v>
      </c>
      <c r="C1650" s="36">
        <v>1970685308.5650001</v>
      </c>
      <c r="D1650" s="33"/>
      <c r="E1650" s="36">
        <v>2.0126290000000002E-3</v>
      </c>
      <c r="F1650" s="36">
        <v>4.6800000000000001E-7</v>
      </c>
      <c r="G1650" s="37">
        <f t="shared" si="338"/>
        <v>-8.3123405475490344</v>
      </c>
      <c r="H1650" s="37"/>
      <c r="I1650" s="37"/>
      <c r="J1650" s="37">
        <f t="shared" si="339"/>
        <v>0.23339317773788151</v>
      </c>
      <c r="K1650" s="37">
        <f t="shared" si="340"/>
        <v>0.56458414876690621</v>
      </c>
      <c r="L1650" s="39"/>
      <c r="M1650" s="25"/>
    </row>
    <row r="1651" spans="1:13" x14ac:dyDescent="0.2">
      <c r="A1651" s="25"/>
      <c r="B1651" s="35" t="s">
        <v>334</v>
      </c>
      <c r="C1651" s="36">
        <v>2086394887.4030001</v>
      </c>
      <c r="D1651" s="33"/>
      <c r="E1651" s="36">
        <v>2.0125099999999999E-3</v>
      </c>
      <c r="F1651" s="36">
        <v>3.5999999999999999E-7</v>
      </c>
      <c r="G1651" s="37">
        <f t="shared" si="338"/>
        <v>-8.3709757115434371</v>
      </c>
      <c r="H1651" s="37"/>
      <c r="I1651" s="37"/>
      <c r="J1651" s="37">
        <f t="shared" si="339"/>
        <v>0.17953321364452424</v>
      </c>
      <c r="K1651" s="37">
        <f t="shared" si="340"/>
        <v>0.54453196455836839</v>
      </c>
      <c r="L1651" s="39"/>
      <c r="M1651" s="25"/>
    </row>
    <row r="1652" spans="1:13" x14ac:dyDescent="0.2">
      <c r="A1652" s="25"/>
      <c r="B1652" s="35" t="s">
        <v>335</v>
      </c>
      <c r="C1652" s="36">
        <v>1971339436.1289999</v>
      </c>
      <c r="D1652" s="33"/>
      <c r="E1652" s="36">
        <v>2.0120630000000001E-3</v>
      </c>
      <c r="F1652" s="36">
        <v>3.6100000000000002E-7</v>
      </c>
      <c r="G1652" s="37">
        <f t="shared" si="338"/>
        <v>-8.5912271258751218</v>
      </c>
      <c r="H1652" s="37"/>
      <c r="I1652" s="37"/>
      <c r="J1652" s="37">
        <f t="shared" si="339"/>
        <v>0.18003191701575905</v>
      </c>
      <c r="K1652" s="37">
        <f t="shared" si="340"/>
        <v>0.54469659147881111</v>
      </c>
      <c r="L1652" s="39"/>
      <c r="M1652" s="25"/>
    </row>
    <row r="1653" spans="1:13" x14ac:dyDescent="0.2">
      <c r="A1653" s="25"/>
      <c r="B1653" s="35" t="s">
        <v>1667</v>
      </c>
      <c r="C1653" s="36">
        <v>1947684080.227</v>
      </c>
      <c r="D1653" s="33"/>
      <c r="E1653" s="36">
        <v>2.0110140000000002E-3</v>
      </c>
      <c r="F1653" s="36">
        <v>2.11E-7</v>
      </c>
      <c r="G1653" s="37">
        <f t="shared" si="338"/>
        <v>-9.1081034874725972</v>
      </c>
      <c r="H1653" s="37"/>
      <c r="I1653" s="37"/>
      <c r="J1653" s="37">
        <f t="shared" si="339"/>
        <v>0.10522641133054059</v>
      </c>
      <c r="K1653" s="37">
        <f t="shared" si="340"/>
        <v>0.52474325461674098</v>
      </c>
      <c r="L1653" s="39"/>
      <c r="M1653" s="25"/>
    </row>
    <row r="1654" spans="1:13" x14ac:dyDescent="0.2">
      <c r="A1654" s="25"/>
      <c r="B1654" s="35" t="s">
        <v>1667</v>
      </c>
      <c r="C1654" s="36">
        <v>2096058060.47</v>
      </c>
      <c r="D1654" s="33"/>
      <c r="E1654" s="36">
        <v>2.0106080000000001E-3</v>
      </c>
      <c r="F1654" s="36">
        <v>2.3099999999999999E-7</v>
      </c>
      <c r="G1654" s="37">
        <f t="shared" si="338"/>
        <v>-9.3081528705122309</v>
      </c>
      <c r="H1654" s="37"/>
      <c r="I1654" s="37"/>
      <c r="J1654" s="37">
        <f t="shared" si="339"/>
        <v>0.11520047875523638</v>
      </c>
      <c r="K1654" s="37">
        <f t="shared" si="340"/>
        <v>0.52683397378083108</v>
      </c>
      <c r="L1654" s="39"/>
      <c r="M1654" s="25"/>
    </row>
    <row r="1655" spans="1:13" x14ac:dyDescent="0.2">
      <c r="A1655" s="25"/>
      <c r="B1655" s="35" t="s">
        <v>340</v>
      </c>
      <c r="C1655" s="36">
        <v>1911260748.4389999</v>
      </c>
      <c r="D1655" s="33"/>
      <c r="E1655" s="36">
        <v>2.0128870000000001E-3</v>
      </c>
      <c r="F1655" s="36">
        <v>5.0999999999999999E-7</v>
      </c>
      <c r="G1655" s="37">
        <f t="shared" si="338"/>
        <v>-8.1852155701493956</v>
      </c>
      <c r="H1655" s="37"/>
      <c r="I1655" s="37"/>
      <c r="J1655" s="37">
        <f t="shared" si="339"/>
        <v>0.25433871932974267</v>
      </c>
      <c r="K1655" s="37">
        <f t="shared" si="340"/>
        <v>0.57355999666517832</v>
      </c>
      <c r="L1655" s="39"/>
      <c r="M1655" s="25"/>
    </row>
    <row r="1656" spans="1:13" x14ac:dyDescent="0.2">
      <c r="A1656" s="25"/>
      <c r="B1656" s="35" t="s">
        <v>341</v>
      </c>
      <c r="C1656" s="36">
        <v>2031664625.0469999</v>
      </c>
      <c r="D1656" s="33"/>
      <c r="E1656" s="36">
        <v>2.01148E-3</v>
      </c>
      <c r="F1656" s="36">
        <v>1.9500000000000001E-7</v>
      </c>
      <c r="G1656" s="37">
        <f t="shared" si="338"/>
        <v>-8.8784901562006802</v>
      </c>
      <c r="H1656" s="37"/>
      <c r="I1656" s="37"/>
      <c r="J1656" s="37">
        <f t="shared" si="339"/>
        <v>9.7247157390783975E-2</v>
      </c>
      <c r="K1656" s="37">
        <f t="shared" si="340"/>
        <v>0.52320158184475485</v>
      </c>
      <c r="L1656" s="39"/>
      <c r="M1656" s="25"/>
    </row>
    <row r="1657" spans="1:13" x14ac:dyDescent="0.2">
      <c r="A1657" s="25"/>
      <c r="B1657" s="35" t="s">
        <v>342</v>
      </c>
      <c r="C1657" s="36">
        <v>2034970556.1059999</v>
      </c>
      <c r="D1657" s="33"/>
      <c r="E1657" s="36">
        <v>2.0114920000000001E-3</v>
      </c>
      <c r="F1657" s="36">
        <v>1.4100000000000001E-7</v>
      </c>
      <c r="G1657" s="37">
        <f t="shared" si="338"/>
        <v>-8.8725773665542249</v>
      </c>
      <c r="H1657" s="37"/>
      <c r="I1657" s="37"/>
      <c r="J1657" s="37">
        <f t="shared" si="339"/>
        <v>7.0317175344105337E-2</v>
      </c>
      <c r="K1657" s="37">
        <f t="shared" si="340"/>
        <v>0.51887126608884337</v>
      </c>
      <c r="L1657" s="39"/>
      <c r="M1657" s="25"/>
    </row>
    <row r="1658" spans="1:13" x14ac:dyDescent="0.2">
      <c r="A1658" s="25"/>
      <c r="B1658" s="35" t="s">
        <v>343</v>
      </c>
      <c r="C1658" s="36">
        <v>1992469081.211</v>
      </c>
      <c r="D1658" s="33"/>
      <c r="E1658" s="36">
        <v>2.0117170000000001E-3</v>
      </c>
      <c r="F1658" s="36">
        <v>2.7799999999999997E-7</v>
      </c>
      <c r="G1658" s="37">
        <f t="shared" si="338"/>
        <v>-8.7617125606823656</v>
      </c>
      <c r="H1658" s="37"/>
      <c r="I1658" s="37"/>
      <c r="J1658" s="37">
        <f t="shared" si="339"/>
        <v>0.13863953720327146</v>
      </c>
      <c r="K1658" s="37">
        <f t="shared" si="340"/>
        <v>0.53245075537574649</v>
      </c>
      <c r="L1658" s="39"/>
      <c r="M1658" s="25"/>
    </row>
    <row r="1659" spans="1:13" x14ac:dyDescent="0.2">
      <c r="A1659" s="25"/>
      <c r="B1659" s="35" t="s">
        <v>344</v>
      </c>
      <c r="C1659" s="36">
        <v>2028848698.24</v>
      </c>
      <c r="D1659" s="33"/>
      <c r="E1659" s="36">
        <v>2.0116000000000001E-3</v>
      </c>
      <c r="F1659" s="36">
        <v>4.3500000000000002E-7</v>
      </c>
      <c r="G1659" s="37">
        <f t="shared" si="338"/>
        <v>-8.8193622597355628</v>
      </c>
      <c r="H1659" s="37"/>
      <c r="I1659" s="37"/>
      <c r="J1659" s="37">
        <f t="shared" si="339"/>
        <v>0.21693596648713345</v>
      </c>
      <c r="K1659" s="37">
        <f t="shared" si="340"/>
        <v>0.55798216743904316</v>
      </c>
      <c r="L1659" s="39"/>
      <c r="M1659" s="25"/>
    </row>
    <row r="1660" spans="1:13" x14ac:dyDescent="0.2">
      <c r="A1660" s="25"/>
      <c r="B1660" s="35" t="s">
        <v>345</v>
      </c>
      <c r="C1660" s="36">
        <v>2011283610.8329999</v>
      </c>
      <c r="D1660" s="33"/>
      <c r="E1660" s="36">
        <v>2.0113840000000002E-3</v>
      </c>
      <c r="F1660" s="36">
        <v>3.1100000000000002E-7</v>
      </c>
      <c r="G1660" s="37">
        <f t="shared" si="338"/>
        <v>-8.9257924733725513</v>
      </c>
      <c r="H1660" s="37"/>
      <c r="I1660" s="37"/>
      <c r="J1660" s="37">
        <f t="shared" si="339"/>
        <v>0.15509674845401958</v>
      </c>
      <c r="K1660" s="37">
        <f t="shared" si="340"/>
        <v>0.53697102994973123</v>
      </c>
      <c r="L1660" s="39"/>
      <c r="M1660" s="25"/>
    </row>
    <row r="1661" spans="1:13" x14ac:dyDescent="0.2">
      <c r="A1661" s="25"/>
      <c r="B1661" s="35" t="s">
        <v>346</v>
      </c>
      <c r="C1661" s="36">
        <v>1999287181.944</v>
      </c>
      <c r="D1661" s="33"/>
      <c r="E1661" s="36">
        <v>2.0133320000000001E-3</v>
      </c>
      <c r="F1661" s="36">
        <v>7.8400000000000003E-7</v>
      </c>
      <c r="G1661" s="37">
        <f t="shared" si="338"/>
        <v>-7.9659496207588054</v>
      </c>
      <c r="H1661" s="37"/>
      <c r="I1661" s="37"/>
      <c r="J1661" s="37">
        <f t="shared" si="339"/>
        <v>0.39098344304807503</v>
      </c>
      <c r="K1661" s="37">
        <f t="shared" si="340"/>
        <v>0.64587223067878763</v>
      </c>
      <c r="L1661" s="39"/>
      <c r="M1661" s="25"/>
    </row>
    <row r="1662" spans="1:13" x14ac:dyDescent="0.2">
      <c r="A1662" s="25"/>
      <c r="B1662" s="35" t="s">
        <v>347</v>
      </c>
      <c r="C1662" s="36">
        <v>1988062466.688</v>
      </c>
      <c r="D1662" s="33"/>
      <c r="E1662" s="36">
        <v>2.0113219999999998E-3</v>
      </c>
      <c r="F1662" s="36">
        <v>1.01E-7</v>
      </c>
      <c r="G1662" s="37">
        <f t="shared" si="338"/>
        <v>-8.9563418865461486</v>
      </c>
      <c r="H1662" s="37"/>
      <c r="I1662" s="37"/>
      <c r="J1662" s="37">
        <f t="shared" si="339"/>
        <v>5.0369040494713746E-2</v>
      </c>
      <c r="K1662" s="37">
        <f t="shared" si="340"/>
        <v>0.51654615075966237</v>
      </c>
      <c r="L1662" s="39"/>
      <c r="M1662" s="25"/>
    </row>
    <row r="1663" spans="1:13" x14ac:dyDescent="0.2">
      <c r="A1663" s="25"/>
      <c r="B1663" s="35" t="s">
        <v>348</v>
      </c>
      <c r="C1663" s="36">
        <v>1958355091.573</v>
      </c>
      <c r="D1663" s="33"/>
      <c r="E1663" s="36">
        <v>2.0126359999999999E-3</v>
      </c>
      <c r="F1663" s="36">
        <v>5.3200000000000005E-7</v>
      </c>
      <c r="G1663" s="37">
        <f t="shared" si="338"/>
        <v>-8.3088914202552608</v>
      </c>
      <c r="H1663" s="37"/>
      <c r="I1663" s="37"/>
      <c r="J1663" s="37">
        <f t="shared" si="339"/>
        <v>0.26531019349690804</v>
      </c>
      <c r="K1663" s="37">
        <f t="shared" si="340"/>
        <v>0.57850875913648225</v>
      </c>
      <c r="L1663" s="39"/>
      <c r="M1663" s="25"/>
    </row>
    <row r="1664" spans="1:13" x14ac:dyDescent="0.2">
      <c r="A1664" s="25"/>
      <c r="B1664" s="35" t="s">
        <v>349</v>
      </c>
      <c r="C1664" s="36">
        <v>1979269117.053</v>
      </c>
      <c r="D1664" s="33"/>
      <c r="E1664" s="36">
        <v>2.0124409999999998E-3</v>
      </c>
      <c r="F1664" s="36">
        <v>5.8699999999999995E-7</v>
      </c>
      <c r="G1664" s="37">
        <f t="shared" si="338"/>
        <v>-8.4049742520108097</v>
      </c>
      <c r="H1664" s="37"/>
      <c r="I1664" s="37"/>
      <c r="J1664" s="37">
        <f t="shared" si="339"/>
        <v>0.29273887891482148</v>
      </c>
      <c r="K1664" s="37">
        <f t="shared" si="340"/>
        <v>0.5915901764334599</v>
      </c>
      <c r="L1664" s="39"/>
      <c r="M1664" s="25"/>
    </row>
    <row r="1665" spans="1:13" x14ac:dyDescent="0.2">
      <c r="A1665" s="25"/>
      <c r="B1665" s="35" t="s">
        <v>350</v>
      </c>
      <c r="C1665" s="36">
        <v>1950236995.5079999</v>
      </c>
      <c r="D1665" s="33"/>
      <c r="E1665" s="36">
        <v>2.0122260000000002E-3</v>
      </c>
      <c r="F1665" s="36">
        <v>2.8299999999999998E-7</v>
      </c>
      <c r="G1665" s="37">
        <f t="shared" si="338"/>
        <v>-8.5109117331769735</v>
      </c>
      <c r="H1665" s="37"/>
      <c r="I1665" s="37"/>
      <c r="J1665" s="37">
        <f t="shared" si="339"/>
        <v>0.14113305405944546</v>
      </c>
      <c r="K1665" s="37">
        <f t="shared" si="340"/>
        <v>0.53310545351966909</v>
      </c>
      <c r="L1665" s="39"/>
      <c r="M1665" s="25"/>
    </row>
    <row r="1666" spans="1:13" x14ac:dyDescent="0.2">
      <c r="A1666" s="25"/>
      <c r="B1666" s="35"/>
      <c r="C1666" s="36"/>
      <c r="D1666" s="33"/>
      <c r="E1666" s="36"/>
      <c r="F1666" s="36"/>
      <c r="G1666" s="40"/>
      <c r="H1666" s="37"/>
      <c r="I1666" s="37"/>
      <c r="J1666" s="40"/>
      <c r="K1666" s="40"/>
      <c r="L1666" s="39"/>
      <c r="M1666" s="25"/>
    </row>
    <row r="1667" spans="1:13" x14ac:dyDescent="0.2">
      <c r="A1667" s="25">
        <v>1</v>
      </c>
      <c r="B1667" s="35" t="s">
        <v>1843</v>
      </c>
      <c r="C1667" s="36">
        <f>AVERAGE(C1669:C1673)</f>
        <v>2036637360.2324002</v>
      </c>
      <c r="D1667" s="33"/>
      <c r="E1667" s="36">
        <f>AVERAGE(E1669:E1673)</f>
        <v>2.0424308000000003E-3</v>
      </c>
      <c r="F1667" s="36">
        <f>2*STDEV(E1669:E1673)</f>
        <v>1.630551072490407E-6</v>
      </c>
      <c r="G1667" s="37">
        <f t="shared" ref="G1667:G1668" si="341">1000*(E1667/((1+(0)/1000)*(E$1576/((1+((4.87)/1000))*0.0020052)))/0.0020052-1)</f>
        <v>6.3719739930196972</v>
      </c>
      <c r="H1667" s="38">
        <f>G1667-I1667</f>
        <v>-1.618026006980303</v>
      </c>
      <c r="I1667" s="40">
        <v>7.99</v>
      </c>
      <c r="J1667" s="37"/>
      <c r="K1667" s="37">
        <f>F1667/0.0020052*1000</f>
        <v>0.81316131682146764</v>
      </c>
      <c r="L1667" s="39"/>
      <c r="M1667" s="25"/>
    </row>
    <row r="1668" spans="1:13" x14ac:dyDescent="0.2">
      <c r="A1668" s="25"/>
      <c r="B1668" s="41" t="s">
        <v>327</v>
      </c>
      <c r="C1668" s="42">
        <v>1990897615.01</v>
      </c>
      <c r="D1668" s="33"/>
      <c r="E1668" s="42">
        <v>2.0438840000000002E-3</v>
      </c>
      <c r="F1668" s="42">
        <v>6.4700000000000001E-7</v>
      </c>
      <c r="G1668" s="37">
        <f t="shared" si="341"/>
        <v>7.088012819209899</v>
      </c>
      <c r="H1668" s="37"/>
      <c r="I1668" s="37"/>
      <c r="J1668" s="37">
        <f t="shared" ref="J1668" si="342">F1668/0.0020052*1000</f>
        <v>0.32266108118890885</v>
      </c>
      <c r="K1668" s="37">
        <f t="shared" ref="K1668" si="343">SQRT((F1668/0.0020052*1000)^2+(F$1576/0.0020052*1000)^2)</f>
        <v>0.60695391829879586</v>
      </c>
      <c r="L1668" s="39"/>
      <c r="M1668" s="25"/>
    </row>
    <row r="1669" spans="1:13" x14ac:dyDescent="0.2">
      <c r="A1669" s="25"/>
      <c r="B1669" s="35" t="s">
        <v>328</v>
      </c>
      <c r="C1669" s="36">
        <v>2014930503.9760001</v>
      </c>
      <c r="D1669" s="33"/>
      <c r="E1669" s="36">
        <v>2.043062E-3</v>
      </c>
      <c r="F1669" s="36">
        <v>7.6899999999999996E-7</v>
      </c>
      <c r="G1669" s="37">
        <f t="shared" ref="G1669:G1673" si="344">1000*(E1669/((1+(0)/1000)*(E$1576/((1+((4.87)/1000))*0.0020052)))/0.0020052-1)</f>
        <v>6.6829867284250444</v>
      </c>
      <c r="H1669" s="37"/>
      <c r="I1669" s="37"/>
      <c r="J1669" s="37">
        <f t="shared" ref="J1669:J1673" si="345">F1669/0.0020052*1000</f>
        <v>0.38350289247955316</v>
      </c>
      <c r="K1669" s="37">
        <f t="shared" ref="K1669:K1673" si="346">SQRT((F1669/0.0020052*1000)^2+(F$1576/0.0020052*1000)^2)</f>
        <v>0.64137146347841933</v>
      </c>
      <c r="L1669" s="39"/>
      <c r="M1669" s="25"/>
    </row>
    <row r="1670" spans="1:13" x14ac:dyDescent="0.2">
      <c r="A1670" s="25"/>
      <c r="B1670" s="35" t="s">
        <v>329</v>
      </c>
      <c r="C1670" s="36">
        <v>2031625524.3699999</v>
      </c>
      <c r="D1670" s="33"/>
      <c r="E1670" s="36">
        <v>2.041775E-3</v>
      </c>
      <c r="F1670" s="36">
        <v>5.5899999999999996E-7</v>
      </c>
      <c r="G1670" s="37">
        <f t="shared" si="344"/>
        <v>6.0488400388387653</v>
      </c>
      <c r="H1670" s="37"/>
      <c r="I1670" s="37"/>
      <c r="J1670" s="37">
        <f t="shared" si="345"/>
        <v>0.2787751845202473</v>
      </c>
      <c r="K1670" s="37">
        <f t="shared" si="346"/>
        <v>0.58480636891928917</v>
      </c>
      <c r="L1670" s="39"/>
      <c r="M1670" s="25"/>
    </row>
    <row r="1671" spans="1:13" x14ac:dyDescent="0.2">
      <c r="A1671" s="25"/>
      <c r="B1671" s="35" t="s">
        <v>330</v>
      </c>
      <c r="C1671" s="36">
        <v>2063897313.293</v>
      </c>
      <c r="D1671" s="33"/>
      <c r="E1671" s="36">
        <v>2.0413710000000002E-3</v>
      </c>
      <c r="F1671" s="36">
        <v>4.8599999999999998E-7</v>
      </c>
      <c r="G1671" s="37">
        <f t="shared" si="344"/>
        <v>5.8497761207401133</v>
      </c>
      <c r="H1671" s="37"/>
      <c r="I1671" s="37"/>
      <c r="J1671" s="37">
        <f t="shared" si="345"/>
        <v>0.2423698384201077</v>
      </c>
      <c r="K1671" s="37">
        <f t="shared" si="346"/>
        <v>0.56835378436327388</v>
      </c>
      <c r="L1671" s="39"/>
      <c r="M1671" s="25"/>
    </row>
    <row r="1672" spans="1:13" x14ac:dyDescent="0.2">
      <c r="A1672" s="25"/>
      <c r="B1672" s="35" t="s">
        <v>331</v>
      </c>
      <c r="C1672" s="36">
        <v>2033755200.8369999</v>
      </c>
      <c r="D1672" s="33"/>
      <c r="E1672" s="36">
        <v>2.0432169999999999E-3</v>
      </c>
      <c r="F1672" s="36">
        <v>5.3000000000000001E-7</v>
      </c>
      <c r="G1672" s="37">
        <f t="shared" si="344"/>
        <v>6.7593602613589265</v>
      </c>
      <c r="H1672" s="37"/>
      <c r="I1672" s="37"/>
      <c r="J1672" s="37">
        <f t="shared" si="345"/>
        <v>0.26431278675443848</v>
      </c>
      <c r="K1672" s="37">
        <f t="shared" si="346"/>
        <v>0.57805201743974821</v>
      </c>
      <c r="L1672" s="39"/>
      <c r="M1672" s="25"/>
    </row>
    <row r="1673" spans="1:13" x14ac:dyDescent="0.2">
      <c r="A1673" s="25"/>
      <c r="B1673" s="35" t="s">
        <v>332</v>
      </c>
      <c r="C1673" s="36">
        <v>2038978258.6860001</v>
      </c>
      <c r="D1673" s="33"/>
      <c r="E1673" s="36">
        <v>2.0427290000000001E-3</v>
      </c>
      <c r="F1673" s="36">
        <v>4.1300000000000001E-7</v>
      </c>
      <c r="G1673" s="37">
        <f t="shared" si="344"/>
        <v>6.5189068157347485</v>
      </c>
      <c r="H1673" s="37"/>
      <c r="I1673" s="37"/>
      <c r="J1673" s="37">
        <f t="shared" si="345"/>
        <v>0.20596449231996811</v>
      </c>
      <c r="K1673" s="37">
        <f t="shared" si="346"/>
        <v>0.55380886388797346</v>
      </c>
      <c r="L1673" s="39"/>
      <c r="M1673" s="25"/>
    </row>
    <row r="1674" spans="1:13" x14ac:dyDescent="0.2">
      <c r="A1674" s="25"/>
      <c r="B1674" s="35"/>
      <c r="C1674" s="36"/>
      <c r="D1674" s="33"/>
      <c r="E1674" s="36"/>
      <c r="F1674" s="36"/>
      <c r="G1674" s="40"/>
      <c r="H1674" s="37"/>
      <c r="I1674" s="37"/>
      <c r="J1674" s="40"/>
      <c r="K1674" s="40"/>
      <c r="L1674" s="39"/>
      <c r="M1674" s="25"/>
    </row>
    <row r="1675" spans="1:13" x14ac:dyDescent="0.2">
      <c r="A1675" s="25">
        <v>1</v>
      </c>
      <c r="B1675" s="35" t="s">
        <v>2673</v>
      </c>
      <c r="C1675" s="36">
        <f>AVERAGE(C1676:C1685)</f>
        <v>1994075840.9620004</v>
      </c>
      <c r="D1675" s="33"/>
      <c r="E1675" s="36">
        <f>AVERAGE(E1676:E1685)</f>
        <v>2.0371559999999996E-3</v>
      </c>
      <c r="F1675" s="36">
        <f>2*STDEV(E1676:E1685)</f>
        <v>1.0011646551224692E-6</v>
      </c>
      <c r="G1675" s="37">
        <f t="shared" ref="G1675" si="347">1000*(E1675/((1+(0)/1000)*(E$1576/((1+((4.87)/1000))*0.0020052)))/0.0020052-1)</f>
        <v>3.7729087574098763</v>
      </c>
      <c r="H1675" s="38">
        <f>G1675-I1675</f>
        <v>-1.8270912425901233</v>
      </c>
      <c r="I1675" s="37">
        <v>5.6</v>
      </c>
      <c r="J1675" s="37"/>
      <c r="K1675" s="37">
        <f>F1675/0.0020052*1000</f>
        <v>0.49928418867069085</v>
      </c>
      <c r="L1675" s="39"/>
      <c r="M1675" s="25"/>
    </row>
    <row r="1676" spans="1:13" x14ac:dyDescent="0.2">
      <c r="A1676" s="25"/>
      <c r="B1676" s="35" t="s">
        <v>789</v>
      </c>
      <c r="C1676" s="36">
        <v>1968638752.1570001</v>
      </c>
      <c r="D1676" s="33"/>
      <c r="E1676" s="36">
        <v>2.037404E-3</v>
      </c>
      <c r="F1676" s="36">
        <v>3.9200000000000002E-7</v>
      </c>
      <c r="G1676" s="37">
        <f t="shared" ref="G1676:G1685" si="348">1000*(E1676/((1+(0)/1000)*(E$1576/((1+((4.87)/1000))*0.0020052)))/0.0020052-1)</f>
        <v>3.8951064101042654</v>
      </c>
      <c r="H1676" s="37"/>
      <c r="I1676" s="37"/>
      <c r="J1676" s="37">
        <f t="shared" ref="J1676:J1685" si="349">F1676/0.0020052*1000</f>
        <v>0.19549172152403752</v>
      </c>
      <c r="K1676" s="37">
        <f t="shared" ref="K1676:K1685" si="350">SQRT((F1676/0.0020052*1000)^2+(F$1576/0.0020052*1000)^2)</f>
        <v>0.54999990800789922</v>
      </c>
      <c r="L1676" s="39"/>
      <c r="M1676" s="25"/>
    </row>
    <row r="1677" spans="1:13" x14ac:dyDescent="0.2">
      <c r="A1677" s="25"/>
      <c r="B1677" s="35" t="s">
        <v>789</v>
      </c>
      <c r="C1677" s="36">
        <v>2019975126.2130001</v>
      </c>
      <c r="D1677" s="33"/>
      <c r="E1677" s="36">
        <v>2.036899E-3</v>
      </c>
      <c r="F1677" s="36">
        <v>4.7199999999999999E-7</v>
      </c>
      <c r="G1677" s="37">
        <f t="shared" si="348"/>
        <v>3.6462765124807284</v>
      </c>
      <c r="H1677" s="37"/>
      <c r="I1677" s="37"/>
      <c r="J1677" s="37">
        <f t="shared" si="349"/>
        <v>0.23538799122282067</v>
      </c>
      <c r="K1677" s="37">
        <f t="shared" si="350"/>
        <v>0.56541170136121199</v>
      </c>
      <c r="L1677" s="39"/>
      <c r="M1677" s="25"/>
    </row>
    <row r="1678" spans="1:13" x14ac:dyDescent="0.2">
      <c r="A1678" s="25"/>
      <c r="B1678" s="35" t="s">
        <v>790</v>
      </c>
      <c r="C1678" s="36">
        <v>1982185272.684</v>
      </c>
      <c r="D1678" s="33"/>
      <c r="E1678" s="36">
        <v>2.0374109999999998E-3</v>
      </c>
      <c r="F1678" s="36">
        <v>9.6200000000000006E-7</v>
      </c>
      <c r="G1678" s="37">
        <f t="shared" si="348"/>
        <v>3.8985555373978187</v>
      </c>
      <c r="H1678" s="37"/>
      <c r="I1678" s="37"/>
      <c r="J1678" s="37">
        <f t="shared" si="349"/>
        <v>0.47975264312786758</v>
      </c>
      <c r="K1678" s="37">
        <f t="shared" si="350"/>
        <v>0.70316817633652962</v>
      </c>
      <c r="L1678" s="39"/>
      <c r="M1678" s="25"/>
    </row>
    <row r="1679" spans="1:13" x14ac:dyDescent="0.2">
      <c r="A1679" s="25"/>
      <c r="B1679" s="35" t="s">
        <v>790</v>
      </c>
      <c r="C1679" s="36">
        <v>2018343385.175</v>
      </c>
      <c r="D1679" s="33"/>
      <c r="E1679" s="36">
        <v>2.0366300000000002E-3</v>
      </c>
      <c r="F1679" s="36">
        <v>4.4700000000000002E-7</v>
      </c>
      <c r="G1679" s="37">
        <f t="shared" si="348"/>
        <v>3.5137314779054574</v>
      </c>
      <c r="H1679" s="37"/>
      <c r="I1679" s="37"/>
      <c r="J1679" s="37">
        <f t="shared" si="349"/>
        <v>0.22292040694195092</v>
      </c>
      <c r="K1679" s="37">
        <f t="shared" si="350"/>
        <v>0.56033596480632109</v>
      </c>
      <c r="L1679" s="39"/>
      <c r="M1679" s="25"/>
    </row>
    <row r="1680" spans="1:13" x14ac:dyDescent="0.2">
      <c r="A1680" s="25"/>
      <c r="B1680" s="35" t="s">
        <v>792</v>
      </c>
      <c r="C1680" s="36">
        <v>1989861994.0090001</v>
      </c>
      <c r="D1680" s="33"/>
      <c r="E1680" s="36">
        <v>2.0374389999999998E-3</v>
      </c>
      <c r="F1680" s="36">
        <v>3.2899999999999999E-7</v>
      </c>
      <c r="G1680" s="37">
        <f t="shared" si="348"/>
        <v>3.91235204657292</v>
      </c>
      <c r="H1680" s="37"/>
      <c r="I1680" s="37"/>
      <c r="J1680" s="37">
        <f t="shared" si="349"/>
        <v>0.16407340913624577</v>
      </c>
      <c r="K1680" s="37">
        <f t="shared" si="350"/>
        <v>0.5396322536782393</v>
      </c>
      <c r="L1680" s="39"/>
      <c r="M1680" s="25"/>
    </row>
    <row r="1681" spans="1:13" x14ac:dyDescent="0.2">
      <c r="A1681" s="25"/>
      <c r="B1681" s="35" t="s">
        <v>792</v>
      </c>
      <c r="C1681" s="36">
        <v>2008800666.704</v>
      </c>
      <c r="D1681" s="33"/>
      <c r="E1681" s="36">
        <v>2.0365510000000002E-3</v>
      </c>
      <c r="F1681" s="36">
        <v>6.8899999999999999E-7</v>
      </c>
      <c r="G1681" s="37">
        <f t="shared" si="348"/>
        <v>3.4748056127327231</v>
      </c>
      <c r="H1681" s="37"/>
      <c r="I1681" s="37"/>
      <c r="J1681" s="37">
        <f t="shared" si="349"/>
        <v>0.34360662278076998</v>
      </c>
      <c r="K1681" s="37">
        <f t="shared" si="350"/>
        <v>0.61834326780767335</v>
      </c>
      <c r="L1681" s="39"/>
      <c r="M1681" s="25"/>
    </row>
    <row r="1682" spans="1:13" x14ac:dyDescent="0.2">
      <c r="A1682" s="25"/>
      <c r="B1682" s="35" t="s">
        <v>795</v>
      </c>
      <c r="C1682" s="36">
        <v>1970075370.3940001</v>
      </c>
      <c r="D1682" s="33"/>
      <c r="E1682" s="36">
        <v>2.0378710000000001E-3</v>
      </c>
      <c r="F1682" s="36">
        <v>2.2399999999999999E-7</v>
      </c>
      <c r="G1682" s="37">
        <f t="shared" si="348"/>
        <v>4.1252124738466733</v>
      </c>
      <c r="H1682" s="37"/>
      <c r="I1682" s="37"/>
      <c r="J1682" s="37">
        <f t="shared" si="349"/>
        <v>0.11170955515659285</v>
      </c>
      <c r="K1682" s="37">
        <f t="shared" si="350"/>
        <v>0.52608165748061353</v>
      </c>
      <c r="L1682" s="39"/>
      <c r="M1682" s="25"/>
    </row>
    <row r="1683" spans="1:13" x14ac:dyDescent="0.2">
      <c r="A1683" s="25"/>
      <c r="B1683" s="35" t="s">
        <v>795</v>
      </c>
      <c r="C1683" s="36">
        <v>2010486156.79</v>
      </c>
      <c r="D1683" s="33"/>
      <c r="E1683" s="36">
        <v>2.0368370000000001E-3</v>
      </c>
      <c r="F1683" s="36">
        <v>5.9699999999999996E-7</v>
      </c>
      <c r="G1683" s="37">
        <f t="shared" si="348"/>
        <v>3.6157270993073531</v>
      </c>
      <c r="H1683" s="37"/>
      <c r="I1683" s="37"/>
      <c r="J1683" s="37">
        <f t="shared" si="349"/>
        <v>0.29772591262716935</v>
      </c>
      <c r="K1683" s="37">
        <f t="shared" si="350"/>
        <v>0.59407373673134767</v>
      </c>
      <c r="L1683" s="39"/>
      <c r="M1683" s="25"/>
    </row>
    <row r="1684" spans="1:13" x14ac:dyDescent="0.2">
      <c r="A1684" s="25"/>
      <c r="B1684" s="35" t="s">
        <v>796</v>
      </c>
      <c r="C1684" s="36">
        <v>1974008525.0899999</v>
      </c>
      <c r="D1684" s="33"/>
      <c r="E1684" s="36">
        <v>2.0378530000000001E-3</v>
      </c>
      <c r="F1684" s="36">
        <v>2.0800000000000001E-7</v>
      </c>
      <c r="G1684" s="37">
        <f t="shared" si="348"/>
        <v>4.1163432893771557</v>
      </c>
      <c r="H1684" s="37"/>
      <c r="I1684" s="37"/>
      <c r="J1684" s="37">
        <f t="shared" si="349"/>
        <v>0.10373030121683624</v>
      </c>
      <c r="K1684" s="37">
        <f t="shared" si="350"/>
        <v>0.5244452888670097</v>
      </c>
      <c r="L1684" s="39"/>
      <c r="M1684" s="25"/>
    </row>
    <row r="1685" spans="1:13" x14ac:dyDescent="0.2">
      <c r="A1685" s="25"/>
      <c r="B1685" s="35" t="s">
        <v>2683</v>
      </c>
      <c r="C1685" s="36">
        <v>1998383160.404</v>
      </c>
      <c r="D1685" s="33"/>
      <c r="E1685" s="36">
        <v>2.036665E-3</v>
      </c>
      <c r="F1685" s="36">
        <v>1.7599999999999999E-7</v>
      </c>
      <c r="G1685" s="37">
        <f t="shared" si="348"/>
        <v>3.530977114374112</v>
      </c>
      <c r="H1685" s="37"/>
      <c r="I1685" s="37"/>
      <c r="J1685" s="37">
        <f t="shared" si="349"/>
        <v>8.7771793337322962E-2</v>
      </c>
      <c r="K1685" s="37">
        <f t="shared" si="350"/>
        <v>0.52152351177096079</v>
      </c>
      <c r="L1685" s="39"/>
      <c r="M1685" s="25"/>
    </row>
    <row r="1686" spans="1:13" x14ac:dyDescent="0.2">
      <c r="A1686" s="25"/>
      <c r="B1686" s="35"/>
      <c r="C1686" s="36"/>
      <c r="D1686" s="33"/>
      <c r="E1686" s="36"/>
      <c r="F1686" s="36"/>
      <c r="G1686" s="40"/>
      <c r="H1686" s="37"/>
      <c r="I1686" s="37"/>
      <c r="J1686" s="40"/>
      <c r="K1686" s="40"/>
      <c r="L1686" s="39"/>
      <c r="M1686" s="25"/>
    </row>
    <row r="1687" spans="1:13" x14ac:dyDescent="0.2">
      <c r="A1687" s="25">
        <v>1</v>
      </c>
      <c r="B1687" s="35" t="s">
        <v>2722</v>
      </c>
      <c r="C1687" s="36">
        <f>AVERAGE(C1688:C1693)</f>
        <v>1955281441.4388332</v>
      </c>
      <c r="D1687" s="33"/>
      <c r="E1687" s="36">
        <f>AVERAGE(E1688:E1693)</f>
        <v>2.0373308333333333E-3</v>
      </c>
      <c r="F1687" s="36">
        <f>2*STDEV(E1688:E1693)</f>
        <v>5.1629048670927737E-7</v>
      </c>
      <c r="G1687" s="37">
        <f t="shared" ref="G1687:G1693" si="351">1000*(E1687/((1+(0)/1000)*(E$1576/((1+((4.87)/1000))*0.0020052)))/0.0020052-1)</f>
        <v>3.8590548176760109</v>
      </c>
      <c r="H1687" s="38">
        <f>G1687-I1687</f>
        <v>-1.7809451823239888</v>
      </c>
      <c r="I1687" s="37">
        <v>5.64</v>
      </c>
      <c r="J1687" s="37"/>
      <c r="K1687" s="37">
        <f>F1687/0.0020052*1000</f>
        <v>0.25747580625836691</v>
      </c>
      <c r="L1687" s="39"/>
      <c r="M1687" s="25"/>
    </row>
    <row r="1688" spans="1:13" x14ac:dyDescent="0.2">
      <c r="A1688" s="25"/>
      <c r="B1688" s="35" t="s">
        <v>178</v>
      </c>
      <c r="C1688" s="36">
        <v>1977299394.0840001</v>
      </c>
      <c r="D1688" s="33"/>
      <c r="E1688" s="36">
        <v>2.0370409999999999E-3</v>
      </c>
      <c r="F1688" s="36">
        <v>4.4099999999999999E-7</v>
      </c>
      <c r="G1688" s="37">
        <f t="shared" si="351"/>
        <v>3.7162445232976626</v>
      </c>
      <c r="H1688" s="37"/>
      <c r="I1688" s="37"/>
      <c r="J1688" s="37">
        <f t="shared" ref="J1688:J1693" si="352">F1688/0.0020052*1000</f>
        <v>0.2199281867145422</v>
      </c>
      <c r="K1688" s="37">
        <f t="shared" ref="K1688:K1693" si="353">SQRT((F1688/0.0020052*1000)^2+(F$1576/0.0020052*1000)^2)</f>
        <v>0.55915229851607717</v>
      </c>
      <c r="L1688" s="39"/>
      <c r="M1688" s="25"/>
    </row>
    <row r="1689" spans="1:13" x14ac:dyDescent="0.2">
      <c r="A1689" s="25"/>
      <c r="B1689" s="35" t="s">
        <v>179</v>
      </c>
      <c r="C1689" s="36">
        <v>1969039311.941</v>
      </c>
      <c r="D1689" s="33"/>
      <c r="E1689" s="36">
        <v>2.0370710000000001E-3</v>
      </c>
      <c r="F1689" s="36">
        <v>2.79E-7</v>
      </c>
      <c r="G1689" s="37">
        <f t="shared" si="351"/>
        <v>3.7310264974139695</v>
      </c>
      <c r="H1689" s="37"/>
      <c r="I1689" s="37"/>
      <c r="J1689" s="37">
        <f t="shared" si="352"/>
        <v>0.13913824057450627</v>
      </c>
      <c r="K1689" s="37">
        <f t="shared" si="353"/>
        <v>0.53258082542881213</v>
      </c>
      <c r="L1689" s="39"/>
      <c r="M1689" s="25"/>
    </row>
    <row r="1690" spans="1:13" x14ac:dyDescent="0.2">
      <c r="A1690" s="25"/>
      <c r="B1690" s="35" t="s">
        <v>180</v>
      </c>
      <c r="C1690" s="36">
        <v>1948168979.562</v>
      </c>
      <c r="D1690" s="33"/>
      <c r="E1690" s="36">
        <v>2.0375839999999998E-3</v>
      </c>
      <c r="F1690" s="36">
        <v>2.5899999999999998E-7</v>
      </c>
      <c r="G1690" s="37">
        <f t="shared" si="351"/>
        <v>3.9837982548014406</v>
      </c>
      <c r="H1690" s="37"/>
      <c r="I1690" s="37"/>
      <c r="J1690" s="37">
        <f t="shared" si="352"/>
        <v>0.12916417314981049</v>
      </c>
      <c r="K1690" s="37">
        <f t="shared" si="353"/>
        <v>0.53006251447328356</v>
      </c>
      <c r="L1690" s="39"/>
      <c r="M1690" s="25"/>
    </row>
    <row r="1691" spans="1:13" x14ac:dyDescent="0.2">
      <c r="A1691" s="25"/>
      <c r="B1691" s="35" t="s">
        <v>181</v>
      </c>
      <c r="C1691" s="36">
        <v>1939555694.675</v>
      </c>
      <c r="D1691" s="33"/>
      <c r="E1691" s="36">
        <v>2.0372160000000001E-3</v>
      </c>
      <c r="F1691" s="36">
        <v>3.1399999999999998E-7</v>
      </c>
      <c r="G1691" s="37">
        <f t="shared" si="351"/>
        <v>3.802472705642268</v>
      </c>
      <c r="H1691" s="37"/>
      <c r="I1691" s="37"/>
      <c r="J1691" s="37">
        <f t="shared" si="352"/>
        <v>0.1565928585677239</v>
      </c>
      <c r="K1691" s="37">
        <f t="shared" si="353"/>
        <v>0.53740506973667157</v>
      </c>
      <c r="L1691" s="39"/>
      <c r="M1691" s="25"/>
    </row>
    <row r="1692" spans="1:13" x14ac:dyDescent="0.2">
      <c r="A1692" s="25"/>
      <c r="B1692" s="35" t="s">
        <v>182</v>
      </c>
      <c r="C1692" s="36">
        <v>1941221598.79</v>
      </c>
      <c r="D1692" s="33"/>
      <c r="E1692" s="36">
        <v>2.0376359999999998E-3</v>
      </c>
      <c r="F1692" s="36">
        <v>1.2800000000000001E-7</v>
      </c>
      <c r="G1692" s="37">
        <f t="shared" si="351"/>
        <v>4.0094203432694542</v>
      </c>
      <c r="H1692" s="37"/>
      <c r="I1692" s="37"/>
      <c r="J1692" s="37">
        <f t="shared" si="352"/>
        <v>6.3834031518053072E-2</v>
      </c>
      <c r="K1692" s="37">
        <f t="shared" si="353"/>
        <v>0.51803249821233566</v>
      </c>
      <c r="L1692" s="39"/>
      <c r="M1692" s="25"/>
    </row>
    <row r="1693" spans="1:13" x14ac:dyDescent="0.2">
      <c r="A1693" s="25"/>
      <c r="B1693" s="35" t="s">
        <v>183</v>
      </c>
      <c r="C1693" s="36">
        <v>1956403669.5810001</v>
      </c>
      <c r="D1693" s="33"/>
      <c r="E1693" s="36">
        <v>2.037437E-3</v>
      </c>
      <c r="F1693" s="36">
        <v>2.9900000000000002E-7</v>
      </c>
      <c r="G1693" s="37">
        <f t="shared" si="351"/>
        <v>3.9113665816319365</v>
      </c>
      <c r="H1693" s="37"/>
      <c r="I1693" s="37"/>
      <c r="J1693" s="37">
        <f t="shared" si="352"/>
        <v>0.14911230799920208</v>
      </c>
      <c r="K1693" s="37">
        <f t="shared" si="353"/>
        <v>0.53527316953226289</v>
      </c>
      <c r="L1693" s="39"/>
      <c r="M1693" s="25"/>
    </row>
    <row r="1694" spans="1:13" x14ac:dyDescent="0.2">
      <c r="A1694" s="25"/>
      <c r="B1694" s="35"/>
      <c r="C1694" s="36"/>
      <c r="D1694" s="33"/>
      <c r="E1694" s="36"/>
      <c r="F1694" s="36"/>
      <c r="G1694" s="40"/>
      <c r="H1694" s="37"/>
      <c r="I1694" s="37"/>
      <c r="J1694" s="40"/>
      <c r="K1694" s="40"/>
      <c r="L1694" s="39"/>
      <c r="M1694" s="25"/>
    </row>
    <row r="1695" spans="1:13" x14ac:dyDescent="0.2">
      <c r="A1695" s="25"/>
      <c r="B1695" s="30" t="s">
        <v>1407</v>
      </c>
      <c r="C1695" s="33"/>
      <c r="D1695" s="33"/>
      <c r="E1695" s="33"/>
      <c r="F1695" s="33"/>
      <c r="G1695" s="31"/>
      <c r="H1695" s="37"/>
      <c r="I1695" s="37"/>
      <c r="J1695" s="31"/>
      <c r="K1695" s="31"/>
      <c r="L1695" s="32"/>
      <c r="M1695" s="25"/>
    </row>
    <row r="1696" spans="1:13" x14ac:dyDescent="0.2">
      <c r="A1696" s="25"/>
      <c r="B1696" s="30" t="s">
        <v>3014</v>
      </c>
      <c r="C1696" s="36"/>
      <c r="D1696" s="33"/>
      <c r="E1696" s="36"/>
      <c r="F1696" s="36"/>
      <c r="G1696" s="40"/>
      <c r="H1696" s="37"/>
      <c r="I1696" s="40"/>
      <c r="J1696" s="40"/>
      <c r="K1696" s="40"/>
      <c r="L1696" s="39"/>
      <c r="M1696" s="25"/>
    </row>
    <row r="1697" spans="1:13" x14ac:dyDescent="0.2">
      <c r="A1697" s="25">
        <v>1</v>
      </c>
      <c r="B1697" s="35" t="s">
        <v>2713</v>
      </c>
      <c r="C1697" s="36">
        <f>AVERAGE(C1698:C1734)</f>
        <v>2018948982.993432</v>
      </c>
      <c r="D1697" s="33"/>
      <c r="E1697" s="36">
        <f>AVERAGE(E1698:E1734)</f>
        <v>2.0288994864864863E-3</v>
      </c>
      <c r="F1697" s="36">
        <f>2*STDEV(E1698:E1734)</f>
        <v>1.5077540045173635E-6</v>
      </c>
      <c r="G1697" s="37">
        <f t="shared" ref="G1697:G1734" si="354">1000*(E1697/((1+(0)/1000)*(E$1697/((1+((4.87)/1000))*0.0020052)))/0.0020052-1)</f>
        <v>4.8699999999999299</v>
      </c>
      <c r="H1697" s="38">
        <f>G1697-I1697</f>
        <v>-7.0166095156309893E-14</v>
      </c>
      <c r="I1697" s="38">
        <v>4.87</v>
      </c>
      <c r="J1697" s="37"/>
      <c r="K1697" s="37">
        <f>F1697/0.0020052*1000</f>
        <v>0.75192200504556328</v>
      </c>
      <c r="L1697" s="39"/>
      <c r="M1697" s="25"/>
    </row>
    <row r="1698" spans="1:13" x14ac:dyDescent="0.2">
      <c r="A1698" s="25"/>
      <c r="B1698" s="35" t="s">
        <v>141</v>
      </c>
      <c r="C1698" s="36">
        <v>2024719779.346</v>
      </c>
      <c r="D1698" s="33"/>
      <c r="E1698" s="36">
        <v>2.029192E-3</v>
      </c>
      <c r="F1698" s="36">
        <v>5.6000000000000004E-7</v>
      </c>
      <c r="G1698" s="37">
        <f t="shared" si="354"/>
        <v>5.0148756117698312</v>
      </c>
      <c r="H1698" s="37"/>
      <c r="I1698" s="37"/>
      <c r="J1698" s="37">
        <f t="shared" ref="J1698:J1734" si="355">F1698/0.0020052*1000</f>
        <v>0.27927388789148216</v>
      </c>
      <c r="K1698" s="37">
        <f t="shared" ref="K1698:K1734" si="356">SQRT((F1698/0.0020052*1000)^2+(F$1697/0.0020052*1000)^2)</f>
        <v>0.80211009601535632</v>
      </c>
      <c r="L1698" s="39"/>
      <c r="M1698" s="25"/>
    </row>
    <row r="1699" spans="1:13" x14ac:dyDescent="0.2">
      <c r="A1699" s="25"/>
      <c r="B1699" s="35" t="s">
        <v>142</v>
      </c>
      <c r="C1699" s="36">
        <v>2021615411.717</v>
      </c>
      <c r="D1699" s="33"/>
      <c r="E1699" s="36">
        <v>2.02929E-3</v>
      </c>
      <c r="F1699" s="36">
        <v>7.1999999999999999E-7</v>
      </c>
      <c r="G1699" s="37">
        <f t="shared" si="354"/>
        <v>5.0634128905537867</v>
      </c>
      <c r="H1699" s="37"/>
      <c r="I1699" s="37"/>
      <c r="J1699" s="37">
        <f t="shared" si="355"/>
        <v>0.35906642728904847</v>
      </c>
      <c r="K1699" s="37">
        <f t="shared" si="356"/>
        <v>0.83325590359616508</v>
      </c>
      <c r="L1699" s="39"/>
      <c r="M1699" s="25"/>
    </row>
    <row r="1700" spans="1:13" x14ac:dyDescent="0.2">
      <c r="A1700" s="25"/>
      <c r="B1700" s="35" t="s">
        <v>143</v>
      </c>
      <c r="C1700" s="36">
        <v>2003964666.6129999</v>
      </c>
      <c r="D1700" s="33"/>
      <c r="E1700" s="36">
        <v>2.0286340000000001E-3</v>
      </c>
      <c r="F1700" s="36">
        <v>4.3000000000000001E-7</v>
      </c>
      <c r="G1700" s="37">
        <f t="shared" si="354"/>
        <v>4.7385102897150588</v>
      </c>
      <c r="H1700" s="37"/>
      <c r="I1700" s="37"/>
      <c r="J1700" s="37">
        <f t="shared" si="355"/>
        <v>0.21444244963095951</v>
      </c>
      <c r="K1700" s="37">
        <f t="shared" si="356"/>
        <v>0.78190297727753066</v>
      </c>
      <c r="L1700" s="39"/>
      <c r="M1700" s="25"/>
    </row>
    <row r="1701" spans="1:13" x14ac:dyDescent="0.2">
      <c r="A1701" s="25"/>
      <c r="B1701" s="35" t="s">
        <v>144</v>
      </c>
      <c r="C1701" s="36">
        <v>2046698241.075</v>
      </c>
      <c r="D1701" s="33"/>
      <c r="E1701" s="36">
        <v>2.0284550000000002E-3</v>
      </c>
      <c r="F1701" s="36">
        <v>1.8400000000000001E-7</v>
      </c>
      <c r="G1701" s="37">
        <f t="shared" si="354"/>
        <v>4.649855464181174</v>
      </c>
      <c r="H1701" s="37"/>
      <c r="I1701" s="37"/>
      <c r="J1701" s="37">
        <f t="shared" si="355"/>
        <v>9.1761420307201275E-2</v>
      </c>
      <c r="K1701" s="37">
        <f t="shared" si="356"/>
        <v>0.75750040259298546</v>
      </c>
      <c r="L1701" s="39"/>
      <c r="M1701" s="25"/>
    </row>
    <row r="1702" spans="1:13" x14ac:dyDescent="0.2">
      <c r="A1702" s="25"/>
      <c r="B1702" s="35" t="s">
        <v>145</v>
      </c>
      <c r="C1702" s="36">
        <v>2027687677.0469999</v>
      </c>
      <c r="D1702" s="33"/>
      <c r="E1702" s="36">
        <v>2.0289890000000001E-3</v>
      </c>
      <c r="F1702" s="36">
        <v>2.1299999999999999E-7</v>
      </c>
      <c r="G1702" s="37">
        <f t="shared" si="354"/>
        <v>4.9143341057176215</v>
      </c>
      <c r="H1702" s="37"/>
      <c r="I1702" s="37"/>
      <c r="J1702" s="37">
        <f t="shared" si="355"/>
        <v>0.10622381807301018</v>
      </c>
      <c r="K1702" s="37">
        <f t="shared" si="356"/>
        <v>0.75938804388648895</v>
      </c>
      <c r="L1702" s="39"/>
      <c r="M1702" s="25"/>
    </row>
    <row r="1703" spans="1:13" x14ac:dyDescent="0.2">
      <c r="A1703" s="25"/>
      <c r="B1703" s="35" t="s">
        <v>146</v>
      </c>
      <c r="C1703" s="36">
        <v>2044598904.8180001</v>
      </c>
      <c r="D1703" s="33"/>
      <c r="E1703" s="36">
        <v>2.0284029999999998E-3</v>
      </c>
      <c r="F1703" s="36">
        <v>3.6800000000000001E-7</v>
      </c>
      <c r="G1703" s="37">
        <f t="shared" si="354"/>
        <v>4.6241009897243224</v>
      </c>
      <c r="H1703" s="37"/>
      <c r="I1703" s="37"/>
      <c r="J1703" s="37">
        <f t="shared" si="355"/>
        <v>0.18352284061440255</v>
      </c>
      <c r="K1703" s="37">
        <f t="shared" si="356"/>
        <v>0.77399440224004168</v>
      </c>
      <c r="L1703" s="39"/>
      <c r="M1703" s="25"/>
    </row>
    <row r="1704" spans="1:13" x14ac:dyDescent="0.2">
      <c r="A1704" s="25"/>
      <c r="B1704" s="35" t="s">
        <v>147</v>
      </c>
      <c r="C1704" s="36">
        <v>2034732112.8299999</v>
      </c>
      <c r="D1704" s="33"/>
      <c r="E1704" s="36">
        <v>2.0300399999999999E-3</v>
      </c>
      <c r="F1704" s="36">
        <v>9.1299999999999998E-7</v>
      </c>
      <c r="G1704" s="37">
        <f t="shared" si="354"/>
        <v>5.4348716567564903</v>
      </c>
      <c r="H1704" s="37"/>
      <c r="I1704" s="37"/>
      <c r="J1704" s="37">
        <f t="shared" si="355"/>
        <v>0.45531617793736284</v>
      </c>
      <c r="K1704" s="37">
        <f t="shared" si="356"/>
        <v>0.87903328922358126</v>
      </c>
      <c r="L1704" s="39"/>
      <c r="M1704" s="25"/>
    </row>
    <row r="1705" spans="1:13" x14ac:dyDescent="0.2">
      <c r="A1705" s="25"/>
      <c r="B1705" s="35" t="s">
        <v>148</v>
      </c>
      <c r="C1705" s="36">
        <v>2053661308.6919999</v>
      </c>
      <c r="D1705" s="33"/>
      <c r="E1705" s="36">
        <v>2.0289190000000001E-3</v>
      </c>
      <c r="F1705" s="36">
        <v>8.5499999999999997E-7</v>
      </c>
      <c r="G1705" s="37">
        <f t="shared" si="354"/>
        <v>4.8796646208721928</v>
      </c>
      <c r="H1705" s="37"/>
      <c r="I1705" s="37"/>
      <c r="J1705" s="37">
        <f t="shared" si="355"/>
        <v>0.42639138240574509</v>
      </c>
      <c r="K1705" s="37">
        <f t="shared" si="356"/>
        <v>0.86440517852545429</v>
      </c>
      <c r="L1705" s="39"/>
      <c r="M1705" s="25"/>
    </row>
    <row r="1706" spans="1:13" x14ac:dyDescent="0.2">
      <c r="A1706" s="25"/>
      <c r="B1706" s="35" t="s">
        <v>149</v>
      </c>
      <c r="C1706" s="36">
        <v>2008824043.6670001</v>
      </c>
      <c r="D1706" s="33"/>
      <c r="E1706" s="36">
        <v>2.029908E-3</v>
      </c>
      <c r="F1706" s="36">
        <v>5.6199999999999998E-7</v>
      </c>
      <c r="G1706" s="37">
        <f t="shared" si="354"/>
        <v>5.3694949139047043</v>
      </c>
      <c r="H1706" s="37"/>
      <c r="I1706" s="37"/>
      <c r="J1706" s="37">
        <f t="shared" si="355"/>
        <v>0.28027129463395173</v>
      </c>
      <c r="K1706" s="37">
        <f t="shared" si="356"/>
        <v>0.80245791183558746</v>
      </c>
      <c r="L1706" s="39"/>
      <c r="M1706" s="25"/>
    </row>
    <row r="1707" spans="1:13" x14ac:dyDescent="0.2">
      <c r="A1707" s="25"/>
      <c r="B1707" s="35" t="s">
        <v>150</v>
      </c>
      <c r="C1707" s="36">
        <v>2039867247.6289999</v>
      </c>
      <c r="D1707" s="33"/>
      <c r="E1707" s="36">
        <v>2.030371E-3</v>
      </c>
      <c r="F1707" s="36">
        <v>5.6700000000000003E-7</v>
      </c>
      <c r="G1707" s="37">
        <f t="shared" si="354"/>
        <v>5.5988087922407281</v>
      </c>
      <c r="H1707" s="37"/>
      <c r="I1707" s="37"/>
      <c r="J1707" s="37">
        <f t="shared" si="355"/>
        <v>0.28276481149012572</v>
      </c>
      <c r="K1707" s="37">
        <f t="shared" si="356"/>
        <v>0.8033322104140892</v>
      </c>
      <c r="L1707" s="39"/>
      <c r="M1707" s="25"/>
    </row>
    <row r="1708" spans="1:13" x14ac:dyDescent="0.2">
      <c r="A1708" s="25"/>
      <c r="B1708" s="35" t="s">
        <v>151</v>
      </c>
      <c r="C1708" s="36">
        <v>2047421294.421</v>
      </c>
      <c r="D1708" s="33"/>
      <c r="E1708" s="36">
        <v>2.0289040000000002E-3</v>
      </c>
      <c r="F1708" s="36">
        <v>7.2900000000000003E-7</v>
      </c>
      <c r="G1708" s="37">
        <f t="shared" si="354"/>
        <v>4.8722354455479344</v>
      </c>
      <c r="H1708" s="37"/>
      <c r="I1708" s="37"/>
      <c r="J1708" s="37">
        <f t="shared" si="355"/>
        <v>0.3635547576301616</v>
      </c>
      <c r="K1708" s="37">
        <f t="shared" si="356"/>
        <v>0.8351998344511723</v>
      </c>
      <c r="L1708" s="39"/>
      <c r="M1708" s="25"/>
    </row>
    <row r="1709" spans="1:13" x14ac:dyDescent="0.2">
      <c r="A1709" s="25"/>
      <c r="B1709" s="35" t="s">
        <v>152</v>
      </c>
      <c r="C1709" s="36">
        <v>2046611553.9630001</v>
      </c>
      <c r="D1709" s="33"/>
      <c r="E1709" s="36">
        <v>2.02944E-3</v>
      </c>
      <c r="F1709" s="36">
        <v>5.6400000000000002E-7</v>
      </c>
      <c r="G1709" s="37">
        <f t="shared" si="354"/>
        <v>5.1377046437941498</v>
      </c>
      <c r="H1709" s="37"/>
      <c r="I1709" s="37"/>
      <c r="J1709" s="37">
        <f t="shared" si="355"/>
        <v>0.28126870137642135</v>
      </c>
      <c r="K1709" s="37">
        <f t="shared" si="356"/>
        <v>0.80280681614303606</v>
      </c>
      <c r="L1709" s="39"/>
      <c r="M1709" s="25"/>
    </row>
    <row r="1710" spans="1:13" x14ac:dyDescent="0.2">
      <c r="A1710" s="25"/>
      <c r="B1710" s="35" t="s">
        <v>153</v>
      </c>
      <c r="C1710" s="36">
        <v>2006998597.0220001</v>
      </c>
      <c r="D1710" s="33"/>
      <c r="E1710" s="36">
        <v>2.0295970000000002E-3</v>
      </c>
      <c r="F1710" s="36">
        <v>4.2500000000000001E-7</v>
      </c>
      <c r="G1710" s="37">
        <f t="shared" si="354"/>
        <v>5.2154633455194777</v>
      </c>
      <c r="H1710" s="37"/>
      <c r="I1710" s="37"/>
      <c r="J1710" s="37">
        <f t="shared" si="355"/>
        <v>0.21194893277478558</v>
      </c>
      <c r="K1710" s="37">
        <f t="shared" si="356"/>
        <v>0.7812227926629578</v>
      </c>
      <c r="L1710" s="39"/>
      <c r="M1710" s="25"/>
    </row>
    <row r="1711" spans="1:13" x14ac:dyDescent="0.2">
      <c r="A1711" s="25"/>
      <c r="B1711" s="35" t="s">
        <v>154</v>
      </c>
      <c r="C1711" s="36">
        <v>2042988603.3740001</v>
      </c>
      <c r="D1711" s="33"/>
      <c r="E1711" s="36">
        <v>2.0283089999999998E-3</v>
      </c>
      <c r="F1711" s="36">
        <v>5.2399999999999998E-7</v>
      </c>
      <c r="G1711" s="37">
        <f t="shared" si="354"/>
        <v>4.5775448243601247</v>
      </c>
      <c r="H1711" s="37"/>
      <c r="I1711" s="37"/>
      <c r="J1711" s="37">
        <f t="shared" si="355"/>
        <v>0.26132056652702973</v>
      </c>
      <c r="K1711" s="37">
        <f t="shared" si="356"/>
        <v>0.79603714747601317</v>
      </c>
      <c r="L1711" s="39"/>
      <c r="M1711" s="25"/>
    </row>
    <row r="1712" spans="1:13" x14ac:dyDescent="0.2">
      <c r="A1712" s="25"/>
      <c r="B1712" s="35" t="s">
        <v>155</v>
      </c>
      <c r="C1712" s="36">
        <v>2014707176.494</v>
      </c>
      <c r="D1712" s="33"/>
      <c r="E1712" s="36">
        <v>2.029758E-3</v>
      </c>
      <c r="F1712" s="36">
        <v>3.9299999999999999E-7</v>
      </c>
      <c r="G1712" s="37">
        <f t="shared" si="354"/>
        <v>5.2952031606643413</v>
      </c>
      <c r="H1712" s="37"/>
      <c r="I1712" s="37"/>
      <c r="J1712" s="37">
        <f t="shared" si="355"/>
        <v>0.1959904248952723</v>
      </c>
      <c r="K1712" s="37">
        <f t="shared" si="356"/>
        <v>0.77704501048676033</v>
      </c>
      <c r="L1712" s="39"/>
      <c r="M1712" s="25"/>
    </row>
    <row r="1713" spans="1:13" x14ac:dyDescent="0.2">
      <c r="A1713" s="25"/>
      <c r="B1713" s="35" t="s">
        <v>156</v>
      </c>
      <c r="C1713" s="36">
        <v>2003218553.395</v>
      </c>
      <c r="D1713" s="33"/>
      <c r="E1713" s="36">
        <v>2.0284270000000002E-3</v>
      </c>
      <c r="F1713" s="36">
        <v>2.5600000000000002E-7</v>
      </c>
      <c r="G1713" s="37">
        <f t="shared" si="354"/>
        <v>4.6359876702428693</v>
      </c>
      <c r="H1713" s="37"/>
      <c r="I1713" s="37"/>
      <c r="J1713" s="37">
        <f t="shared" si="355"/>
        <v>0.12766806303610614</v>
      </c>
      <c r="K1713" s="37">
        <f t="shared" si="356"/>
        <v>0.76268331304095749</v>
      </c>
      <c r="L1713" s="39"/>
      <c r="M1713" s="25"/>
    </row>
    <row r="1714" spans="1:13" x14ac:dyDescent="0.2">
      <c r="A1714" s="25"/>
      <c r="B1714" s="35" t="s">
        <v>157</v>
      </c>
      <c r="C1714" s="36">
        <v>1993361502.411</v>
      </c>
      <c r="D1714" s="33"/>
      <c r="E1714" s="36">
        <v>2.0298299999999998E-3</v>
      </c>
      <c r="F1714" s="36">
        <v>8.1800000000000005E-7</v>
      </c>
      <c r="G1714" s="37">
        <f t="shared" si="354"/>
        <v>5.33086320221976</v>
      </c>
      <c r="H1714" s="37"/>
      <c r="I1714" s="37"/>
      <c r="J1714" s="37">
        <f t="shared" si="355"/>
        <v>0.40793935767005784</v>
      </c>
      <c r="K1714" s="37">
        <f t="shared" si="356"/>
        <v>0.85545381009613808</v>
      </c>
      <c r="L1714" s="39"/>
      <c r="M1714" s="25"/>
    </row>
    <row r="1715" spans="1:13" x14ac:dyDescent="0.2">
      <c r="A1715" s="25"/>
      <c r="B1715" s="35" t="s">
        <v>158</v>
      </c>
      <c r="C1715" s="36">
        <v>2012345096.158</v>
      </c>
      <c r="D1715" s="33"/>
      <c r="E1715" s="36">
        <v>2.0292470000000001E-3</v>
      </c>
      <c r="F1715" s="36">
        <v>4.5600000000000001E-7</v>
      </c>
      <c r="G1715" s="37">
        <f t="shared" si="354"/>
        <v>5.0421159212914457</v>
      </c>
      <c r="H1715" s="37"/>
      <c r="I1715" s="37"/>
      <c r="J1715" s="37">
        <f t="shared" si="355"/>
        <v>0.22740873728306404</v>
      </c>
      <c r="K1715" s="37">
        <f t="shared" si="356"/>
        <v>0.78555804079928926</v>
      </c>
      <c r="L1715" s="39"/>
      <c r="M1715" s="25"/>
    </row>
    <row r="1716" spans="1:13" x14ac:dyDescent="0.2">
      <c r="A1716" s="25"/>
      <c r="B1716" s="35" t="s">
        <v>159</v>
      </c>
      <c r="C1716" s="36">
        <v>2001507855.717</v>
      </c>
      <c r="D1716" s="33"/>
      <c r="E1716" s="36">
        <v>2.0283760000000001E-3</v>
      </c>
      <c r="F1716" s="36">
        <v>3.6399999999999998E-7</v>
      </c>
      <c r="G1716" s="37">
        <f t="shared" si="354"/>
        <v>4.6107284741412347</v>
      </c>
      <c r="H1716" s="37"/>
      <c r="I1716" s="37"/>
      <c r="J1716" s="37">
        <f t="shared" si="355"/>
        <v>0.18152802712946339</v>
      </c>
      <c r="K1716" s="37">
        <f t="shared" si="356"/>
        <v>0.77352383693410209</v>
      </c>
      <c r="L1716" s="39"/>
      <c r="M1716" s="25"/>
    </row>
    <row r="1717" spans="1:13" x14ac:dyDescent="0.2">
      <c r="A1717" s="25"/>
      <c r="B1717" s="35" t="s">
        <v>160</v>
      </c>
      <c r="C1717" s="36">
        <v>1985055908.937</v>
      </c>
      <c r="D1717" s="33"/>
      <c r="E1717" s="36">
        <v>2.0295140000000001E-3</v>
      </c>
      <c r="F1717" s="36">
        <v>3.6899999999999998E-7</v>
      </c>
      <c r="G1717" s="37">
        <f t="shared" si="354"/>
        <v>5.1743552420597805</v>
      </c>
      <c r="H1717" s="37"/>
      <c r="I1717" s="37"/>
      <c r="J1717" s="37">
        <f t="shared" si="355"/>
        <v>0.18402154398563733</v>
      </c>
      <c r="K1717" s="37">
        <f t="shared" si="356"/>
        <v>0.77411280206608002</v>
      </c>
      <c r="L1717" s="39"/>
      <c r="M1717" s="25"/>
    </row>
    <row r="1718" spans="1:13" x14ac:dyDescent="0.2">
      <c r="A1718" s="25"/>
      <c r="B1718" s="35" t="s">
        <v>161</v>
      </c>
      <c r="C1718" s="36">
        <v>2012988372.437</v>
      </c>
      <c r="D1718" s="33"/>
      <c r="E1718" s="36">
        <v>2.028457E-3</v>
      </c>
      <c r="F1718" s="36">
        <v>7.5000000000000002E-7</v>
      </c>
      <c r="G1718" s="37">
        <f t="shared" si="354"/>
        <v>4.6508460208909419</v>
      </c>
      <c r="H1718" s="37"/>
      <c r="I1718" s="37"/>
      <c r="J1718" s="37">
        <f t="shared" si="355"/>
        <v>0.37402752842609222</v>
      </c>
      <c r="K1718" s="37">
        <f t="shared" si="356"/>
        <v>0.83981146318222599</v>
      </c>
      <c r="L1718" s="39"/>
      <c r="M1718" s="25"/>
    </row>
    <row r="1719" spans="1:13" x14ac:dyDescent="0.2">
      <c r="A1719" s="25"/>
      <c r="B1719" s="35" t="s">
        <v>162</v>
      </c>
      <c r="C1719" s="36">
        <v>2011112548.2980001</v>
      </c>
      <c r="D1719" s="33"/>
      <c r="E1719" s="36">
        <v>2.0288210000000001E-3</v>
      </c>
      <c r="F1719" s="36">
        <v>1.31E-7</v>
      </c>
      <c r="G1719" s="37">
        <f t="shared" si="354"/>
        <v>4.8311273420882372</v>
      </c>
      <c r="H1719" s="37"/>
      <c r="I1719" s="37"/>
      <c r="J1719" s="37">
        <f t="shared" si="355"/>
        <v>6.5330141631757432E-2</v>
      </c>
      <c r="K1719" s="37">
        <f t="shared" si="356"/>
        <v>0.75475474763486294</v>
      </c>
      <c r="L1719" s="39"/>
      <c r="M1719" s="25"/>
    </row>
    <row r="1720" spans="1:13" x14ac:dyDescent="0.2">
      <c r="A1720" s="25"/>
      <c r="B1720" s="35" t="s">
        <v>163</v>
      </c>
      <c r="C1720" s="36">
        <v>2011057622.5810001</v>
      </c>
      <c r="D1720" s="33"/>
      <c r="E1720" s="36">
        <v>2.0292320000000002E-3</v>
      </c>
      <c r="F1720" s="36">
        <v>4.4099999999999999E-7</v>
      </c>
      <c r="G1720" s="37">
        <f t="shared" si="354"/>
        <v>5.0346867459674094</v>
      </c>
      <c r="H1720" s="37"/>
      <c r="I1720" s="37"/>
      <c r="J1720" s="37">
        <f t="shared" si="355"/>
        <v>0.2199281867145422</v>
      </c>
      <c r="K1720" s="37">
        <f t="shared" si="356"/>
        <v>0.78342524147699422</v>
      </c>
      <c r="L1720" s="39"/>
      <c r="M1720" s="25"/>
    </row>
    <row r="1721" spans="1:13" x14ac:dyDescent="0.2">
      <c r="A1721" s="25"/>
      <c r="B1721" s="35" t="s">
        <v>164</v>
      </c>
      <c r="C1721" s="36">
        <v>2028573276.5139999</v>
      </c>
      <c r="D1721" s="33"/>
      <c r="E1721" s="36">
        <v>2.0292930000000002E-3</v>
      </c>
      <c r="F1721" s="36">
        <v>4.1699999999999999E-7</v>
      </c>
      <c r="G1721" s="37">
        <f t="shared" si="354"/>
        <v>5.0648987256185496</v>
      </c>
      <c r="H1721" s="37"/>
      <c r="I1721" s="37"/>
      <c r="J1721" s="37">
        <f t="shared" si="355"/>
        <v>0.20795930580490724</v>
      </c>
      <c r="K1721" s="37">
        <f t="shared" si="356"/>
        <v>0.78014984108349283</v>
      </c>
      <c r="L1721" s="39"/>
      <c r="M1721" s="25"/>
    </row>
    <row r="1722" spans="1:13" x14ac:dyDescent="0.2">
      <c r="A1722" s="25"/>
      <c r="B1722" s="35" t="s">
        <v>165</v>
      </c>
      <c r="C1722" s="36">
        <v>2017412996.2609999</v>
      </c>
      <c r="D1722" s="33"/>
      <c r="E1722" s="36">
        <v>2.0293590000000001E-3</v>
      </c>
      <c r="F1722" s="36">
        <v>2.8599999999999999E-7</v>
      </c>
      <c r="G1722" s="37">
        <f t="shared" si="354"/>
        <v>5.0975870970444426</v>
      </c>
      <c r="H1722" s="37"/>
      <c r="I1722" s="37"/>
      <c r="J1722" s="37">
        <f t="shared" si="355"/>
        <v>0.1426291641731498</v>
      </c>
      <c r="K1722" s="37">
        <f t="shared" si="356"/>
        <v>0.76532985055103619</v>
      </c>
      <c r="L1722" s="39"/>
      <c r="M1722" s="25"/>
    </row>
    <row r="1723" spans="1:13" x14ac:dyDescent="0.2">
      <c r="A1723" s="25"/>
      <c r="B1723" s="35" t="s">
        <v>166</v>
      </c>
      <c r="C1723" s="36">
        <v>2042022831.513</v>
      </c>
      <c r="D1723" s="33"/>
      <c r="E1723" s="36">
        <v>2.0300069999999999E-3</v>
      </c>
      <c r="F1723" s="36">
        <v>5.1200000000000003E-7</v>
      </c>
      <c r="G1723" s="37">
        <f t="shared" si="354"/>
        <v>5.4185274710436548</v>
      </c>
      <c r="H1723" s="37"/>
      <c r="I1723" s="37"/>
      <c r="J1723" s="37">
        <f t="shared" si="355"/>
        <v>0.25533612607221229</v>
      </c>
      <c r="K1723" s="37">
        <f t="shared" si="356"/>
        <v>0.79409271432831119</v>
      </c>
      <c r="L1723" s="39"/>
      <c r="M1723" s="25"/>
    </row>
    <row r="1724" spans="1:13" x14ac:dyDescent="0.2">
      <c r="A1724" s="25"/>
      <c r="B1724" s="35" t="s">
        <v>167</v>
      </c>
      <c r="C1724" s="36">
        <v>1975572702.4319999</v>
      </c>
      <c r="D1724" s="33"/>
      <c r="E1724" s="36">
        <v>2.028639E-3</v>
      </c>
      <c r="F1724" s="36">
        <v>3.7399999999999999E-7</v>
      </c>
      <c r="G1724" s="37">
        <f t="shared" si="354"/>
        <v>4.7409866814895896</v>
      </c>
      <c r="H1724" s="37"/>
      <c r="I1724" s="37"/>
      <c r="J1724" s="37">
        <f t="shared" si="355"/>
        <v>0.1865150608418113</v>
      </c>
      <c r="K1724" s="37">
        <f t="shared" si="356"/>
        <v>0.77470934523378809</v>
      </c>
      <c r="L1724" s="39"/>
      <c r="M1724" s="25"/>
    </row>
    <row r="1725" spans="1:13" x14ac:dyDescent="0.2">
      <c r="A1725" s="25"/>
      <c r="B1725" s="35" t="s">
        <v>168</v>
      </c>
      <c r="C1725" s="36">
        <v>2061849293.658</v>
      </c>
      <c r="D1725" s="33"/>
      <c r="E1725" s="36">
        <v>2.028424E-3</v>
      </c>
      <c r="F1725" s="36">
        <v>2.29E-7</v>
      </c>
      <c r="G1725" s="37">
        <f t="shared" si="354"/>
        <v>4.6345018351778844</v>
      </c>
      <c r="H1725" s="37"/>
      <c r="I1725" s="37"/>
      <c r="J1725" s="37">
        <f t="shared" si="355"/>
        <v>0.1142030720127668</v>
      </c>
      <c r="K1725" s="37">
        <f t="shared" si="356"/>
        <v>0.76054522766821264</v>
      </c>
      <c r="L1725" s="39"/>
      <c r="M1725" s="25"/>
    </row>
    <row r="1726" spans="1:13" x14ac:dyDescent="0.2">
      <c r="A1726" s="25"/>
      <c r="B1726" s="35" t="s">
        <v>169</v>
      </c>
      <c r="C1726" s="36">
        <v>2043425542.582</v>
      </c>
      <c r="D1726" s="33"/>
      <c r="E1726" s="36">
        <v>2.0299419999999999E-3</v>
      </c>
      <c r="F1726" s="36">
        <v>2.3900000000000001E-7</v>
      </c>
      <c r="G1726" s="37">
        <f t="shared" si="354"/>
        <v>5.3863343779725348</v>
      </c>
      <c r="H1726" s="37"/>
      <c r="I1726" s="37"/>
      <c r="J1726" s="37">
        <f t="shared" si="355"/>
        <v>0.11919010572511471</v>
      </c>
      <c r="K1726" s="37">
        <f t="shared" si="356"/>
        <v>0.76131004392067769</v>
      </c>
      <c r="L1726" s="39"/>
      <c r="M1726" s="25"/>
    </row>
    <row r="1727" spans="1:13" x14ac:dyDescent="0.2">
      <c r="A1727" s="25"/>
      <c r="B1727" s="35" t="s">
        <v>170</v>
      </c>
      <c r="C1727" s="36">
        <v>2043085828.6170001</v>
      </c>
      <c r="D1727" s="33"/>
      <c r="E1727" s="36">
        <v>2.0284090000000001E-3</v>
      </c>
      <c r="F1727" s="36">
        <v>2.16E-7</v>
      </c>
      <c r="G1727" s="37">
        <f t="shared" si="354"/>
        <v>4.6270726598540701</v>
      </c>
      <c r="H1727" s="37"/>
      <c r="I1727" s="37"/>
      <c r="J1727" s="37">
        <f t="shared" si="355"/>
        <v>0.10771992818671454</v>
      </c>
      <c r="K1727" s="37">
        <f t="shared" si="356"/>
        <v>0.75959876553368033</v>
      </c>
      <c r="L1727" s="39"/>
      <c r="M1727" s="25"/>
    </row>
    <row r="1728" spans="1:13" x14ac:dyDescent="0.2">
      <c r="A1728" s="25"/>
      <c r="B1728" s="35" t="s">
        <v>171</v>
      </c>
      <c r="C1728" s="36">
        <v>2008812703.622</v>
      </c>
      <c r="D1728" s="33"/>
      <c r="E1728" s="36">
        <v>2.0277049999999999E-3</v>
      </c>
      <c r="F1728" s="36">
        <v>1.8300000000000001E-7</v>
      </c>
      <c r="G1728" s="37">
        <f t="shared" si="354"/>
        <v>4.2783966979780264</v>
      </c>
      <c r="H1728" s="37"/>
      <c r="I1728" s="37"/>
      <c r="J1728" s="37">
        <f t="shared" si="355"/>
        <v>9.1262716935966492E-2</v>
      </c>
      <c r="K1728" s="37">
        <f t="shared" si="356"/>
        <v>0.75744015286639943</v>
      </c>
      <c r="L1728" s="39"/>
      <c r="M1728" s="25"/>
    </row>
    <row r="1729" spans="1:13" x14ac:dyDescent="0.2">
      <c r="A1729" s="25"/>
      <c r="B1729" s="35" t="s">
        <v>172</v>
      </c>
      <c r="C1729" s="36">
        <v>2013496686.6819999</v>
      </c>
      <c r="D1729" s="33"/>
      <c r="E1729" s="36">
        <v>2.027755E-3</v>
      </c>
      <c r="F1729" s="36">
        <v>3.3599999999999999E-7</v>
      </c>
      <c r="G1729" s="37">
        <f t="shared" si="354"/>
        <v>4.3031606157251101</v>
      </c>
      <c r="H1729" s="37"/>
      <c r="I1729" s="37"/>
      <c r="J1729" s="37">
        <f t="shared" si="355"/>
        <v>0.1675643327348893</v>
      </c>
      <c r="K1729" s="37">
        <f t="shared" si="356"/>
        <v>0.77036647595584584</v>
      </c>
      <c r="L1729" s="39"/>
      <c r="M1729" s="25"/>
    </row>
    <row r="1730" spans="1:13" x14ac:dyDescent="0.2">
      <c r="A1730" s="25"/>
      <c r="B1730" s="35" t="s">
        <v>173</v>
      </c>
      <c r="C1730" s="36">
        <v>2027489715.714</v>
      </c>
      <c r="D1730" s="33"/>
      <c r="E1730" s="36">
        <v>2.028167E-3</v>
      </c>
      <c r="F1730" s="36">
        <v>1.48E-7</v>
      </c>
      <c r="G1730" s="37">
        <f t="shared" si="354"/>
        <v>4.5072152979592772</v>
      </c>
      <c r="H1730" s="37"/>
      <c r="I1730" s="37"/>
      <c r="J1730" s="37">
        <f t="shared" si="355"/>
        <v>7.3808098942748854E-2</v>
      </c>
      <c r="K1730" s="37">
        <f t="shared" si="356"/>
        <v>0.75553579474521437</v>
      </c>
      <c r="L1730" s="39"/>
      <c r="M1730" s="25"/>
    </row>
    <row r="1731" spans="1:13" x14ac:dyDescent="0.2">
      <c r="A1731" s="25"/>
      <c r="B1731" s="35" t="s">
        <v>174</v>
      </c>
      <c r="C1731" s="36">
        <v>1982968907.8310001</v>
      </c>
      <c r="D1731" s="33"/>
      <c r="E1731" s="36">
        <v>2.0283789999999999E-3</v>
      </c>
      <c r="F1731" s="36">
        <v>3.4499999999999998E-7</v>
      </c>
      <c r="G1731" s="37">
        <f t="shared" si="354"/>
        <v>4.6122143092057755</v>
      </c>
      <c r="H1731" s="37"/>
      <c r="I1731" s="37"/>
      <c r="J1731" s="37">
        <f t="shared" si="355"/>
        <v>0.17205266307600237</v>
      </c>
      <c r="K1731" s="37">
        <f t="shared" si="356"/>
        <v>0.77135518442756612</v>
      </c>
      <c r="L1731" s="39"/>
      <c r="M1731" s="25"/>
    </row>
    <row r="1732" spans="1:13" x14ac:dyDescent="0.2">
      <c r="A1732" s="25"/>
      <c r="B1732" s="35" t="s">
        <v>175</v>
      </c>
      <c r="C1732" s="36">
        <v>1993580817.9260001</v>
      </c>
      <c r="D1732" s="33"/>
      <c r="E1732" s="36">
        <v>2.027764E-3</v>
      </c>
      <c r="F1732" s="36">
        <v>4.1199999999999998E-7</v>
      </c>
      <c r="G1732" s="37">
        <f t="shared" si="354"/>
        <v>4.3076181209193987</v>
      </c>
      <c r="H1732" s="37"/>
      <c r="I1732" s="37"/>
      <c r="J1732" s="37">
        <f t="shared" si="355"/>
        <v>0.2054657889487333</v>
      </c>
      <c r="K1732" s="37">
        <f t="shared" si="356"/>
        <v>0.77948886592437316</v>
      </c>
      <c r="L1732" s="39"/>
      <c r="M1732" s="25"/>
    </row>
    <row r="1733" spans="1:13" x14ac:dyDescent="0.2">
      <c r="A1733" s="25"/>
      <c r="B1733" s="35" t="s">
        <v>176</v>
      </c>
      <c r="C1733" s="36">
        <v>1991489035.1010001</v>
      </c>
      <c r="D1733" s="33"/>
      <c r="E1733" s="36">
        <v>2.0274759999999998E-3</v>
      </c>
      <c r="F1733" s="36">
        <v>1.8099999999999999E-7</v>
      </c>
      <c r="G1733" s="37">
        <f t="shared" si="354"/>
        <v>4.1649779546975019</v>
      </c>
      <c r="H1733" s="37"/>
      <c r="I1733" s="37"/>
      <c r="J1733" s="37">
        <f t="shared" si="355"/>
        <v>9.0265310193496914E-2</v>
      </c>
      <c r="K1733" s="37">
        <f t="shared" si="356"/>
        <v>0.75732062423789059</v>
      </c>
      <c r="L1733" s="39"/>
      <c r="M1733" s="25"/>
    </row>
    <row r="1734" spans="1:13" x14ac:dyDescent="0.2">
      <c r="A1734" s="25"/>
      <c r="B1734" s="35" t="s">
        <v>177</v>
      </c>
      <c r="C1734" s="36">
        <v>1975587953.6619999</v>
      </c>
      <c r="D1734" s="33"/>
      <c r="E1734" s="36">
        <v>2.027849E-3</v>
      </c>
      <c r="F1734" s="36">
        <v>4.6199999999999998E-7</v>
      </c>
      <c r="G1734" s="37">
        <f t="shared" si="354"/>
        <v>4.3497167810890858</v>
      </c>
      <c r="H1734" s="37"/>
      <c r="I1734" s="37"/>
      <c r="J1734" s="37">
        <f t="shared" si="355"/>
        <v>0.23040095751047276</v>
      </c>
      <c r="K1734" s="37">
        <f t="shared" si="356"/>
        <v>0.78642946466512986</v>
      </c>
      <c r="L1734" s="39"/>
      <c r="M1734" s="25"/>
    </row>
    <row r="1735" spans="1:13" x14ac:dyDescent="0.2">
      <c r="A1735" s="25"/>
      <c r="B1735" s="35"/>
      <c r="C1735" s="36"/>
      <c r="D1735" s="33"/>
      <c r="E1735" s="36"/>
      <c r="F1735" s="36"/>
      <c r="G1735" s="40"/>
      <c r="H1735" s="37"/>
      <c r="I1735" s="37"/>
      <c r="J1735" s="40"/>
      <c r="K1735" s="40"/>
      <c r="L1735" s="39"/>
      <c r="M1735" s="25"/>
    </row>
    <row r="1736" spans="1:13" x14ac:dyDescent="0.2">
      <c r="A1736" s="25">
        <v>1</v>
      </c>
      <c r="B1736" s="35" t="s">
        <v>1552</v>
      </c>
      <c r="C1736" s="36">
        <f>AVERAGE(C1737:C1739,C1741)</f>
        <v>1985080657.7252502</v>
      </c>
      <c r="D1736" s="33"/>
      <c r="E1736" s="36">
        <f>AVERAGE(E1737:E1739,E1741)</f>
        <v>2.0400387500000001E-3</v>
      </c>
      <c r="F1736" s="36">
        <f>2*STDEV(E1737:E1739,E1741)</f>
        <v>1.8668064530991472E-6</v>
      </c>
      <c r="G1736" s="37">
        <f t="shared" ref="G1736:G1741" si="357">1000*(E1736/((1+(0)/1000)*(E$1697/((1+((4.87)/1000))*0.0020052)))/0.0020052-1)</f>
        <v>10.387036108185255</v>
      </c>
      <c r="H1736" s="38">
        <f>G1736-I1736</f>
        <v>0.20703610818525497</v>
      </c>
      <c r="I1736" s="40">
        <v>10.18</v>
      </c>
      <c r="J1736" s="37"/>
      <c r="K1736" s="37">
        <f>F1736/0.0020052*1000</f>
        <v>0.93098267160340475</v>
      </c>
      <c r="L1736" s="39"/>
      <c r="M1736" s="25"/>
    </row>
    <row r="1737" spans="1:13" x14ac:dyDescent="0.2">
      <c r="A1737" s="25"/>
      <c r="B1737" s="35" t="s">
        <v>233</v>
      </c>
      <c r="C1737" s="36">
        <v>1990226069.4590001</v>
      </c>
      <c r="D1737" s="33"/>
      <c r="E1737" s="36">
        <v>2.039988E-3</v>
      </c>
      <c r="F1737" s="36">
        <v>2.6899999999999999E-7</v>
      </c>
      <c r="G1737" s="37">
        <f t="shared" si="357"/>
        <v>10.36190073167198</v>
      </c>
      <c r="H1737" s="37"/>
      <c r="I1737" s="37"/>
      <c r="J1737" s="37">
        <f>F1737/0.0020052*1000</f>
        <v>0.1341512068621584</v>
      </c>
      <c r="K1737" s="37">
        <f>SQRT((F1737/0.0020052*1000)^2+(F$1697/0.0020052*1000)^2)</f>
        <v>0.76379529192992135</v>
      </c>
      <c r="L1737" s="39"/>
      <c r="M1737" s="25"/>
    </row>
    <row r="1738" spans="1:13" x14ac:dyDescent="0.2">
      <c r="A1738" s="25"/>
      <c r="B1738" s="35" t="s">
        <v>234</v>
      </c>
      <c r="C1738" s="36">
        <v>2005760385.4170001</v>
      </c>
      <c r="D1738" s="33"/>
      <c r="E1738" s="36">
        <v>2.0410269999999999E-3</v>
      </c>
      <c r="F1738" s="36">
        <v>5.7899999999999998E-7</v>
      </c>
      <c r="G1738" s="37">
        <f t="shared" si="357"/>
        <v>10.876494942451798</v>
      </c>
      <c r="H1738" s="37"/>
      <c r="I1738" s="37"/>
      <c r="J1738" s="37">
        <f>F1738/0.0020052*1000</f>
        <v>0.28874925194494311</v>
      </c>
      <c r="K1738" s="37">
        <f>SQRT((F1738/0.0020052*1000)^2+(F$1697/0.0020052*1000)^2)</f>
        <v>0.80545815047741887</v>
      </c>
      <c r="L1738" s="39"/>
      <c r="M1738" s="25"/>
    </row>
    <row r="1739" spans="1:13" x14ac:dyDescent="0.2">
      <c r="A1739" s="25"/>
      <c r="B1739" s="35" t="s">
        <v>235</v>
      </c>
      <c r="C1739" s="36">
        <v>1974406436.8729999</v>
      </c>
      <c r="D1739" s="33"/>
      <c r="E1739" s="36">
        <v>2.040343E-3</v>
      </c>
      <c r="F1739" s="36">
        <v>6.2300000000000001E-7</v>
      </c>
      <c r="G1739" s="37">
        <f t="shared" si="357"/>
        <v>10.537724547674765</v>
      </c>
      <c r="H1739" s="37"/>
      <c r="I1739" s="37"/>
      <c r="J1739" s="37">
        <f>F1739/0.0020052*1000</f>
        <v>0.31069220027927391</v>
      </c>
      <c r="K1739" s="37">
        <f>SQRT((F1739/0.0020052*1000)^2+(F$1697/0.0020052*1000)^2)</f>
        <v>0.81358241437860279</v>
      </c>
      <c r="L1739" s="39"/>
      <c r="M1739" s="25"/>
    </row>
    <row r="1740" spans="1:13" x14ac:dyDescent="0.2">
      <c r="A1740" s="25"/>
      <c r="B1740" s="41" t="s">
        <v>236</v>
      </c>
      <c r="C1740" s="42">
        <v>1979813395.3110001</v>
      </c>
      <c r="D1740" s="33"/>
      <c r="E1740" s="42">
        <v>2.0410850000000002E-3</v>
      </c>
      <c r="F1740" s="42">
        <v>1.9920000000000002E-6</v>
      </c>
      <c r="G1740" s="37">
        <f t="shared" si="357"/>
        <v>10.905221087038397</v>
      </c>
      <c r="H1740" s="37"/>
      <c r="I1740" s="37"/>
      <c r="J1740" s="44">
        <f>F1740/0.0020052*1000</f>
        <v>0.99341711549970091</v>
      </c>
      <c r="K1740" s="37">
        <f>SQRT((F1740/0.0020052*1000)^2+(F$1697/0.0020052*1000)^2)</f>
        <v>1.2458989794680331</v>
      </c>
      <c r="L1740" s="39" t="s">
        <v>98</v>
      </c>
      <c r="M1740" s="25"/>
    </row>
    <row r="1741" spans="1:13" x14ac:dyDescent="0.2">
      <c r="A1741" s="25"/>
      <c r="B1741" s="35" t="s">
        <v>237</v>
      </c>
      <c r="C1741" s="36">
        <v>1969929739.152</v>
      </c>
      <c r="D1741" s="33"/>
      <c r="E1741" s="36">
        <v>2.0387970000000002E-3</v>
      </c>
      <c r="F1741" s="36">
        <v>6.9299999999999997E-7</v>
      </c>
      <c r="G1741" s="37">
        <f t="shared" si="357"/>
        <v>9.7720242109420319</v>
      </c>
      <c r="H1741" s="37"/>
      <c r="I1741" s="37"/>
      <c r="J1741" s="37">
        <f>F1741/0.0020052*1000</f>
        <v>0.34560143626570916</v>
      </c>
      <c r="K1741" s="37">
        <f>SQRT((F1741/0.0020052*1000)^2+(F$1697/0.0020052*1000)^2)</f>
        <v>0.8275427810214171</v>
      </c>
      <c r="L1741" s="39"/>
      <c r="M1741" s="25"/>
    </row>
    <row r="1742" spans="1:13" x14ac:dyDescent="0.2">
      <c r="A1742" s="25"/>
      <c r="B1742" s="35"/>
      <c r="C1742" s="36"/>
      <c r="D1742" s="33"/>
      <c r="E1742" s="36"/>
      <c r="F1742" s="36"/>
      <c r="G1742" s="40"/>
      <c r="H1742" s="37"/>
      <c r="I1742" s="37"/>
      <c r="J1742" s="40"/>
      <c r="K1742" s="40"/>
      <c r="L1742" s="39"/>
      <c r="M1742" s="25"/>
    </row>
    <row r="1743" spans="1:13" x14ac:dyDescent="0.2">
      <c r="A1743" s="25">
        <v>1</v>
      </c>
      <c r="B1743" s="35" t="s">
        <v>2729</v>
      </c>
      <c r="C1743" s="36">
        <f>AVERAGE(C1744:C1749)</f>
        <v>1936700591.6700001</v>
      </c>
      <c r="D1743" s="33"/>
      <c r="E1743" s="36">
        <f>AVERAGE(E1744:E1749)</f>
        <v>2.0259635000000002E-3</v>
      </c>
      <c r="F1743" s="36">
        <f>2*STDEV(E1744:E1749)</f>
        <v>1.5929729439008782E-6</v>
      </c>
      <c r="G1743" s="37">
        <f t="shared" ref="G1743:G1749" si="358">1000*(E1743/((1+(0)/1000)*(E$1697/((1+((4.87)/1000))*0.0020052)))/0.0020052-1)</f>
        <v>3.4158694428549907</v>
      </c>
      <c r="H1743" s="38">
        <f>G1743-I1743</f>
        <v>-6.6641305571450093</v>
      </c>
      <c r="I1743" s="40">
        <v>10.08</v>
      </c>
      <c r="J1743" s="37"/>
      <c r="K1743" s="37">
        <f>F1743/0.0020052*1000</f>
        <v>0.79442097740917528</v>
      </c>
      <c r="L1743" s="39"/>
      <c r="M1743" s="25"/>
    </row>
    <row r="1744" spans="1:13" x14ac:dyDescent="0.2">
      <c r="A1744" s="25"/>
      <c r="B1744" s="35" t="s">
        <v>184</v>
      </c>
      <c r="C1744" s="36">
        <v>1937830216.977</v>
      </c>
      <c r="D1744" s="33"/>
      <c r="E1744" s="36">
        <v>2.0254969999999998E-3</v>
      </c>
      <c r="F1744" s="36">
        <v>8.2099999999999995E-7</v>
      </c>
      <c r="G1744" s="37">
        <f t="shared" si="358"/>
        <v>3.1848220902765956</v>
      </c>
      <c r="H1744" s="37"/>
      <c r="I1744" s="37"/>
      <c r="J1744" s="37">
        <f t="shared" ref="J1744:J1749" si="359">F1744/0.0020052*1000</f>
        <v>0.40943546778376216</v>
      </c>
      <c r="K1744" s="37">
        <f t="shared" ref="K1744:K1749" si="360">SQRT((F1744/0.0020052*1000)^2+(F$1697/0.0020052*1000)^2)</f>
        <v>0.85616826847941996</v>
      </c>
      <c r="L1744" s="39"/>
      <c r="M1744" s="25"/>
    </row>
    <row r="1745" spans="1:13" x14ac:dyDescent="0.2">
      <c r="A1745" s="25"/>
      <c r="B1745" s="35" t="s">
        <v>185</v>
      </c>
      <c r="C1745" s="36">
        <v>1935340627.0079999</v>
      </c>
      <c r="D1745" s="33"/>
      <c r="E1745" s="36">
        <v>2.0255569999999999E-3</v>
      </c>
      <c r="F1745" s="36">
        <v>5.1099999999999996E-7</v>
      </c>
      <c r="G1745" s="37">
        <f t="shared" si="358"/>
        <v>3.2145387915729629</v>
      </c>
      <c r="H1745" s="37"/>
      <c r="I1745" s="37"/>
      <c r="J1745" s="37">
        <f t="shared" si="359"/>
        <v>0.25483742270097748</v>
      </c>
      <c r="K1745" s="37">
        <f t="shared" si="360"/>
        <v>0.79393249944854682</v>
      </c>
      <c r="L1745" s="39"/>
      <c r="M1745" s="25"/>
    </row>
    <row r="1746" spans="1:13" x14ac:dyDescent="0.2">
      <c r="A1746" s="25"/>
      <c r="B1746" s="35" t="s">
        <v>186</v>
      </c>
      <c r="C1746" s="36">
        <v>1915635392.132</v>
      </c>
      <c r="D1746" s="33"/>
      <c r="E1746" s="36">
        <v>2.027376E-3</v>
      </c>
      <c r="F1746" s="36">
        <v>6.7299999999999995E-7</v>
      </c>
      <c r="G1746" s="37">
        <f t="shared" si="358"/>
        <v>4.1154501192037785</v>
      </c>
      <c r="H1746" s="37"/>
      <c r="I1746" s="37"/>
      <c r="J1746" s="37">
        <f t="shared" si="359"/>
        <v>0.33562736884101335</v>
      </c>
      <c r="K1746" s="37">
        <f t="shared" si="360"/>
        <v>0.82342724778020415</v>
      </c>
      <c r="L1746" s="39"/>
      <c r="M1746" s="25"/>
    </row>
    <row r="1747" spans="1:13" x14ac:dyDescent="0.2">
      <c r="A1747" s="25"/>
      <c r="B1747" s="35" t="s">
        <v>187</v>
      </c>
      <c r="C1747" s="36">
        <v>1932011540.786</v>
      </c>
      <c r="D1747" s="33"/>
      <c r="E1747" s="36">
        <v>2.02585E-3</v>
      </c>
      <c r="F1747" s="36">
        <v>4.2800000000000002E-7</v>
      </c>
      <c r="G1747" s="37">
        <f t="shared" si="358"/>
        <v>3.3596553495696124</v>
      </c>
      <c r="H1747" s="37"/>
      <c r="I1747" s="37"/>
      <c r="J1747" s="37">
        <f t="shared" si="359"/>
        <v>0.21344504288848995</v>
      </c>
      <c r="K1747" s="37">
        <f t="shared" si="360"/>
        <v>0.78163001989778347</v>
      </c>
      <c r="L1747" s="39"/>
      <c r="M1747" s="25"/>
    </row>
    <row r="1748" spans="1:13" x14ac:dyDescent="0.2">
      <c r="A1748" s="25"/>
      <c r="B1748" s="35" t="s">
        <v>188</v>
      </c>
      <c r="C1748" s="36">
        <v>1950119232.8959999</v>
      </c>
      <c r="D1748" s="33"/>
      <c r="E1748" s="36">
        <v>2.025163E-3</v>
      </c>
      <c r="F1748" s="36">
        <v>5.2200000000000004E-7</v>
      </c>
      <c r="G1748" s="37">
        <f t="shared" si="358"/>
        <v>3.0193991197278169</v>
      </c>
      <c r="H1748" s="37"/>
      <c r="I1748" s="37"/>
      <c r="J1748" s="37">
        <f t="shared" si="359"/>
        <v>0.26032315978456017</v>
      </c>
      <c r="K1748" s="37">
        <f t="shared" si="360"/>
        <v>0.79571027968222063</v>
      </c>
      <c r="L1748" s="39"/>
      <c r="M1748" s="25"/>
    </row>
    <row r="1749" spans="1:13" x14ac:dyDescent="0.2">
      <c r="A1749" s="25"/>
      <c r="B1749" s="35" t="s">
        <v>189</v>
      </c>
      <c r="C1749" s="36">
        <v>1949266540.221</v>
      </c>
      <c r="D1749" s="33"/>
      <c r="E1749" s="36">
        <v>2.0263379999999999E-3</v>
      </c>
      <c r="F1749" s="36">
        <v>4.1300000000000001E-7</v>
      </c>
      <c r="G1749" s="37">
        <f t="shared" si="358"/>
        <v>3.601351186778956</v>
      </c>
      <c r="H1749" s="37"/>
      <c r="I1749" s="37"/>
      <c r="J1749" s="37">
        <f t="shared" si="359"/>
        <v>0.20596449231996811</v>
      </c>
      <c r="K1749" s="37">
        <f t="shared" si="360"/>
        <v>0.77962046777157046</v>
      </c>
      <c r="L1749" s="39"/>
      <c r="M1749" s="25"/>
    </row>
    <row r="1750" spans="1:13" x14ac:dyDescent="0.2">
      <c r="A1750" s="25"/>
      <c r="B1750" s="35"/>
      <c r="C1750" s="36"/>
      <c r="D1750" s="33"/>
      <c r="E1750" s="36"/>
      <c r="F1750" s="36"/>
      <c r="G1750" s="40"/>
      <c r="H1750" s="37"/>
      <c r="I1750" s="37"/>
      <c r="J1750" s="40"/>
      <c r="K1750" s="40"/>
      <c r="L1750" s="39"/>
      <c r="M1750" s="25"/>
    </row>
    <row r="1751" spans="1:13" x14ac:dyDescent="0.2">
      <c r="A1751" s="25">
        <v>1</v>
      </c>
      <c r="B1751" s="35" t="s">
        <v>905</v>
      </c>
      <c r="C1751" s="36">
        <f>AVERAGE(C1752:C1753,C1755:C1759)</f>
        <v>2033981085.5257142</v>
      </c>
      <c r="D1751" s="33"/>
      <c r="E1751" s="36">
        <f>AVERAGE(E1752:E1753,E1755:E1759)</f>
        <v>2.0334207142857145E-3</v>
      </c>
      <c r="F1751" s="36">
        <f>2*STDEV(E1752:E1753,E1755:E1759)</f>
        <v>1.1890504414787378E-6</v>
      </c>
      <c r="G1751" s="37">
        <f t="shared" ref="G1751:G1759" si="361">1000*(E1751/((1+(0)/1000)*(E$1697/((1+((4.87)/1000))*0.0020052)))/0.0020052-1)</f>
        <v>7.1092662666980555</v>
      </c>
      <c r="H1751" s="38">
        <f>G1751-I1751</f>
        <v>1.6092662666980555</v>
      </c>
      <c r="I1751" s="40">
        <v>5.5</v>
      </c>
      <c r="J1751" s="37"/>
      <c r="K1751" s="37">
        <f>F1751/0.0020052*1000</f>
        <v>0.5929834637336614</v>
      </c>
      <c r="L1751" s="39"/>
      <c r="M1751" s="25"/>
    </row>
    <row r="1752" spans="1:13" x14ac:dyDescent="0.2">
      <c r="A1752" s="25"/>
      <c r="B1752" s="35" t="s">
        <v>190</v>
      </c>
      <c r="C1752" s="36">
        <v>1992875857.9400001</v>
      </c>
      <c r="D1752" s="33"/>
      <c r="E1752" s="36">
        <v>2.0341069999999998E-3</v>
      </c>
      <c r="F1752" s="36">
        <v>3.0800000000000001E-7</v>
      </c>
      <c r="G1752" s="37">
        <f t="shared" si="361"/>
        <v>7.4491687262863149</v>
      </c>
      <c r="H1752" s="37"/>
      <c r="I1752" s="37"/>
      <c r="J1752" s="37">
        <f t="shared" ref="J1752:J1759" si="362">F1752/0.0020052*1000</f>
        <v>0.1536006383403152</v>
      </c>
      <c r="K1752" s="37">
        <f t="shared" ref="K1752:K1759" si="363">SQRT((F1752/0.0020052*1000)^2+(F$1697/0.0020052*1000)^2)</f>
        <v>0.76745023146148861</v>
      </c>
      <c r="L1752" s="39"/>
      <c r="M1752" s="25"/>
    </row>
    <row r="1753" spans="1:13" x14ac:dyDescent="0.2">
      <c r="A1753" s="25"/>
      <c r="B1753" s="35" t="s">
        <v>190</v>
      </c>
      <c r="C1753" s="36">
        <v>2048446052.796</v>
      </c>
      <c r="D1753" s="33"/>
      <c r="E1753" s="36">
        <v>2.0335790000000002E-3</v>
      </c>
      <c r="F1753" s="36">
        <v>3.2500000000000001E-7</v>
      </c>
      <c r="G1753" s="37">
        <f t="shared" si="361"/>
        <v>7.1876617548793931</v>
      </c>
      <c r="H1753" s="37"/>
      <c r="I1753" s="37"/>
      <c r="J1753" s="37">
        <f t="shared" si="362"/>
        <v>0.16207859565130661</v>
      </c>
      <c r="K1753" s="37">
        <f t="shared" si="363"/>
        <v>0.76919189597917614</v>
      </c>
      <c r="L1753" s="39"/>
      <c r="M1753" s="25"/>
    </row>
    <row r="1754" spans="1:13" x14ac:dyDescent="0.2">
      <c r="A1754" s="25"/>
      <c r="B1754" s="41" t="s">
        <v>191</v>
      </c>
      <c r="C1754" s="42">
        <v>1992300153.971</v>
      </c>
      <c r="D1754" s="33"/>
      <c r="E1754" s="42">
        <v>2.0296749999999999E-3</v>
      </c>
      <c r="F1754" s="42">
        <v>5.6499999999999999E-7</v>
      </c>
      <c r="G1754" s="44">
        <f t="shared" si="361"/>
        <v>5.254095057204422</v>
      </c>
      <c r="H1754" s="37"/>
      <c r="I1754" s="37"/>
      <c r="J1754" s="44">
        <f t="shared" si="362"/>
        <v>0.2817674047476561</v>
      </c>
      <c r="K1754" s="44">
        <f t="shared" si="363"/>
        <v>0.80298167603624038</v>
      </c>
      <c r="L1754" s="39" t="s">
        <v>13</v>
      </c>
      <c r="M1754" s="25"/>
    </row>
    <row r="1755" spans="1:13" x14ac:dyDescent="0.2">
      <c r="A1755" s="25"/>
      <c r="B1755" s="35" t="s">
        <v>191</v>
      </c>
      <c r="C1755" s="36">
        <v>2024482694.23</v>
      </c>
      <c r="D1755" s="33"/>
      <c r="E1755" s="36">
        <v>2.0335069999999999E-3</v>
      </c>
      <c r="F1755" s="36">
        <v>6.6599999999999996E-7</v>
      </c>
      <c r="G1755" s="37">
        <f t="shared" si="361"/>
        <v>7.1520017133239744</v>
      </c>
      <c r="H1755" s="37"/>
      <c r="I1755" s="37"/>
      <c r="J1755" s="37">
        <f t="shared" si="362"/>
        <v>0.33213644524236985</v>
      </c>
      <c r="K1755" s="37">
        <f t="shared" si="363"/>
        <v>0.8220105351697008</v>
      </c>
      <c r="L1755" s="39"/>
      <c r="M1755" s="25"/>
    </row>
    <row r="1756" spans="1:13" x14ac:dyDescent="0.2">
      <c r="A1756" s="25"/>
      <c r="B1756" s="35" t="s">
        <v>192</v>
      </c>
      <c r="C1756" s="36">
        <v>1991937368.112</v>
      </c>
      <c r="D1756" s="33"/>
      <c r="E1756" s="36">
        <v>2.033235E-3</v>
      </c>
      <c r="F1756" s="36">
        <v>8.4E-7</v>
      </c>
      <c r="G1756" s="37">
        <f t="shared" si="361"/>
        <v>7.0172860007808868</v>
      </c>
      <c r="H1756" s="37"/>
      <c r="I1756" s="37"/>
      <c r="J1756" s="37">
        <f t="shared" si="362"/>
        <v>0.41891083183722322</v>
      </c>
      <c r="K1756" s="37">
        <f t="shared" si="363"/>
        <v>0.86073979035611825</v>
      </c>
      <c r="L1756" s="39"/>
      <c r="M1756" s="25"/>
    </row>
    <row r="1757" spans="1:13" x14ac:dyDescent="0.2">
      <c r="A1757" s="25"/>
      <c r="B1757" s="35" t="s">
        <v>192</v>
      </c>
      <c r="C1757" s="36">
        <v>2056678733.619</v>
      </c>
      <c r="D1757" s="33"/>
      <c r="E1757" s="36">
        <v>2.0329760000000001E-3</v>
      </c>
      <c r="F1757" s="36">
        <v>1.4499999999999999E-7</v>
      </c>
      <c r="G1757" s="37">
        <f t="shared" si="361"/>
        <v>6.8890089068525118</v>
      </c>
      <c r="H1757" s="37"/>
      <c r="I1757" s="37"/>
      <c r="J1757" s="37">
        <f t="shared" si="362"/>
        <v>7.231198882904448E-2</v>
      </c>
      <c r="K1757" s="37">
        <f t="shared" si="363"/>
        <v>0.75539110757285988</v>
      </c>
      <c r="L1757" s="39"/>
      <c r="M1757" s="25"/>
    </row>
    <row r="1758" spans="1:13" x14ac:dyDescent="0.2">
      <c r="A1758" s="25"/>
      <c r="B1758" s="35" t="s">
        <v>193</v>
      </c>
      <c r="C1758" s="36">
        <v>2078406504.3740001</v>
      </c>
      <c r="D1758" s="33"/>
      <c r="E1758" s="36">
        <v>2.0324520000000001E-3</v>
      </c>
      <c r="F1758" s="36">
        <v>5.68E-7</v>
      </c>
      <c r="G1758" s="37">
        <f t="shared" si="361"/>
        <v>6.6294830488651257</v>
      </c>
      <c r="H1758" s="37"/>
      <c r="I1758" s="37"/>
      <c r="J1758" s="37">
        <f t="shared" si="362"/>
        <v>0.28326351486136048</v>
      </c>
      <c r="K1758" s="37">
        <f t="shared" si="363"/>
        <v>0.80350788454336419</v>
      </c>
      <c r="L1758" s="39"/>
      <c r="M1758" s="25"/>
    </row>
    <row r="1759" spans="1:13" x14ac:dyDescent="0.2">
      <c r="A1759" s="25"/>
      <c r="B1759" s="35" t="s">
        <v>194</v>
      </c>
      <c r="C1759" s="36">
        <v>2045040387.609</v>
      </c>
      <c r="D1759" s="33"/>
      <c r="E1759" s="36">
        <v>2.0340890000000002E-3</v>
      </c>
      <c r="F1759" s="36">
        <v>6.6199999999999997E-7</v>
      </c>
      <c r="G1759" s="37">
        <f t="shared" si="361"/>
        <v>7.4402537158975157</v>
      </c>
      <c r="H1759" s="37"/>
      <c r="I1759" s="37"/>
      <c r="J1759" s="37">
        <f t="shared" si="362"/>
        <v>0.33014163175743066</v>
      </c>
      <c r="K1759" s="37">
        <f t="shared" si="363"/>
        <v>0.82120655056520286</v>
      </c>
      <c r="L1759" s="39"/>
      <c r="M1759" s="25"/>
    </row>
    <row r="1760" spans="1:13" x14ac:dyDescent="0.2">
      <c r="A1760" s="25"/>
      <c r="B1760" s="35"/>
      <c r="C1760" s="36"/>
      <c r="D1760" s="33"/>
      <c r="E1760" s="36"/>
      <c r="F1760" s="36"/>
      <c r="G1760" s="40"/>
      <c r="H1760" s="37"/>
      <c r="I1760" s="37"/>
      <c r="J1760" s="40"/>
      <c r="K1760" s="40"/>
      <c r="L1760" s="39"/>
      <c r="M1760" s="25"/>
    </row>
    <row r="1761" spans="1:13" x14ac:dyDescent="0.2">
      <c r="A1761" s="25">
        <v>1</v>
      </c>
      <c r="B1761" s="35" t="s">
        <v>1390</v>
      </c>
      <c r="C1761" s="36">
        <f>AVERAGE(C1762:C1767)</f>
        <v>2002342325.4545</v>
      </c>
      <c r="D1761" s="33"/>
      <c r="E1761" s="36">
        <f>AVERAGE(E1762:E1767)</f>
        <v>2.0306648333333331E-3</v>
      </c>
      <c r="F1761" s="36">
        <f>2*STDEV(E1762:E1767)</f>
        <v>1.526454410280969E-6</v>
      </c>
      <c r="G1761" s="37">
        <f t="shared" ref="G1761:G1767" si="364">1000*(E1761/((1+(0)/1000)*(E$1697/((1+((4.87)/1000))*0.0020052)))/0.0020052-1)</f>
        <v>5.7443380821995405</v>
      </c>
      <c r="H1761" s="38">
        <f>G1761-I1761</f>
        <v>0.57433808219954052</v>
      </c>
      <c r="I1761" s="40">
        <v>5.17</v>
      </c>
      <c r="J1761" s="37"/>
      <c r="K1761" s="37">
        <f>F1761/0.0020052*1000</f>
        <v>0.76124796044333187</v>
      </c>
      <c r="L1761" s="39" t="s">
        <v>3630</v>
      </c>
      <c r="M1761" s="25"/>
    </row>
    <row r="1762" spans="1:13" x14ac:dyDescent="0.2">
      <c r="A1762" s="25"/>
      <c r="B1762" s="35" t="s">
        <v>199</v>
      </c>
      <c r="C1762" s="36">
        <v>2005408061.2550001</v>
      </c>
      <c r="D1762" s="33"/>
      <c r="E1762" s="36">
        <v>2.0306069999999998E-3</v>
      </c>
      <c r="F1762" s="36">
        <v>2.5899999999999998E-7</v>
      </c>
      <c r="G1762" s="37">
        <f t="shared" si="364"/>
        <v>5.7156944840059953</v>
      </c>
      <c r="H1762" s="37"/>
      <c r="I1762" s="37"/>
      <c r="J1762" s="37">
        <f t="shared" ref="J1762:J1767" si="365">F1762/0.0020052*1000</f>
        <v>0.12916417314981049</v>
      </c>
      <c r="K1762" s="37">
        <f t="shared" ref="K1762:K1767" si="366">SQRT((F1762/0.0020052*1000)^2+(F$1697/0.0020052*1000)^2)</f>
        <v>0.76293517765090257</v>
      </c>
      <c r="L1762" s="39"/>
      <c r="M1762" s="25"/>
    </row>
    <row r="1763" spans="1:13" x14ac:dyDescent="0.2">
      <c r="A1763" s="25"/>
      <c r="B1763" s="35" t="s">
        <v>200</v>
      </c>
      <c r="C1763" s="36">
        <v>1987663184.3540001</v>
      </c>
      <c r="D1763" s="33"/>
      <c r="E1763" s="36">
        <v>2.0292610000000001E-3</v>
      </c>
      <c r="F1763" s="36">
        <v>3.7800000000000002E-7</v>
      </c>
      <c r="G1763" s="37">
        <f t="shared" si="364"/>
        <v>5.049049818260487</v>
      </c>
      <c r="H1763" s="37"/>
      <c r="I1763" s="37"/>
      <c r="J1763" s="37">
        <f t="shared" si="365"/>
        <v>0.18850987432675045</v>
      </c>
      <c r="K1763" s="37">
        <f t="shared" si="366"/>
        <v>0.77519202420460143</v>
      </c>
      <c r="L1763" s="39"/>
      <c r="M1763" s="25"/>
    </row>
    <row r="1764" spans="1:13" x14ac:dyDescent="0.2">
      <c r="A1764" s="25"/>
      <c r="B1764" s="35" t="s">
        <v>201</v>
      </c>
      <c r="C1764" s="36">
        <v>2000066074.075</v>
      </c>
      <c r="D1764" s="33"/>
      <c r="E1764" s="36">
        <v>2.0313359999999999E-3</v>
      </c>
      <c r="F1764" s="36">
        <v>5.2E-7</v>
      </c>
      <c r="G1764" s="37">
        <f t="shared" si="364"/>
        <v>6.0767524047551369</v>
      </c>
      <c r="H1764" s="37"/>
      <c r="I1764" s="37"/>
      <c r="J1764" s="37">
        <f t="shared" si="365"/>
        <v>0.25932575304209055</v>
      </c>
      <c r="K1764" s="37">
        <f t="shared" si="366"/>
        <v>0.79538452830224671</v>
      </c>
      <c r="L1764" s="39"/>
      <c r="M1764" s="25"/>
    </row>
    <row r="1765" spans="1:13" x14ac:dyDescent="0.2">
      <c r="A1765" s="25"/>
      <c r="B1765" s="35" t="s">
        <v>202</v>
      </c>
      <c r="C1765" s="36">
        <v>1999503453.2</v>
      </c>
      <c r="D1765" s="33"/>
      <c r="E1765" s="36">
        <v>2.0307229999999999E-3</v>
      </c>
      <c r="F1765" s="36">
        <v>4.9200000000000001E-7</v>
      </c>
      <c r="G1765" s="37">
        <f t="shared" si="364"/>
        <v>5.773146773178528</v>
      </c>
      <c r="H1765" s="37"/>
      <c r="I1765" s="37"/>
      <c r="J1765" s="37">
        <f t="shared" si="365"/>
        <v>0.24536205864751648</v>
      </c>
      <c r="K1765" s="37">
        <f t="shared" si="366"/>
        <v>0.79094199629017514</v>
      </c>
      <c r="L1765" s="39"/>
      <c r="M1765" s="25"/>
    </row>
    <row r="1766" spans="1:13" x14ac:dyDescent="0.2">
      <c r="A1766" s="25"/>
      <c r="B1766" s="35" t="s">
        <v>203</v>
      </c>
      <c r="C1766" s="36">
        <v>1999770587.471</v>
      </c>
      <c r="D1766" s="33"/>
      <c r="E1766" s="36">
        <v>2.0313599999999998E-3</v>
      </c>
      <c r="F1766" s="36">
        <v>9.1699999999999997E-7</v>
      </c>
      <c r="G1766" s="37">
        <f t="shared" si="364"/>
        <v>6.0886390852736838</v>
      </c>
      <c r="H1766" s="37"/>
      <c r="I1766" s="37"/>
      <c r="J1766" s="37">
        <f t="shared" si="365"/>
        <v>0.45731099142230203</v>
      </c>
      <c r="K1766" s="37">
        <f t="shared" si="366"/>
        <v>0.88006820448610057</v>
      </c>
      <c r="L1766" s="39"/>
      <c r="M1766" s="25"/>
    </row>
    <row r="1767" spans="1:13" x14ac:dyDescent="0.2">
      <c r="A1767" s="25"/>
      <c r="B1767" s="35" t="s">
        <v>204</v>
      </c>
      <c r="C1767" s="36">
        <v>2021642592.372</v>
      </c>
      <c r="D1767" s="33"/>
      <c r="E1767" s="36">
        <v>2.0307020000000001E-3</v>
      </c>
      <c r="F1767" s="36">
        <v>3.2099999999999998E-7</v>
      </c>
      <c r="G1767" s="37">
        <f t="shared" si="364"/>
        <v>5.762745927725188</v>
      </c>
      <c r="H1767" s="37"/>
      <c r="I1767" s="37"/>
      <c r="J1767" s="37">
        <f t="shared" si="365"/>
        <v>0.16008378216636746</v>
      </c>
      <c r="K1767" s="37">
        <f t="shared" si="366"/>
        <v>0.76877403636206987</v>
      </c>
      <c r="L1767" s="39"/>
      <c r="M1767" s="25"/>
    </row>
    <row r="1768" spans="1:13" x14ac:dyDescent="0.2">
      <c r="A1768" s="25"/>
      <c r="B1768" s="35"/>
      <c r="C1768" s="36"/>
      <c r="D1768" s="33"/>
      <c r="E1768" s="36"/>
      <c r="F1768" s="36"/>
      <c r="G1768" s="40"/>
      <c r="H1768" s="37"/>
      <c r="I1768" s="37"/>
      <c r="J1768" s="40"/>
      <c r="K1768" s="40"/>
      <c r="L1768" s="39"/>
      <c r="M1768" s="25"/>
    </row>
    <row r="1769" spans="1:13" x14ac:dyDescent="0.2">
      <c r="A1769" s="25">
        <v>1</v>
      </c>
      <c r="B1769" s="35" t="s">
        <v>1865</v>
      </c>
      <c r="C1769" s="36">
        <f>AVERAGE(C1770:C1773,C1775:C1778,C1780:C1782,C1784:C1802)</f>
        <v>1995903216.3236003</v>
      </c>
      <c r="D1769" s="33"/>
      <c r="E1769" s="36">
        <f>AVERAGE(E1770:E1773,E1775:E1778,E1780:E1782,E1784:E1802)</f>
        <v>2.0016460000000002E-3</v>
      </c>
      <c r="F1769" s="36">
        <f>2*STDEV(E1770:E1773,E1775:E1778,E1780:E1782,E1784:E1802)</f>
        <v>1.8017384708224447E-6</v>
      </c>
      <c r="G1769" s="37">
        <f t="shared" ref="G1769:G1802" si="367">1000*(E1769/((1+(0)/1000)*(E$1697/((1+((4.87)/1000))*0.0020052)))/0.0020052-1)</f>
        <v>-8.6280619533307679</v>
      </c>
      <c r="H1769" s="38">
        <f>G1769-I1769</f>
        <v>-1.0180619533307675</v>
      </c>
      <c r="I1769" s="40">
        <v>-7.61</v>
      </c>
      <c r="J1769" s="37"/>
      <c r="K1769" s="37">
        <f>F1769/0.0020052*1000</f>
        <v>0.89853304948256763</v>
      </c>
      <c r="L1769" s="39"/>
      <c r="M1769" s="25"/>
    </row>
    <row r="1770" spans="1:13" x14ac:dyDescent="0.2">
      <c r="A1770" s="25"/>
      <c r="B1770" s="35" t="s">
        <v>205</v>
      </c>
      <c r="C1770" s="36">
        <v>2022865858.776</v>
      </c>
      <c r="D1770" s="33"/>
      <c r="E1770" s="36">
        <v>2.0021879999999998E-3</v>
      </c>
      <c r="F1770" s="36">
        <v>2.5199999999999998E-7</v>
      </c>
      <c r="G1770" s="37">
        <f t="shared" si="367"/>
        <v>-8.3596210849551369</v>
      </c>
      <c r="H1770" s="37"/>
      <c r="I1770" s="37"/>
      <c r="J1770" s="37">
        <f t="shared" ref="J1770:J1802" si="368">F1770/0.0020052*1000</f>
        <v>0.12567324955116696</v>
      </c>
      <c r="K1770" s="37">
        <f t="shared" ref="K1770:K1802" si="369">SQRT((F1770/0.0020052*1000)^2+(F$1697/0.0020052*1000)^2)</f>
        <v>0.76235193140995583</v>
      </c>
      <c r="L1770" s="39"/>
      <c r="M1770" s="25"/>
    </row>
    <row r="1771" spans="1:13" x14ac:dyDescent="0.2">
      <c r="A1771" s="25"/>
      <c r="B1771" s="35" t="s">
        <v>206</v>
      </c>
      <c r="C1771" s="36">
        <v>2015539796.323</v>
      </c>
      <c r="D1771" s="33"/>
      <c r="E1771" s="36">
        <v>2.0025450000000001E-3</v>
      </c>
      <c r="F1771" s="36">
        <v>6.0699999999999997E-7</v>
      </c>
      <c r="G1771" s="37">
        <f t="shared" si="367"/>
        <v>-8.1828067122422521</v>
      </c>
      <c r="H1771" s="37"/>
      <c r="I1771" s="37"/>
      <c r="J1771" s="37">
        <f t="shared" si="368"/>
        <v>0.30271294633951723</v>
      </c>
      <c r="K1771" s="37">
        <f t="shared" si="369"/>
        <v>0.81056883085478404</v>
      </c>
      <c r="L1771" s="39"/>
      <c r="M1771" s="25"/>
    </row>
    <row r="1772" spans="1:13" x14ac:dyDescent="0.2">
      <c r="A1772" s="25"/>
      <c r="B1772" s="35" t="s">
        <v>207</v>
      </c>
      <c r="C1772" s="36">
        <v>2009634210.9059999</v>
      </c>
      <c r="D1772" s="33"/>
      <c r="E1772" s="36">
        <v>2.001484E-3</v>
      </c>
      <c r="F1772" s="36">
        <v>1.9299999999999999E-7</v>
      </c>
      <c r="G1772" s="37">
        <f t="shared" si="367"/>
        <v>-8.7082970468306264</v>
      </c>
      <c r="H1772" s="37"/>
      <c r="I1772" s="37"/>
      <c r="J1772" s="37">
        <f t="shared" si="368"/>
        <v>9.6249750648314383E-2</v>
      </c>
      <c r="K1772" s="37">
        <f t="shared" si="369"/>
        <v>0.75805719848280761</v>
      </c>
      <c r="L1772" s="39"/>
      <c r="M1772" s="25"/>
    </row>
    <row r="1773" spans="1:13" x14ac:dyDescent="0.2">
      <c r="A1773" s="25"/>
      <c r="B1773" s="35" t="s">
        <v>208</v>
      </c>
      <c r="C1773" s="36">
        <v>1999179131.7379999</v>
      </c>
      <c r="D1773" s="33"/>
      <c r="E1773" s="36">
        <v>2.0013790000000002E-3</v>
      </c>
      <c r="F1773" s="36">
        <v>5.2E-7</v>
      </c>
      <c r="G1773" s="37">
        <f t="shared" si="367"/>
        <v>-8.7603012740991026</v>
      </c>
      <c r="H1773" s="37"/>
      <c r="I1773" s="37"/>
      <c r="J1773" s="37">
        <f t="shared" si="368"/>
        <v>0.25932575304209055</v>
      </c>
      <c r="K1773" s="37">
        <f t="shared" si="369"/>
        <v>0.79538452830224671</v>
      </c>
      <c r="L1773" s="39"/>
      <c r="M1773" s="25"/>
    </row>
    <row r="1774" spans="1:13" x14ac:dyDescent="0.2">
      <c r="A1774" s="25"/>
      <c r="B1774" s="41" t="s">
        <v>209</v>
      </c>
      <c r="C1774" s="42">
        <v>2023780072.234</v>
      </c>
      <c r="D1774" s="33"/>
      <c r="E1774" s="42">
        <v>2.003552E-3</v>
      </c>
      <c r="F1774" s="42">
        <v>2.03E-7</v>
      </c>
      <c r="G1774" s="37">
        <f t="shared" si="367"/>
        <v>-7.6840614088204973</v>
      </c>
      <c r="H1774" s="37"/>
      <c r="I1774" s="37"/>
      <c r="J1774" s="44">
        <f t="shared" si="368"/>
        <v>0.10123678436066227</v>
      </c>
      <c r="K1774" s="37">
        <f t="shared" si="369"/>
        <v>0.75870652309007292</v>
      </c>
      <c r="L1774" s="39"/>
      <c r="M1774" s="25"/>
    </row>
    <row r="1775" spans="1:13" x14ac:dyDescent="0.2">
      <c r="A1775" s="25"/>
      <c r="B1775" s="35" t="s">
        <v>210</v>
      </c>
      <c r="C1775" s="36">
        <v>2039990655.346</v>
      </c>
      <c r="D1775" s="33"/>
      <c r="E1775" s="36">
        <v>2.0012430000000002E-3</v>
      </c>
      <c r="F1775" s="36">
        <v>4.75E-7</v>
      </c>
      <c r="G1775" s="37">
        <f t="shared" si="367"/>
        <v>-8.8276591303705345</v>
      </c>
      <c r="H1775" s="37"/>
      <c r="I1775" s="37"/>
      <c r="J1775" s="37">
        <f t="shared" si="368"/>
        <v>0.23688410133652504</v>
      </c>
      <c r="K1775" s="37">
        <f t="shared" si="369"/>
        <v>0.7883532070954955</v>
      </c>
      <c r="L1775" s="39"/>
      <c r="M1775" s="25"/>
    </row>
    <row r="1776" spans="1:13" x14ac:dyDescent="0.2">
      <c r="A1776" s="25"/>
      <c r="B1776" s="35" t="s">
        <v>211</v>
      </c>
      <c r="C1776" s="36">
        <v>1963594833.5439999</v>
      </c>
      <c r="D1776" s="33"/>
      <c r="E1776" s="36">
        <v>2.0031430000000002E-3</v>
      </c>
      <c r="F1776" s="36">
        <v>3.4999999999999998E-7</v>
      </c>
      <c r="G1776" s="37">
        <f t="shared" si="367"/>
        <v>-7.8866302559897905</v>
      </c>
      <c r="H1776" s="37"/>
      <c r="I1776" s="37"/>
      <c r="J1776" s="37">
        <f t="shared" si="368"/>
        <v>0.17454617993217633</v>
      </c>
      <c r="K1776" s="37">
        <f t="shared" si="369"/>
        <v>0.77191519650843499</v>
      </c>
      <c r="L1776" s="39"/>
      <c r="M1776" s="25"/>
    </row>
    <row r="1777" spans="1:13" x14ac:dyDescent="0.2">
      <c r="A1777" s="25"/>
      <c r="B1777" s="35" t="s">
        <v>212</v>
      </c>
      <c r="C1777" s="36">
        <v>2056386432.444</v>
      </c>
      <c r="D1777" s="33"/>
      <c r="E1777" s="36">
        <v>2.001086E-3</v>
      </c>
      <c r="F1777" s="36">
        <v>3.6300000000000001E-7</v>
      </c>
      <c r="G1777" s="37">
        <f t="shared" si="367"/>
        <v>-8.9054178320958641</v>
      </c>
      <c r="H1777" s="37"/>
      <c r="I1777" s="37"/>
      <c r="J1777" s="37">
        <f t="shared" si="368"/>
        <v>0.18102932375822861</v>
      </c>
      <c r="K1777" s="37">
        <f t="shared" si="369"/>
        <v>0.77340695479941324</v>
      </c>
      <c r="L1777" s="39"/>
      <c r="M1777" s="25"/>
    </row>
    <row r="1778" spans="1:13" x14ac:dyDescent="0.2">
      <c r="A1778" s="25"/>
      <c r="B1778" s="35" t="s">
        <v>213</v>
      </c>
      <c r="C1778" s="36">
        <v>2016367150.2179999</v>
      </c>
      <c r="D1778" s="33"/>
      <c r="E1778" s="36">
        <v>2.0032579999999999E-3</v>
      </c>
      <c r="F1778" s="36">
        <v>4.4999999999999998E-7</v>
      </c>
      <c r="G1778" s="37">
        <f t="shared" si="367"/>
        <v>-7.8296732451721418</v>
      </c>
      <c r="H1778" s="37"/>
      <c r="I1778" s="37"/>
      <c r="J1778" s="37">
        <f t="shared" si="368"/>
        <v>0.2244165170556553</v>
      </c>
      <c r="K1778" s="37">
        <f t="shared" si="369"/>
        <v>0.78469705925225142</v>
      </c>
      <c r="L1778" s="39"/>
      <c r="M1778" s="25"/>
    </row>
    <row r="1779" spans="1:13" x14ac:dyDescent="0.2">
      <c r="A1779" s="25"/>
      <c r="B1779" s="41" t="s">
        <v>214</v>
      </c>
      <c r="C1779" s="42">
        <v>2111586551.9649999</v>
      </c>
      <c r="D1779" s="33"/>
      <c r="E1779" s="42">
        <v>1.9997389999999999E-3</v>
      </c>
      <c r="F1779" s="42">
        <v>2.8500000000000002E-7</v>
      </c>
      <c r="G1779" s="37">
        <f t="shared" si="367"/>
        <v>-9.5725577761962555</v>
      </c>
      <c r="H1779" s="37"/>
      <c r="I1779" s="37"/>
      <c r="J1779" s="44">
        <f t="shared" si="368"/>
        <v>0.14213046080191505</v>
      </c>
      <c r="K1779" s="37">
        <f t="shared" si="369"/>
        <v>0.76523706755456167</v>
      </c>
      <c r="L1779" s="39" t="s">
        <v>13</v>
      </c>
      <c r="M1779" s="25"/>
    </row>
    <row r="1780" spans="1:13" x14ac:dyDescent="0.2">
      <c r="A1780" s="25"/>
      <c r="B1780" s="35" t="s">
        <v>215</v>
      </c>
      <c r="C1780" s="36">
        <v>1997566351.6619999</v>
      </c>
      <c r="D1780" s="33"/>
      <c r="E1780" s="36">
        <v>2.0000489999999998E-3</v>
      </c>
      <c r="F1780" s="36">
        <v>7.3499999999999995E-7</v>
      </c>
      <c r="G1780" s="37">
        <f t="shared" si="367"/>
        <v>-9.4190214861658017</v>
      </c>
      <c r="H1780" s="37"/>
      <c r="I1780" s="37"/>
      <c r="J1780" s="37">
        <f t="shared" si="368"/>
        <v>0.36654697785757029</v>
      </c>
      <c r="K1780" s="37">
        <f t="shared" si="369"/>
        <v>0.83650665786248124</v>
      </c>
      <c r="L1780" s="39"/>
      <c r="M1780" s="25"/>
    </row>
    <row r="1781" spans="1:13" x14ac:dyDescent="0.2">
      <c r="A1781" s="25"/>
      <c r="B1781" s="35" t="s">
        <v>216</v>
      </c>
      <c r="C1781" s="36">
        <v>2030326051.174</v>
      </c>
      <c r="D1781" s="33"/>
      <c r="E1781" s="36">
        <v>2.0015110000000001E-3</v>
      </c>
      <c r="F1781" s="36">
        <v>3.2300000000000002E-7</v>
      </c>
      <c r="G1781" s="37">
        <f t="shared" si="367"/>
        <v>-8.6949245312473167</v>
      </c>
      <c r="H1781" s="37"/>
      <c r="I1781" s="37"/>
      <c r="J1781" s="37">
        <f t="shared" si="368"/>
        <v>0.16108118890883705</v>
      </c>
      <c r="K1781" s="37">
        <f t="shared" si="369"/>
        <v>0.76898234771158724</v>
      </c>
      <c r="L1781" s="39"/>
      <c r="M1781" s="25"/>
    </row>
    <row r="1782" spans="1:13" x14ac:dyDescent="0.2">
      <c r="A1782" s="25"/>
      <c r="B1782" s="35" t="s">
        <v>217</v>
      </c>
      <c r="C1782" s="36">
        <v>1956933548.296</v>
      </c>
      <c r="D1782" s="33"/>
      <c r="E1782" s="36">
        <v>2.002682E-3</v>
      </c>
      <c r="F1782" s="36">
        <v>9.0400000000000005E-7</v>
      </c>
      <c r="G1782" s="37">
        <f t="shared" si="367"/>
        <v>-8.1149535776158253</v>
      </c>
      <c r="H1782" s="37"/>
      <c r="I1782" s="37"/>
      <c r="J1782" s="37">
        <f t="shared" si="368"/>
        <v>0.45082784759624983</v>
      </c>
      <c r="K1782" s="37">
        <f t="shared" si="369"/>
        <v>0.87671685842123936</v>
      </c>
      <c r="L1782" s="39"/>
      <c r="M1782" s="25"/>
    </row>
    <row r="1783" spans="1:13" x14ac:dyDescent="0.2">
      <c r="A1783" s="25"/>
      <c r="B1783" s="41" t="s">
        <v>218</v>
      </c>
      <c r="C1783" s="42">
        <v>1993717755.2920001</v>
      </c>
      <c r="D1783" s="33"/>
      <c r="E1783" s="42">
        <v>2.0041540000000002E-3</v>
      </c>
      <c r="F1783" s="42">
        <v>5.8500000000000001E-7</v>
      </c>
      <c r="G1783" s="37">
        <f t="shared" si="367"/>
        <v>-7.3859038391482779</v>
      </c>
      <c r="H1783" s="37"/>
      <c r="I1783" s="37"/>
      <c r="J1783" s="44">
        <f t="shared" si="368"/>
        <v>0.29174147217235186</v>
      </c>
      <c r="K1783" s="37">
        <f t="shared" si="369"/>
        <v>0.8065356707902207</v>
      </c>
      <c r="L1783" s="39"/>
      <c r="M1783" s="25"/>
    </row>
    <row r="1784" spans="1:13" x14ac:dyDescent="0.2">
      <c r="A1784" s="25"/>
      <c r="B1784" s="35" t="s">
        <v>219</v>
      </c>
      <c r="C1784" s="36">
        <v>1981947030.4519999</v>
      </c>
      <c r="D1784" s="33"/>
      <c r="E1784" s="36">
        <v>2.0024880000000002E-3</v>
      </c>
      <c r="F1784" s="36">
        <v>5.1699999999999998E-7</v>
      </c>
      <c r="G1784" s="37">
        <f t="shared" si="367"/>
        <v>-8.2110375784736345</v>
      </c>
      <c r="H1784" s="37"/>
      <c r="I1784" s="37"/>
      <c r="J1784" s="37">
        <f t="shared" si="368"/>
        <v>0.25782964292838623</v>
      </c>
      <c r="K1784" s="37">
        <f t="shared" si="369"/>
        <v>0.79489799750931522</v>
      </c>
      <c r="L1784" s="39"/>
      <c r="M1784" s="25"/>
    </row>
    <row r="1785" spans="1:13" x14ac:dyDescent="0.2">
      <c r="A1785" s="25"/>
      <c r="B1785" s="35" t="s">
        <v>220</v>
      </c>
      <c r="C1785" s="36">
        <v>2006720680.9349999</v>
      </c>
      <c r="D1785" s="33"/>
      <c r="E1785" s="36">
        <v>2.0021119999999999E-3</v>
      </c>
      <c r="F1785" s="36">
        <v>5.4300000000000003E-7</v>
      </c>
      <c r="G1785" s="37">
        <f t="shared" si="367"/>
        <v>-8.3972622399302033</v>
      </c>
      <c r="H1785" s="37"/>
      <c r="I1785" s="37"/>
      <c r="J1785" s="37">
        <f t="shared" si="368"/>
        <v>0.27079593058049073</v>
      </c>
      <c r="K1785" s="37">
        <f t="shared" si="369"/>
        <v>0.79919780886254566</v>
      </c>
      <c r="L1785" s="39"/>
      <c r="M1785" s="25"/>
    </row>
    <row r="1786" spans="1:13" x14ac:dyDescent="0.2">
      <c r="A1786" s="25"/>
      <c r="B1786" s="35" t="s">
        <v>221</v>
      </c>
      <c r="C1786" s="36">
        <v>2017563513.3729999</v>
      </c>
      <c r="D1786" s="33"/>
      <c r="E1786" s="36">
        <v>2.0019550000000001E-3</v>
      </c>
      <c r="F1786" s="36">
        <v>3.2099999999999998E-7</v>
      </c>
      <c r="G1786" s="37">
        <f t="shared" si="367"/>
        <v>-8.4750209416551989</v>
      </c>
      <c r="H1786" s="37"/>
      <c r="I1786" s="37"/>
      <c r="J1786" s="37">
        <f t="shared" si="368"/>
        <v>0.16008378216636746</v>
      </c>
      <c r="K1786" s="37">
        <f t="shared" si="369"/>
        <v>0.76877403636206987</v>
      </c>
      <c r="L1786" s="39"/>
      <c r="M1786" s="25"/>
    </row>
    <row r="1787" spans="1:13" x14ac:dyDescent="0.2">
      <c r="A1787" s="25"/>
      <c r="B1787" s="35" t="s">
        <v>222</v>
      </c>
      <c r="C1787" s="36">
        <v>2082849597.7249999</v>
      </c>
      <c r="D1787" s="33"/>
      <c r="E1787" s="36">
        <v>2.0003759999999999E-3</v>
      </c>
      <c r="F1787" s="36">
        <v>6.8199999999999999E-7</v>
      </c>
      <c r="G1787" s="37">
        <f t="shared" si="367"/>
        <v>-9.2570654641012098</v>
      </c>
      <c r="H1787" s="37"/>
      <c r="I1787" s="37"/>
      <c r="J1787" s="37">
        <f t="shared" si="368"/>
        <v>0.34011569918212647</v>
      </c>
      <c r="K1787" s="37">
        <f t="shared" si="369"/>
        <v>0.82526686017426321</v>
      </c>
      <c r="L1787" s="39"/>
      <c r="M1787" s="25"/>
    </row>
    <row r="1788" spans="1:13" x14ac:dyDescent="0.2">
      <c r="A1788" s="25"/>
      <c r="B1788" s="35" t="s">
        <v>223</v>
      </c>
      <c r="C1788" s="36">
        <v>2023624263.2420001</v>
      </c>
      <c r="D1788" s="33"/>
      <c r="E1788" s="36">
        <v>2.0028810000000002E-3</v>
      </c>
      <c r="F1788" s="36">
        <v>2.8299999999999998E-7</v>
      </c>
      <c r="G1788" s="37">
        <f t="shared" si="367"/>
        <v>-8.0163931849833716</v>
      </c>
      <c r="H1788" s="37"/>
      <c r="I1788" s="37"/>
      <c r="J1788" s="37">
        <f t="shared" si="368"/>
        <v>0.14113305405944546</v>
      </c>
      <c r="K1788" s="37">
        <f t="shared" si="369"/>
        <v>0.76505244305203446</v>
      </c>
      <c r="L1788" s="39"/>
      <c r="M1788" s="25"/>
    </row>
    <row r="1789" spans="1:13" x14ac:dyDescent="0.2">
      <c r="A1789" s="25"/>
      <c r="B1789" s="35" t="s">
        <v>224</v>
      </c>
      <c r="C1789" s="36">
        <v>2017985191.1919999</v>
      </c>
      <c r="D1789" s="33"/>
      <c r="E1789" s="36">
        <v>2.0024410000000002E-3</v>
      </c>
      <c r="F1789" s="36">
        <v>4.63E-7</v>
      </c>
      <c r="G1789" s="37">
        <f t="shared" si="367"/>
        <v>-8.2343156611557333</v>
      </c>
      <c r="H1789" s="37"/>
      <c r="I1789" s="37"/>
      <c r="J1789" s="37">
        <f t="shared" si="368"/>
        <v>0.23089966088170757</v>
      </c>
      <c r="K1789" s="37">
        <f t="shared" si="369"/>
        <v>0.78657571477069366</v>
      </c>
      <c r="L1789" s="39"/>
      <c r="M1789" s="25"/>
    </row>
    <row r="1790" spans="1:13" x14ac:dyDescent="0.2">
      <c r="A1790" s="25"/>
      <c r="B1790" s="35" t="s">
        <v>225</v>
      </c>
      <c r="C1790" s="36">
        <v>2074411018.2869999</v>
      </c>
      <c r="D1790" s="33"/>
      <c r="E1790" s="36">
        <v>1.9999710000000001E-3</v>
      </c>
      <c r="F1790" s="36">
        <v>3.22E-7</v>
      </c>
      <c r="G1790" s="37">
        <f t="shared" si="367"/>
        <v>-9.457653197850636</v>
      </c>
      <c r="H1790" s="37"/>
      <c r="I1790" s="37"/>
      <c r="J1790" s="37">
        <f t="shared" si="368"/>
        <v>0.16058248553760224</v>
      </c>
      <c r="K1790" s="37">
        <f t="shared" si="369"/>
        <v>0.76887803735909532</v>
      </c>
      <c r="L1790" s="39"/>
      <c r="M1790" s="25"/>
    </row>
    <row r="1791" spans="1:13" x14ac:dyDescent="0.2">
      <c r="A1791" s="25"/>
      <c r="B1791" s="35" t="s">
        <v>226</v>
      </c>
      <c r="C1791" s="36">
        <v>1965238503.6900001</v>
      </c>
      <c r="D1791" s="33"/>
      <c r="E1791" s="36">
        <v>2.0014189999999999E-3</v>
      </c>
      <c r="F1791" s="36">
        <v>3.3799999999999998E-7</v>
      </c>
      <c r="G1791" s="37">
        <f t="shared" si="367"/>
        <v>-8.7404901399016346</v>
      </c>
      <c r="H1791" s="37"/>
      <c r="I1791" s="37"/>
      <c r="J1791" s="37">
        <f t="shared" si="368"/>
        <v>0.16856173947735886</v>
      </c>
      <c r="K1791" s="37">
        <f t="shared" si="369"/>
        <v>0.77058403934118258</v>
      </c>
      <c r="L1791" s="39"/>
      <c r="M1791" s="25"/>
    </row>
    <row r="1792" spans="1:13" x14ac:dyDescent="0.2">
      <c r="A1792" s="25"/>
      <c r="B1792" s="35" t="s">
        <v>227</v>
      </c>
      <c r="C1792" s="36">
        <v>1981210021.9389999</v>
      </c>
      <c r="D1792" s="33"/>
      <c r="E1792" s="36">
        <v>2.0008980000000001E-3</v>
      </c>
      <c r="F1792" s="36">
        <v>3.53E-7</v>
      </c>
      <c r="G1792" s="37">
        <f t="shared" si="367"/>
        <v>-8.9985301628239256</v>
      </c>
      <c r="H1792" s="37"/>
      <c r="I1792" s="37"/>
      <c r="J1792" s="37">
        <f t="shared" si="368"/>
        <v>0.17604229004588071</v>
      </c>
      <c r="K1792" s="37">
        <f t="shared" si="369"/>
        <v>0.77225487344291854</v>
      </c>
      <c r="L1792" s="39"/>
      <c r="M1792" s="25"/>
    </row>
    <row r="1793" spans="1:13" x14ac:dyDescent="0.2">
      <c r="A1793" s="25"/>
      <c r="B1793" s="35" t="s">
        <v>228</v>
      </c>
      <c r="C1793" s="36">
        <v>1986877090.086</v>
      </c>
      <c r="D1793" s="33"/>
      <c r="E1793" s="36">
        <v>2.0013259999999999E-3</v>
      </c>
      <c r="F1793" s="36">
        <v>3.7099999999999997E-7</v>
      </c>
      <c r="G1793" s="37">
        <f t="shared" si="367"/>
        <v>-8.7865510269108391</v>
      </c>
      <c r="H1793" s="37"/>
      <c r="I1793" s="37"/>
      <c r="J1793" s="37">
        <f t="shared" si="368"/>
        <v>0.1850189507281069</v>
      </c>
      <c r="K1793" s="37">
        <f t="shared" si="369"/>
        <v>0.77435051094466889</v>
      </c>
      <c r="L1793" s="39"/>
      <c r="M1793" s="25"/>
    </row>
    <row r="1794" spans="1:13" x14ac:dyDescent="0.2">
      <c r="A1794" s="25"/>
      <c r="B1794" s="35" t="s">
        <v>229</v>
      </c>
      <c r="C1794" s="36">
        <v>1942895502.079</v>
      </c>
      <c r="D1794" s="33"/>
      <c r="E1794" s="36">
        <v>2.0010409999999998E-3</v>
      </c>
      <c r="F1794" s="36">
        <v>4.0200000000000003E-7</v>
      </c>
      <c r="G1794" s="37">
        <f t="shared" si="367"/>
        <v>-8.9277053580679713</v>
      </c>
      <c r="H1794" s="37"/>
      <c r="I1794" s="37"/>
      <c r="J1794" s="37">
        <f t="shared" si="368"/>
        <v>0.20047875523638542</v>
      </c>
      <c r="K1794" s="37">
        <f t="shared" si="369"/>
        <v>0.77818920126976232</v>
      </c>
      <c r="L1794" s="39"/>
      <c r="M1794" s="25"/>
    </row>
    <row r="1795" spans="1:13" x14ac:dyDescent="0.2">
      <c r="A1795" s="25"/>
      <c r="B1795" s="35" t="s">
        <v>230</v>
      </c>
      <c r="C1795" s="36">
        <v>1943341688.7739999</v>
      </c>
      <c r="D1795" s="33"/>
      <c r="E1795" s="36">
        <v>2.002139E-3</v>
      </c>
      <c r="F1795" s="36">
        <v>4.0499999999999999E-7</v>
      </c>
      <c r="G1795" s="37">
        <f t="shared" si="367"/>
        <v>-8.3838897243467834</v>
      </c>
      <c r="H1795" s="37"/>
      <c r="I1795" s="37"/>
      <c r="J1795" s="37">
        <f t="shared" si="368"/>
        <v>0.20197486535008977</v>
      </c>
      <c r="K1795" s="37">
        <f t="shared" si="369"/>
        <v>0.77857597439487369</v>
      </c>
      <c r="L1795" s="39"/>
      <c r="M1795" s="25"/>
    </row>
    <row r="1796" spans="1:13" x14ac:dyDescent="0.2">
      <c r="A1796" s="25"/>
      <c r="B1796" s="35" t="s">
        <v>231</v>
      </c>
      <c r="C1796" s="36">
        <v>1942718302.9779999</v>
      </c>
      <c r="D1796" s="33"/>
      <c r="E1796" s="36">
        <v>2.0010779999999999E-3</v>
      </c>
      <c r="F1796" s="36">
        <v>3.6800000000000001E-7</v>
      </c>
      <c r="G1796" s="37">
        <f t="shared" si="367"/>
        <v>-8.9093800589352679</v>
      </c>
      <c r="H1796" s="37"/>
      <c r="I1796" s="37"/>
      <c r="J1796" s="37">
        <f t="shared" si="368"/>
        <v>0.18352284061440255</v>
      </c>
      <c r="K1796" s="37">
        <f t="shared" si="369"/>
        <v>0.77399440224004168</v>
      </c>
      <c r="L1796" s="39"/>
      <c r="M1796" s="25"/>
    </row>
    <row r="1797" spans="1:13" x14ac:dyDescent="0.2">
      <c r="A1797" s="25"/>
      <c r="B1797" s="35" t="s">
        <v>232</v>
      </c>
      <c r="C1797" s="36">
        <v>1958690803.4030001</v>
      </c>
      <c r="D1797" s="33"/>
      <c r="E1797" s="36">
        <v>2.0002230000000002E-3</v>
      </c>
      <c r="F1797" s="36">
        <v>2.9200000000000002E-7</v>
      </c>
      <c r="G1797" s="37">
        <f t="shared" si="367"/>
        <v>-9.3328430524064476</v>
      </c>
      <c r="H1797" s="37"/>
      <c r="I1797" s="37"/>
      <c r="J1797" s="37">
        <f t="shared" si="368"/>
        <v>0.14562138440055855</v>
      </c>
      <c r="K1797" s="37">
        <f t="shared" si="369"/>
        <v>0.7658931317530373</v>
      </c>
      <c r="L1797" s="39"/>
      <c r="M1797" s="25"/>
    </row>
    <row r="1798" spans="1:13" x14ac:dyDescent="0.2">
      <c r="A1798" s="25"/>
      <c r="B1798" s="35" t="s">
        <v>1627</v>
      </c>
      <c r="C1798" s="36">
        <v>1980739465.9690001</v>
      </c>
      <c r="D1798" s="33"/>
      <c r="E1798" s="36">
        <v>2.0018319999999998E-3</v>
      </c>
      <c r="F1798" s="36">
        <v>3.5999999999999999E-7</v>
      </c>
      <c r="G1798" s="37">
        <f t="shared" si="367"/>
        <v>-8.5359401793125844</v>
      </c>
      <c r="H1798" s="37"/>
      <c r="I1798" s="37"/>
      <c r="J1798" s="37">
        <f t="shared" si="368"/>
        <v>0.17953321364452424</v>
      </c>
      <c r="K1798" s="37">
        <f t="shared" si="369"/>
        <v>0.77305813266097301</v>
      </c>
      <c r="L1798" s="39"/>
      <c r="M1798" s="25"/>
    </row>
    <row r="1799" spans="1:13" x14ac:dyDescent="0.2">
      <c r="A1799" s="25"/>
      <c r="B1799" s="35" t="s">
        <v>1628</v>
      </c>
      <c r="C1799" s="36">
        <v>1965211570.312</v>
      </c>
      <c r="D1799" s="33"/>
      <c r="E1799" s="36">
        <v>2.0022709999999999E-3</v>
      </c>
      <c r="F1799" s="36">
        <v>3.34E-7</v>
      </c>
      <c r="G1799" s="37">
        <f t="shared" si="367"/>
        <v>-8.3185129814951075</v>
      </c>
      <c r="H1799" s="37"/>
      <c r="I1799" s="37"/>
      <c r="J1799" s="37">
        <f t="shared" si="368"/>
        <v>0.16656692599241973</v>
      </c>
      <c r="K1799" s="37">
        <f t="shared" si="369"/>
        <v>0.77015014283339867</v>
      </c>
      <c r="L1799" s="39"/>
      <c r="M1799" s="25"/>
    </row>
    <row r="1800" spans="1:13" x14ac:dyDescent="0.2">
      <c r="A1800" s="25"/>
      <c r="B1800" s="35" t="s">
        <v>1629</v>
      </c>
      <c r="C1800" s="36">
        <v>1955058658.095</v>
      </c>
      <c r="D1800" s="33"/>
      <c r="E1800" s="36">
        <v>2.0022600000000001E-3</v>
      </c>
      <c r="F1800" s="36">
        <v>5.1799999999999995E-7</v>
      </c>
      <c r="G1800" s="37">
        <f t="shared" si="367"/>
        <v>-8.323961043399386</v>
      </c>
      <c r="H1800" s="37"/>
      <c r="I1800" s="37"/>
      <c r="J1800" s="37">
        <f t="shared" si="368"/>
        <v>0.25832834629962098</v>
      </c>
      <c r="K1800" s="37">
        <f t="shared" si="369"/>
        <v>0.79505989470834015</v>
      </c>
      <c r="L1800" s="39"/>
      <c r="M1800" s="25"/>
    </row>
    <row r="1801" spans="1:13" x14ac:dyDescent="0.2">
      <c r="A1801" s="25"/>
      <c r="B1801" s="35" t="s">
        <v>1666</v>
      </c>
      <c r="C1801" s="36">
        <v>1971018401.0680001</v>
      </c>
      <c r="D1801" s="33"/>
      <c r="E1801" s="36">
        <v>2.0005029999999998E-3</v>
      </c>
      <c r="F1801" s="36">
        <v>3.8299999999999998E-7</v>
      </c>
      <c r="G1801" s="37">
        <f t="shared" si="367"/>
        <v>-9.1941651130241766</v>
      </c>
      <c r="H1801" s="37"/>
      <c r="I1801" s="37"/>
      <c r="J1801" s="37">
        <f t="shared" si="368"/>
        <v>0.19100339118292436</v>
      </c>
      <c r="K1801" s="37">
        <f t="shared" si="369"/>
        <v>0.77580216364426136</v>
      </c>
      <c r="L1801" s="39"/>
      <c r="M1801" s="25"/>
    </row>
    <row r="1802" spans="1:13" x14ac:dyDescent="0.2">
      <c r="A1802" s="25"/>
      <c r="B1802" s="35" t="s">
        <v>1667</v>
      </c>
      <c r="C1802" s="36">
        <v>1970611165.6819999</v>
      </c>
      <c r="D1802" s="33"/>
      <c r="E1802" s="36">
        <v>2.0015979999999998E-3</v>
      </c>
      <c r="F1802" s="36">
        <v>4.6699999999999999E-7</v>
      </c>
      <c r="G1802" s="37">
        <f t="shared" si="367"/>
        <v>-8.6518353143679718</v>
      </c>
      <c r="H1802" s="37"/>
      <c r="I1802" s="37"/>
      <c r="J1802" s="37">
        <f t="shared" si="368"/>
        <v>0.23289447436664673</v>
      </c>
      <c r="K1802" s="37">
        <f t="shared" si="369"/>
        <v>0.78716360298368515</v>
      </c>
      <c r="L1802" s="39"/>
      <c r="M1802" s="25"/>
    </row>
    <row r="1803" spans="1:13" x14ac:dyDescent="0.2">
      <c r="A1803" s="25"/>
      <c r="B1803" s="35"/>
      <c r="C1803" s="36"/>
      <c r="D1803" s="33"/>
      <c r="E1803" s="36"/>
      <c r="F1803" s="36"/>
      <c r="G1803" s="40"/>
      <c r="H1803" s="37"/>
      <c r="I1803" s="37"/>
      <c r="J1803" s="40"/>
      <c r="K1803" s="40"/>
      <c r="L1803" s="39"/>
      <c r="M1803" s="25"/>
    </row>
    <row r="1804" spans="1:13" x14ac:dyDescent="0.2">
      <c r="A1804" s="25">
        <v>1</v>
      </c>
      <c r="B1804" s="35" t="s">
        <v>1844</v>
      </c>
      <c r="C1804" s="36">
        <f>AVERAGE(C1805:C1845)</f>
        <v>2008223945.8311467</v>
      </c>
      <c r="D1804" s="33"/>
      <c r="E1804" s="36">
        <f>AVERAGE(E1805:E1845)</f>
        <v>2.0322156097560976E-3</v>
      </c>
      <c r="F1804" s="36">
        <f>2*STDEV(E1805:E1845)</f>
        <v>1.5989091204974126E-6</v>
      </c>
      <c r="G1804" s="37">
        <f t="shared" ref="G1804:G1805" si="370">1000*(E1804/((1+(0)/1000)*(E$1697/((1+((4.87)/1000))*0.0020052)))/0.0020052-1)</f>
        <v>6.5124040777417846</v>
      </c>
      <c r="H1804" s="38">
        <f>G1804-I1804</f>
        <v>-1.4775959222582156</v>
      </c>
      <c r="I1804" s="40">
        <v>7.99</v>
      </c>
      <c r="J1804" s="37"/>
      <c r="K1804" s="37">
        <f>F1804/0.0020052*1000</f>
        <v>0.797381368690112</v>
      </c>
      <c r="L1804" s="39"/>
      <c r="M1804" s="25"/>
    </row>
    <row r="1805" spans="1:13" x14ac:dyDescent="0.2">
      <c r="A1805" s="25"/>
      <c r="B1805" s="35" t="s">
        <v>100</v>
      </c>
      <c r="C1805" s="36">
        <v>2042518825.7950001</v>
      </c>
      <c r="D1805" s="33"/>
      <c r="E1805" s="36">
        <v>2.0318950000000001E-3</v>
      </c>
      <c r="F1805" s="36">
        <v>3.1800000000000002E-7</v>
      </c>
      <c r="G1805" s="37">
        <f t="shared" si="370"/>
        <v>6.3536130051651263</v>
      </c>
      <c r="H1805" s="37"/>
      <c r="I1805" s="37"/>
      <c r="J1805" s="37">
        <f t="shared" ref="J1805" si="371">F1805/0.0020052*1000</f>
        <v>0.15858767205266308</v>
      </c>
      <c r="K1805" s="37">
        <f t="shared" ref="K1805" si="372">SQRT((F1805/0.0020052*1000)^2+(F$1697/0.0020052*1000)^2)</f>
        <v>0.76846389075793475</v>
      </c>
      <c r="L1805" s="39"/>
      <c r="M1805" s="25"/>
    </row>
    <row r="1806" spans="1:13" x14ac:dyDescent="0.2">
      <c r="A1806" s="25"/>
      <c r="B1806" s="35" t="s">
        <v>101</v>
      </c>
      <c r="C1806" s="36">
        <v>1999647619.2490001</v>
      </c>
      <c r="D1806" s="33"/>
      <c r="E1806" s="36">
        <v>2.0321409999999999E-3</v>
      </c>
      <c r="F1806" s="36">
        <v>2.05E-7</v>
      </c>
      <c r="G1806" s="37">
        <f t="shared" ref="G1806:G1845" si="373">1000*(E1806/((1+(0)/1000)*(E$1697/((1+((4.87)/1000))*0.0020052)))/0.0020052-1)</f>
        <v>6.475451480479677</v>
      </c>
      <c r="H1806" s="37"/>
      <c r="I1806" s="37"/>
      <c r="J1806" s="37">
        <f t="shared" ref="J1806:J1845" si="374">F1806/0.0020052*1000</f>
        <v>0.10223419110313185</v>
      </c>
      <c r="K1806" s="37">
        <f t="shared" ref="K1806:K1845" si="375">SQRT((F1806/0.0020052*1000)^2+(F$1697/0.0020052*1000)^2)</f>
        <v>0.7588402542711159</v>
      </c>
      <c r="L1806" s="39"/>
      <c r="M1806" s="25"/>
    </row>
    <row r="1807" spans="1:13" x14ac:dyDescent="0.2">
      <c r="A1807" s="25"/>
      <c r="B1807" s="35" t="s">
        <v>102</v>
      </c>
      <c r="C1807" s="36">
        <v>2015758685.9690001</v>
      </c>
      <c r="D1807" s="33"/>
      <c r="E1807" s="36">
        <v>2.0340620000000001E-3</v>
      </c>
      <c r="F1807" s="36">
        <v>1.052E-6</v>
      </c>
      <c r="G1807" s="37">
        <f t="shared" si="373"/>
        <v>7.426881200314206</v>
      </c>
      <c r="H1807" s="37"/>
      <c r="I1807" s="37"/>
      <c r="J1807" s="37">
        <f t="shared" si="374"/>
        <v>0.52463594653899859</v>
      </c>
      <c r="K1807" s="37">
        <f t="shared" si="375"/>
        <v>0.91685853765595215</v>
      </c>
      <c r="L1807" s="39"/>
      <c r="M1807" s="25"/>
    </row>
    <row r="1808" spans="1:13" x14ac:dyDescent="0.2">
      <c r="A1808" s="25"/>
      <c r="B1808" s="35" t="s">
        <v>103</v>
      </c>
      <c r="C1808" s="36">
        <v>2029042773.9289999</v>
      </c>
      <c r="D1808" s="33"/>
      <c r="E1808" s="36">
        <v>2.033127E-3</v>
      </c>
      <c r="F1808" s="36">
        <v>4.4000000000000002E-7</v>
      </c>
      <c r="G1808" s="37">
        <f t="shared" si="373"/>
        <v>6.9637959384478698</v>
      </c>
      <c r="H1808" s="37"/>
      <c r="I1808" s="37"/>
      <c r="J1808" s="37">
        <f t="shared" si="374"/>
        <v>0.21942948334330742</v>
      </c>
      <c r="K1808" s="37">
        <f t="shared" si="375"/>
        <v>0.78328538849646034</v>
      </c>
      <c r="L1808" s="39"/>
      <c r="M1808" s="25"/>
    </row>
    <row r="1809" spans="1:13" x14ac:dyDescent="0.2">
      <c r="A1809" s="25"/>
      <c r="B1809" s="35" t="s">
        <v>104</v>
      </c>
      <c r="C1809" s="36">
        <v>2040482510.6860001</v>
      </c>
      <c r="D1809" s="33"/>
      <c r="E1809" s="36">
        <v>2.0330579999999999E-3</v>
      </c>
      <c r="F1809" s="36">
        <v>6.37E-7</v>
      </c>
      <c r="G1809" s="37">
        <f t="shared" si="373"/>
        <v>6.9296217319569919</v>
      </c>
      <c r="H1809" s="37"/>
      <c r="I1809" s="37"/>
      <c r="J1809" s="37">
        <f t="shared" si="374"/>
        <v>0.31767404747656092</v>
      </c>
      <c r="K1809" s="37">
        <f t="shared" si="375"/>
        <v>0.81627415866967168</v>
      </c>
      <c r="L1809" s="39"/>
      <c r="M1809" s="25"/>
    </row>
    <row r="1810" spans="1:13" x14ac:dyDescent="0.2">
      <c r="A1810" s="25"/>
      <c r="B1810" s="35" t="s">
        <v>105</v>
      </c>
      <c r="C1810" s="36">
        <v>2031051343.977</v>
      </c>
      <c r="D1810" s="33"/>
      <c r="E1810" s="36">
        <v>2.0334540000000001E-3</v>
      </c>
      <c r="F1810" s="36">
        <v>8.3600000000000002E-7</v>
      </c>
      <c r="G1810" s="37">
        <f t="shared" si="373"/>
        <v>7.1257519605121278</v>
      </c>
      <c r="H1810" s="37"/>
      <c r="I1810" s="37"/>
      <c r="J1810" s="37">
        <f t="shared" si="374"/>
        <v>0.41691601835228409</v>
      </c>
      <c r="K1810" s="37">
        <f t="shared" si="375"/>
        <v>0.85977070665989908</v>
      </c>
      <c r="L1810" s="39"/>
      <c r="M1810" s="25"/>
    </row>
    <row r="1811" spans="1:13" x14ac:dyDescent="0.2">
      <c r="A1811" s="25"/>
      <c r="B1811" s="35" t="s">
        <v>106</v>
      </c>
      <c r="C1811" s="36">
        <v>2027080751.994</v>
      </c>
      <c r="D1811" s="33"/>
      <c r="E1811" s="36">
        <v>2.032439E-3</v>
      </c>
      <c r="F1811" s="36">
        <v>6.1200000000000003E-7</v>
      </c>
      <c r="G1811" s="37">
        <f t="shared" si="373"/>
        <v>6.6230444302510794</v>
      </c>
      <c r="H1811" s="37"/>
      <c r="I1811" s="37"/>
      <c r="J1811" s="37">
        <f t="shared" si="374"/>
        <v>0.30520646319569122</v>
      </c>
      <c r="K1811" s="37">
        <f t="shared" si="375"/>
        <v>0.81150334986872541</v>
      </c>
      <c r="L1811" s="39"/>
      <c r="M1811" s="25"/>
    </row>
    <row r="1812" spans="1:13" x14ac:dyDescent="0.2">
      <c r="A1812" s="25"/>
      <c r="B1812" s="35" t="s">
        <v>107</v>
      </c>
      <c r="C1812" s="36">
        <v>2033715927.1930001</v>
      </c>
      <c r="D1812" s="33"/>
      <c r="E1812" s="36">
        <v>2.0318860000000001E-3</v>
      </c>
      <c r="F1812" s="36">
        <v>3.84E-7</v>
      </c>
      <c r="G1812" s="37">
        <f t="shared" si="373"/>
        <v>6.3491554999706157</v>
      </c>
      <c r="H1812" s="37"/>
      <c r="I1812" s="37"/>
      <c r="J1812" s="37">
        <f t="shared" si="374"/>
        <v>0.19150209455415917</v>
      </c>
      <c r="K1812" s="37">
        <f t="shared" si="375"/>
        <v>0.77592509554103883</v>
      </c>
      <c r="L1812" s="39"/>
      <c r="M1812" s="25"/>
    </row>
    <row r="1813" spans="1:13" x14ac:dyDescent="0.2">
      <c r="A1813" s="25"/>
      <c r="B1813" s="35" t="s">
        <v>108</v>
      </c>
      <c r="C1813" s="36">
        <v>2025355352.7969999</v>
      </c>
      <c r="D1813" s="33"/>
      <c r="E1813" s="36">
        <v>2.0319880000000002E-3</v>
      </c>
      <c r="F1813" s="36">
        <v>4.7800000000000002E-7</v>
      </c>
      <c r="G1813" s="37">
        <f t="shared" si="373"/>
        <v>6.399673892174329</v>
      </c>
      <c r="H1813" s="37"/>
      <c r="I1813" s="37"/>
      <c r="J1813" s="37">
        <f t="shared" si="374"/>
        <v>0.23838021145022942</v>
      </c>
      <c r="K1813" s="37">
        <f t="shared" si="375"/>
        <v>0.78880404847008501</v>
      </c>
      <c r="L1813" s="39"/>
      <c r="M1813" s="25"/>
    </row>
    <row r="1814" spans="1:13" x14ac:dyDescent="0.2">
      <c r="A1814" s="25"/>
      <c r="B1814" s="35" t="s">
        <v>109</v>
      </c>
      <c r="C1814" s="36">
        <v>2009545921.5680001</v>
      </c>
      <c r="D1814" s="33"/>
      <c r="E1814" s="36">
        <v>2.0334189999999999E-3</v>
      </c>
      <c r="F1814" s="36">
        <v>4.4000000000000002E-7</v>
      </c>
      <c r="G1814" s="37">
        <f t="shared" si="373"/>
        <v>7.1084172180895244</v>
      </c>
      <c r="H1814" s="37"/>
      <c r="I1814" s="37"/>
      <c r="J1814" s="37">
        <f t="shared" si="374"/>
        <v>0.21942948334330742</v>
      </c>
      <c r="K1814" s="37">
        <f t="shared" si="375"/>
        <v>0.78328538849646034</v>
      </c>
      <c r="L1814" s="39"/>
      <c r="M1814" s="25"/>
    </row>
    <row r="1815" spans="1:13" x14ac:dyDescent="0.2">
      <c r="A1815" s="25"/>
      <c r="B1815" s="35" t="s">
        <v>110</v>
      </c>
      <c r="C1815" s="36">
        <v>2042394044.6289999</v>
      </c>
      <c r="D1815" s="33"/>
      <c r="E1815" s="36">
        <v>2.031854E-3</v>
      </c>
      <c r="F1815" s="36">
        <v>3.9400000000000001E-7</v>
      </c>
      <c r="G1815" s="37">
        <f t="shared" si="373"/>
        <v>6.3333065926125531</v>
      </c>
      <c r="H1815" s="37"/>
      <c r="I1815" s="37"/>
      <c r="J1815" s="37">
        <f t="shared" si="374"/>
        <v>0.19648912826650708</v>
      </c>
      <c r="K1815" s="37">
        <f t="shared" si="375"/>
        <v>0.77717094593060543</v>
      </c>
      <c r="L1815" s="39"/>
      <c r="M1815" s="25"/>
    </row>
    <row r="1816" spans="1:13" x14ac:dyDescent="0.2">
      <c r="A1816" s="25"/>
      <c r="B1816" s="35" t="s">
        <v>111</v>
      </c>
      <c r="C1816" s="36">
        <v>2029630515.7839999</v>
      </c>
      <c r="D1816" s="33"/>
      <c r="E1816" s="36">
        <v>2.0320999999999998E-3</v>
      </c>
      <c r="F1816" s="36">
        <v>4.8100000000000003E-7</v>
      </c>
      <c r="G1816" s="37">
        <f t="shared" si="373"/>
        <v>6.4551450679273259</v>
      </c>
      <c r="H1816" s="37"/>
      <c r="I1816" s="37"/>
      <c r="J1816" s="37">
        <f t="shared" si="374"/>
        <v>0.23987632156393379</v>
      </c>
      <c r="K1816" s="37">
        <f t="shared" si="375"/>
        <v>0.78925746833259924</v>
      </c>
      <c r="L1816" s="39"/>
      <c r="M1816" s="25"/>
    </row>
    <row r="1817" spans="1:13" x14ac:dyDescent="0.2">
      <c r="A1817" s="25"/>
      <c r="B1817" s="35" t="s">
        <v>112</v>
      </c>
      <c r="C1817" s="36">
        <v>2025051615.566</v>
      </c>
      <c r="D1817" s="33"/>
      <c r="E1817" s="36">
        <v>2.0329250000000001E-3</v>
      </c>
      <c r="F1817" s="36">
        <v>4.2500000000000001E-7</v>
      </c>
      <c r="G1817" s="37">
        <f t="shared" si="373"/>
        <v>6.8637497107504331</v>
      </c>
      <c r="H1817" s="37"/>
      <c r="I1817" s="37"/>
      <c r="J1817" s="37">
        <f t="shared" si="374"/>
        <v>0.21194893277478558</v>
      </c>
      <c r="K1817" s="37">
        <f t="shared" si="375"/>
        <v>0.7812227926629578</v>
      </c>
      <c r="L1817" s="39"/>
      <c r="M1817" s="25"/>
    </row>
    <row r="1818" spans="1:13" x14ac:dyDescent="0.2">
      <c r="A1818" s="25"/>
      <c r="B1818" s="35" t="s">
        <v>113</v>
      </c>
      <c r="C1818" s="36">
        <v>2005649517.7739999</v>
      </c>
      <c r="D1818" s="33"/>
      <c r="E1818" s="36">
        <v>2.032907E-3</v>
      </c>
      <c r="F1818" s="36">
        <v>2.22E-7</v>
      </c>
      <c r="G1818" s="37">
        <f t="shared" si="373"/>
        <v>6.8548347003616339</v>
      </c>
      <c r="H1818" s="37"/>
      <c r="I1818" s="37"/>
      <c r="J1818" s="37">
        <f t="shared" si="374"/>
        <v>0.11071214841412329</v>
      </c>
      <c r="K1818" s="37">
        <f t="shared" si="375"/>
        <v>0.76002886884526366</v>
      </c>
      <c r="L1818" s="39"/>
      <c r="M1818" s="25"/>
    </row>
    <row r="1819" spans="1:13" x14ac:dyDescent="0.2">
      <c r="A1819" s="25"/>
      <c r="B1819" s="35" t="s">
        <v>114</v>
      </c>
      <c r="C1819" s="36">
        <v>1982410484.7839999</v>
      </c>
      <c r="D1819" s="33"/>
      <c r="E1819" s="36">
        <v>2.0312529999999998E-3</v>
      </c>
      <c r="F1819" s="36">
        <v>2.9999999999999999E-7</v>
      </c>
      <c r="G1819" s="37">
        <f t="shared" si="373"/>
        <v>6.0356443012952177</v>
      </c>
      <c r="H1819" s="37"/>
      <c r="I1819" s="37"/>
      <c r="J1819" s="37">
        <f t="shared" si="374"/>
        <v>0.14961101137043686</v>
      </c>
      <c r="K1819" s="37">
        <f t="shared" si="375"/>
        <v>0.76666169618354163</v>
      </c>
      <c r="L1819" s="39"/>
      <c r="M1819" s="25"/>
    </row>
    <row r="1820" spans="1:13" x14ac:dyDescent="0.2">
      <c r="A1820" s="25"/>
      <c r="B1820" s="35" t="s">
        <v>115</v>
      </c>
      <c r="C1820" s="36">
        <v>1979236729.734</v>
      </c>
      <c r="D1820" s="33"/>
      <c r="E1820" s="36">
        <v>2.0313929999999998E-3</v>
      </c>
      <c r="F1820" s="36">
        <v>3.3700000000000001E-7</v>
      </c>
      <c r="G1820" s="37">
        <f t="shared" si="373"/>
        <v>6.1049832709865193</v>
      </c>
      <c r="H1820" s="37"/>
      <c r="I1820" s="37"/>
      <c r="J1820" s="37">
        <f t="shared" si="374"/>
        <v>0.16806303610612408</v>
      </c>
      <c r="K1820" s="37">
        <f t="shared" si="375"/>
        <v>0.77047510393065166</v>
      </c>
      <c r="L1820" s="39"/>
      <c r="M1820" s="25"/>
    </row>
    <row r="1821" spans="1:13" x14ac:dyDescent="0.2">
      <c r="A1821" s="25"/>
      <c r="B1821" s="35" t="s">
        <v>116</v>
      </c>
      <c r="C1821" s="36">
        <v>1993769703.947</v>
      </c>
      <c r="D1821" s="33"/>
      <c r="E1821" s="36">
        <v>2.030876E-3</v>
      </c>
      <c r="F1821" s="36">
        <v>1.2200000000000001E-7</v>
      </c>
      <c r="G1821" s="37">
        <f t="shared" si="373"/>
        <v>5.848924361484098</v>
      </c>
      <c r="H1821" s="37"/>
      <c r="I1821" s="37"/>
      <c r="J1821" s="37">
        <f t="shared" si="374"/>
        <v>6.0841811290644324E-2</v>
      </c>
      <c r="K1821" s="37">
        <f t="shared" si="375"/>
        <v>0.75437949844416274</v>
      </c>
      <c r="L1821" s="39"/>
      <c r="M1821" s="25"/>
    </row>
    <row r="1822" spans="1:13" x14ac:dyDescent="0.2">
      <c r="A1822" s="25"/>
      <c r="B1822" s="35" t="s">
        <v>117</v>
      </c>
      <c r="C1822" s="36">
        <v>1982126892.0599999</v>
      </c>
      <c r="D1822" s="33"/>
      <c r="E1822" s="36">
        <v>2.0326900000000002E-3</v>
      </c>
      <c r="F1822" s="36">
        <v>2.8099999999999999E-7</v>
      </c>
      <c r="G1822" s="37">
        <f t="shared" si="373"/>
        <v>6.7473592973403829</v>
      </c>
      <c r="H1822" s="37"/>
      <c r="I1822" s="37"/>
      <c r="J1822" s="37">
        <f t="shared" si="374"/>
        <v>0.14013564731697586</v>
      </c>
      <c r="K1822" s="37">
        <f t="shared" si="375"/>
        <v>0.76486907462695075</v>
      </c>
      <c r="L1822" s="39"/>
      <c r="M1822" s="25"/>
    </row>
    <row r="1823" spans="1:13" x14ac:dyDescent="0.2">
      <c r="A1823" s="25"/>
      <c r="B1823" s="35" t="s">
        <v>118</v>
      </c>
      <c r="C1823" s="36">
        <v>1933886952.4820001</v>
      </c>
      <c r="D1823" s="33"/>
      <c r="E1823" s="36">
        <v>2.0322640000000002E-3</v>
      </c>
      <c r="F1823" s="36">
        <v>6.75E-7</v>
      </c>
      <c r="G1823" s="37">
        <f t="shared" si="373"/>
        <v>6.5363707181369524</v>
      </c>
      <c r="H1823" s="37"/>
      <c r="I1823" s="37"/>
      <c r="J1823" s="37">
        <f t="shared" si="374"/>
        <v>0.33662477558348297</v>
      </c>
      <c r="K1823" s="37">
        <f t="shared" si="375"/>
        <v>0.82383429232362648</v>
      </c>
      <c r="L1823" s="39"/>
      <c r="M1823" s="25"/>
    </row>
    <row r="1824" spans="1:13" x14ac:dyDescent="0.2">
      <c r="A1824" s="25"/>
      <c r="B1824" s="35" t="s">
        <v>119</v>
      </c>
      <c r="C1824" s="36">
        <v>1986318786.306</v>
      </c>
      <c r="D1824" s="33"/>
      <c r="E1824" s="36">
        <v>2.0317640000000001E-3</v>
      </c>
      <c r="F1824" s="36">
        <v>2.6199999999999999E-7</v>
      </c>
      <c r="G1824" s="37">
        <f t="shared" si="373"/>
        <v>6.2887315406683353</v>
      </c>
      <c r="H1824" s="37"/>
      <c r="I1824" s="37"/>
      <c r="J1824" s="37">
        <f t="shared" si="374"/>
        <v>0.13066028326351486</v>
      </c>
      <c r="K1824" s="37">
        <f t="shared" si="375"/>
        <v>0.76318989202834842</v>
      </c>
      <c r="L1824" s="39"/>
      <c r="M1824" s="25"/>
    </row>
    <row r="1825" spans="1:13" x14ac:dyDescent="0.2">
      <c r="A1825" s="25"/>
      <c r="B1825" s="35" t="s">
        <v>120</v>
      </c>
      <c r="C1825" s="36">
        <v>2042095085.109</v>
      </c>
      <c r="D1825" s="33"/>
      <c r="E1825" s="36">
        <v>2.031766E-3</v>
      </c>
      <c r="F1825" s="36">
        <v>4.7800000000000002E-7</v>
      </c>
      <c r="G1825" s="37">
        <f t="shared" si="373"/>
        <v>6.2897220973781032</v>
      </c>
      <c r="H1825" s="37"/>
      <c r="I1825" s="37"/>
      <c r="J1825" s="37">
        <f t="shared" si="374"/>
        <v>0.23838021145022942</v>
      </c>
      <c r="K1825" s="37">
        <f t="shared" si="375"/>
        <v>0.78880404847008501</v>
      </c>
      <c r="L1825" s="39"/>
      <c r="M1825" s="25"/>
    </row>
    <row r="1826" spans="1:13" x14ac:dyDescent="0.2">
      <c r="A1826" s="25"/>
      <c r="B1826" s="35" t="s">
        <v>121</v>
      </c>
      <c r="C1826" s="36">
        <v>1942595653.678</v>
      </c>
      <c r="D1826" s="33"/>
      <c r="E1826" s="36">
        <v>2.033413E-3</v>
      </c>
      <c r="F1826" s="36">
        <v>3.8000000000000001E-7</v>
      </c>
      <c r="G1826" s="37">
        <f t="shared" si="373"/>
        <v>7.1054455479597767</v>
      </c>
      <c r="H1826" s="37"/>
      <c r="I1826" s="37"/>
      <c r="J1826" s="37">
        <f t="shared" si="374"/>
        <v>0.18950728106922005</v>
      </c>
      <c r="K1826" s="37">
        <f t="shared" si="375"/>
        <v>0.77543517540152151</v>
      </c>
      <c r="L1826" s="39"/>
      <c r="M1826" s="25"/>
    </row>
    <row r="1827" spans="1:13" x14ac:dyDescent="0.2">
      <c r="A1827" s="25"/>
      <c r="B1827" s="35" t="s">
        <v>122</v>
      </c>
      <c r="C1827" s="36">
        <v>1993588411.345</v>
      </c>
      <c r="D1827" s="33"/>
      <c r="E1827" s="36">
        <v>2.0314170000000002E-3</v>
      </c>
      <c r="F1827" s="36">
        <v>8.4399999999999999E-7</v>
      </c>
      <c r="G1827" s="37">
        <f t="shared" si="373"/>
        <v>6.1168699515052882</v>
      </c>
      <c r="H1827" s="37"/>
      <c r="I1827" s="37"/>
      <c r="J1827" s="37">
        <f t="shared" si="374"/>
        <v>0.42090564532216235</v>
      </c>
      <c r="K1827" s="37">
        <f t="shared" si="375"/>
        <v>0.86171240210165601</v>
      </c>
      <c r="L1827" s="39"/>
      <c r="M1827" s="25"/>
    </row>
    <row r="1828" spans="1:13" x14ac:dyDescent="0.2">
      <c r="A1828" s="25"/>
      <c r="B1828" s="35" t="s">
        <v>123</v>
      </c>
      <c r="C1828" s="36">
        <v>1961004044.582</v>
      </c>
      <c r="D1828" s="33"/>
      <c r="E1828" s="36">
        <v>2.0320889999999999E-3</v>
      </c>
      <c r="F1828" s="36">
        <v>8.7400000000000002E-7</v>
      </c>
      <c r="G1828" s="37">
        <f t="shared" si="373"/>
        <v>6.4496970060230474</v>
      </c>
      <c r="H1828" s="37"/>
      <c r="I1828" s="37"/>
      <c r="J1828" s="37">
        <f t="shared" si="374"/>
        <v>0.43586674645920609</v>
      </c>
      <c r="K1828" s="37">
        <f t="shared" si="375"/>
        <v>0.8691182441651274</v>
      </c>
      <c r="L1828" s="39"/>
      <c r="M1828" s="25"/>
    </row>
    <row r="1829" spans="1:13" x14ac:dyDescent="0.2">
      <c r="A1829" s="25"/>
      <c r="B1829" s="35" t="s">
        <v>124</v>
      </c>
      <c r="C1829" s="36">
        <v>2002299021.5050001</v>
      </c>
      <c r="D1829" s="33"/>
      <c r="E1829" s="36">
        <v>2.0320350000000002E-3</v>
      </c>
      <c r="F1829" s="36">
        <v>4.3500000000000002E-7</v>
      </c>
      <c r="G1829" s="37">
        <f t="shared" si="373"/>
        <v>6.4229519748564279</v>
      </c>
      <c r="H1829" s="37"/>
      <c r="I1829" s="37"/>
      <c r="J1829" s="37">
        <f t="shared" si="374"/>
        <v>0.21693596648713345</v>
      </c>
      <c r="K1829" s="37">
        <f t="shared" si="375"/>
        <v>0.78259051567690674</v>
      </c>
      <c r="L1829" s="39"/>
      <c r="M1829" s="25"/>
    </row>
    <row r="1830" spans="1:13" x14ac:dyDescent="0.2">
      <c r="A1830" s="25"/>
      <c r="B1830" s="35" t="s">
        <v>125</v>
      </c>
      <c r="C1830" s="36">
        <v>1991519206.599</v>
      </c>
      <c r="D1830" s="33"/>
      <c r="E1830" s="36">
        <v>2.0315350000000001E-3</v>
      </c>
      <c r="F1830" s="36">
        <v>3.84E-7</v>
      </c>
      <c r="G1830" s="37">
        <f t="shared" si="373"/>
        <v>6.1753127973875888</v>
      </c>
      <c r="H1830" s="37"/>
      <c r="I1830" s="37"/>
      <c r="J1830" s="37">
        <f t="shared" si="374"/>
        <v>0.19150209455415917</v>
      </c>
      <c r="K1830" s="37">
        <f t="shared" si="375"/>
        <v>0.77592509554103883</v>
      </c>
      <c r="L1830" s="39"/>
      <c r="M1830" s="25"/>
    </row>
    <row r="1831" spans="1:13" x14ac:dyDescent="0.2">
      <c r="A1831" s="25"/>
      <c r="B1831" s="35" t="s">
        <v>126</v>
      </c>
      <c r="C1831" s="36">
        <v>2016875036.0409999</v>
      </c>
      <c r="D1831" s="33"/>
      <c r="E1831" s="36">
        <v>2.0321940000000002E-3</v>
      </c>
      <c r="F1831" s="36">
        <v>1.99E-7</v>
      </c>
      <c r="G1831" s="37">
        <f t="shared" si="373"/>
        <v>6.5017012332915236</v>
      </c>
      <c r="H1831" s="37"/>
      <c r="I1831" s="37"/>
      <c r="J1831" s="37">
        <f t="shared" si="374"/>
        <v>9.9241970875723132E-2</v>
      </c>
      <c r="K1831" s="37">
        <f t="shared" si="375"/>
        <v>0.75844292498185917</v>
      </c>
      <c r="L1831" s="39"/>
      <c r="M1831" s="25"/>
    </row>
    <row r="1832" spans="1:13" x14ac:dyDescent="0.2">
      <c r="A1832" s="25"/>
      <c r="B1832" s="35" t="s">
        <v>127</v>
      </c>
      <c r="C1832" s="36">
        <v>2032649805.8080001</v>
      </c>
      <c r="D1832" s="33"/>
      <c r="E1832" s="36">
        <v>2.030404E-3</v>
      </c>
      <c r="F1832" s="36">
        <v>3.9900000000000001E-7</v>
      </c>
      <c r="G1832" s="37">
        <f t="shared" si="373"/>
        <v>5.6151529779535636</v>
      </c>
      <c r="H1832" s="37"/>
      <c r="I1832" s="37"/>
      <c r="J1832" s="37">
        <f t="shared" si="374"/>
        <v>0.19898264512268105</v>
      </c>
      <c r="K1832" s="37">
        <f t="shared" si="375"/>
        <v>0.77780511359321813</v>
      </c>
      <c r="L1832" s="39"/>
      <c r="M1832" s="25"/>
    </row>
    <row r="1833" spans="1:13" x14ac:dyDescent="0.2">
      <c r="A1833" s="25"/>
      <c r="B1833" s="35" t="s">
        <v>128</v>
      </c>
      <c r="C1833" s="36">
        <v>2014162302.8110001</v>
      </c>
      <c r="D1833" s="33"/>
      <c r="E1833" s="36">
        <v>2.0323770000000001E-3</v>
      </c>
      <c r="F1833" s="36">
        <v>3.1600000000000002E-7</v>
      </c>
      <c r="G1833" s="37">
        <f t="shared" si="373"/>
        <v>6.5923371722449442</v>
      </c>
      <c r="H1833" s="37"/>
      <c r="I1833" s="37"/>
      <c r="J1833" s="37">
        <f t="shared" si="374"/>
        <v>0.15759026531019352</v>
      </c>
      <c r="K1833" s="37">
        <f t="shared" si="375"/>
        <v>0.76825867609307041</v>
      </c>
      <c r="L1833" s="39"/>
      <c r="M1833" s="25"/>
    </row>
    <row r="1834" spans="1:13" x14ac:dyDescent="0.2">
      <c r="A1834" s="25"/>
      <c r="B1834" s="35" t="s">
        <v>129</v>
      </c>
      <c r="C1834" s="36">
        <v>2013637973.3859999</v>
      </c>
      <c r="D1834" s="33"/>
      <c r="E1834" s="36">
        <v>2.0321779999999999E-3</v>
      </c>
      <c r="F1834" s="36">
        <v>3.0499999999999999E-7</v>
      </c>
      <c r="G1834" s="37">
        <f t="shared" si="373"/>
        <v>6.4937767796122703</v>
      </c>
      <c r="H1834" s="37"/>
      <c r="I1834" s="37"/>
      <c r="J1834" s="37">
        <f t="shared" si="374"/>
        <v>0.1521045282266108</v>
      </c>
      <c r="K1834" s="37">
        <f t="shared" si="375"/>
        <v>0.76715219427358738</v>
      </c>
      <c r="L1834" s="39"/>
      <c r="M1834" s="25"/>
    </row>
    <row r="1835" spans="1:13" x14ac:dyDescent="0.2">
      <c r="A1835" s="25"/>
      <c r="B1835" s="35" t="s">
        <v>130</v>
      </c>
      <c r="C1835" s="36">
        <v>1991822398.3829999</v>
      </c>
      <c r="D1835" s="33"/>
      <c r="E1835" s="36">
        <v>2.0324980000000002E-3</v>
      </c>
      <c r="F1835" s="36">
        <v>3.1899999999999998E-7</v>
      </c>
      <c r="G1835" s="37">
        <f t="shared" si="373"/>
        <v>6.6522658531924517</v>
      </c>
      <c r="H1835" s="37"/>
      <c r="I1835" s="37"/>
      <c r="J1835" s="37">
        <f t="shared" si="374"/>
        <v>0.15908637542389784</v>
      </c>
      <c r="K1835" s="37">
        <f t="shared" si="375"/>
        <v>0.7685669629363816</v>
      </c>
      <c r="L1835" s="39"/>
      <c r="M1835" s="25"/>
    </row>
    <row r="1836" spans="1:13" x14ac:dyDescent="0.2">
      <c r="A1836" s="25"/>
      <c r="B1836" s="35" t="s">
        <v>131</v>
      </c>
      <c r="C1836" s="36">
        <v>2019257235.4530001</v>
      </c>
      <c r="D1836" s="33"/>
      <c r="E1836" s="36">
        <v>2.0322579999999999E-3</v>
      </c>
      <c r="F1836" s="36">
        <v>2.6899999999999999E-7</v>
      </c>
      <c r="G1836" s="37">
        <f t="shared" si="373"/>
        <v>6.5333990480072046</v>
      </c>
      <c r="H1836" s="37"/>
      <c r="I1836" s="37"/>
      <c r="J1836" s="37">
        <f t="shared" si="374"/>
        <v>0.1341512068621584</v>
      </c>
      <c r="K1836" s="37">
        <f t="shared" si="375"/>
        <v>0.76379529192992135</v>
      </c>
      <c r="L1836" s="39"/>
      <c r="M1836" s="25"/>
    </row>
    <row r="1837" spans="1:13" x14ac:dyDescent="0.2">
      <c r="A1837" s="25"/>
      <c r="B1837" s="35" t="s">
        <v>132</v>
      </c>
      <c r="C1837" s="36">
        <v>2024372711.2249999</v>
      </c>
      <c r="D1837" s="33"/>
      <c r="E1837" s="36">
        <v>2.0329480000000001E-3</v>
      </c>
      <c r="F1837" s="36">
        <v>4.4799999999999999E-7</v>
      </c>
      <c r="G1837" s="37">
        <f t="shared" si="373"/>
        <v>6.875141112914207</v>
      </c>
      <c r="H1837" s="37"/>
      <c r="I1837" s="37"/>
      <c r="J1837" s="37">
        <f t="shared" si="374"/>
        <v>0.2234191103131857</v>
      </c>
      <c r="K1837" s="37">
        <f t="shared" si="375"/>
        <v>0.78441239187360845</v>
      </c>
      <c r="L1837" s="39"/>
      <c r="M1837" s="25"/>
    </row>
    <row r="1838" spans="1:13" x14ac:dyDescent="0.2">
      <c r="A1838" s="25"/>
      <c r="B1838" s="35" t="s">
        <v>133</v>
      </c>
      <c r="C1838" s="36">
        <v>2024812295.247</v>
      </c>
      <c r="D1838" s="33"/>
      <c r="E1838" s="36">
        <v>2.0326900000000002E-3</v>
      </c>
      <c r="F1838" s="36">
        <v>4.8699999999999995E-7</v>
      </c>
      <c r="G1838" s="37">
        <f t="shared" si="373"/>
        <v>6.7473592973403829</v>
      </c>
      <c r="H1838" s="37"/>
      <c r="I1838" s="37"/>
      <c r="J1838" s="37">
        <f t="shared" si="374"/>
        <v>0.24286854179134248</v>
      </c>
      <c r="K1838" s="37">
        <f t="shared" si="375"/>
        <v>0.79017202574097323</v>
      </c>
      <c r="L1838" s="39"/>
      <c r="M1838" s="25"/>
    </row>
    <row r="1839" spans="1:13" x14ac:dyDescent="0.2">
      <c r="A1839" s="25"/>
      <c r="B1839" s="35" t="s">
        <v>134</v>
      </c>
      <c r="C1839" s="36">
        <v>2050814491.9430001</v>
      </c>
      <c r="D1839" s="33"/>
      <c r="E1839" s="36">
        <v>2.0315929999999999E-3</v>
      </c>
      <c r="F1839" s="36">
        <v>4.7399999999999998E-7</v>
      </c>
      <c r="G1839" s="37">
        <f t="shared" si="373"/>
        <v>6.2040389419741881</v>
      </c>
      <c r="H1839" s="37"/>
      <c r="I1839" s="37"/>
      <c r="J1839" s="37">
        <f t="shared" si="374"/>
        <v>0.23638539796529023</v>
      </c>
      <c r="K1839" s="37">
        <f t="shared" si="375"/>
        <v>0.78820350040008624</v>
      </c>
      <c r="L1839" s="39"/>
      <c r="M1839" s="25"/>
    </row>
    <row r="1840" spans="1:13" x14ac:dyDescent="0.2">
      <c r="A1840" s="25"/>
      <c r="B1840" s="35" t="s">
        <v>135</v>
      </c>
      <c r="C1840" s="36">
        <v>2087483391.3529999</v>
      </c>
      <c r="D1840" s="33"/>
      <c r="E1840" s="36">
        <v>2.033254E-3</v>
      </c>
      <c r="F1840" s="36">
        <v>2.4400000000000001E-7</v>
      </c>
      <c r="G1840" s="37">
        <f t="shared" si="373"/>
        <v>7.026696289524903</v>
      </c>
      <c r="H1840" s="37"/>
      <c r="I1840" s="37"/>
      <c r="J1840" s="37">
        <f t="shared" si="374"/>
        <v>0.12168362258128865</v>
      </c>
      <c r="K1840" s="37">
        <f t="shared" si="375"/>
        <v>0.76170440833452291</v>
      </c>
      <c r="L1840" s="39"/>
      <c r="M1840" s="25"/>
    </row>
    <row r="1841" spans="1:13" x14ac:dyDescent="0.2">
      <c r="A1841" s="25"/>
      <c r="B1841" s="35" t="s">
        <v>136</v>
      </c>
      <c r="C1841" s="36">
        <v>2002644017.552</v>
      </c>
      <c r="D1841" s="33"/>
      <c r="E1841" s="36">
        <v>2.032978E-3</v>
      </c>
      <c r="F1841" s="36">
        <v>3.8000000000000001E-7</v>
      </c>
      <c r="G1841" s="37">
        <f t="shared" si="373"/>
        <v>6.8899994635622797</v>
      </c>
      <c r="H1841" s="37"/>
      <c r="I1841" s="37"/>
      <c r="J1841" s="37">
        <f t="shared" si="374"/>
        <v>0.18950728106922005</v>
      </c>
      <c r="K1841" s="37">
        <f t="shared" si="375"/>
        <v>0.77543517540152151</v>
      </c>
      <c r="L1841" s="39"/>
      <c r="M1841" s="25"/>
    </row>
    <row r="1842" spans="1:13" x14ac:dyDescent="0.2">
      <c r="A1842" s="25"/>
      <c r="B1842" s="35" t="s">
        <v>137</v>
      </c>
      <c r="C1842" s="36">
        <v>1988561891.4330001</v>
      </c>
      <c r="D1842" s="33"/>
      <c r="E1842" s="36">
        <v>2.032248E-3</v>
      </c>
      <c r="F1842" s="36">
        <v>3.4900000000000001E-7</v>
      </c>
      <c r="G1842" s="37">
        <f t="shared" si="373"/>
        <v>6.5284462644579211</v>
      </c>
      <c r="H1842" s="37"/>
      <c r="I1842" s="37"/>
      <c r="J1842" s="37">
        <f t="shared" si="374"/>
        <v>0.17404747656094158</v>
      </c>
      <c r="K1842" s="37">
        <f t="shared" si="375"/>
        <v>0.77180258212121289</v>
      </c>
      <c r="L1842" s="39"/>
      <c r="M1842" s="25"/>
    </row>
    <row r="1843" spans="1:13" x14ac:dyDescent="0.2">
      <c r="A1843" s="25"/>
      <c r="B1843" s="35" t="s">
        <v>138</v>
      </c>
      <c r="C1843" s="36">
        <v>1998586634.9679999</v>
      </c>
      <c r="D1843" s="33"/>
      <c r="E1843" s="36">
        <v>2.0310889999999998E-3</v>
      </c>
      <c r="F1843" s="36">
        <v>2.5100000000000001E-7</v>
      </c>
      <c r="G1843" s="37">
        <f t="shared" si="373"/>
        <v>5.9544186510858133</v>
      </c>
      <c r="H1843" s="37"/>
      <c r="I1843" s="37"/>
      <c r="J1843" s="37">
        <f t="shared" si="374"/>
        <v>0.12517454617993218</v>
      </c>
      <c r="K1843" s="37">
        <f t="shared" si="375"/>
        <v>0.76226987916556954</v>
      </c>
      <c r="L1843" s="39"/>
      <c r="M1843" s="25"/>
    </row>
    <row r="1844" spans="1:13" x14ac:dyDescent="0.2">
      <c r="A1844" s="25"/>
      <c r="B1844" s="35" t="s">
        <v>139</v>
      </c>
      <c r="C1844" s="36">
        <v>1940830314.7379999</v>
      </c>
      <c r="D1844" s="33"/>
      <c r="E1844" s="36">
        <v>2.0312300000000002E-3</v>
      </c>
      <c r="F1844" s="36">
        <v>5.8500000000000001E-7</v>
      </c>
      <c r="G1844" s="37">
        <f t="shared" si="373"/>
        <v>6.0242528991318878</v>
      </c>
      <c r="H1844" s="37"/>
      <c r="I1844" s="37"/>
      <c r="J1844" s="37">
        <f t="shared" si="374"/>
        <v>0.29174147217235186</v>
      </c>
      <c r="K1844" s="37">
        <f t="shared" si="375"/>
        <v>0.8065356707902207</v>
      </c>
      <c r="L1844" s="39"/>
      <c r="M1844" s="25"/>
    </row>
    <row r="1845" spans="1:13" x14ac:dyDescent="0.2">
      <c r="A1845" s="25"/>
      <c r="B1845" s="35" t="s">
        <v>140</v>
      </c>
      <c r="C1845" s="36">
        <v>1982894899.6949999</v>
      </c>
      <c r="D1845" s="33"/>
      <c r="E1845" s="36">
        <v>2.0311510000000001E-3</v>
      </c>
      <c r="F1845" s="36">
        <v>6.99E-7</v>
      </c>
      <c r="G1845" s="37">
        <f t="shared" si="373"/>
        <v>5.9851259090919484</v>
      </c>
      <c r="H1845" s="37"/>
      <c r="I1845" s="37"/>
      <c r="J1845" s="37">
        <f t="shared" si="374"/>
        <v>0.34859365649311791</v>
      </c>
      <c r="K1845" s="37">
        <f t="shared" si="375"/>
        <v>0.82879686233659333</v>
      </c>
      <c r="L1845" s="39"/>
      <c r="M1845" s="25"/>
    </row>
    <row r="1846" spans="1:13" x14ac:dyDescent="0.2">
      <c r="A1846" s="25"/>
      <c r="B1846" s="35"/>
      <c r="C1846" s="36"/>
      <c r="D1846" s="33"/>
      <c r="E1846" s="36"/>
      <c r="F1846" s="36"/>
      <c r="G1846" s="40"/>
      <c r="H1846" s="37"/>
      <c r="I1846" s="37"/>
      <c r="J1846" s="40"/>
      <c r="K1846" s="40"/>
      <c r="L1846" s="39"/>
      <c r="M1846" s="25"/>
    </row>
    <row r="1847" spans="1:13" x14ac:dyDescent="0.2">
      <c r="A1847" s="25">
        <v>1</v>
      </c>
      <c r="B1847" s="35" t="s">
        <v>2684</v>
      </c>
      <c r="C1847" s="36">
        <f>AVERAGE(C1848:C1851,C1853)</f>
        <v>1966753182.7972</v>
      </c>
      <c r="D1847" s="33"/>
      <c r="E1847" s="36">
        <f>AVERAGE(E1848:E1851,E1853)</f>
        <v>2.0273667999999999E-3</v>
      </c>
      <c r="F1847" s="36">
        <f>2*STDEV(E1848:E1851,E1853)</f>
        <v>1.3445663985092621E-6</v>
      </c>
      <c r="G1847" s="37">
        <f t="shared" ref="G1847" si="376">1000*(E1847/((1+(0)/1000)*(E$1697/((1+((4.87)/1000))*0.0020052)))/0.0020052-1)</f>
        <v>4.1108935583382689</v>
      </c>
      <c r="H1847" s="38">
        <f>G1847-I1847</f>
        <v>-1.4891064416617308</v>
      </c>
      <c r="I1847" s="40">
        <v>5.6</v>
      </c>
      <c r="J1847" s="37"/>
      <c r="K1847" s="37">
        <f>F1847/0.0020052*1000</f>
        <v>0.67053979578558853</v>
      </c>
      <c r="L1847" s="39"/>
      <c r="M1847" s="25"/>
    </row>
    <row r="1848" spans="1:13" x14ac:dyDescent="0.2">
      <c r="A1848" s="25"/>
      <c r="B1848" s="35" t="s">
        <v>789</v>
      </c>
      <c r="C1848" s="36">
        <v>1955856307.3889999</v>
      </c>
      <c r="D1848" s="33"/>
      <c r="E1848" s="36">
        <v>2.0268399999999998E-3</v>
      </c>
      <c r="F1848" s="36">
        <v>6.7899999999999998E-7</v>
      </c>
      <c r="G1848" s="37">
        <f t="shared" ref="G1848:G1853" si="377">1000*(E1848/((1+(0)/1000)*(E$1697/((1+((4.87)/1000))*0.0020052)))/0.0020052-1)</f>
        <v>3.849980920957341</v>
      </c>
      <c r="H1848" s="37"/>
      <c r="I1848" s="37"/>
      <c r="J1848" s="37">
        <f t="shared" ref="J1848:J1853" si="378">F1848/0.0020052*1000</f>
        <v>0.3386195890684221</v>
      </c>
      <c r="K1848" s="37">
        <f t="shared" ref="K1848:K1853" si="379">SQRT((F1848/0.0020052*1000)^2+(F$1697/0.0020052*1000)^2)</f>
        <v>0.82465139772670437</v>
      </c>
      <c r="L1848" s="39"/>
      <c r="M1848" s="25"/>
    </row>
    <row r="1849" spans="1:13" x14ac:dyDescent="0.2">
      <c r="A1849" s="25"/>
      <c r="B1849" s="35" t="s">
        <v>790</v>
      </c>
      <c r="C1849" s="36">
        <v>1976191870.316</v>
      </c>
      <c r="D1849" s="33"/>
      <c r="E1849" s="36">
        <v>2.027961E-3</v>
      </c>
      <c r="F1849" s="36">
        <v>2.2499999999999999E-7</v>
      </c>
      <c r="G1849" s="37">
        <f t="shared" si="377"/>
        <v>4.4051879568420826</v>
      </c>
      <c r="H1849" s="37"/>
      <c r="I1849" s="37"/>
      <c r="J1849" s="37">
        <f t="shared" si="378"/>
        <v>0.11220825852782765</v>
      </c>
      <c r="K1849" s="37">
        <f t="shared" si="379"/>
        <v>0.76024824561033211</v>
      </c>
      <c r="L1849" s="39"/>
      <c r="M1849" s="25"/>
    </row>
    <row r="1850" spans="1:13" x14ac:dyDescent="0.2">
      <c r="A1850" s="25"/>
      <c r="B1850" s="35" t="s">
        <v>792</v>
      </c>
      <c r="C1850" s="36">
        <v>1983842327.54</v>
      </c>
      <c r="D1850" s="33"/>
      <c r="E1850" s="36">
        <v>2.0268719999999999E-3</v>
      </c>
      <c r="F1850" s="36">
        <v>6.8199999999999999E-7</v>
      </c>
      <c r="G1850" s="37">
        <f t="shared" si="377"/>
        <v>3.8658298283154036</v>
      </c>
      <c r="H1850" s="37"/>
      <c r="I1850" s="37"/>
      <c r="J1850" s="37">
        <f t="shared" si="378"/>
        <v>0.34011569918212647</v>
      </c>
      <c r="K1850" s="37">
        <f t="shared" si="379"/>
        <v>0.82526686017426321</v>
      </c>
      <c r="L1850" s="39"/>
      <c r="M1850" s="25"/>
    </row>
    <row r="1851" spans="1:13" x14ac:dyDescent="0.2">
      <c r="A1851" s="25"/>
      <c r="B1851" s="35" t="s">
        <v>795</v>
      </c>
      <c r="C1851" s="36">
        <v>1955023162.108</v>
      </c>
      <c r="D1851" s="33"/>
      <c r="E1851" s="36">
        <v>2.026932E-3</v>
      </c>
      <c r="F1851" s="36">
        <v>1.2800000000000001E-7</v>
      </c>
      <c r="G1851" s="37">
        <f t="shared" si="377"/>
        <v>3.8955465296117708</v>
      </c>
      <c r="H1851" s="37"/>
      <c r="I1851" s="37"/>
      <c r="J1851" s="37">
        <f t="shared" si="378"/>
        <v>6.3834031518053072E-2</v>
      </c>
      <c r="K1851" s="37">
        <f t="shared" si="379"/>
        <v>0.75462671914767765</v>
      </c>
      <c r="L1851" s="39"/>
      <c r="M1851" s="25"/>
    </row>
    <row r="1852" spans="1:13" x14ac:dyDescent="0.2">
      <c r="A1852" s="25"/>
      <c r="B1852" s="41" t="s">
        <v>2683</v>
      </c>
      <c r="C1852" s="42">
        <v>1935051421.924</v>
      </c>
      <c r="D1852" s="33"/>
      <c r="E1852" s="42">
        <v>2.0246769999999999E-3</v>
      </c>
      <c r="F1852" s="42">
        <v>5.4899999999999995E-7</v>
      </c>
      <c r="G1852" s="37">
        <f t="shared" si="377"/>
        <v>2.7786938392280192</v>
      </c>
      <c r="H1852" s="37"/>
      <c r="I1852" s="37"/>
      <c r="J1852" s="37">
        <f t="shared" si="378"/>
        <v>0.27378815080789942</v>
      </c>
      <c r="K1852" s="37">
        <f t="shared" si="379"/>
        <v>0.80021662891653855</v>
      </c>
      <c r="L1852" s="39" t="s">
        <v>13</v>
      </c>
      <c r="M1852" s="25"/>
    </row>
    <row r="1853" spans="1:13" x14ac:dyDescent="0.2">
      <c r="A1853" s="25"/>
      <c r="B1853" s="35" t="s">
        <v>2685</v>
      </c>
      <c r="C1853" s="36">
        <v>1962852246.6329999</v>
      </c>
      <c r="D1853" s="33"/>
      <c r="E1853" s="36">
        <v>2.0282289999999999E-3</v>
      </c>
      <c r="F1853" s="36">
        <v>7.9100000000000003E-7</v>
      </c>
      <c r="G1853" s="37">
        <f t="shared" si="377"/>
        <v>4.5379225559654124</v>
      </c>
      <c r="H1853" s="37"/>
      <c r="I1853" s="37"/>
      <c r="J1853" s="37">
        <f t="shared" si="378"/>
        <v>0.39447436664671853</v>
      </c>
      <c r="K1853" s="37">
        <f t="shared" si="379"/>
        <v>0.84911526167715878</v>
      </c>
      <c r="L1853" s="39"/>
      <c r="M1853" s="25"/>
    </row>
    <row r="1854" spans="1:13" x14ac:dyDescent="0.2">
      <c r="A1854" s="25"/>
      <c r="B1854" s="35"/>
      <c r="C1854" s="36"/>
      <c r="D1854" s="33"/>
      <c r="E1854" s="36"/>
      <c r="F1854" s="36"/>
      <c r="G1854" s="40"/>
      <c r="H1854" s="37"/>
      <c r="I1854" s="37"/>
      <c r="J1854" s="40"/>
      <c r="K1854" s="40"/>
      <c r="L1854" s="39"/>
      <c r="M1854" s="25"/>
    </row>
    <row r="1855" spans="1:13" x14ac:dyDescent="0.2">
      <c r="A1855" s="25">
        <v>1</v>
      </c>
      <c r="B1855" s="35" t="s">
        <v>2722</v>
      </c>
      <c r="C1855" s="36">
        <f>AVERAGE(C1856:C1861)</f>
        <v>1914637689.1140001</v>
      </c>
      <c r="D1855" s="33"/>
      <c r="E1855" s="36">
        <f>AVERAGE(E1856:E1861)</f>
        <v>2.026566E-3</v>
      </c>
      <c r="F1855" s="36">
        <f>2*STDEV(E1856:E1861)</f>
        <v>1.6495793403170794E-6</v>
      </c>
      <c r="G1855" s="37">
        <f t="shared" ref="G1855" si="380">1000*(E1855/((1+(0)/1000)*(E$1697/((1+((4.87)/1000))*0.0020052)))/0.0020052-1)</f>
        <v>3.7142746517047076</v>
      </c>
      <c r="H1855" s="38">
        <f>G1855-I1855</f>
        <v>-1.9257253482952921</v>
      </c>
      <c r="I1855" s="40">
        <v>5.64</v>
      </c>
      <c r="J1855" s="37"/>
      <c r="K1855" s="37">
        <f>F1855/0.0020052*1000</f>
        <v>0.82265077813538767</v>
      </c>
      <c r="L1855" s="39"/>
      <c r="M1855" s="25"/>
    </row>
    <row r="1856" spans="1:13" x14ac:dyDescent="0.2">
      <c r="A1856" s="25"/>
      <c r="B1856" s="35" t="s">
        <v>178</v>
      </c>
      <c r="C1856" s="36">
        <v>1932589016.928</v>
      </c>
      <c r="D1856" s="33"/>
      <c r="E1856" s="36">
        <v>2.0268700000000001E-3</v>
      </c>
      <c r="F1856" s="36">
        <v>3.7399999999999999E-7</v>
      </c>
      <c r="G1856" s="37">
        <f t="shared" ref="G1856:G1861" si="381">1000*(E1856/((1+(0)/1000)*(E$1697/((1+((4.87)/1000))*0.0020052)))/0.0020052-1)</f>
        <v>3.8648392716056357</v>
      </c>
      <c r="H1856" s="37"/>
      <c r="I1856" s="37"/>
      <c r="J1856" s="37">
        <f t="shared" ref="J1856:J1861" si="382">F1856/0.0020052*1000</f>
        <v>0.1865150608418113</v>
      </c>
      <c r="K1856" s="37">
        <f t="shared" ref="K1856:K1861" si="383">SQRT((F1856/0.0020052*1000)^2+(F$1697/0.0020052*1000)^2)</f>
        <v>0.77470934523378809</v>
      </c>
      <c r="L1856" s="39"/>
      <c r="M1856" s="25"/>
    </row>
    <row r="1857" spans="1:13" x14ac:dyDescent="0.2">
      <c r="A1857" s="25"/>
      <c r="B1857" s="35" t="s">
        <v>179</v>
      </c>
      <c r="C1857" s="36">
        <v>1918874653.381</v>
      </c>
      <c r="D1857" s="33"/>
      <c r="E1857" s="36">
        <v>2.0263719999999998E-3</v>
      </c>
      <c r="F1857" s="36">
        <v>8.5899999999999995E-7</v>
      </c>
      <c r="G1857" s="37">
        <f t="shared" si="381"/>
        <v>3.6181906508467865</v>
      </c>
      <c r="H1857" s="37"/>
      <c r="I1857" s="37"/>
      <c r="J1857" s="37">
        <f t="shared" si="382"/>
        <v>0.42838619589068422</v>
      </c>
      <c r="K1857" s="37">
        <f t="shared" si="383"/>
        <v>0.86539091427021109</v>
      </c>
      <c r="L1857" s="39"/>
      <c r="M1857" s="25"/>
    </row>
    <row r="1858" spans="1:13" x14ac:dyDescent="0.2">
      <c r="A1858" s="25"/>
      <c r="B1858" s="35" t="s">
        <v>180</v>
      </c>
      <c r="C1858" s="36">
        <v>1906593424.8699999</v>
      </c>
      <c r="D1858" s="33"/>
      <c r="E1858" s="36">
        <v>2.0263659999999999E-3</v>
      </c>
      <c r="F1858" s="36">
        <v>1.1039999999999999E-6</v>
      </c>
      <c r="G1858" s="37">
        <f t="shared" si="381"/>
        <v>3.6152189807172608</v>
      </c>
      <c r="H1858" s="37"/>
      <c r="I1858" s="37"/>
      <c r="J1858" s="37">
        <f t="shared" si="382"/>
        <v>0.55056852184320759</v>
      </c>
      <c r="K1858" s="37">
        <f t="shared" si="383"/>
        <v>0.93194012625079869</v>
      </c>
      <c r="L1858" s="39"/>
      <c r="M1858" s="25"/>
    </row>
    <row r="1859" spans="1:13" x14ac:dyDescent="0.2">
      <c r="A1859" s="25"/>
      <c r="B1859" s="35" t="s">
        <v>181</v>
      </c>
      <c r="C1859" s="36">
        <v>1904678834.579</v>
      </c>
      <c r="D1859" s="33"/>
      <c r="E1859" s="36">
        <v>2.0269260000000001E-3</v>
      </c>
      <c r="F1859" s="36">
        <v>6.5499999999999998E-7</v>
      </c>
      <c r="G1859" s="37">
        <f t="shared" si="381"/>
        <v>3.8925748594820231</v>
      </c>
      <c r="H1859" s="37"/>
      <c r="I1859" s="37"/>
      <c r="J1859" s="37">
        <f t="shared" si="382"/>
        <v>0.32665070815878716</v>
      </c>
      <c r="K1859" s="37">
        <f t="shared" si="383"/>
        <v>0.81980936004194127</v>
      </c>
      <c r="L1859" s="39"/>
      <c r="M1859" s="25"/>
    </row>
    <row r="1860" spans="1:13" x14ac:dyDescent="0.2">
      <c r="A1860" s="25"/>
      <c r="B1860" s="35" t="s">
        <v>182</v>
      </c>
      <c r="C1860" s="36">
        <v>1908275268.743</v>
      </c>
      <c r="D1860" s="33"/>
      <c r="E1860" s="36">
        <v>2.0251929999999998E-3</v>
      </c>
      <c r="F1860" s="36">
        <v>6.99E-7</v>
      </c>
      <c r="G1860" s="37">
        <f t="shared" si="381"/>
        <v>3.0342574703756675</v>
      </c>
      <c r="H1860" s="37"/>
      <c r="I1860" s="37"/>
      <c r="J1860" s="37">
        <f t="shared" si="382"/>
        <v>0.34859365649311791</v>
      </c>
      <c r="K1860" s="37">
        <f t="shared" si="383"/>
        <v>0.82879686233659333</v>
      </c>
      <c r="L1860" s="39"/>
      <c r="M1860" s="25"/>
    </row>
    <row r="1861" spans="1:13" x14ac:dyDescent="0.2">
      <c r="A1861" s="25"/>
      <c r="B1861" s="35" t="s">
        <v>183</v>
      </c>
      <c r="C1861" s="36">
        <v>1916814936.1830001</v>
      </c>
      <c r="D1861" s="33"/>
      <c r="E1861" s="36">
        <v>2.0276690000000002E-3</v>
      </c>
      <c r="F1861" s="36">
        <v>3.3000000000000002E-7</v>
      </c>
      <c r="G1861" s="37">
        <f t="shared" si="381"/>
        <v>4.260566677200428</v>
      </c>
      <c r="H1861" s="37"/>
      <c r="I1861" s="37"/>
      <c r="J1861" s="37">
        <f t="shared" si="382"/>
        <v>0.16457211250748055</v>
      </c>
      <c r="K1861" s="37">
        <f t="shared" si="383"/>
        <v>0.76972117152051556</v>
      </c>
      <c r="L1861" s="39"/>
      <c r="M1861" s="25"/>
    </row>
    <row r="1862" spans="1:13" x14ac:dyDescent="0.2">
      <c r="A1862" s="25"/>
      <c r="B1862" s="35"/>
      <c r="C1862" s="36"/>
      <c r="D1862" s="33"/>
      <c r="E1862" s="36"/>
      <c r="F1862" s="36"/>
      <c r="G1862" s="40"/>
      <c r="H1862" s="37"/>
      <c r="I1862" s="37"/>
      <c r="J1862" s="40"/>
      <c r="K1862" s="40"/>
      <c r="L1862" s="39"/>
      <c r="M1862" s="25"/>
    </row>
    <row r="1863" spans="1:13" x14ac:dyDescent="0.2">
      <c r="A1863" s="25">
        <v>1</v>
      </c>
      <c r="B1863" s="35" t="s">
        <v>903</v>
      </c>
      <c r="C1863" s="36">
        <f>AVERAGE(C1864:C1873)</f>
        <v>2036927263.4980998</v>
      </c>
      <c r="D1863" s="33"/>
      <c r="E1863" s="36">
        <f>AVERAGE(E1864:E1873)</f>
        <v>2.0299108000000001E-3</v>
      </c>
      <c r="F1863" s="36">
        <f>2*STDEV(E1864:E1873)</f>
        <v>1.3785115322132269E-6</v>
      </c>
      <c r="G1863" s="37">
        <f t="shared" ref="G1863:G1864" si="384">1000*(E1863/((1+(0)/1000)*(E$1697/((1+((4.87)/1000))*0.0020052)))/0.0020052-1)</f>
        <v>5.3708816932986903</v>
      </c>
      <c r="H1863" s="38">
        <f>G1863-I1863</f>
        <v>-1.5191183067013094</v>
      </c>
      <c r="I1863" s="31">
        <v>6.89</v>
      </c>
      <c r="J1863" s="31"/>
      <c r="K1863" s="37">
        <f>F1863/0.0020052*1000</f>
        <v>0.68746834840077142</v>
      </c>
      <c r="L1863" s="39"/>
      <c r="M1863" s="25"/>
    </row>
    <row r="1864" spans="1:13" x14ac:dyDescent="0.2">
      <c r="A1864" s="25"/>
      <c r="B1864" s="35" t="s">
        <v>255</v>
      </c>
      <c r="C1864" s="36">
        <v>2044940599.3599999</v>
      </c>
      <c r="D1864" s="33"/>
      <c r="E1864" s="36">
        <v>2.0304950000000002E-3</v>
      </c>
      <c r="F1864" s="36">
        <v>3.77E-7</v>
      </c>
      <c r="G1864" s="37">
        <f t="shared" si="384"/>
        <v>5.6602233082532205</v>
      </c>
      <c r="H1864" s="37"/>
      <c r="I1864" s="37"/>
      <c r="J1864" s="37">
        <f t="shared" ref="J1864" si="385">F1864/0.0020052*1000</f>
        <v>0.18801117095551567</v>
      </c>
      <c r="K1864" s="37">
        <f t="shared" ref="K1864" si="386">SQRT((F1864/0.0020052*1000)^2+(F$1697/0.0020052*1000)^2)</f>
        <v>0.77507090132181089</v>
      </c>
      <c r="L1864" s="39"/>
      <c r="M1864" s="25"/>
    </row>
    <row r="1865" spans="1:13" x14ac:dyDescent="0.2">
      <c r="A1865" s="25"/>
      <c r="B1865" s="35" t="s">
        <v>249</v>
      </c>
      <c r="C1865" s="36">
        <v>2027300685.993</v>
      </c>
      <c r="D1865" s="33"/>
      <c r="E1865" s="36">
        <v>2.029253E-3</v>
      </c>
      <c r="F1865" s="36">
        <v>5.3799999999999997E-7</v>
      </c>
      <c r="G1865" s="37">
        <f t="shared" ref="G1865:G1873" si="387">1000*(E1865/((1+(0)/1000)*(E$1697/((1+((4.87)/1000))*0.0020052)))/0.0020052-1)</f>
        <v>5.0450875914209714</v>
      </c>
      <c r="H1865" s="37"/>
      <c r="I1865" s="37"/>
      <c r="J1865" s="37">
        <f t="shared" ref="J1865:J1873" si="388">F1865/0.0020052*1000</f>
        <v>0.26830241372431679</v>
      </c>
      <c r="K1865" s="37">
        <f t="shared" ref="K1865:K1873" si="389">SQRT((F1865/0.0020052*1000)^2+(F$1697/0.0020052*1000)^2)</f>
        <v>0.7983563658429953</v>
      </c>
      <c r="L1865" s="39"/>
      <c r="M1865" s="25"/>
    </row>
    <row r="1866" spans="1:13" x14ac:dyDescent="0.2">
      <c r="A1866" s="25"/>
      <c r="B1866" s="35" t="s">
        <v>250</v>
      </c>
      <c r="C1866" s="36">
        <v>2036145818.5209999</v>
      </c>
      <c r="D1866" s="33"/>
      <c r="E1866" s="36">
        <v>2.0294250000000001E-3</v>
      </c>
      <c r="F1866" s="36">
        <v>3.2899999999999999E-7</v>
      </c>
      <c r="G1866" s="37">
        <f t="shared" si="387"/>
        <v>5.1302754684703356</v>
      </c>
      <c r="H1866" s="37"/>
      <c r="I1866" s="37"/>
      <c r="J1866" s="37">
        <f t="shared" si="388"/>
        <v>0.16407340913624577</v>
      </c>
      <c r="K1866" s="37">
        <f t="shared" si="389"/>
        <v>0.76961469922119474</v>
      </c>
      <c r="L1866" s="39"/>
      <c r="M1866" s="25"/>
    </row>
    <row r="1867" spans="1:13" x14ac:dyDescent="0.2">
      <c r="A1867" s="25"/>
      <c r="B1867" s="35" t="s">
        <v>251</v>
      </c>
      <c r="C1867" s="36">
        <v>2015196390.3139999</v>
      </c>
      <c r="D1867" s="33"/>
      <c r="E1867" s="36">
        <v>2.0313100000000001E-3</v>
      </c>
      <c r="F1867" s="36">
        <v>2.2999999999999999E-7</v>
      </c>
      <c r="G1867" s="37">
        <f t="shared" si="387"/>
        <v>6.0638751675270441</v>
      </c>
      <c r="H1867" s="37"/>
      <c r="I1867" s="37"/>
      <c r="J1867" s="37">
        <f t="shared" si="388"/>
        <v>0.11470177538400159</v>
      </c>
      <c r="K1867" s="37">
        <f t="shared" si="389"/>
        <v>0.76062027250657871</v>
      </c>
      <c r="L1867" s="39"/>
      <c r="M1867" s="25"/>
    </row>
    <row r="1868" spans="1:13" x14ac:dyDescent="0.2">
      <c r="A1868" s="25"/>
      <c r="B1868" s="35" t="s">
        <v>252</v>
      </c>
      <c r="C1868" s="36">
        <v>2042341539.4000001</v>
      </c>
      <c r="D1868" s="33"/>
      <c r="E1868" s="36">
        <v>2.0301339999999998E-3</v>
      </c>
      <c r="F1868" s="36">
        <v>3.1199999999999999E-7</v>
      </c>
      <c r="G1868" s="37">
        <f t="shared" si="387"/>
        <v>5.481427822120688</v>
      </c>
      <c r="H1868" s="37"/>
      <c r="I1868" s="37"/>
      <c r="J1868" s="37">
        <f t="shared" si="388"/>
        <v>0.15559545182525433</v>
      </c>
      <c r="K1868" s="37">
        <f t="shared" si="389"/>
        <v>0.76785196900212815</v>
      </c>
      <c r="L1868" s="39"/>
      <c r="M1868" s="25"/>
    </row>
    <row r="1869" spans="1:13" x14ac:dyDescent="0.2">
      <c r="A1869" s="25"/>
      <c r="B1869" s="35" t="s">
        <v>256</v>
      </c>
      <c r="C1869" s="36">
        <v>2025709032.744</v>
      </c>
      <c r="D1869" s="33"/>
      <c r="E1869" s="36">
        <v>2.0305240000000001E-3</v>
      </c>
      <c r="F1869" s="36">
        <v>1.2499999999999999E-7</v>
      </c>
      <c r="G1869" s="37">
        <f t="shared" si="387"/>
        <v>5.6745863805462982</v>
      </c>
      <c r="H1869" s="37"/>
      <c r="I1869" s="37"/>
      <c r="J1869" s="37">
        <f t="shared" si="388"/>
        <v>6.2337921404348691E-2</v>
      </c>
      <c r="K1869" s="37">
        <f t="shared" si="389"/>
        <v>0.75450163559581163</v>
      </c>
      <c r="L1869" s="39"/>
      <c r="M1869" s="25"/>
    </row>
    <row r="1870" spans="1:13" x14ac:dyDescent="0.2">
      <c r="A1870" s="25"/>
      <c r="B1870" s="35" t="s">
        <v>257</v>
      </c>
      <c r="C1870" s="36">
        <v>2019826646.7739999</v>
      </c>
      <c r="D1870" s="33"/>
      <c r="E1870" s="36">
        <v>2.0291839999999998E-3</v>
      </c>
      <c r="F1870" s="36">
        <v>2.3900000000000001E-7</v>
      </c>
      <c r="G1870" s="37">
        <f t="shared" si="387"/>
        <v>5.0109133849300935</v>
      </c>
      <c r="H1870" s="37"/>
      <c r="I1870" s="37"/>
      <c r="J1870" s="37">
        <f t="shared" si="388"/>
        <v>0.11919010572511471</v>
      </c>
      <c r="K1870" s="37">
        <f t="shared" si="389"/>
        <v>0.76131004392067769</v>
      </c>
      <c r="L1870" s="39"/>
      <c r="M1870" s="25"/>
    </row>
    <row r="1871" spans="1:13" x14ac:dyDescent="0.2">
      <c r="A1871" s="25"/>
      <c r="B1871" s="35" t="s">
        <v>258</v>
      </c>
      <c r="C1871" s="36">
        <v>2049152246.2939999</v>
      </c>
      <c r="D1871" s="33"/>
      <c r="E1871" s="36">
        <v>2.0294060000000001E-3</v>
      </c>
      <c r="F1871" s="36">
        <v>5.4700000000000001E-7</v>
      </c>
      <c r="G1871" s="37">
        <f t="shared" si="387"/>
        <v>5.1208651797263194</v>
      </c>
      <c r="H1871" s="37"/>
      <c r="I1871" s="37"/>
      <c r="J1871" s="37">
        <f t="shared" si="388"/>
        <v>0.27279074406542991</v>
      </c>
      <c r="K1871" s="37">
        <f t="shared" si="389"/>
        <v>0.79987592270270957</v>
      </c>
      <c r="L1871" s="39"/>
      <c r="M1871" s="25"/>
    </row>
    <row r="1872" spans="1:13" x14ac:dyDescent="0.2">
      <c r="A1872" s="25"/>
      <c r="B1872" s="35" t="s">
        <v>259</v>
      </c>
      <c r="C1872" s="36">
        <v>2064259809.6270001</v>
      </c>
      <c r="D1872" s="33"/>
      <c r="E1872" s="36">
        <v>2.0296789999999999E-3</v>
      </c>
      <c r="F1872" s="36">
        <v>2.03E-7</v>
      </c>
      <c r="G1872" s="37">
        <f t="shared" si="387"/>
        <v>5.2560761706241799</v>
      </c>
      <c r="H1872" s="37"/>
      <c r="I1872" s="37"/>
      <c r="J1872" s="37">
        <f t="shared" si="388"/>
        <v>0.10123678436066227</v>
      </c>
      <c r="K1872" s="37">
        <f t="shared" si="389"/>
        <v>0.75870652309007292</v>
      </c>
      <c r="L1872" s="39"/>
      <c r="M1872" s="25"/>
    </row>
    <row r="1873" spans="1:13" x14ac:dyDescent="0.2">
      <c r="A1873" s="25"/>
      <c r="B1873" s="35" t="s">
        <v>260</v>
      </c>
      <c r="C1873" s="36">
        <v>2044399865.954</v>
      </c>
      <c r="D1873" s="33"/>
      <c r="E1873" s="36">
        <v>2.0296979999999999E-3</v>
      </c>
      <c r="F1873" s="36">
        <v>5.51E-7</v>
      </c>
      <c r="G1873" s="37">
        <f t="shared" si="387"/>
        <v>5.265486459367974</v>
      </c>
      <c r="H1873" s="37"/>
      <c r="I1873" s="37"/>
      <c r="J1873" s="37">
        <f t="shared" si="388"/>
        <v>0.27478555755036904</v>
      </c>
      <c r="K1873" s="37">
        <f t="shared" si="389"/>
        <v>0.80055843278926697</v>
      </c>
      <c r="L1873" s="39"/>
      <c r="M1873" s="25"/>
    </row>
    <row r="1874" spans="1:13" x14ac:dyDescent="0.2">
      <c r="A1874" s="25"/>
      <c r="B1874" s="35"/>
      <c r="C1874" s="33"/>
      <c r="D1874" s="33"/>
      <c r="E1874" s="33"/>
      <c r="F1874" s="33"/>
      <c r="G1874" s="31"/>
      <c r="H1874" s="37"/>
      <c r="I1874" s="37"/>
      <c r="J1874" s="31"/>
      <c r="K1874" s="31"/>
      <c r="L1874" s="39"/>
      <c r="M1874" s="25"/>
    </row>
    <row r="1875" spans="1:13" x14ac:dyDescent="0.2">
      <c r="A1875" s="25">
        <v>1</v>
      </c>
      <c r="B1875" s="35" t="s">
        <v>904</v>
      </c>
      <c r="C1875" s="36">
        <f>AVERAGE(C1876:C1888)</f>
        <v>2044782434.4170003</v>
      </c>
      <c r="D1875" s="33"/>
      <c r="E1875" s="36">
        <f>AVERAGE(E1876:E1888)</f>
        <v>2.0367506923076924E-3</v>
      </c>
      <c r="F1875" s="36">
        <f>2*STDEV(E1876:E1888)</f>
        <v>9.8921935033489511E-7</v>
      </c>
      <c r="G1875" s="37">
        <f t="shared" ref="G1875:G1888" si="390">1000*(E1875/((1+(0)/1000)*(E$1697/((1+((4.87)/1000))*0.0020052)))/0.0020052-1)</f>
        <v>8.7585323034002904</v>
      </c>
      <c r="H1875" s="38">
        <f>G1875-I1875</f>
        <v>1.8985323034002901</v>
      </c>
      <c r="I1875" s="38">
        <v>6.86</v>
      </c>
      <c r="J1875" s="40"/>
      <c r="K1875" s="37">
        <f>F1875/0.0020052*1000</f>
        <v>0.49332702490270058</v>
      </c>
      <c r="L1875" s="39"/>
      <c r="M1875" s="25"/>
    </row>
    <row r="1876" spans="1:13" x14ac:dyDescent="0.2">
      <c r="A1876" s="25"/>
      <c r="B1876" s="35" t="s">
        <v>238</v>
      </c>
      <c r="C1876" s="36">
        <v>2001836744.1489999</v>
      </c>
      <c r="D1876" s="33"/>
      <c r="E1876" s="36">
        <v>2.0373639999999998E-3</v>
      </c>
      <c r="F1876" s="36">
        <v>4.8299999999999997E-7</v>
      </c>
      <c r="G1876" s="37">
        <f t="shared" si="390"/>
        <v>9.0622903283166245</v>
      </c>
      <c r="H1876" s="37"/>
      <c r="I1876" s="37"/>
      <c r="J1876" s="37">
        <f t="shared" ref="J1876:J1888" si="391">F1876/0.0020052*1000</f>
        <v>0.24087372830640333</v>
      </c>
      <c r="K1876" s="37">
        <f t="shared" ref="K1876:K1888" si="392">SQRT((F1876/0.0020052*1000)^2+(F$1697/0.0020052*1000)^2)</f>
        <v>0.78956117854157892</v>
      </c>
      <c r="L1876" s="39"/>
      <c r="M1876" s="25"/>
    </row>
    <row r="1877" spans="1:13" x14ac:dyDescent="0.2">
      <c r="A1877" s="25"/>
      <c r="B1877" s="35" t="s">
        <v>239</v>
      </c>
      <c r="C1877" s="36">
        <v>2026024232.096</v>
      </c>
      <c r="D1877" s="33"/>
      <c r="E1877" s="36">
        <v>2.0368040000000001E-3</v>
      </c>
      <c r="F1877" s="36">
        <v>2.9200000000000002E-7</v>
      </c>
      <c r="G1877" s="37">
        <f t="shared" si="390"/>
        <v>8.7849344495520842</v>
      </c>
      <c r="H1877" s="37"/>
      <c r="I1877" s="37"/>
      <c r="J1877" s="37">
        <f t="shared" si="391"/>
        <v>0.14562138440055855</v>
      </c>
      <c r="K1877" s="37">
        <f t="shared" si="392"/>
        <v>0.7658931317530373</v>
      </c>
      <c r="L1877" s="39"/>
      <c r="M1877" s="25"/>
    </row>
    <row r="1878" spans="1:13" x14ac:dyDescent="0.2">
      <c r="A1878" s="25"/>
      <c r="B1878" s="35" t="s">
        <v>242</v>
      </c>
      <c r="C1878" s="36">
        <v>2032468793.3659999</v>
      </c>
      <c r="D1878" s="33"/>
      <c r="E1878" s="36">
        <v>2.0361200000000002E-3</v>
      </c>
      <c r="F1878" s="36">
        <v>2.5100000000000001E-7</v>
      </c>
      <c r="G1878" s="37">
        <f t="shared" si="390"/>
        <v>8.4461640547750516</v>
      </c>
      <c r="H1878" s="37"/>
      <c r="I1878" s="37"/>
      <c r="J1878" s="37">
        <f t="shared" si="391"/>
        <v>0.12517454617993218</v>
      </c>
      <c r="K1878" s="37">
        <f t="shared" si="392"/>
        <v>0.76226987916556954</v>
      </c>
      <c r="L1878" s="39"/>
      <c r="M1878" s="25"/>
    </row>
    <row r="1879" spans="1:13" x14ac:dyDescent="0.2">
      <c r="A1879" s="25"/>
      <c r="B1879" s="35" t="s">
        <v>243</v>
      </c>
      <c r="C1879" s="36">
        <v>2052297136.312</v>
      </c>
      <c r="D1879" s="33"/>
      <c r="E1879" s="36">
        <v>2.0368209999999999E-3</v>
      </c>
      <c r="F1879" s="36">
        <v>2.11E-7</v>
      </c>
      <c r="G1879" s="37">
        <f t="shared" si="390"/>
        <v>8.7933541815856664</v>
      </c>
      <c r="H1879" s="37"/>
      <c r="I1879" s="37"/>
      <c r="J1879" s="37">
        <f t="shared" si="391"/>
        <v>0.10522641133054059</v>
      </c>
      <c r="K1879" s="37">
        <f t="shared" si="392"/>
        <v>0.75924916813470678</v>
      </c>
      <c r="L1879" s="39"/>
      <c r="M1879" s="25"/>
    </row>
    <row r="1880" spans="1:13" x14ac:dyDescent="0.2">
      <c r="A1880" s="25"/>
      <c r="B1880" s="35" t="s">
        <v>240</v>
      </c>
      <c r="C1880" s="36">
        <v>2063354491.757</v>
      </c>
      <c r="D1880" s="33"/>
      <c r="E1880" s="36">
        <v>2.0360759999999999E-3</v>
      </c>
      <c r="F1880" s="36">
        <v>2.3799999999999999E-7</v>
      </c>
      <c r="G1880" s="37">
        <f t="shared" si="390"/>
        <v>8.4243718071574936</v>
      </c>
      <c r="H1880" s="37"/>
      <c r="I1880" s="37"/>
      <c r="J1880" s="37">
        <f t="shared" si="391"/>
        <v>0.11869140235387991</v>
      </c>
      <c r="K1880" s="37">
        <f t="shared" si="392"/>
        <v>0.76123212666339213</v>
      </c>
      <c r="L1880" s="39"/>
      <c r="M1880" s="25"/>
    </row>
    <row r="1881" spans="1:13" x14ac:dyDescent="0.2">
      <c r="A1881" s="25"/>
      <c r="B1881" s="35" t="s">
        <v>241</v>
      </c>
      <c r="C1881" s="36">
        <v>2026046592.102</v>
      </c>
      <c r="D1881" s="33"/>
      <c r="E1881" s="36">
        <v>2.0359879999999999E-3</v>
      </c>
      <c r="F1881" s="36">
        <v>5.1900000000000003E-7</v>
      </c>
      <c r="G1881" s="37">
        <f t="shared" si="390"/>
        <v>8.3807873119230436</v>
      </c>
      <c r="H1881" s="37"/>
      <c r="I1881" s="37"/>
      <c r="J1881" s="37">
        <f t="shared" si="391"/>
        <v>0.25882704967085579</v>
      </c>
      <c r="K1881" s="37">
        <f t="shared" si="392"/>
        <v>0.79522207169636572</v>
      </c>
      <c r="L1881" s="39"/>
      <c r="M1881" s="25"/>
    </row>
    <row r="1882" spans="1:13" x14ac:dyDescent="0.2">
      <c r="A1882" s="25"/>
      <c r="B1882" s="35" t="s">
        <v>244</v>
      </c>
      <c r="C1882" s="36">
        <v>2058653339.875</v>
      </c>
      <c r="D1882" s="33"/>
      <c r="E1882" s="36">
        <v>2.0369189999999999E-3</v>
      </c>
      <c r="F1882" s="36">
        <v>2.3300000000000001E-7</v>
      </c>
      <c r="G1882" s="37">
        <f t="shared" si="390"/>
        <v>8.8418914603696219</v>
      </c>
      <c r="H1882" s="37"/>
      <c r="I1882" s="37"/>
      <c r="J1882" s="37">
        <f t="shared" si="391"/>
        <v>0.11619788549770597</v>
      </c>
      <c r="K1882" s="37">
        <f t="shared" si="392"/>
        <v>0.76084732388691367</v>
      </c>
      <c r="L1882" s="39"/>
      <c r="M1882" s="25"/>
    </row>
    <row r="1883" spans="1:13" x14ac:dyDescent="0.2">
      <c r="A1883" s="25"/>
      <c r="B1883" s="35" t="s">
        <v>245</v>
      </c>
      <c r="C1883" s="36">
        <v>1988756217.8840001</v>
      </c>
      <c r="D1883" s="33"/>
      <c r="E1883" s="36">
        <v>2.036239E-3</v>
      </c>
      <c r="F1883" s="36">
        <v>5.6300000000000005E-7</v>
      </c>
      <c r="G1883" s="37">
        <f t="shared" si="390"/>
        <v>8.5051021790123471</v>
      </c>
      <c r="H1883" s="37"/>
      <c r="I1883" s="37"/>
      <c r="J1883" s="37">
        <f t="shared" si="391"/>
        <v>0.28076999800518659</v>
      </c>
      <c r="K1883" s="37">
        <f t="shared" si="392"/>
        <v>0.80263222801702439</v>
      </c>
      <c r="L1883" s="39"/>
      <c r="M1883" s="25"/>
    </row>
    <row r="1884" spans="1:13" x14ac:dyDescent="0.2">
      <c r="A1884" s="25"/>
      <c r="B1884" s="35" t="s">
        <v>246</v>
      </c>
      <c r="C1884" s="36">
        <v>2079631944.747</v>
      </c>
      <c r="D1884" s="33"/>
      <c r="E1884" s="36">
        <v>2.0368169999999998E-3</v>
      </c>
      <c r="F1884" s="36">
        <v>2.6600000000000003E-7</v>
      </c>
      <c r="G1884" s="37">
        <f t="shared" si="390"/>
        <v>8.7913730681661306</v>
      </c>
      <c r="H1884" s="37"/>
      <c r="I1884" s="37"/>
      <c r="J1884" s="37">
        <f t="shared" si="391"/>
        <v>0.13265509674845402</v>
      </c>
      <c r="K1884" s="37">
        <f t="shared" si="392"/>
        <v>0.76353393923589397</v>
      </c>
      <c r="L1884" s="39"/>
      <c r="M1884" s="25"/>
    </row>
    <row r="1885" spans="1:13" x14ac:dyDescent="0.2">
      <c r="A1885" s="25"/>
      <c r="B1885" s="35" t="s">
        <v>247</v>
      </c>
      <c r="C1885" s="36">
        <v>1993546617.3670001</v>
      </c>
      <c r="D1885" s="33"/>
      <c r="E1885" s="36">
        <v>2.0368510000000001E-3</v>
      </c>
      <c r="F1885" s="36">
        <v>4.8599999999999998E-7</v>
      </c>
      <c r="G1885" s="37">
        <f t="shared" si="390"/>
        <v>8.8082125322339611</v>
      </c>
      <c r="H1885" s="37"/>
      <c r="I1885" s="37"/>
      <c r="J1885" s="37">
        <f t="shared" si="391"/>
        <v>0.2423698384201077</v>
      </c>
      <c r="K1885" s="37">
        <f t="shared" si="392"/>
        <v>0.79001888600686587</v>
      </c>
      <c r="L1885" s="39"/>
      <c r="M1885" s="25"/>
    </row>
    <row r="1886" spans="1:13" x14ac:dyDescent="0.2">
      <c r="A1886" s="25"/>
      <c r="B1886" s="35" t="s">
        <v>248</v>
      </c>
      <c r="C1886" s="36">
        <v>2082230115.8659999</v>
      </c>
      <c r="D1886" s="33"/>
      <c r="E1886" s="36">
        <v>2.037091E-3</v>
      </c>
      <c r="F1886" s="36">
        <v>7.7599999999999996E-7</v>
      </c>
      <c r="G1886" s="37">
        <f t="shared" si="390"/>
        <v>8.9270793374189861</v>
      </c>
      <c r="H1886" s="37"/>
      <c r="I1886" s="37"/>
      <c r="J1886" s="37">
        <f t="shared" si="391"/>
        <v>0.38699381607819672</v>
      </c>
      <c r="K1886" s="37">
        <f t="shared" si="392"/>
        <v>0.84566595967586711</v>
      </c>
      <c r="L1886" s="39"/>
      <c r="M1886" s="25"/>
    </row>
    <row r="1887" spans="1:13" x14ac:dyDescent="0.2">
      <c r="A1887" s="25"/>
      <c r="B1887" s="35" t="s">
        <v>253</v>
      </c>
      <c r="C1887" s="36">
        <v>2076251551.27</v>
      </c>
      <c r="D1887" s="33"/>
      <c r="E1887" s="36">
        <v>2.0374210000000002E-3</v>
      </c>
      <c r="F1887" s="36">
        <v>3.5100000000000001E-7</v>
      </c>
      <c r="G1887" s="37">
        <f t="shared" si="390"/>
        <v>9.0905211945482289</v>
      </c>
      <c r="H1887" s="37"/>
      <c r="I1887" s="37"/>
      <c r="J1887" s="37">
        <f t="shared" si="391"/>
        <v>0.17504488330341114</v>
      </c>
      <c r="K1887" s="37">
        <f t="shared" si="392"/>
        <v>0.77202811661392556</v>
      </c>
      <c r="L1887" s="39"/>
      <c r="M1887" s="25"/>
    </row>
    <row r="1888" spans="1:13" x14ac:dyDescent="0.2">
      <c r="A1888" s="25"/>
      <c r="B1888" s="35" t="s">
        <v>254</v>
      </c>
      <c r="C1888" s="36">
        <v>2101073870.6300001</v>
      </c>
      <c r="D1888" s="33"/>
      <c r="E1888" s="36">
        <v>2.0372480000000002E-3</v>
      </c>
      <c r="F1888" s="36">
        <v>5.6599999999999996E-7</v>
      </c>
      <c r="G1888" s="37">
        <f t="shared" si="390"/>
        <v>9.0048380391440919</v>
      </c>
      <c r="H1888" s="37"/>
      <c r="I1888" s="37"/>
      <c r="J1888" s="37">
        <f t="shared" si="391"/>
        <v>0.28226610811889091</v>
      </c>
      <c r="K1888" s="37">
        <f t="shared" si="392"/>
        <v>0.80315680751913288</v>
      </c>
      <c r="L1888" s="39"/>
      <c r="M1888" s="25"/>
    </row>
    <row r="1889" spans="1:13" x14ac:dyDescent="0.2">
      <c r="A1889" s="25"/>
      <c r="B1889" s="35"/>
      <c r="C1889" s="36"/>
      <c r="D1889" s="33"/>
      <c r="E1889" s="36"/>
      <c r="F1889" s="36"/>
      <c r="G1889" s="40"/>
      <c r="H1889" s="37"/>
      <c r="I1889" s="37"/>
      <c r="J1889" s="40"/>
      <c r="K1889" s="40"/>
      <c r="L1889" s="39"/>
      <c r="M1889" s="25"/>
    </row>
    <row r="1890" spans="1:13" x14ac:dyDescent="0.2">
      <c r="A1890" s="25"/>
      <c r="B1890" s="30" t="s">
        <v>1408</v>
      </c>
      <c r="C1890" s="36"/>
      <c r="D1890" s="33"/>
      <c r="E1890" s="36"/>
      <c r="F1890" s="36"/>
      <c r="G1890" s="40"/>
      <c r="H1890" s="37"/>
      <c r="I1890" s="37"/>
      <c r="J1890" s="40"/>
      <c r="K1890" s="40"/>
      <c r="L1890" s="39"/>
      <c r="M1890" s="25"/>
    </row>
    <row r="1891" spans="1:13" x14ac:dyDescent="0.2">
      <c r="A1891" s="25"/>
      <c r="B1891" s="30" t="s">
        <v>3014</v>
      </c>
      <c r="C1891" s="36"/>
      <c r="D1891" s="33"/>
      <c r="E1891" s="36"/>
      <c r="F1891" s="36"/>
      <c r="G1891" s="40"/>
      <c r="H1891" s="37"/>
      <c r="I1891" s="40"/>
      <c r="J1891" s="40"/>
      <c r="K1891" s="40"/>
      <c r="L1891" s="39"/>
      <c r="M1891" s="25"/>
    </row>
    <row r="1892" spans="1:13" x14ac:dyDescent="0.2">
      <c r="A1892" s="25">
        <v>1</v>
      </c>
      <c r="B1892" s="35" t="s">
        <v>2714</v>
      </c>
      <c r="C1892" s="36">
        <f>AVERAGE(C1893:C1898,C1900:C1903)</f>
        <v>1998139848.0809999</v>
      </c>
      <c r="D1892" s="33"/>
      <c r="E1892" s="36">
        <f>AVERAGE(E1893:E1898,E1900:E1903)</f>
        <v>2.0282897000000002E-3</v>
      </c>
      <c r="F1892" s="36">
        <f>2*STDEV(E1893:E1898,E1900:E1903)</f>
        <v>2.1586825303102365E-6</v>
      </c>
      <c r="G1892" s="37">
        <f t="shared" ref="G1892:G1903" si="393">1000*(E1892/((1+(0)/1000)*(E$1892/((1+((4.87)/1000))*0.0020052)))/0.0020052-1)</f>
        <v>4.8699999999999299</v>
      </c>
      <c r="H1892" s="38">
        <f>G1892-I1892</f>
        <v>-7.0166095156309893E-14</v>
      </c>
      <c r="I1892" s="38">
        <v>4.87</v>
      </c>
      <c r="J1892" s="37"/>
      <c r="K1892" s="37">
        <f>F1892/0.0020052*1000</f>
        <v>1.0765422552913608</v>
      </c>
      <c r="L1892" s="39"/>
      <c r="M1892" s="25"/>
    </row>
    <row r="1893" spans="1:13" x14ac:dyDescent="0.2">
      <c r="A1893" s="25"/>
      <c r="B1893" s="35" t="s">
        <v>281</v>
      </c>
      <c r="C1893" s="36">
        <v>1973231987.1889999</v>
      </c>
      <c r="D1893" s="33"/>
      <c r="E1893" s="36">
        <v>2.0294620000000001E-3</v>
      </c>
      <c r="F1893" s="36">
        <v>2.5499999999999999E-7</v>
      </c>
      <c r="G1893" s="37">
        <f t="shared" si="393"/>
        <v>5.4507893719519807</v>
      </c>
      <c r="H1893" s="37"/>
      <c r="I1893" s="37"/>
      <c r="J1893" s="37">
        <f t="shared" ref="J1893:J1903" si="394">F1893/0.0020052*1000</f>
        <v>0.12716935966487133</v>
      </c>
      <c r="K1893" s="37">
        <f t="shared" ref="K1893:K1903" si="395">SQRT((F1893/0.0020052*1000)^2+(F$1892/0.0020052*1000)^2)</f>
        <v>1.0840273398145375</v>
      </c>
      <c r="L1893" s="39"/>
      <c r="M1893" s="25"/>
    </row>
    <row r="1894" spans="1:13" x14ac:dyDescent="0.2">
      <c r="A1894" s="25"/>
      <c r="B1894" s="35" t="s">
        <v>282</v>
      </c>
      <c r="C1894" s="36">
        <v>1943938970.3469999</v>
      </c>
      <c r="D1894" s="33"/>
      <c r="E1894" s="36">
        <v>2.0292270000000002E-3</v>
      </c>
      <c r="F1894" s="36">
        <v>2.5899999999999998E-7</v>
      </c>
      <c r="G1894" s="37">
        <f t="shared" si="393"/>
        <v>5.3343639668432807</v>
      </c>
      <c r="H1894" s="37"/>
      <c r="I1894" s="37"/>
      <c r="J1894" s="37">
        <f t="shared" si="394"/>
        <v>0.12916417314981049</v>
      </c>
      <c r="K1894" s="37">
        <f t="shared" si="395"/>
        <v>1.0842631650357231</v>
      </c>
      <c r="L1894" s="39"/>
      <c r="M1894" s="25"/>
    </row>
    <row r="1895" spans="1:13" x14ac:dyDescent="0.2">
      <c r="A1895" s="25"/>
      <c r="B1895" s="35" t="s">
        <v>283</v>
      </c>
      <c r="C1895" s="36">
        <v>1993465776.727</v>
      </c>
      <c r="D1895" s="33"/>
      <c r="E1895" s="36">
        <v>2.0295090000000001E-3</v>
      </c>
      <c r="F1895" s="36">
        <v>3.9900000000000001E-7</v>
      </c>
      <c r="G1895" s="37">
        <f t="shared" si="393"/>
        <v>5.474074452973543</v>
      </c>
      <c r="H1895" s="37"/>
      <c r="I1895" s="37"/>
      <c r="J1895" s="37">
        <f t="shared" si="394"/>
        <v>0.19898264512268105</v>
      </c>
      <c r="K1895" s="37">
        <f t="shared" si="395"/>
        <v>1.0947772926434984</v>
      </c>
      <c r="L1895" s="39"/>
      <c r="M1895" s="25"/>
    </row>
    <row r="1896" spans="1:13" x14ac:dyDescent="0.2">
      <c r="A1896" s="25"/>
      <c r="B1896" s="35" t="s">
        <v>284</v>
      </c>
      <c r="C1896" s="36">
        <v>1998105484.2590001</v>
      </c>
      <c r="D1896" s="33"/>
      <c r="E1896" s="36">
        <v>2.0288799999999998E-3</v>
      </c>
      <c r="F1896" s="36">
        <v>2.3900000000000001E-7</v>
      </c>
      <c r="G1896" s="37">
        <f t="shared" si="393"/>
        <v>5.1624507090870519</v>
      </c>
      <c r="H1896" s="37"/>
      <c r="I1896" s="37"/>
      <c r="J1896" s="37">
        <f t="shared" si="394"/>
        <v>0.11919010572511471</v>
      </c>
      <c r="K1896" s="37">
        <f t="shared" si="395"/>
        <v>1.0831202651278267</v>
      </c>
      <c r="L1896" s="39"/>
      <c r="M1896" s="25"/>
    </row>
    <row r="1897" spans="1:13" x14ac:dyDescent="0.2">
      <c r="A1897" s="25"/>
      <c r="B1897" s="35" t="s">
        <v>285</v>
      </c>
      <c r="C1897" s="36">
        <v>1989719800.3610001</v>
      </c>
      <c r="D1897" s="33"/>
      <c r="E1897" s="36">
        <v>2.0270560000000002E-3</v>
      </c>
      <c r="F1897" s="36">
        <v>3.3799999999999998E-7</v>
      </c>
      <c r="G1897" s="37">
        <f t="shared" si="393"/>
        <v>4.2587913945426603</v>
      </c>
      <c r="H1897" s="37"/>
      <c r="I1897" s="37"/>
      <c r="J1897" s="37">
        <f t="shared" si="394"/>
        <v>0.16856173947735886</v>
      </c>
      <c r="K1897" s="37">
        <f t="shared" si="395"/>
        <v>1.0896587940467615</v>
      </c>
      <c r="L1897" s="39"/>
      <c r="M1897" s="25"/>
    </row>
    <row r="1898" spans="1:13" x14ac:dyDescent="0.2">
      <c r="A1898" s="25"/>
      <c r="B1898" s="35" t="s">
        <v>286</v>
      </c>
      <c r="C1898" s="36">
        <v>1983611747.9419999</v>
      </c>
      <c r="D1898" s="33"/>
      <c r="E1898" s="36">
        <v>2.0293759999999998E-3</v>
      </c>
      <c r="F1898" s="36">
        <v>4.3599999999999999E-7</v>
      </c>
      <c r="G1898" s="37">
        <f t="shared" si="393"/>
        <v>5.4081826279546164</v>
      </c>
      <c r="H1898" s="37"/>
      <c r="I1898" s="37"/>
      <c r="J1898" s="37">
        <f t="shared" si="394"/>
        <v>0.21743466985836823</v>
      </c>
      <c r="K1898" s="37">
        <f t="shared" si="395"/>
        <v>1.0982809581724646</v>
      </c>
      <c r="L1898" s="39"/>
      <c r="M1898" s="25"/>
    </row>
    <row r="1899" spans="1:13" x14ac:dyDescent="0.2">
      <c r="A1899" s="25"/>
      <c r="B1899" s="41" t="s">
        <v>287</v>
      </c>
      <c r="C1899" s="42">
        <v>2012393854.6170001</v>
      </c>
      <c r="D1899" s="33"/>
      <c r="E1899" s="42">
        <v>2.0246489999999999E-3</v>
      </c>
      <c r="F1899" s="42">
        <v>3.46E-7</v>
      </c>
      <c r="G1899" s="44">
        <f t="shared" si="393"/>
        <v>3.0662979898774534</v>
      </c>
      <c r="H1899" s="37"/>
      <c r="I1899" s="37"/>
      <c r="J1899" s="44">
        <f t="shared" si="394"/>
        <v>0.1725513664472372</v>
      </c>
      <c r="K1899" s="37">
        <f t="shared" si="395"/>
        <v>1.0902830831901493</v>
      </c>
      <c r="L1899" s="39"/>
      <c r="M1899" s="25"/>
    </row>
    <row r="1900" spans="1:13" x14ac:dyDescent="0.2">
      <c r="A1900" s="25"/>
      <c r="B1900" s="35" t="s">
        <v>287</v>
      </c>
      <c r="C1900" s="36">
        <v>2025384813.1919999</v>
      </c>
      <c r="D1900" s="33"/>
      <c r="E1900" s="36">
        <v>2.0271220000000001E-3</v>
      </c>
      <c r="F1900" s="36">
        <v>4.2300000000000002E-7</v>
      </c>
      <c r="G1900" s="37">
        <f t="shared" si="393"/>
        <v>4.2914895934240693</v>
      </c>
      <c r="H1900" s="37"/>
      <c r="I1900" s="37"/>
      <c r="J1900" s="37">
        <f t="shared" si="394"/>
        <v>0.21095152603231598</v>
      </c>
      <c r="K1900" s="37">
        <f t="shared" si="395"/>
        <v>1.0970158493673519</v>
      </c>
      <c r="L1900" s="39"/>
      <c r="M1900" s="25"/>
    </row>
    <row r="1901" spans="1:13" x14ac:dyDescent="0.2">
      <c r="A1901" s="25"/>
      <c r="B1901" s="35" t="s">
        <v>288</v>
      </c>
      <c r="C1901" s="36">
        <v>2030862818.881</v>
      </c>
      <c r="D1901" s="33"/>
      <c r="E1901" s="36">
        <v>2.0276140000000001E-3</v>
      </c>
      <c r="F1901" s="36">
        <v>2.3699999999999999E-7</v>
      </c>
      <c r="G1901" s="37">
        <f t="shared" si="393"/>
        <v>4.5352398032685315</v>
      </c>
      <c r="H1901" s="37"/>
      <c r="I1901" s="37"/>
      <c r="J1901" s="37">
        <f t="shared" si="394"/>
        <v>0.11819269898264512</v>
      </c>
      <c r="K1901" s="37">
        <f t="shared" si="395"/>
        <v>1.0830109609420451</v>
      </c>
      <c r="L1901" s="39"/>
      <c r="M1901" s="25"/>
    </row>
    <row r="1902" spans="1:13" x14ac:dyDescent="0.2">
      <c r="A1902" s="25"/>
      <c r="B1902" s="35" t="s">
        <v>289</v>
      </c>
      <c r="C1902" s="36">
        <v>2018441874.1210001</v>
      </c>
      <c r="D1902" s="33"/>
      <c r="E1902" s="36">
        <v>2.027413E-3</v>
      </c>
      <c r="F1902" s="36">
        <v>4.6899999999999998E-7</v>
      </c>
      <c r="G1902" s="37">
        <f t="shared" si="393"/>
        <v>4.4356589248564227</v>
      </c>
      <c r="H1902" s="37"/>
      <c r="I1902" s="37"/>
      <c r="J1902" s="37">
        <f t="shared" si="394"/>
        <v>0.2338918811091163</v>
      </c>
      <c r="K1902" s="37">
        <f t="shared" si="395"/>
        <v>1.1016572241294342</v>
      </c>
      <c r="L1902" s="39"/>
      <c r="M1902" s="25"/>
    </row>
    <row r="1903" spans="1:13" x14ac:dyDescent="0.2">
      <c r="A1903" s="25"/>
      <c r="B1903" s="35" t="s">
        <v>290</v>
      </c>
      <c r="C1903" s="36">
        <v>2024635207.7909999</v>
      </c>
      <c r="D1903" s="33"/>
      <c r="E1903" s="36">
        <v>2.0272379999999998E-3</v>
      </c>
      <c r="F1903" s="36">
        <v>4.6800000000000001E-7</v>
      </c>
      <c r="G1903" s="37">
        <f t="shared" si="393"/>
        <v>4.3489591550944784</v>
      </c>
      <c r="H1903" s="37"/>
      <c r="I1903" s="37"/>
      <c r="J1903" s="37">
        <f t="shared" si="394"/>
        <v>0.23339317773788151</v>
      </c>
      <c r="K1903" s="37">
        <f t="shared" si="395"/>
        <v>1.1015514526532095</v>
      </c>
      <c r="L1903" s="39"/>
      <c r="M1903" s="25"/>
    </row>
    <row r="1904" spans="1:13" x14ac:dyDescent="0.2">
      <c r="A1904" s="25"/>
      <c r="B1904" s="35"/>
      <c r="C1904" s="36"/>
      <c r="D1904" s="33"/>
      <c r="E1904" s="36"/>
      <c r="F1904" s="36"/>
      <c r="G1904" s="40"/>
      <c r="H1904" s="37"/>
      <c r="I1904" s="37"/>
      <c r="J1904" s="40"/>
      <c r="K1904" s="40"/>
      <c r="L1904" s="39"/>
      <c r="M1904" s="25"/>
    </row>
    <row r="1905" spans="1:13" x14ac:dyDescent="0.2">
      <c r="A1905" s="25">
        <v>1</v>
      </c>
      <c r="B1905" s="35" t="s">
        <v>1866</v>
      </c>
      <c r="C1905" s="36">
        <f>AVERAGE(C1906:C1913)</f>
        <v>1980598229.7236249</v>
      </c>
      <c r="D1905" s="33"/>
      <c r="E1905" s="36">
        <f>AVERAGE(E1906:E1913)</f>
        <v>2.00082575E-3</v>
      </c>
      <c r="F1905" s="36">
        <f>2*STDEV(E1906:E1913)</f>
        <v>1.3872129304061217E-6</v>
      </c>
      <c r="G1905" s="37">
        <f t="shared" ref="G1905:G1913" si="396">1000*(E1905/((1+(0)/1000)*(E$1892/((1+((4.87)/1000))*0.0020052)))/0.0020052-1)</f>
        <v>-8.736389381408749</v>
      </c>
      <c r="H1905" s="38">
        <f>G1905-I1905</f>
        <v>-1.1263893814087487</v>
      </c>
      <c r="I1905" s="40">
        <v>-7.61</v>
      </c>
      <c r="J1905" s="37"/>
      <c r="K1905" s="37">
        <f>F1905/0.0020052*1000</f>
        <v>0.69180776501402452</v>
      </c>
      <c r="L1905" s="39"/>
      <c r="M1905" s="25"/>
    </row>
    <row r="1906" spans="1:13" x14ac:dyDescent="0.2">
      <c r="A1906" s="25"/>
      <c r="B1906" s="35" t="s">
        <v>291</v>
      </c>
      <c r="C1906" s="36">
        <v>2027249086.1630001</v>
      </c>
      <c r="D1906" s="33"/>
      <c r="E1906" s="36">
        <v>2.0005320000000002E-3</v>
      </c>
      <c r="F1906" s="36">
        <v>3.2300000000000002E-7</v>
      </c>
      <c r="G1906" s="37">
        <f t="shared" si="396"/>
        <v>-8.8819211377942899</v>
      </c>
      <c r="H1906" s="37"/>
      <c r="I1906" s="37"/>
      <c r="J1906" s="37">
        <f t="shared" ref="J1906:J1913" si="397">F1906/0.0020052*1000</f>
        <v>0.16108118890883705</v>
      </c>
      <c r="K1906" s="37">
        <f t="shared" ref="K1906:K1913" si="398">SQRT((F1906/0.0020052*1000)^2+(F$1892/0.0020052*1000)^2)</f>
        <v>1.0885267001080379</v>
      </c>
      <c r="L1906" s="39"/>
      <c r="M1906" s="25"/>
    </row>
    <row r="1907" spans="1:13" x14ac:dyDescent="0.2">
      <c r="A1907" s="25"/>
      <c r="B1907" s="35" t="s">
        <v>292</v>
      </c>
      <c r="C1907" s="36">
        <v>1968500023.76</v>
      </c>
      <c r="D1907" s="33"/>
      <c r="E1907" s="36">
        <v>2.0018840000000002E-3</v>
      </c>
      <c r="F1907" s="36">
        <v>1.91E-7</v>
      </c>
      <c r="G1907" s="37">
        <f t="shared" si="396"/>
        <v>-8.2121034879784069</v>
      </c>
      <c r="H1907" s="37"/>
      <c r="I1907" s="37"/>
      <c r="J1907" s="37">
        <f t="shared" si="397"/>
        <v>9.5252343905844805E-2</v>
      </c>
      <c r="K1907" s="37">
        <f t="shared" si="398"/>
        <v>1.0807479985858714</v>
      </c>
      <c r="L1907" s="39"/>
      <c r="M1907" s="25"/>
    </row>
    <row r="1908" spans="1:13" x14ac:dyDescent="0.2">
      <c r="A1908" s="25"/>
      <c r="B1908" s="35" t="s">
        <v>293</v>
      </c>
      <c r="C1908" s="36">
        <v>1977189513.9649999</v>
      </c>
      <c r="D1908" s="33"/>
      <c r="E1908" s="36">
        <v>2.0004900000000002E-3</v>
      </c>
      <c r="F1908" s="36">
        <v>1.8300000000000001E-7</v>
      </c>
      <c r="G1908" s="37">
        <f t="shared" si="396"/>
        <v>-8.9027290825370855</v>
      </c>
      <c r="H1908" s="37"/>
      <c r="I1908" s="37"/>
      <c r="J1908" s="37">
        <f t="shared" si="397"/>
        <v>9.1262716935966492E-2</v>
      </c>
      <c r="K1908" s="37">
        <f t="shared" si="398"/>
        <v>1.0804036796171808</v>
      </c>
      <c r="L1908" s="39"/>
      <c r="M1908" s="25"/>
    </row>
    <row r="1909" spans="1:13" x14ac:dyDescent="0.2">
      <c r="A1909" s="25"/>
      <c r="B1909" s="35" t="s">
        <v>294</v>
      </c>
      <c r="C1909" s="36">
        <v>1962701091.6429999</v>
      </c>
      <c r="D1909" s="33"/>
      <c r="E1909" s="36">
        <v>2.0008539999999998E-3</v>
      </c>
      <c r="F1909" s="36">
        <v>3.2599999999999998E-7</v>
      </c>
      <c r="G1909" s="37">
        <f t="shared" si="396"/>
        <v>-8.7223935614328951</v>
      </c>
      <c r="H1909" s="37"/>
      <c r="I1909" s="37"/>
      <c r="J1909" s="37">
        <f t="shared" si="397"/>
        <v>0.16257729902254139</v>
      </c>
      <c r="K1909" s="37">
        <f t="shared" si="398"/>
        <v>1.0887491013017068</v>
      </c>
      <c r="L1909" s="39"/>
      <c r="M1909" s="25"/>
    </row>
    <row r="1910" spans="1:13" x14ac:dyDescent="0.2">
      <c r="A1910" s="25"/>
      <c r="B1910" s="35" t="s">
        <v>295</v>
      </c>
      <c r="C1910" s="36">
        <v>1972942257.319</v>
      </c>
      <c r="D1910" s="33"/>
      <c r="E1910" s="36">
        <v>2.0009580000000002E-3</v>
      </c>
      <c r="F1910" s="36">
        <v>3.6699999999999999E-7</v>
      </c>
      <c r="G1910" s="37">
        <f t="shared" si="396"/>
        <v>-8.6708691268316826</v>
      </c>
      <c r="H1910" s="37"/>
      <c r="I1910" s="37"/>
      <c r="J1910" s="37">
        <f t="shared" si="397"/>
        <v>0.18302413724316777</v>
      </c>
      <c r="K1910" s="37">
        <f t="shared" si="398"/>
        <v>1.0919894973127788</v>
      </c>
      <c r="L1910" s="39"/>
      <c r="M1910" s="25"/>
    </row>
    <row r="1911" spans="1:13" x14ac:dyDescent="0.2">
      <c r="A1911" s="25"/>
      <c r="B1911" s="35" t="s">
        <v>296</v>
      </c>
      <c r="C1911" s="36">
        <v>1947833538.102</v>
      </c>
      <c r="D1911" s="33"/>
      <c r="E1911" s="36">
        <v>2.0015570000000002E-3</v>
      </c>
      <c r="F1911" s="36">
        <v>5.6300000000000005E-7</v>
      </c>
      <c r="G1911" s="37">
        <f t="shared" si="396"/>
        <v>-8.3741082006186787</v>
      </c>
      <c r="H1911" s="37"/>
      <c r="I1911" s="37"/>
      <c r="J1911" s="37">
        <f t="shared" si="397"/>
        <v>0.28076999800518659</v>
      </c>
      <c r="K1911" s="37">
        <f t="shared" si="398"/>
        <v>1.1125533781386141</v>
      </c>
      <c r="L1911" s="39"/>
      <c r="M1911" s="25"/>
    </row>
    <row r="1912" spans="1:13" x14ac:dyDescent="0.2">
      <c r="A1912" s="25"/>
      <c r="B1912" s="35" t="s">
        <v>297</v>
      </c>
      <c r="C1912" s="36">
        <v>1969798341.1919999</v>
      </c>
      <c r="D1912" s="33"/>
      <c r="E1912" s="36">
        <v>1.999607E-3</v>
      </c>
      <c r="F1912" s="36">
        <v>3.84E-7</v>
      </c>
      <c r="G1912" s="37">
        <f t="shared" si="396"/>
        <v>-9.3401913493919011</v>
      </c>
      <c r="H1912" s="37"/>
      <c r="I1912" s="37"/>
      <c r="J1912" s="37">
        <f t="shared" si="397"/>
        <v>0.19150209455415917</v>
      </c>
      <c r="K1912" s="37">
        <f t="shared" si="398"/>
        <v>1.0934423988699358</v>
      </c>
      <c r="L1912" s="39"/>
      <c r="M1912" s="25"/>
    </row>
    <row r="1913" spans="1:13" x14ac:dyDescent="0.2">
      <c r="A1913" s="25"/>
      <c r="B1913" s="35" t="s">
        <v>298</v>
      </c>
      <c r="C1913" s="36">
        <v>2018571985.645</v>
      </c>
      <c r="D1913" s="33"/>
      <c r="E1913" s="36">
        <v>2.0007240000000002E-3</v>
      </c>
      <c r="F1913" s="36">
        <v>3.6300000000000001E-7</v>
      </c>
      <c r="G1913" s="37">
        <f t="shared" si="396"/>
        <v>-8.7867991046842739</v>
      </c>
      <c r="H1913" s="37"/>
      <c r="I1913" s="37"/>
      <c r="J1913" s="37">
        <f t="shared" si="397"/>
        <v>0.18102932375822861</v>
      </c>
      <c r="K1913" s="37">
        <f t="shared" si="398"/>
        <v>1.0916569257272044</v>
      </c>
      <c r="L1913" s="39"/>
      <c r="M1913" s="25"/>
    </row>
    <row r="1914" spans="1:13" x14ac:dyDescent="0.2">
      <c r="A1914" s="25"/>
      <c r="B1914" s="35"/>
      <c r="C1914" s="36"/>
      <c r="D1914" s="33"/>
      <c r="E1914" s="36"/>
      <c r="F1914" s="36"/>
      <c r="G1914" s="40"/>
      <c r="H1914" s="37"/>
      <c r="I1914" s="37"/>
      <c r="J1914" s="40"/>
      <c r="K1914" s="31"/>
      <c r="L1914" s="39"/>
      <c r="M1914" s="25"/>
    </row>
    <row r="1915" spans="1:13" x14ac:dyDescent="0.2">
      <c r="A1915" s="25">
        <v>1</v>
      </c>
      <c r="B1915" s="35" t="s">
        <v>1845</v>
      </c>
      <c r="C1915" s="36">
        <f>AVERAGE(C1916:C1921,C1923:C1936)</f>
        <v>1975384258.1096997</v>
      </c>
      <c r="D1915" s="33"/>
      <c r="E1915" s="36">
        <f>AVERAGE(E1916:E1921,E1923:E1936)</f>
        <v>2.0320111000000003E-3</v>
      </c>
      <c r="F1915" s="36">
        <f>2*STDEV(E1916:E1921,E1923:E1936)</f>
        <v>1.4622298616910342E-6</v>
      </c>
      <c r="G1915" s="37">
        <f t="shared" ref="G1915:G1916" si="399">1000*(E1915/((1+(0)/1000)*(E$1892/((1+((4.87)/1000))*0.0020052)))/0.0020052-1)</f>
        <v>6.7136829896634609</v>
      </c>
      <c r="H1915" s="38">
        <f>G1915-I1915</f>
        <v>-1.2763170103365393</v>
      </c>
      <c r="I1915" s="40">
        <v>7.99</v>
      </c>
      <c r="J1915" s="37"/>
      <c r="K1915" s="37">
        <f>F1915/0.0020052*1000</f>
        <v>0.72921896154549881</v>
      </c>
      <c r="L1915" s="39"/>
      <c r="M1915" s="25"/>
    </row>
    <row r="1916" spans="1:13" x14ac:dyDescent="0.2">
      <c r="A1916" s="25"/>
      <c r="B1916" s="35" t="s">
        <v>261</v>
      </c>
      <c r="C1916" s="36">
        <v>1982254229.8150001</v>
      </c>
      <c r="D1916" s="33"/>
      <c r="E1916" s="36">
        <v>2.0326960000000001E-3</v>
      </c>
      <c r="F1916" s="36">
        <v>2.4999999999999999E-7</v>
      </c>
      <c r="G1916" s="37">
        <f t="shared" si="399"/>
        <v>7.0530011171479057</v>
      </c>
      <c r="H1916" s="37"/>
      <c r="I1916" s="37"/>
      <c r="J1916" s="37">
        <f t="shared" ref="J1916" si="400">F1916/0.0020052*1000</f>
        <v>0.12467584280869738</v>
      </c>
      <c r="K1916" s="37">
        <f t="shared" ref="K1916" si="401">SQRT((F1916/0.0020052*1000)^2+(F$1892/0.0020052*1000)^2)</f>
        <v>1.0837376496218394</v>
      </c>
      <c r="L1916" s="39"/>
      <c r="M1916" s="25"/>
    </row>
    <row r="1917" spans="1:13" x14ac:dyDescent="0.2">
      <c r="A1917" s="25"/>
      <c r="B1917" s="35" t="s">
        <v>262</v>
      </c>
      <c r="C1917" s="36">
        <v>1981499375.497</v>
      </c>
      <c r="D1917" s="33"/>
      <c r="E1917" s="36">
        <v>2.0315400000000001E-3</v>
      </c>
      <c r="F1917" s="36">
        <v>4.0999999999999999E-7</v>
      </c>
      <c r="G1917" s="37">
        <f t="shared" ref="G1917:G1936" si="402">1000*(E1917/((1+(0)/1000)*(E$1892/((1+((4.87)/1000))*0.0020052)))/0.0020052-1)</f>
        <v>6.4802872094649189</v>
      </c>
      <c r="H1917" s="37"/>
      <c r="I1917" s="37"/>
      <c r="J1917" s="37">
        <f t="shared" ref="J1917:J1936" si="403">F1917/0.0020052*1000</f>
        <v>0.2044683822062637</v>
      </c>
      <c r="K1917" s="37">
        <f t="shared" ref="K1917:K1936" si="404">SQRT((F1917/0.0020052*1000)^2+(F$1892/0.0020052*1000)^2)</f>
        <v>1.0957876376149971</v>
      </c>
      <c r="L1917" s="39"/>
      <c r="M1917" s="25"/>
    </row>
    <row r="1918" spans="1:13" x14ac:dyDescent="0.2">
      <c r="A1918" s="25"/>
      <c r="B1918" s="35" t="s">
        <v>263</v>
      </c>
      <c r="C1918" s="36">
        <v>1977693893.7739999</v>
      </c>
      <c r="D1918" s="33"/>
      <c r="E1918" s="36">
        <v>2.0328770000000002E-3</v>
      </c>
      <c r="F1918" s="36">
        <v>3.8500000000000002E-7</v>
      </c>
      <c r="G1918" s="37">
        <f t="shared" si="402"/>
        <v>7.1426734504442813</v>
      </c>
      <c r="H1918" s="37"/>
      <c r="I1918" s="37"/>
      <c r="J1918" s="37">
        <f t="shared" si="403"/>
        <v>0.19200079792539401</v>
      </c>
      <c r="K1918" s="37">
        <f t="shared" si="404"/>
        <v>1.0935298504530169</v>
      </c>
      <c r="L1918" s="39"/>
      <c r="M1918" s="25"/>
    </row>
    <row r="1919" spans="1:13" x14ac:dyDescent="0.2">
      <c r="A1919" s="25"/>
      <c r="B1919" s="35" t="s">
        <v>264</v>
      </c>
      <c r="C1919" s="36">
        <v>1975238627.5840001</v>
      </c>
      <c r="D1919" s="33"/>
      <c r="E1919" s="36">
        <v>2.0321240000000002E-3</v>
      </c>
      <c r="F1919" s="36">
        <v>3.1399999999999998E-7</v>
      </c>
      <c r="G1919" s="37">
        <f t="shared" si="402"/>
        <v>6.7696167268409546</v>
      </c>
      <c r="H1919" s="37"/>
      <c r="I1919" s="37"/>
      <c r="J1919" s="37">
        <f t="shared" si="403"/>
        <v>0.1565928585677239</v>
      </c>
      <c r="K1919" s="37">
        <f t="shared" si="404"/>
        <v>1.0878715690660459</v>
      </c>
      <c r="L1919" s="39"/>
      <c r="M1919" s="25"/>
    </row>
    <row r="1920" spans="1:13" x14ac:dyDescent="0.2">
      <c r="A1920" s="25"/>
      <c r="B1920" s="35" t="s">
        <v>265</v>
      </c>
      <c r="C1920" s="36">
        <v>1979734435.487</v>
      </c>
      <c r="D1920" s="33"/>
      <c r="E1920" s="36">
        <v>2.0325489999999998E-3</v>
      </c>
      <c r="F1920" s="36">
        <v>2.9200000000000002E-7</v>
      </c>
      <c r="G1920" s="37">
        <f t="shared" si="402"/>
        <v>6.9801733105478991</v>
      </c>
      <c r="H1920" s="37"/>
      <c r="I1920" s="37"/>
      <c r="J1920" s="37">
        <f t="shared" si="403"/>
        <v>0.14562138440055855</v>
      </c>
      <c r="K1920" s="37">
        <f t="shared" si="404"/>
        <v>1.0863465446267802</v>
      </c>
      <c r="L1920" s="39"/>
      <c r="M1920" s="25"/>
    </row>
    <row r="1921" spans="1:13" x14ac:dyDescent="0.2">
      <c r="A1921" s="25"/>
      <c r="B1921" s="35" t="s">
        <v>266</v>
      </c>
      <c r="C1921" s="36">
        <v>1975238085.9990001</v>
      </c>
      <c r="D1921" s="33"/>
      <c r="E1921" s="36">
        <v>2.0325780000000002E-3</v>
      </c>
      <c r="F1921" s="36">
        <v>2.7099999999999998E-7</v>
      </c>
      <c r="G1921" s="37">
        <f t="shared" si="402"/>
        <v>6.9945407009657234</v>
      </c>
      <c r="H1921" s="37"/>
      <c r="I1921" s="37"/>
      <c r="J1921" s="37">
        <f t="shared" si="403"/>
        <v>0.13514861360462796</v>
      </c>
      <c r="K1921" s="37">
        <f t="shared" si="404"/>
        <v>1.0849923387688332</v>
      </c>
      <c r="L1921" s="39"/>
      <c r="M1921" s="25"/>
    </row>
    <row r="1922" spans="1:13" x14ac:dyDescent="0.2">
      <c r="A1922" s="25"/>
      <c r="B1922" s="41" t="s">
        <v>267</v>
      </c>
      <c r="C1922" s="42">
        <v>1999865546.8050001</v>
      </c>
      <c r="D1922" s="33"/>
      <c r="E1922" s="42">
        <v>2.033385E-3</v>
      </c>
      <c r="F1922" s="42">
        <v>1.378E-6</v>
      </c>
      <c r="G1922" s="37">
        <f t="shared" si="402"/>
        <v>7.3943504963809303</v>
      </c>
      <c r="H1922" s="37"/>
      <c r="I1922" s="37"/>
      <c r="J1922" s="37">
        <f t="shared" si="403"/>
        <v>0.68721324556153995</v>
      </c>
      <c r="K1922" s="37">
        <f t="shared" si="404"/>
        <v>1.2771864673190971</v>
      </c>
      <c r="L1922" s="39" t="s">
        <v>2748</v>
      </c>
      <c r="M1922" s="25"/>
    </row>
    <row r="1923" spans="1:13" x14ac:dyDescent="0.2">
      <c r="A1923" s="25"/>
      <c r="B1923" s="35" t="s">
        <v>268</v>
      </c>
      <c r="C1923" s="36">
        <v>1991179145.0009999</v>
      </c>
      <c r="D1923" s="33"/>
      <c r="E1923" s="36">
        <v>2.0315609999999999E-3</v>
      </c>
      <c r="F1923" s="36">
        <v>2.29E-7</v>
      </c>
      <c r="G1923" s="37">
        <f t="shared" si="402"/>
        <v>6.4906911818360946</v>
      </c>
      <c r="H1923" s="37"/>
      <c r="I1923" s="37"/>
      <c r="J1923" s="37">
        <f t="shared" si="403"/>
        <v>0.1142030720127668</v>
      </c>
      <c r="K1923" s="37">
        <f t="shared" si="404"/>
        <v>1.082582823198744</v>
      </c>
      <c r="L1923" s="39"/>
      <c r="M1923" s="25"/>
    </row>
    <row r="1924" spans="1:13" x14ac:dyDescent="0.2">
      <c r="A1924" s="25"/>
      <c r="B1924" s="35" t="s">
        <v>269</v>
      </c>
      <c r="C1924" s="36">
        <v>2001587891.7690001</v>
      </c>
      <c r="D1924" s="33"/>
      <c r="E1924" s="36">
        <v>2.0329380000000002E-3</v>
      </c>
      <c r="F1924" s="36">
        <v>1.4100000000000001E-7</v>
      </c>
      <c r="G1924" s="37">
        <f t="shared" si="402"/>
        <v>7.1728945130469235</v>
      </c>
      <c r="H1924" s="37"/>
      <c r="I1924" s="37"/>
      <c r="J1924" s="37">
        <f t="shared" si="403"/>
        <v>7.0317175344105337E-2</v>
      </c>
      <c r="K1924" s="37">
        <f t="shared" si="404"/>
        <v>1.078836286271547</v>
      </c>
      <c r="L1924" s="39"/>
      <c r="M1924" s="25"/>
    </row>
    <row r="1925" spans="1:13" x14ac:dyDescent="0.2">
      <c r="A1925" s="25"/>
      <c r="B1925" s="35" t="s">
        <v>270</v>
      </c>
      <c r="C1925" s="36">
        <v>2013516795.2869999</v>
      </c>
      <c r="D1925" s="33"/>
      <c r="E1925" s="36">
        <v>2.0335119999999999E-3</v>
      </c>
      <c r="F1925" s="36">
        <v>4.2E-7</v>
      </c>
      <c r="G1925" s="37">
        <f t="shared" si="402"/>
        <v>7.4572697578649816</v>
      </c>
      <c r="H1925" s="37"/>
      <c r="I1925" s="37"/>
      <c r="J1925" s="37">
        <f t="shared" si="403"/>
        <v>0.20945541591861161</v>
      </c>
      <c r="K1925" s="37">
        <f t="shared" si="404"/>
        <v>1.0967291364258762</v>
      </c>
      <c r="L1925" s="39"/>
      <c r="M1925" s="25"/>
    </row>
    <row r="1926" spans="1:13" x14ac:dyDescent="0.2">
      <c r="A1926" s="25"/>
      <c r="B1926" s="35" t="s">
        <v>271</v>
      </c>
      <c r="C1926" s="36">
        <v>1974463045.2739999</v>
      </c>
      <c r="D1926" s="33"/>
      <c r="E1926" s="36">
        <v>2.031443E-3</v>
      </c>
      <c r="F1926" s="36">
        <v>2.5199999999999998E-7</v>
      </c>
      <c r="G1926" s="37">
        <f t="shared" si="402"/>
        <v>6.4322307656539124</v>
      </c>
      <c r="H1926" s="37"/>
      <c r="I1926" s="37"/>
      <c r="J1926" s="37">
        <f t="shared" si="403"/>
        <v>0.12567324955116696</v>
      </c>
      <c r="K1926" s="37">
        <f t="shared" si="404"/>
        <v>1.0838528465989095</v>
      </c>
      <c r="L1926" s="39"/>
      <c r="M1926" s="25"/>
    </row>
    <row r="1927" spans="1:13" x14ac:dyDescent="0.2">
      <c r="A1927" s="25"/>
      <c r="B1927" s="35" t="s">
        <v>272</v>
      </c>
      <c r="C1927" s="36">
        <v>1973950361.358</v>
      </c>
      <c r="D1927" s="33"/>
      <c r="E1927" s="36">
        <v>2.0324269999999998E-3</v>
      </c>
      <c r="F1927" s="36">
        <v>3.58E-7</v>
      </c>
      <c r="G1927" s="37">
        <f t="shared" si="402"/>
        <v>6.9197311853426147</v>
      </c>
      <c r="H1927" s="37"/>
      <c r="I1927" s="37"/>
      <c r="J1927" s="37">
        <f t="shared" si="403"/>
        <v>0.17853580690205464</v>
      </c>
      <c r="K1927" s="37">
        <f t="shared" si="404"/>
        <v>1.0912461966824798</v>
      </c>
      <c r="L1927" s="39"/>
      <c r="M1927" s="25"/>
    </row>
    <row r="1928" spans="1:13" x14ac:dyDescent="0.2">
      <c r="A1928" s="25"/>
      <c r="B1928" s="35" t="s">
        <v>273</v>
      </c>
      <c r="C1928" s="36">
        <v>1952184530.085</v>
      </c>
      <c r="D1928" s="33"/>
      <c r="E1928" s="36">
        <v>2.03185E-3</v>
      </c>
      <c r="F1928" s="36">
        <v>3.8799999999999998E-7</v>
      </c>
      <c r="G1928" s="37">
        <f t="shared" si="402"/>
        <v>6.6338696587568968</v>
      </c>
      <c r="H1928" s="37"/>
      <c r="I1928" s="37"/>
      <c r="J1928" s="37">
        <f t="shared" si="403"/>
        <v>0.19349690803909836</v>
      </c>
      <c r="K1928" s="37">
        <f t="shared" si="404"/>
        <v>1.0937935275217625</v>
      </c>
      <c r="L1928" s="39"/>
      <c r="M1928" s="25"/>
    </row>
    <row r="1929" spans="1:13" x14ac:dyDescent="0.2">
      <c r="A1929" s="25"/>
      <c r="B1929" s="35" t="s">
        <v>274</v>
      </c>
      <c r="C1929" s="36">
        <v>1962899087.9779999</v>
      </c>
      <c r="D1929" s="33"/>
      <c r="E1929" s="36">
        <v>2.0317460000000001E-3</v>
      </c>
      <c r="F1929" s="36">
        <v>4.0200000000000003E-7</v>
      </c>
      <c r="G1929" s="37">
        <f t="shared" si="402"/>
        <v>6.5823452241557945</v>
      </c>
      <c r="H1929" s="37"/>
      <c r="I1929" s="37"/>
      <c r="J1929" s="37">
        <f t="shared" si="403"/>
        <v>0.20047875523638542</v>
      </c>
      <c r="K1929" s="37">
        <f t="shared" si="404"/>
        <v>1.0950502083141851</v>
      </c>
      <c r="L1929" s="39"/>
      <c r="M1929" s="25"/>
    </row>
    <row r="1930" spans="1:13" x14ac:dyDescent="0.2">
      <c r="A1930" s="25"/>
      <c r="B1930" s="35" t="s">
        <v>275</v>
      </c>
      <c r="C1930" s="36">
        <v>1947889750.0999999</v>
      </c>
      <c r="D1930" s="33"/>
      <c r="E1930" s="36">
        <v>2.0324560000000002E-3</v>
      </c>
      <c r="F1930" s="36">
        <v>1.72E-7</v>
      </c>
      <c r="G1930" s="37">
        <f t="shared" si="402"/>
        <v>6.934098575760439</v>
      </c>
      <c r="H1930" s="37"/>
      <c r="I1930" s="37"/>
      <c r="J1930" s="37">
        <f t="shared" si="403"/>
        <v>8.5776979852383806E-2</v>
      </c>
      <c r="K1930" s="37">
        <f t="shared" si="404"/>
        <v>1.0799541275908</v>
      </c>
      <c r="L1930" s="39"/>
      <c r="M1930" s="25"/>
    </row>
    <row r="1931" spans="1:13" x14ac:dyDescent="0.2">
      <c r="A1931" s="25"/>
      <c r="B1931" s="35" t="s">
        <v>276</v>
      </c>
      <c r="C1931" s="36">
        <v>1967542082.135</v>
      </c>
      <c r="D1931" s="33"/>
      <c r="E1931" s="36">
        <v>2.0312770000000002E-3</v>
      </c>
      <c r="F1931" s="36">
        <v>5.9299999999999998E-7</v>
      </c>
      <c r="G1931" s="37">
        <f t="shared" si="402"/>
        <v>6.3499898411945033</v>
      </c>
      <c r="H1931" s="37"/>
      <c r="I1931" s="37"/>
      <c r="J1931" s="37">
        <f t="shared" si="403"/>
        <v>0.29573109914223022</v>
      </c>
      <c r="K1931" s="37">
        <f t="shared" si="404"/>
        <v>1.1164229084122563</v>
      </c>
      <c r="L1931" s="39"/>
      <c r="M1931" s="25"/>
    </row>
    <row r="1932" spans="1:13" x14ac:dyDescent="0.2">
      <c r="A1932" s="25"/>
      <c r="B1932" s="35" t="s">
        <v>277</v>
      </c>
      <c r="C1932" s="36">
        <v>1937163188.753</v>
      </c>
      <c r="D1932" s="33"/>
      <c r="E1932" s="36">
        <v>2.0304160000000002E-3</v>
      </c>
      <c r="F1932" s="36">
        <v>6.1099999999999995E-7</v>
      </c>
      <c r="G1932" s="37">
        <f t="shared" si="402"/>
        <v>5.9234269739671941</v>
      </c>
      <c r="H1932" s="37"/>
      <c r="I1932" s="37"/>
      <c r="J1932" s="37">
        <f t="shared" si="403"/>
        <v>0.30470775982445636</v>
      </c>
      <c r="K1932" s="37">
        <f t="shared" si="404"/>
        <v>1.1188342354098073</v>
      </c>
      <c r="L1932" s="39"/>
      <c r="M1932" s="25"/>
    </row>
    <row r="1933" spans="1:13" x14ac:dyDescent="0.2">
      <c r="A1933" s="25"/>
      <c r="B1933" s="35" t="s">
        <v>277</v>
      </c>
      <c r="C1933" s="36">
        <v>1932389634.7390001</v>
      </c>
      <c r="D1933" s="33"/>
      <c r="E1933" s="36">
        <v>2.031555E-3</v>
      </c>
      <c r="F1933" s="36">
        <v>1.14E-7</v>
      </c>
      <c r="G1933" s="37">
        <f t="shared" si="402"/>
        <v>6.4877186183016633</v>
      </c>
      <c r="H1933" s="37"/>
      <c r="I1933" s="37"/>
      <c r="J1933" s="37">
        <f t="shared" si="403"/>
        <v>5.6852184320766011E-2</v>
      </c>
      <c r="K1933" s="37">
        <f t="shared" si="404"/>
        <v>1.0780423916942468</v>
      </c>
      <c r="L1933" s="39"/>
      <c r="M1933" s="25"/>
    </row>
    <row r="1934" spans="1:13" x14ac:dyDescent="0.2">
      <c r="A1934" s="25"/>
      <c r="B1934" s="35" t="s">
        <v>278</v>
      </c>
      <c r="C1934" s="36">
        <v>1995573555.3299999</v>
      </c>
      <c r="D1934" s="33"/>
      <c r="E1934" s="36">
        <v>2.0314320000000001E-3</v>
      </c>
      <c r="F1934" s="36">
        <v>2.5800000000000001E-7</v>
      </c>
      <c r="G1934" s="37">
        <f t="shared" si="402"/>
        <v>6.4267810658404922</v>
      </c>
      <c r="H1934" s="37"/>
      <c r="I1934" s="37"/>
      <c r="J1934" s="37">
        <f t="shared" si="403"/>
        <v>0.12866546977857571</v>
      </c>
      <c r="K1934" s="37">
        <f t="shared" si="404"/>
        <v>1.0842038694549798</v>
      </c>
      <c r="L1934" s="39"/>
      <c r="M1934" s="25"/>
    </row>
    <row r="1935" spans="1:13" x14ac:dyDescent="0.2">
      <c r="A1935" s="25"/>
      <c r="B1935" s="35" t="s">
        <v>279</v>
      </c>
      <c r="C1935" s="36">
        <v>1969380313.1210001</v>
      </c>
      <c r="D1935" s="33"/>
      <c r="E1935" s="36">
        <v>2.031794E-3</v>
      </c>
      <c r="F1935" s="36">
        <v>3.5199999999999998E-7</v>
      </c>
      <c r="G1935" s="37">
        <f t="shared" si="402"/>
        <v>6.6061257324332434</v>
      </c>
      <c r="H1935" s="37"/>
      <c r="I1935" s="37"/>
      <c r="J1935" s="37">
        <f t="shared" si="403"/>
        <v>0.17554358667464592</v>
      </c>
      <c r="K1935" s="37">
        <f t="shared" si="404"/>
        <v>1.0907606420523288</v>
      </c>
      <c r="L1935" s="39"/>
      <c r="M1935" s="25"/>
    </row>
    <row r="1936" spans="1:13" x14ac:dyDescent="0.2">
      <c r="A1936" s="25"/>
      <c r="B1936" s="35" t="s">
        <v>280</v>
      </c>
      <c r="C1936" s="36">
        <v>2016307133.108</v>
      </c>
      <c r="D1936" s="33"/>
      <c r="E1936" s="36">
        <v>2.0314510000000001E-3</v>
      </c>
      <c r="F1936" s="36">
        <v>2.6199999999999999E-7</v>
      </c>
      <c r="G1936" s="37">
        <f t="shared" si="402"/>
        <v>6.4361941837003389</v>
      </c>
      <c r="H1936" s="37"/>
      <c r="I1936" s="37"/>
      <c r="J1936" s="37">
        <f t="shared" si="403"/>
        <v>0.13066028326351486</v>
      </c>
      <c r="K1936" s="37">
        <f t="shared" si="404"/>
        <v>1.084442408360311</v>
      </c>
      <c r="L1936" s="39"/>
      <c r="M1936" s="25"/>
    </row>
    <row r="1937" spans="1:13" x14ac:dyDescent="0.2">
      <c r="A1937" s="25"/>
      <c r="B1937" s="35"/>
      <c r="C1937" s="36"/>
      <c r="D1937" s="33"/>
      <c r="E1937" s="36"/>
      <c r="F1937" s="36"/>
      <c r="G1937" s="40"/>
      <c r="H1937" s="37"/>
      <c r="I1937" s="37"/>
      <c r="J1937" s="40"/>
      <c r="K1937" s="40"/>
      <c r="L1937" s="39"/>
      <c r="M1937" s="25"/>
    </row>
    <row r="1938" spans="1:13" x14ac:dyDescent="0.2">
      <c r="A1938" s="25"/>
      <c r="B1938" s="30" t="s">
        <v>2718</v>
      </c>
      <c r="C1938" s="33"/>
      <c r="D1938" s="33"/>
      <c r="E1938" s="33"/>
      <c r="F1938" s="33"/>
      <c r="G1938" s="31"/>
      <c r="H1938" s="37"/>
      <c r="I1938" s="37"/>
      <c r="J1938" s="31"/>
      <c r="K1938" s="31"/>
      <c r="L1938" s="32"/>
      <c r="M1938" s="25"/>
    </row>
    <row r="1939" spans="1:13" x14ac:dyDescent="0.2">
      <c r="A1939" s="25"/>
      <c r="B1939" s="30" t="s">
        <v>2901</v>
      </c>
      <c r="C1939" s="36"/>
      <c r="D1939" s="33"/>
      <c r="E1939" s="36"/>
      <c r="F1939" s="36"/>
      <c r="G1939" s="40"/>
      <c r="H1939" s="37"/>
      <c r="I1939" s="37"/>
      <c r="J1939" s="40"/>
      <c r="K1939" s="40"/>
      <c r="L1939" s="39"/>
      <c r="M1939" s="25"/>
    </row>
    <row r="1940" spans="1:13" x14ac:dyDescent="0.2">
      <c r="A1940" s="25">
        <v>1</v>
      </c>
      <c r="B1940" s="35" t="s">
        <v>2704</v>
      </c>
      <c r="C1940" s="36">
        <f>AVERAGE(C1941:C1946)</f>
        <v>2003526589.4296668</v>
      </c>
      <c r="D1940" s="33"/>
      <c r="E1940" s="36">
        <f>AVERAGE(E1941:E1946)</f>
        <v>2.0404279999999999E-3</v>
      </c>
      <c r="F1940" s="36">
        <f>2*STDEV(E1941:E1946)</f>
        <v>1.0324944551911395E-6</v>
      </c>
      <c r="G1940" s="37">
        <f t="shared" ref="G1940:G1946" si="405">1000*(E1940/((1+(0)/1000)*(E$1940/((1+((4.87)/1000))*0.0020052)))/0.0020052-1)</f>
        <v>4.8699999999999299</v>
      </c>
      <c r="H1940" s="38">
        <f>G1940-I1940</f>
        <v>-7.0166095156309893E-14</v>
      </c>
      <c r="I1940" s="38">
        <v>4.87</v>
      </c>
      <c r="J1940" s="37"/>
      <c r="K1940" s="37">
        <f>F1940/0.0020052*1000</f>
        <v>0.51490846558504866</v>
      </c>
      <c r="L1940" s="39"/>
      <c r="M1940" s="25"/>
    </row>
    <row r="1941" spans="1:13" x14ac:dyDescent="0.2">
      <c r="A1941" s="25"/>
      <c r="B1941" s="35" t="s">
        <v>982</v>
      </c>
      <c r="C1941" s="36">
        <v>2012998558.596</v>
      </c>
      <c r="D1941" s="33"/>
      <c r="E1941" s="36">
        <v>2.0404809999999998E-3</v>
      </c>
      <c r="F1941" s="36">
        <v>3.5100000000000001E-7</v>
      </c>
      <c r="G1941" s="37">
        <f t="shared" si="405"/>
        <v>4.8961014404818037</v>
      </c>
      <c r="H1941" s="37"/>
      <c r="I1941" s="37"/>
      <c r="J1941" s="37">
        <f t="shared" ref="J1941:J1946" si="406">F1941/0.0020052*1000</f>
        <v>0.17504488330341114</v>
      </c>
      <c r="K1941" s="37">
        <f t="shared" ref="K1941:K1946" si="407">SQRT((F1941/0.0020052*1000)^2+(F$1940/0.0020052*1000)^2)</f>
        <v>0.54384872814216823</v>
      </c>
      <c r="L1941" s="39"/>
      <c r="M1941" s="25"/>
    </row>
    <row r="1942" spans="1:13" x14ac:dyDescent="0.2">
      <c r="A1942" s="25"/>
      <c r="B1942" s="35" t="s">
        <v>981</v>
      </c>
      <c r="C1942" s="36">
        <v>2005559595.2079999</v>
      </c>
      <c r="D1942" s="33"/>
      <c r="E1942" s="36">
        <v>2.040891E-3</v>
      </c>
      <c r="F1942" s="36">
        <v>1.6E-7</v>
      </c>
      <c r="G1942" s="37">
        <f t="shared" si="405"/>
        <v>5.0980182442115218</v>
      </c>
      <c r="H1942" s="37"/>
      <c r="I1942" s="37"/>
      <c r="J1942" s="37">
        <f t="shared" si="406"/>
        <v>7.9792539397566337E-2</v>
      </c>
      <c r="K1942" s="37">
        <f t="shared" si="407"/>
        <v>0.52105429397967862</v>
      </c>
      <c r="L1942" s="39"/>
      <c r="M1942" s="25"/>
    </row>
    <row r="1943" spans="1:13" x14ac:dyDescent="0.2">
      <c r="A1943" s="25"/>
      <c r="B1943" s="35" t="s">
        <v>980</v>
      </c>
      <c r="C1943" s="36">
        <v>2022647012.0150001</v>
      </c>
      <c r="D1943" s="33"/>
      <c r="E1943" s="36">
        <v>2.0395029999999998E-3</v>
      </c>
      <c r="F1943" s="36">
        <v>3.89E-7</v>
      </c>
      <c r="G1943" s="37">
        <f t="shared" si="405"/>
        <v>4.4144559915859638</v>
      </c>
      <c r="H1943" s="37"/>
      <c r="I1943" s="37"/>
      <c r="J1943" s="37">
        <f t="shared" si="406"/>
        <v>0.19399561141033314</v>
      </c>
      <c r="K1943" s="37">
        <f t="shared" si="407"/>
        <v>0.5502408792316491</v>
      </c>
      <c r="L1943" s="39"/>
      <c r="M1943" s="25"/>
    </row>
    <row r="1944" spans="1:13" x14ac:dyDescent="0.2">
      <c r="A1944" s="25"/>
      <c r="B1944" s="35" t="s">
        <v>973</v>
      </c>
      <c r="C1944" s="36">
        <v>1978392817.615</v>
      </c>
      <c r="D1944" s="33"/>
      <c r="E1944" s="36">
        <v>2.0409120000000002E-3</v>
      </c>
      <c r="F1944" s="36">
        <v>3.7899999999999999E-7</v>
      </c>
      <c r="G1944" s="37">
        <f t="shared" si="405"/>
        <v>5.1083603244026499</v>
      </c>
      <c r="H1944" s="37"/>
      <c r="I1944" s="37"/>
      <c r="J1944" s="37">
        <f t="shared" si="406"/>
        <v>0.18900857769798524</v>
      </c>
      <c r="K1944" s="37">
        <f t="shared" si="407"/>
        <v>0.54850247982535549</v>
      </c>
      <c r="L1944" s="39"/>
      <c r="M1944" s="25"/>
    </row>
    <row r="1945" spans="1:13" x14ac:dyDescent="0.2">
      <c r="A1945" s="25"/>
      <c r="B1945" s="35" t="s">
        <v>971</v>
      </c>
      <c r="C1945" s="36">
        <v>2006587653.3699999</v>
      </c>
      <c r="D1945" s="33"/>
      <c r="E1945" s="36">
        <v>2.0404970000000001E-3</v>
      </c>
      <c r="F1945" s="36">
        <v>2.5600000000000002E-7</v>
      </c>
      <c r="G1945" s="37">
        <f t="shared" si="405"/>
        <v>4.9039811206277317</v>
      </c>
      <c r="H1945" s="37"/>
      <c r="I1945" s="37"/>
      <c r="J1945" s="37">
        <f t="shared" si="406"/>
        <v>0.12766806303610614</v>
      </c>
      <c r="K1945" s="37">
        <f t="shared" si="407"/>
        <v>0.53049963454326754</v>
      </c>
      <c r="L1945" s="39"/>
      <c r="M1945" s="25"/>
    </row>
    <row r="1946" spans="1:13" x14ac:dyDescent="0.2">
      <c r="A1946" s="25"/>
      <c r="B1946" s="35" t="s">
        <v>969</v>
      </c>
      <c r="C1946" s="36">
        <v>1994973899.7739999</v>
      </c>
      <c r="D1946" s="33"/>
      <c r="E1946" s="36">
        <v>2.0402839999999998E-3</v>
      </c>
      <c r="F1946" s="36">
        <v>1.72E-7</v>
      </c>
      <c r="G1946" s="37">
        <f t="shared" si="405"/>
        <v>4.7990828786901307</v>
      </c>
      <c r="H1946" s="37"/>
      <c r="I1946" s="37"/>
      <c r="J1946" s="37">
        <f t="shared" si="406"/>
        <v>8.5776979852383806E-2</v>
      </c>
      <c r="K1946" s="37">
        <f t="shared" si="407"/>
        <v>0.52200423197876999</v>
      </c>
      <c r="L1946" s="39"/>
      <c r="M1946" s="25"/>
    </row>
    <row r="1947" spans="1:13" x14ac:dyDescent="0.2">
      <c r="A1947" s="25"/>
      <c r="B1947" s="35"/>
      <c r="C1947" s="36"/>
      <c r="D1947" s="33"/>
      <c r="E1947" s="36"/>
      <c r="F1947" s="36"/>
      <c r="G1947" s="40"/>
      <c r="H1947" s="37"/>
      <c r="I1947" s="37"/>
      <c r="J1947" s="40"/>
      <c r="K1947" s="40"/>
      <c r="L1947" s="39"/>
      <c r="M1947" s="25"/>
    </row>
    <row r="1948" spans="1:13" x14ac:dyDescent="0.2">
      <c r="A1948" s="25">
        <v>1</v>
      </c>
      <c r="B1948" s="35" t="s">
        <v>1551</v>
      </c>
      <c r="C1948" s="36">
        <f>AVERAGE(C1949:C1954)</f>
        <v>2045100761.8465002</v>
      </c>
      <c r="D1948" s="33"/>
      <c r="E1948" s="36">
        <f>AVERAGE(E1949:E1954)</f>
        <v>2.0513856666666669E-3</v>
      </c>
      <c r="F1948" s="36">
        <f>2*STDEV(E1949:E1954)</f>
        <v>4.9003618913982106E-7</v>
      </c>
      <c r="G1948" s="37">
        <f t="shared" ref="G1948:G1954" si="408">1000*(E1948/((1+(0)/1000)*(E$1940/((1+((4.87)/1000))*0.0020052)))/0.0020052-1)</f>
        <v>10.266431779672569</v>
      </c>
      <c r="H1948" s="38">
        <f>G1948-I1948</f>
        <v>8.643177967256932E-2</v>
      </c>
      <c r="I1948" s="40">
        <v>10.18</v>
      </c>
      <c r="J1948" s="37"/>
      <c r="K1948" s="37">
        <f>F1948/0.0020052*1000</f>
        <v>0.24438269955107772</v>
      </c>
      <c r="L1948" s="39"/>
      <c r="M1948" s="25"/>
    </row>
    <row r="1949" spans="1:13" x14ac:dyDescent="0.2">
      <c r="A1949" s="25"/>
      <c r="B1949" s="35" t="s">
        <v>913</v>
      </c>
      <c r="C1949" s="36">
        <v>2063361328.3889999</v>
      </c>
      <c r="D1949" s="33"/>
      <c r="E1949" s="36">
        <v>2.05178E-3</v>
      </c>
      <c r="F1949" s="36">
        <v>5.1799999999999995E-7</v>
      </c>
      <c r="G1949" s="37">
        <f t="shared" si="408"/>
        <v>10.460633063259062</v>
      </c>
      <c r="H1949" s="37"/>
      <c r="I1949" s="37"/>
      <c r="J1949" s="37">
        <f t="shared" ref="J1949:J1954" si="409">F1949/0.0020052*1000</f>
        <v>0.25832834629962098</v>
      </c>
      <c r="K1949" s="37">
        <f t="shared" ref="K1949:K1954" si="410">SQRT((F1949/0.0020052*1000)^2+(F$1940/0.0020052*1000)^2)</f>
        <v>0.57607661160044166</v>
      </c>
      <c r="L1949" s="39"/>
      <c r="M1949" s="25"/>
    </row>
    <row r="1950" spans="1:13" x14ac:dyDescent="0.2">
      <c r="A1950" s="25"/>
      <c r="B1950" s="35" t="s">
        <v>912</v>
      </c>
      <c r="C1950" s="36">
        <v>2046770144.9820001</v>
      </c>
      <c r="D1950" s="33"/>
      <c r="E1950" s="36">
        <v>2.0513520000000002E-3</v>
      </c>
      <c r="F1950" s="36">
        <v>2.79E-7</v>
      </c>
      <c r="G1950" s="37">
        <f t="shared" si="408"/>
        <v>10.249851619366313</v>
      </c>
      <c r="H1950" s="37"/>
      <c r="I1950" s="37"/>
      <c r="J1950" s="37">
        <f t="shared" si="409"/>
        <v>0.13913824057450627</v>
      </c>
      <c r="K1950" s="37">
        <f t="shared" si="410"/>
        <v>0.53337620674465636</v>
      </c>
      <c r="L1950" s="39"/>
      <c r="M1950" s="25"/>
    </row>
    <row r="1951" spans="1:13" x14ac:dyDescent="0.2">
      <c r="A1951" s="25"/>
      <c r="B1951" s="35" t="s">
        <v>911</v>
      </c>
      <c r="C1951" s="36">
        <v>2052369099.5769999</v>
      </c>
      <c r="D1951" s="33"/>
      <c r="E1951" s="36">
        <v>2.0514589999999998E-3</v>
      </c>
      <c r="F1951" s="36">
        <v>2.0900000000000001E-7</v>
      </c>
      <c r="G1951" s="37">
        <f t="shared" si="408"/>
        <v>10.302546980339278</v>
      </c>
      <c r="H1951" s="37"/>
      <c r="I1951" s="37"/>
      <c r="J1951" s="37">
        <f t="shared" si="409"/>
        <v>0.10422900458807102</v>
      </c>
      <c r="K1951" s="37">
        <f t="shared" si="410"/>
        <v>0.52535170441197709</v>
      </c>
      <c r="L1951" s="39"/>
      <c r="M1951" s="25"/>
    </row>
    <row r="1952" spans="1:13" x14ac:dyDescent="0.2">
      <c r="A1952" s="25"/>
      <c r="B1952" s="35" t="s">
        <v>910</v>
      </c>
      <c r="C1952" s="36">
        <v>2025631394.3239999</v>
      </c>
      <c r="D1952" s="33"/>
      <c r="E1952" s="36">
        <v>2.0512870000000002E-3</v>
      </c>
      <c r="F1952" s="36">
        <v>2.9700000000000003E-7</v>
      </c>
      <c r="G1952" s="37">
        <f t="shared" si="408"/>
        <v>10.217840418774937</v>
      </c>
      <c r="H1952" s="37"/>
      <c r="I1952" s="37"/>
      <c r="J1952" s="37">
        <f t="shared" si="409"/>
        <v>0.14811490125673252</v>
      </c>
      <c r="K1952" s="37">
        <f t="shared" si="410"/>
        <v>0.53578797290107294</v>
      </c>
      <c r="L1952" s="39"/>
      <c r="M1952" s="25"/>
    </row>
    <row r="1953" spans="1:13" x14ac:dyDescent="0.2">
      <c r="A1953" s="25"/>
      <c r="B1953" s="35" t="s">
        <v>909</v>
      </c>
      <c r="C1953" s="36">
        <v>2042587689.7390001</v>
      </c>
      <c r="D1953" s="33"/>
      <c r="E1953" s="36">
        <v>2.0510279999999999E-3</v>
      </c>
      <c r="F1953" s="36">
        <v>5.2E-7</v>
      </c>
      <c r="G1953" s="37">
        <f t="shared" si="408"/>
        <v>10.090288096418876</v>
      </c>
      <c r="H1953" s="37"/>
      <c r="I1953" s="37"/>
      <c r="J1953" s="37">
        <f t="shared" si="409"/>
        <v>0.25932575304209055</v>
      </c>
      <c r="K1953" s="37">
        <f t="shared" si="410"/>
        <v>0.57652456506379379</v>
      </c>
      <c r="L1953" s="39"/>
      <c r="M1953" s="25"/>
    </row>
    <row r="1954" spans="1:13" x14ac:dyDescent="0.2">
      <c r="A1954" s="25"/>
      <c r="B1954" s="35" t="s">
        <v>908</v>
      </c>
      <c r="C1954" s="36">
        <v>2039884914.0680001</v>
      </c>
      <c r="D1954" s="33"/>
      <c r="E1954" s="36">
        <v>2.0514079999999998E-3</v>
      </c>
      <c r="F1954" s="36">
        <v>3.34E-7</v>
      </c>
      <c r="G1954" s="37">
        <f t="shared" si="408"/>
        <v>10.277430499875395</v>
      </c>
      <c r="H1954" s="37"/>
      <c r="I1954" s="37"/>
      <c r="J1954" s="37">
        <f t="shared" si="409"/>
        <v>0.16656692599241973</v>
      </c>
      <c r="K1954" s="37">
        <f t="shared" si="410"/>
        <v>0.54117951621039151</v>
      </c>
      <c r="L1954" s="39"/>
      <c r="M1954" s="25"/>
    </row>
    <row r="1955" spans="1:13" x14ac:dyDescent="0.2">
      <c r="A1955" s="25"/>
      <c r="B1955" s="35"/>
      <c r="C1955" s="36"/>
      <c r="D1955" s="33"/>
      <c r="E1955" s="36"/>
      <c r="F1955" s="36"/>
      <c r="G1955" s="40"/>
      <c r="H1955" s="37"/>
      <c r="I1955" s="37"/>
      <c r="J1955" s="40"/>
      <c r="K1955" s="40"/>
      <c r="L1955" s="39"/>
      <c r="M1955" s="25"/>
    </row>
    <row r="1956" spans="1:13" x14ac:dyDescent="0.2">
      <c r="A1956" s="25">
        <v>1</v>
      </c>
      <c r="B1956" s="35" t="s">
        <v>2730</v>
      </c>
      <c r="C1956" s="36">
        <f>AVERAGE(C1957:C1962)</f>
        <v>2020201281.8291664</v>
      </c>
      <c r="D1956" s="33"/>
      <c r="E1956" s="36">
        <f>AVERAGE(E1957:E1962)</f>
        <v>2.0363423333333332E-3</v>
      </c>
      <c r="F1956" s="36">
        <f>2*STDEV(E1957:E1962)</f>
        <v>1.3779693271862977E-6</v>
      </c>
      <c r="G1956" s="37">
        <f t="shared" ref="G1956:G1962" si="411">1000*(E1956/((1+(0)/1000)*(E$1940/((1+((4.87)/1000))*0.0020052)))/0.0020052-1)</f>
        <v>2.8578908428362748</v>
      </c>
      <c r="H1956" s="38">
        <f>G1956-I1956</f>
        <v>-7.2221091571637253</v>
      </c>
      <c r="I1956" s="37">
        <v>10.08</v>
      </c>
      <c r="J1956" s="37"/>
      <c r="K1956" s="37">
        <f>F1956/0.0020052*1000</f>
        <v>0.68719794892594133</v>
      </c>
      <c r="L1956" s="39"/>
      <c r="M1956" s="25"/>
    </row>
    <row r="1957" spans="1:13" x14ac:dyDescent="0.2">
      <c r="A1957" s="25"/>
      <c r="B1957" s="35" t="s">
        <v>950</v>
      </c>
      <c r="C1957" s="36">
        <v>2044867865.4419999</v>
      </c>
      <c r="D1957" s="33"/>
      <c r="E1957" s="36">
        <v>2.0356329999999998E-3</v>
      </c>
      <c r="F1957" s="36">
        <v>4.1199999999999998E-7</v>
      </c>
      <c r="G1957" s="37">
        <f t="shared" si="411"/>
        <v>2.508558356383972</v>
      </c>
      <c r="H1957" s="37"/>
      <c r="I1957" s="37"/>
      <c r="J1957" s="37">
        <f t="shared" ref="J1957:J1962" si="412">F1957/0.0020052*1000</f>
        <v>0.2054657889487333</v>
      </c>
      <c r="K1957" s="37">
        <f t="shared" ref="K1957:K1962" si="413">SQRT((F1957/0.0020052*1000)^2+(F$1940/0.0020052*1000)^2)</f>
        <v>0.55438877907067585</v>
      </c>
      <c r="L1957" s="39"/>
      <c r="M1957" s="25"/>
    </row>
    <row r="1958" spans="1:13" x14ac:dyDescent="0.2">
      <c r="A1958" s="25"/>
      <c r="B1958" s="35" t="s">
        <v>949</v>
      </c>
      <c r="C1958" s="36">
        <v>2021770622.526</v>
      </c>
      <c r="D1958" s="33"/>
      <c r="E1958" s="36">
        <v>2.0355120000000002E-3</v>
      </c>
      <c r="F1958" s="36">
        <v>3.2500000000000001E-7</v>
      </c>
      <c r="G1958" s="37">
        <f t="shared" si="411"/>
        <v>2.448968275283514</v>
      </c>
      <c r="H1958" s="37"/>
      <c r="I1958" s="37"/>
      <c r="J1958" s="37">
        <f t="shared" si="412"/>
        <v>0.16207859565130661</v>
      </c>
      <c r="K1958" s="37">
        <f t="shared" si="413"/>
        <v>0.53981496746519453</v>
      </c>
      <c r="L1958" s="39"/>
      <c r="M1958" s="25"/>
    </row>
    <row r="1959" spans="1:13" x14ac:dyDescent="0.2">
      <c r="A1959" s="25"/>
      <c r="B1959" s="35" t="s">
        <v>948</v>
      </c>
      <c r="C1959" s="36">
        <v>2021810184.97</v>
      </c>
      <c r="D1959" s="33"/>
      <c r="E1959" s="36">
        <v>2.0367879999999999E-3</v>
      </c>
      <c r="F1959" s="36">
        <v>2.2000000000000001E-7</v>
      </c>
      <c r="G1959" s="37">
        <f t="shared" si="411"/>
        <v>3.0773727668897966</v>
      </c>
      <c r="H1959" s="37"/>
      <c r="I1959" s="37"/>
      <c r="J1959" s="37">
        <f t="shared" si="412"/>
        <v>0.10971474167165371</v>
      </c>
      <c r="K1959" s="37">
        <f t="shared" si="413"/>
        <v>0.52646752271268071</v>
      </c>
      <c r="L1959" s="39"/>
      <c r="M1959" s="25"/>
    </row>
    <row r="1960" spans="1:13" x14ac:dyDescent="0.2">
      <c r="A1960" s="25"/>
      <c r="B1960" s="35" t="s">
        <v>947</v>
      </c>
      <c r="C1960" s="36">
        <v>2015796779.3380001</v>
      </c>
      <c r="D1960" s="33"/>
      <c r="E1960" s="36">
        <v>2.0363389999999999E-3</v>
      </c>
      <c r="F1960" s="36">
        <v>4.6199999999999998E-7</v>
      </c>
      <c r="G1960" s="37">
        <f t="shared" si="411"/>
        <v>2.8562492428059194</v>
      </c>
      <c r="H1960" s="37"/>
      <c r="I1960" s="37"/>
      <c r="J1960" s="37">
        <f t="shared" si="412"/>
        <v>0.23040095751047276</v>
      </c>
      <c r="K1960" s="37">
        <f t="shared" si="413"/>
        <v>0.56410577833673348</v>
      </c>
      <c r="L1960" s="39"/>
      <c r="M1960" s="25"/>
    </row>
    <row r="1961" spans="1:13" x14ac:dyDescent="0.2">
      <c r="A1961" s="25"/>
      <c r="B1961" s="35" t="s">
        <v>946</v>
      </c>
      <c r="C1961" s="36">
        <v>2014370443.569</v>
      </c>
      <c r="D1961" s="33"/>
      <c r="E1961" s="36">
        <v>2.0364549999999999E-3</v>
      </c>
      <c r="F1961" s="36">
        <v>1.49E-7</v>
      </c>
      <c r="G1961" s="37">
        <f t="shared" si="411"/>
        <v>2.9133769238609553</v>
      </c>
      <c r="H1961" s="37"/>
      <c r="I1961" s="37"/>
      <c r="J1961" s="37">
        <f t="shared" si="412"/>
        <v>7.430680231398365E-2</v>
      </c>
      <c r="K1961" s="37">
        <f t="shared" si="413"/>
        <v>0.52024247116251343</v>
      </c>
      <c r="L1961" s="39"/>
      <c r="M1961" s="25"/>
    </row>
    <row r="1962" spans="1:13" x14ac:dyDescent="0.2">
      <c r="A1962" s="25"/>
      <c r="B1962" s="35" t="s">
        <v>945</v>
      </c>
      <c r="C1962" s="36">
        <v>2002591795.1300001</v>
      </c>
      <c r="D1962" s="33"/>
      <c r="E1962" s="36">
        <v>2.0373269999999998E-3</v>
      </c>
      <c r="F1962" s="36">
        <v>5.1699999999999998E-7</v>
      </c>
      <c r="G1962" s="37">
        <f t="shared" si="411"/>
        <v>3.3428194917928256</v>
      </c>
      <c r="H1962" s="37"/>
      <c r="I1962" s="37"/>
      <c r="J1962" s="37">
        <f t="shared" si="412"/>
        <v>0.25782964292838623</v>
      </c>
      <c r="K1962" s="37">
        <f t="shared" si="413"/>
        <v>0.57585315203073117</v>
      </c>
      <c r="L1962" s="39"/>
      <c r="M1962" s="25"/>
    </row>
    <row r="1963" spans="1:13" x14ac:dyDescent="0.2">
      <c r="A1963" s="25"/>
      <c r="B1963" s="35"/>
      <c r="C1963" s="36"/>
      <c r="D1963" s="33"/>
      <c r="E1963" s="36"/>
      <c r="F1963" s="36"/>
      <c r="G1963" s="40"/>
      <c r="H1963" s="37"/>
      <c r="I1963" s="37"/>
      <c r="J1963" s="40"/>
      <c r="K1963" s="40"/>
      <c r="L1963" s="39"/>
      <c r="M1963" s="25"/>
    </row>
    <row r="1964" spans="1:13" x14ac:dyDescent="0.2">
      <c r="A1964" s="25">
        <v>1</v>
      </c>
      <c r="B1964" s="35" t="s">
        <v>2701</v>
      </c>
      <c r="C1964" s="36">
        <f>AVERAGE(C1965:C1967,C1969:C1970)</f>
        <v>2082034453.5432</v>
      </c>
      <c r="D1964" s="33"/>
      <c r="E1964" s="36">
        <f>AVERAGE(E1965:E1967,E1969:E1970)</f>
        <v>2.0426930000000004E-3</v>
      </c>
      <c r="F1964" s="36">
        <f>2*STDEV(E1965:E1967,E1969:E1970)</f>
        <v>8.9681547711887838E-7</v>
      </c>
      <c r="G1964" s="37">
        <f t="shared" ref="G1964:G1970" si="414">1000*(E1964/((1+(0)/1000)*(E$1940/((1+((4.87)/1000))*0.0020052)))/0.0020052-1)</f>
        <v>5.9854672206030024</v>
      </c>
      <c r="H1964" s="38">
        <f>G1964-I1964</f>
        <v>0.4854672206030024</v>
      </c>
      <c r="I1964" s="40">
        <v>5.5</v>
      </c>
      <c r="J1964" s="37"/>
      <c r="K1964" s="37">
        <f>F1964/0.0020052*1000</f>
        <v>0.44724490181472093</v>
      </c>
      <c r="L1964" s="39"/>
      <c r="M1964" s="25"/>
    </row>
    <row r="1965" spans="1:13" x14ac:dyDescent="0.2">
      <c r="A1965" s="25"/>
      <c r="B1965" s="35" t="s">
        <v>944</v>
      </c>
      <c r="C1965" s="36">
        <v>2063326217.342</v>
      </c>
      <c r="D1965" s="33"/>
      <c r="E1965" s="36">
        <v>2.0426160000000001E-3</v>
      </c>
      <c r="F1965" s="36">
        <v>3.27E-7</v>
      </c>
      <c r="G1965" s="37">
        <f t="shared" si="414"/>
        <v>5.9475462599023476</v>
      </c>
      <c r="H1965" s="37"/>
      <c r="I1965" s="37"/>
      <c r="J1965" s="37">
        <f t="shared" ref="J1965:J1970" si="415">F1965/0.0020052*1000</f>
        <v>0.16307600239377618</v>
      </c>
      <c r="K1965" s="37">
        <f t="shared" ref="K1965:K1970" si="416">SQRT((F1965/0.0020052*1000)^2+(F$1940/0.0020052*1000)^2)</f>
        <v>0.5401152751847369</v>
      </c>
      <c r="L1965" s="39"/>
      <c r="M1965" s="25"/>
    </row>
    <row r="1966" spans="1:13" x14ac:dyDescent="0.2">
      <c r="A1966" s="25"/>
      <c r="B1966" s="35" t="s">
        <v>943</v>
      </c>
      <c r="C1966" s="36">
        <v>2092030448.1830001</v>
      </c>
      <c r="D1966" s="33"/>
      <c r="E1966" s="36">
        <v>2.0422610000000001E-3</v>
      </c>
      <c r="F1966" s="36">
        <v>2.6600000000000003E-7</v>
      </c>
      <c r="G1966" s="37">
        <f t="shared" si="414"/>
        <v>5.7727158566731607</v>
      </c>
      <c r="H1966" s="37"/>
      <c r="I1966" s="37"/>
      <c r="J1966" s="37">
        <f t="shared" si="415"/>
        <v>0.13265509674845402</v>
      </c>
      <c r="K1966" s="37">
        <f t="shared" si="416"/>
        <v>0.53172182823774594</v>
      </c>
      <c r="L1966" s="39"/>
      <c r="M1966" s="25"/>
    </row>
    <row r="1967" spans="1:13" x14ac:dyDescent="0.2">
      <c r="A1967" s="25"/>
      <c r="B1967" s="35" t="s">
        <v>1042</v>
      </c>
      <c r="C1967" s="36">
        <v>2083853486.513</v>
      </c>
      <c r="D1967" s="33"/>
      <c r="E1967" s="36">
        <v>2.0430589999999998E-3</v>
      </c>
      <c r="F1967" s="36">
        <v>3.6899999999999998E-7</v>
      </c>
      <c r="G1967" s="37">
        <f t="shared" si="414"/>
        <v>6.1657149039320291</v>
      </c>
      <c r="H1967" s="37"/>
      <c r="I1967" s="37"/>
      <c r="J1967" s="37">
        <f t="shared" si="415"/>
        <v>0.18402154398563733</v>
      </c>
      <c r="K1967" s="37">
        <f t="shared" si="416"/>
        <v>0.54680403855678228</v>
      </c>
      <c r="L1967" s="39"/>
      <c r="M1967" s="25"/>
    </row>
    <row r="1968" spans="1:13" x14ac:dyDescent="0.2">
      <c r="A1968" s="25"/>
      <c r="B1968" s="41" t="s">
        <v>940</v>
      </c>
      <c r="C1968" s="42">
        <v>2151700119.8889999</v>
      </c>
      <c r="D1968" s="33"/>
      <c r="E1968" s="42">
        <v>2.0397010000000001E-3</v>
      </c>
      <c r="F1968" s="42">
        <v>7.4399999999999999E-7</v>
      </c>
      <c r="G1968" s="44">
        <f t="shared" si="414"/>
        <v>4.5119670333870765</v>
      </c>
      <c r="H1968" s="37"/>
      <c r="I1968" s="37"/>
      <c r="J1968" s="44">
        <f t="shared" si="415"/>
        <v>0.37103530819868347</v>
      </c>
      <c r="K1968" s="44">
        <f t="shared" si="416"/>
        <v>0.63466363363693779</v>
      </c>
      <c r="L1968" s="39" t="s">
        <v>13</v>
      </c>
      <c r="M1968" s="25"/>
    </row>
    <row r="1969" spans="1:13" x14ac:dyDescent="0.2">
      <c r="A1969" s="25"/>
      <c r="B1969" s="35" t="s">
        <v>939</v>
      </c>
      <c r="C1969" s="36">
        <v>2084393348.0420001</v>
      </c>
      <c r="D1969" s="33"/>
      <c r="E1969" s="36">
        <v>2.0432480000000001E-3</v>
      </c>
      <c r="F1969" s="36">
        <v>5.06E-7</v>
      </c>
      <c r="G1969" s="37">
        <f t="shared" si="414"/>
        <v>6.2587936256510712</v>
      </c>
      <c r="H1969" s="37"/>
      <c r="I1969" s="37"/>
      <c r="J1969" s="37">
        <f t="shared" si="415"/>
        <v>0.25234390584480348</v>
      </c>
      <c r="K1969" s="37">
        <f t="shared" si="416"/>
        <v>0.57341797560606722</v>
      </c>
      <c r="L1969" s="39"/>
      <c r="M1969" s="25"/>
    </row>
    <row r="1970" spans="1:13" x14ac:dyDescent="0.2">
      <c r="A1970" s="25"/>
      <c r="B1970" s="35" t="s">
        <v>938</v>
      </c>
      <c r="C1970" s="36">
        <v>2086568767.6359999</v>
      </c>
      <c r="D1970" s="33"/>
      <c r="E1970" s="36">
        <v>2.042281E-3</v>
      </c>
      <c r="F1970" s="36">
        <v>2.1E-7</v>
      </c>
      <c r="G1970" s="37">
        <f t="shared" si="414"/>
        <v>5.7825654568550711</v>
      </c>
      <c r="H1970" s="37"/>
      <c r="I1970" s="37"/>
      <c r="J1970" s="37">
        <f t="shared" si="415"/>
        <v>0.1047277079593058</v>
      </c>
      <c r="K1970" s="37">
        <f t="shared" si="416"/>
        <v>0.52545087376990707</v>
      </c>
      <c r="L1970" s="39"/>
      <c r="M1970" s="25"/>
    </row>
    <row r="1971" spans="1:13" x14ac:dyDescent="0.2">
      <c r="A1971" s="25"/>
      <c r="B1971" s="35"/>
      <c r="C1971" s="36"/>
      <c r="D1971" s="33"/>
      <c r="E1971" s="36"/>
      <c r="F1971" s="36"/>
      <c r="G1971" s="40"/>
      <c r="H1971" s="37"/>
      <c r="I1971" s="37"/>
      <c r="J1971" s="40"/>
      <c r="K1971" s="40"/>
      <c r="L1971" s="39"/>
      <c r="M1971" s="25"/>
    </row>
    <row r="1972" spans="1:13" x14ac:dyDescent="0.2">
      <c r="A1972" s="25">
        <v>1</v>
      </c>
      <c r="B1972" s="35" t="s">
        <v>1390</v>
      </c>
      <c r="C1972" s="36">
        <f>AVERAGE(C1973:C1978)</f>
        <v>2068035554.4728334</v>
      </c>
      <c r="D1972" s="33"/>
      <c r="E1972" s="36">
        <f>AVERAGE(E1973:E1978)</f>
        <v>2.0400803333333333E-3</v>
      </c>
      <c r="F1972" s="36">
        <f>2*STDEV(E1973:E1978)</f>
        <v>7.9847821928132064E-7</v>
      </c>
      <c r="G1972" s="37">
        <f t="shared" ref="G1972:G1978" si="417">1000*(E1972/((1+(0)/1000)*(E$1940/((1+((4.87)/1000))*0.0020052)))/0.0020052-1)</f>
        <v>4.6987811168375249</v>
      </c>
      <c r="H1972" s="38">
        <f>G1972-I1972</f>
        <v>-0.47121888316247507</v>
      </c>
      <c r="I1972" s="40">
        <v>5.17</v>
      </c>
      <c r="J1972" s="37"/>
      <c r="K1972" s="37">
        <f>F1972/0.0020052*1000</f>
        <v>0.39820377981314614</v>
      </c>
      <c r="L1972" s="39" t="s">
        <v>3630</v>
      </c>
      <c r="M1972" s="25"/>
    </row>
    <row r="1973" spans="1:13" x14ac:dyDescent="0.2">
      <c r="A1973" s="25"/>
      <c r="B1973" s="35" t="s">
        <v>937</v>
      </c>
      <c r="C1973" s="36">
        <v>2083689973.7869999</v>
      </c>
      <c r="D1973" s="33"/>
      <c r="E1973" s="36">
        <v>2.039683E-3</v>
      </c>
      <c r="F1973" s="36">
        <v>1.3799999999999999E-7</v>
      </c>
      <c r="G1973" s="37">
        <f t="shared" si="417"/>
        <v>4.5031023932233794</v>
      </c>
      <c r="H1973" s="37"/>
      <c r="I1973" s="37"/>
      <c r="J1973" s="37">
        <f t="shared" ref="J1973:J1978" si="418">F1973/0.0020052*1000</f>
        <v>6.8821065230400949E-2</v>
      </c>
      <c r="K1973" s="37">
        <f t="shared" ref="K1973:K1978" si="419">SQRT((F1973/0.0020052*1000)^2+(F$1940/0.0020052*1000)^2)</f>
        <v>0.5194873116358053</v>
      </c>
      <c r="L1973" s="39"/>
      <c r="M1973" s="25"/>
    </row>
    <row r="1974" spans="1:13" x14ac:dyDescent="0.2">
      <c r="A1974" s="25"/>
      <c r="B1974" s="35" t="s">
        <v>936</v>
      </c>
      <c r="C1974" s="36">
        <v>2065764118.4649999</v>
      </c>
      <c r="D1974" s="33"/>
      <c r="E1974" s="36">
        <v>2.0401159999999998E-3</v>
      </c>
      <c r="F1974" s="36">
        <v>4.0900000000000002E-7</v>
      </c>
      <c r="G1974" s="37">
        <f t="shared" si="417"/>
        <v>4.7163462371617726</v>
      </c>
      <c r="H1974" s="37"/>
      <c r="I1974" s="37"/>
      <c r="J1974" s="37">
        <f t="shared" si="418"/>
        <v>0.20396967883502892</v>
      </c>
      <c r="K1974" s="37">
        <f t="shared" si="419"/>
        <v>0.55383603874722176</v>
      </c>
      <c r="L1974" s="39"/>
      <c r="M1974" s="25"/>
    </row>
    <row r="1975" spans="1:13" x14ac:dyDescent="0.2">
      <c r="A1975" s="25"/>
      <c r="B1975" s="35" t="s">
        <v>935</v>
      </c>
      <c r="C1975" s="36">
        <v>2073806996.7809999</v>
      </c>
      <c r="D1975" s="33"/>
      <c r="E1975" s="36">
        <v>2.039819E-3</v>
      </c>
      <c r="F1975" s="36">
        <v>4.9900000000000001E-7</v>
      </c>
      <c r="G1975" s="37">
        <f t="shared" si="417"/>
        <v>4.5700796744605476</v>
      </c>
      <c r="H1975" s="37"/>
      <c r="I1975" s="37"/>
      <c r="J1975" s="37">
        <f t="shared" si="418"/>
        <v>0.24885298224615998</v>
      </c>
      <c r="K1975" s="37">
        <f t="shared" si="419"/>
        <v>0.57189031702237869</v>
      </c>
      <c r="L1975" s="39"/>
      <c r="M1975" s="25"/>
    </row>
    <row r="1976" spans="1:13" x14ac:dyDescent="0.2">
      <c r="A1976" s="25"/>
      <c r="B1976" s="35" t="s">
        <v>934</v>
      </c>
      <c r="C1976" s="36">
        <v>2069765954.9860001</v>
      </c>
      <c r="D1976" s="33"/>
      <c r="E1976" s="36">
        <v>2.0397530000000001E-3</v>
      </c>
      <c r="F1976" s="36">
        <v>4.1600000000000002E-7</v>
      </c>
      <c r="G1976" s="37">
        <f t="shared" si="417"/>
        <v>4.5375759938599547</v>
      </c>
      <c r="H1976" s="37"/>
      <c r="I1976" s="37"/>
      <c r="J1976" s="37">
        <f t="shared" si="418"/>
        <v>0.20746060243367248</v>
      </c>
      <c r="K1976" s="37">
        <f t="shared" si="419"/>
        <v>0.55513118223829905</v>
      </c>
      <c r="L1976" s="39"/>
      <c r="M1976" s="25"/>
    </row>
    <row r="1977" spans="1:13" x14ac:dyDescent="0.2">
      <c r="A1977" s="25"/>
      <c r="B1977" s="35" t="s">
        <v>933</v>
      </c>
      <c r="C1977" s="36">
        <v>2053119873.5999999</v>
      </c>
      <c r="D1977" s="33"/>
      <c r="E1977" s="36">
        <v>2.0404820000000001E-3</v>
      </c>
      <c r="F1977" s="36">
        <v>9.5999999999999999E-8</v>
      </c>
      <c r="G1977" s="37">
        <f t="shared" si="417"/>
        <v>4.8965939204912434</v>
      </c>
      <c r="H1977" s="37"/>
      <c r="I1977" s="37"/>
      <c r="J1977" s="37">
        <f t="shared" si="418"/>
        <v>4.7875523638539794E-2</v>
      </c>
      <c r="K1977" s="37">
        <f t="shared" si="419"/>
        <v>0.51712937810069692</v>
      </c>
      <c r="L1977" s="39"/>
      <c r="M1977" s="25"/>
    </row>
    <row r="1978" spans="1:13" x14ac:dyDescent="0.2">
      <c r="A1978" s="25"/>
      <c r="B1978" s="35" t="s">
        <v>932</v>
      </c>
      <c r="C1978" s="36">
        <v>2062066409.2179999</v>
      </c>
      <c r="D1978" s="33"/>
      <c r="E1978" s="36">
        <v>2.040629E-3</v>
      </c>
      <c r="F1978" s="36">
        <v>5.0699999999999997E-7</v>
      </c>
      <c r="G1978" s="37">
        <f t="shared" si="417"/>
        <v>4.9689884818282515</v>
      </c>
      <c r="H1978" s="37"/>
      <c r="I1978" s="37"/>
      <c r="J1978" s="37">
        <f t="shared" si="418"/>
        <v>0.25284260921603829</v>
      </c>
      <c r="K1978" s="37">
        <f t="shared" si="419"/>
        <v>0.57363761467177476</v>
      </c>
      <c r="L1978" s="39"/>
      <c r="M1978" s="25"/>
    </row>
    <row r="1979" spans="1:13" x14ac:dyDescent="0.2">
      <c r="A1979" s="25"/>
      <c r="B1979" s="35"/>
      <c r="C1979" s="36"/>
      <c r="D1979" s="33"/>
      <c r="E1979" s="36"/>
      <c r="F1979" s="36"/>
      <c r="G1979" s="40"/>
      <c r="H1979" s="37"/>
      <c r="I1979" s="37"/>
      <c r="J1979" s="40"/>
      <c r="K1979" s="40"/>
      <c r="L1979" s="39"/>
      <c r="M1979" s="25"/>
    </row>
    <row r="1980" spans="1:13" x14ac:dyDescent="0.2">
      <c r="A1980" s="25">
        <v>1</v>
      </c>
      <c r="B1980" s="35" t="s">
        <v>1856</v>
      </c>
      <c r="C1980" s="36">
        <f>AVERAGE(C1981:C1986)</f>
        <v>2034426189.2813337</v>
      </c>
      <c r="D1980" s="33"/>
      <c r="E1980" s="36">
        <f>AVERAGE(E1981:E1986)</f>
        <v>2.0111339999999999E-3</v>
      </c>
      <c r="F1980" s="36">
        <f>2*STDEV(E1981:E1986)</f>
        <v>1.3133255498922368E-6</v>
      </c>
      <c r="G1980" s="37">
        <f t="shared" ref="G1980:G1986" si="420">1000*(E1980/((1+(0)/1000)*(E$1940/((1+((4.87)/1000))*0.0020052)))/0.0020052-1)</f>
        <v>-9.5567093864620247</v>
      </c>
      <c r="H1980" s="38">
        <f>G1980-I1980</f>
        <v>-1.9467093864620244</v>
      </c>
      <c r="I1980" s="37">
        <v>-7.61</v>
      </c>
      <c r="J1980" s="37"/>
      <c r="K1980" s="37">
        <f>F1980/0.0020052*1000</f>
        <v>0.65495987926004229</v>
      </c>
      <c r="L1980" s="39"/>
      <c r="M1980" s="25"/>
    </row>
    <row r="1981" spans="1:13" x14ac:dyDescent="0.2">
      <c r="A1981" s="25"/>
      <c r="B1981" s="35" t="s">
        <v>919</v>
      </c>
      <c r="C1981" s="36">
        <v>2053269698.2750001</v>
      </c>
      <c r="D1981" s="33"/>
      <c r="E1981" s="36">
        <v>2.0110940000000002E-3</v>
      </c>
      <c r="F1981" s="36">
        <v>3.5600000000000001E-7</v>
      </c>
      <c r="G1981" s="37">
        <f t="shared" si="420"/>
        <v>-9.5764085868258455</v>
      </c>
      <c r="H1981" s="37"/>
      <c r="I1981" s="37"/>
      <c r="J1981" s="37">
        <f t="shared" ref="J1981:J1986" si="421">F1981/0.0020052*1000</f>
        <v>0.17753840015958508</v>
      </c>
      <c r="K1981" s="37">
        <f t="shared" ref="K1981:K1986" si="422">SQRT((F1981/0.0020052*1000)^2+(F$1940/0.0020052*1000)^2)</f>
        <v>0.54465641597467129</v>
      </c>
      <c r="L1981" s="39"/>
      <c r="M1981" s="25"/>
    </row>
    <row r="1982" spans="1:13" x14ac:dyDescent="0.2">
      <c r="A1982" s="25"/>
      <c r="B1982" s="35" t="s">
        <v>1152</v>
      </c>
      <c r="C1982" s="36">
        <v>2037528013.4400001</v>
      </c>
      <c r="D1982" s="33"/>
      <c r="E1982" s="36">
        <v>2.012308E-3</v>
      </c>
      <c r="F1982" s="36">
        <v>2.6100000000000002E-7</v>
      </c>
      <c r="G1982" s="37">
        <f t="shared" si="420"/>
        <v>-8.9785378557832871</v>
      </c>
      <c r="H1982" s="37"/>
      <c r="I1982" s="37"/>
      <c r="J1982" s="37">
        <f t="shared" si="421"/>
        <v>0.13016157989228008</v>
      </c>
      <c r="K1982" s="37">
        <f t="shared" si="422"/>
        <v>0.53110522950843142</v>
      </c>
      <c r="L1982" s="39"/>
      <c r="M1982" s="25"/>
    </row>
    <row r="1983" spans="1:13" x14ac:dyDescent="0.2">
      <c r="A1983" s="25"/>
      <c r="B1983" s="35" t="s">
        <v>1151</v>
      </c>
      <c r="C1983" s="36">
        <v>2028479276.1760001</v>
      </c>
      <c r="D1983" s="33"/>
      <c r="E1983" s="36">
        <v>2.0110010000000001E-3</v>
      </c>
      <c r="F1983" s="36">
        <v>3.2000000000000001E-7</v>
      </c>
      <c r="G1983" s="37">
        <f t="shared" si="420"/>
        <v>-9.6222092276717639</v>
      </c>
      <c r="H1983" s="37"/>
      <c r="I1983" s="37"/>
      <c r="J1983" s="37">
        <f t="shared" si="421"/>
        <v>0.15958507879513267</v>
      </c>
      <c r="K1983" s="37">
        <f t="shared" si="422"/>
        <v>0.5390715400623538</v>
      </c>
      <c r="L1983" s="39"/>
      <c r="M1983" s="25"/>
    </row>
    <row r="1984" spans="1:13" x14ac:dyDescent="0.2">
      <c r="A1984" s="25"/>
      <c r="B1984" s="35" t="s">
        <v>1150</v>
      </c>
      <c r="C1984" s="36">
        <v>2037255134.2539999</v>
      </c>
      <c r="D1984" s="33"/>
      <c r="E1984" s="36">
        <v>2.011325E-3</v>
      </c>
      <c r="F1984" s="36">
        <v>2.04E-7</v>
      </c>
      <c r="G1984" s="37">
        <f t="shared" si="420"/>
        <v>-9.4626457047247712</v>
      </c>
      <c r="H1984" s="37"/>
      <c r="I1984" s="37"/>
      <c r="J1984" s="37">
        <f t="shared" si="421"/>
        <v>0.10173548773189707</v>
      </c>
      <c r="K1984" s="37">
        <f t="shared" si="422"/>
        <v>0.52486268432342964</v>
      </c>
      <c r="L1984" s="39"/>
      <c r="M1984" s="25"/>
    </row>
    <row r="1985" spans="1:13" x14ac:dyDescent="0.2">
      <c r="A1985" s="25"/>
      <c r="B1985" s="35" t="s">
        <v>1149</v>
      </c>
      <c r="C1985" s="36">
        <v>2026570910.1589999</v>
      </c>
      <c r="D1985" s="33"/>
      <c r="E1985" s="36">
        <v>2.010614E-3</v>
      </c>
      <c r="F1985" s="36">
        <v>2.2100000000000001E-7</v>
      </c>
      <c r="G1985" s="37">
        <f t="shared" si="420"/>
        <v>-9.8127989911920288</v>
      </c>
      <c r="H1985" s="37"/>
      <c r="I1985" s="37"/>
      <c r="J1985" s="37">
        <f t="shared" si="421"/>
        <v>0.11021344504288849</v>
      </c>
      <c r="K1985" s="37">
        <f t="shared" si="422"/>
        <v>0.52657167736156396</v>
      </c>
      <c r="L1985" s="39"/>
      <c r="M1985" s="25"/>
    </row>
    <row r="1986" spans="1:13" x14ac:dyDescent="0.2">
      <c r="A1986" s="25"/>
      <c r="B1986" s="35" t="s">
        <v>915</v>
      </c>
      <c r="C1986" s="36">
        <v>2023454103.3840001</v>
      </c>
      <c r="D1986" s="33"/>
      <c r="E1986" s="36">
        <v>2.0104620000000002E-3</v>
      </c>
      <c r="F1986" s="36">
        <v>2.9400000000000001E-7</v>
      </c>
      <c r="G1986" s="37">
        <f t="shared" si="420"/>
        <v>-9.887655952574459</v>
      </c>
      <c r="H1986" s="37"/>
      <c r="I1986" s="37"/>
      <c r="J1986" s="37">
        <f t="shared" si="421"/>
        <v>0.14661879114302814</v>
      </c>
      <c r="K1986" s="37">
        <f t="shared" si="422"/>
        <v>0.53537631423830478</v>
      </c>
      <c r="L1986" s="39"/>
      <c r="M1986" s="25"/>
    </row>
    <row r="1987" spans="1:13" x14ac:dyDescent="0.2">
      <c r="A1987" s="25"/>
      <c r="B1987" s="35"/>
      <c r="C1987" s="36"/>
      <c r="D1987" s="33"/>
      <c r="E1987" s="36"/>
      <c r="F1987" s="36"/>
      <c r="G1987" s="40"/>
      <c r="H1987" s="37"/>
      <c r="I1987" s="37"/>
      <c r="J1987" s="40"/>
      <c r="K1987" s="40"/>
      <c r="L1987" s="39"/>
      <c r="M1987" s="25"/>
    </row>
    <row r="1988" spans="1:13" x14ac:dyDescent="0.2">
      <c r="A1988" s="25">
        <v>1</v>
      </c>
      <c r="B1988" s="35" t="s">
        <v>1846</v>
      </c>
      <c r="C1988" s="33">
        <f>AVERAGE(C1989:C1994)</f>
        <v>2077454801.7869999</v>
      </c>
      <c r="D1988" s="33"/>
      <c r="E1988" s="33">
        <f>AVERAGE(E1989:E1994)</f>
        <v>2.0420228333333334E-3</v>
      </c>
      <c r="F1988" s="33">
        <f>2*STDEV(E1989:E1994)</f>
        <v>4.1126422974395267E-7</v>
      </c>
      <c r="G1988" s="37">
        <f t="shared" ref="G1988" si="423">1000*(E1988/((1+(0)/1000)*(E$1940/((1+((4.87)/1000))*0.0020052)))/0.0020052-1)</f>
        <v>5.655423534506987</v>
      </c>
      <c r="H1988" s="38">
        <f>G1988-I1988</f>
        <v>-2.3345764654930132</v>
      </c>
      <c r="I1988" s="40">
        <v>7.99</v>
      </c>
      <c r="J1988" s="38"/>
      <c r="K1988" s="37">
        <f>F1988/0.0020052*1000</f>
        <v>0.20509885784158821</v>
      </c>
      <c r="L1988" s="39"/>
      <c r="M1988" s="25"/>
    </row>
    <row r="1989" spans="1:13" x14ac:dyDescent="0.2">
      <c r="A1989" s="25"/>
      <c r="B1989" s="35" t="s">
        <v>1021</v>
      </c>
      <c r="C1989" s="36">
        <v>2078587007.016</v>
      </c>
      <c r="D1989" s="33"/>
      <c r="E1989" s="36">
        <v>2.0418049999999998E-3</v>
      </c>
      <c r="F1989" s="36">
        <v>2.2999999999999999E-7</v>
      </c>
      <c r="G1989" s="37">
        <f t="shared" ref="G1989" si="424">1000*(E1989/((1+(0)/1000)*(E$1940/((1+((4.87)/1000))*0.0020052)))/0.0020052-1)</f>
        <v>5.5481449725252041</v>
      </c>
      <c r="H1989" s="37"/>
      <c r="I1989" s="37"/>
      <c r="J1989" s="37">
        <f t="shared" ref="J1989" si="425">F1989/0.0020052*1000</f>
        <v>0.11470177538400159</v>
      </c>
      <c r="K1989" s="37">
        <f t="shared" ref="K1989" si="426">SQRT((F1989/0.0020052*1000)^2+(F$1940/0.0020052*1000)^2)</f>
        <v>0.52752935956910607</v>
      </c>
      <c r="L1989" s="39"/>
      <c r="M1989" s="25"/>
    </row>
    <row r="1990" spans="1:13" x14ac:dyDescent="0.2">
      <c r="A1990" s="25"/>
      <c r="B1990" s="35" t="s">
        <v>1017</v>
      </c>
      <c r="C1990" s="36">
        <v>2080379731.336</v>
      </c>
      <c r="D1990" s="33"/>
      <c r="E1990" s="36">
        <v>2.0417819999999998E-3</v>
      </c>
      <c r="F1990" s="36">
        <v>4.2800000000000002E-7</v>
      </c>
      <c r="G1990" s="37">
        <f t="shared" ref="G1990:G1994" si="427">1000*(E1990/((1+(0)/1000)*(E$1940/((1+((4.87)/1000))*0.0020052)))/0.0020052-1)</f>
        <v>5.5368179323160849</v>
      </c>
      <c r="H1990" s="37"/>
      <c r="I1990" s="37"/>
      <c r="J1990" s="37">
        <f t="shared" ref="J1990:J1994" si="428">F1990/0.0020052*1000</f>
        <v>0.21344504288848995</v>
      </c>
      <c r="K1990" s="37">
        <f t="shared" ref="K1990:K1994" si="429">SQRT((F1990/0.0020052*1000)^2+(F$1940/0.0020052*1000)^2)</f>
        <v>0.557395294440865</v>
      </c>
      <c r="L1990" s="39"/>
      <c r="M1990" s="25"/>
    </row>
    <row r="1991" spans="1:13" x14ac:dyDescent="0.2">
      <c r="A1991" s="25"/>
      <c r="B1991" s="35" t="s">
        <v>1019</v>
      </c>
      <c r="C1991" s="36">
        <v>2065519705.875</v>
      </c>
      <c r="D1991" s="33"/>
      <c r="E1991" s="36">
        <v>2.0419689999999998E-3</v>
      </c>
      <c r="F1991" s="36">
        <v>1.68E-7</v>
      </c>
      <c r="G1991" s="37">
        <f t="shared" si="427"/>
        <v>5.6289116940169137</v>
      </c>
      <c r="H1991" s="37"/>
      <c r="I1991" s="37"/>
      <c r="J1991" s="37">
        <f t="shared" si="428"/>
        <v>8.3782166367444649E-2</v>
      </c>
      <c r="K1991" s="37">
        <f t="shared" si="429"/>
        <v>0.52168015041054749</v>
      </c>
      <c r="L1991" s="39"/>
      <c r="M1991" s="25"/>
    </row>
    <row r="1992" spans="1:13" x14ac:dyDescent="0.2">
      <c r="A1992" s="25"/>
      <c r="B1992" s="35" t="s">
        <v>1020</v>
      </c>
      <c r="C1992" s="36">
        <v>2085505803.415</v>
      </c>
      <c r="D1992" s="33"/>
      <c r="E1992" s="36">
        <v>2.0421290000000002E-3</v>
      </c>
      <c r="F1992" s="36">
        <v>2.41E-7</v>
      </c>
      <c r="G1992" s="37">
        <f t="shared" si="427"/>
        <v>5.7077084954724189</v>
      </c>
      <c r="H1992" s="37"/>
      <c r="I1992" s="37"/>
      <c r="J1992" s="37">
        <f t="shared" si="428"/>
        <v>0.12018751246758429</v>
      </c>
      <c r="K1992" s="37">
        <f t="shared" si="429"/>
        <v>0.52874924688768588</v>
      </c>
      <c r="L1992" s="39"/>
      <c r="M1992" s="25"/>
    </row>
    <row r="1993" spans="1:13" x14ac:dyDescent="0.2">
      <c r="A1993" s="25"/>
      <c r="B1993" s="35" t="s">
        <v>1018</v>
      </c>
      <c r="C1993" s="36">
        <v>2068537136.4319999</v>
      </c>
      <c r="D1993" s="33"/>
      <c r="E1993" s="36">
        <v>2.0422940000000001E-3</v>
      </c>
      <c r="F1993" s="36">
        <v>2.3900000000000001E-7</v>
      </c>
      <c r="G1993" s="37">
        <f t="shared" si="427"/>
        <v>5.7889676969733461</v>
      </c>
      <c r="H1993" s="37"/>
      <c r="I1993" s="37"/>
      <c r="J1993" s="37">
        <f t="shared" si="428"/>
        <v>0.11919010572511471</v>
      </c>
      <c r="K1993" s="37">
        <f t="shared" si="429"/>
        <v>0.52852342354328374</v>
      </c>
      <c r="L1993" s="39"/>
      <c r="M1993" s="25"/>
    </row>
    <row r="1994" spans="1:13" x14ac:dyDescent="0.2">
      <c r="A1994" s="25"/>
      <c r="B1994" s="35" t="s">
        <v>1016</v>
      </c>
      <c r="C1994" s="36">
        <v>2086199426.648</v>
      </c>
      <c r="D1994" s="33"/>
      <c r="E1994" s="36">
        <v>2.0421580000000001E-3</v>
      </c>
      <c r="F1994" s="36">
        <v>2.04E-7</v>
      </c>
      <c r="G1994" s="37">
        <f t="shared" si="427"/>
        <v>5.7219904157363999</v>
      </c>
      <c r="H1994" s="37"/>
      <c r="I1994" s="37"/>
      <c r="J1994" s="37">
        <f t="shared" si="428"/>
        <v>0.10173548773189707</v>
      </c>
      <c r="K1994" s="37">
        <f t="shared" si="429"/>
        <v>0.52486268432342964</v>
      </c>
      <c r="L1994" s="39"/>
      <c r="M1994" s="25"/>
    </row>
    <row r="1995" spans="1:13" x14ac:dyDescent="0.2">
      <c r="A1995" s="25"/>
      <c r="B1995" s="35"/>
      <c r="C1995" s="36"/>
      <c r="D1995" s="33"/>
      <c r="E1995" s="36"/>
      <c r="F1995" s="36"/>
      <c r="G1995" s="40"/>
      <c r="H1995" s="37"/>
      <c r="I1995" s="37"/>
      <c r="J1995" s="40"/>
      <c r="K1995" s="40"/>
      <c r="L1995" s="39"/>
      <c r="M1995" s="25"/>
    </row>
    <row r="1996" spans="1:13" x14ac:dyDescent="0.2">
      <c r="A1996" s="25">
        <v>1</v>
      </c>
      <c r="B1996" s="35" t="s">
        <v>2686</v>
      </c>
      <c r="C1996" s="33">
        <f>AVERAGE(C1997:C2002)</f>
        <v>2034339412.3176668</v>
      </c>
      <c r="D1996" s="33"/>
      <c r="E1996" s="33">
        <f>AVERAGE(E1997:E2002)</f>
        <v>2.0363803333333336E-3</v>
      </c>
      <c r="F1996" s="33">
        <f>2*STDEV(E1997:E2002)</f>
        <v>3.7067218221291396E-7</v>
      </c>
      <c r="G1996" s="37">
        <f t="shared" ref="G1996" si="430">1000*(E1996/((1+(0)/1000)*(E$1940/((1+((4.87)/1000))*0.0020052)))/0.0020052-1)</f>
        <v>2.8766050831818823</v>
      </c>
      <c r="H1996" s="38">
        <f>G1996-I1996</f>
        <v>-2.7233949168181173</v>
      </c>
      <c r="I1996" s="37">
        <v>5.6</v>
      </c>
      <c r="J1996" s="37"/>
      <c r="K1996" s="37">
        <f>F1996/0.0020052*1000</f>
        <v>0.1848554668925364</v>
      </c>
      <c r="L1996" s="39"/>
      <c r="M1996" s="25"/>
    </row>
    <row r="1997" spans="1:13" x14ac:dyDescent="0.2">
      <c r="A1997" s="25"/>
      <c r="B1997" s="35" t="s">
        <v>2687</v>
      </c>
      <c r="C1997" s="36">
        <v>2016181642.737</v>
      </c>
      <c r="D1997" s="33"/>
      <c r="E1997" s="36">
        <v>2.036487E-3</v>
      </c>
      <c r="F1997" s="36">
        <v>3.7399999999999999E-7</v>
      </c>
      <c r="G1997" s="37">
        <f t="shared" ref="G1997:G2002" si="431">1000*(E1997/((1+(0)/1000)*(E$1940/((1+((4.87)/1000))*0.0020052)))/0.0020052-1)</f>
        <v>2.9291362841521451</v>
      </c>
      <c r="H1997" s="37"/>
      <c r="I1997" s="37"/>
      <c r="J1997" s="37">
        <f t="shared" ref="J1997:J2002" si="432">F1997/0.0020052*1000</f>
        <v>0.1865150608418113</v>
      </c>
      <c r="K1997" s="37">
        <f t="shared" ref="K1997:K2002" si="433">SQRT((F1997/0.0020052*1000)^2+(F$1940/0.0020052*1000)^2)</f>
        <v>0.54764824098318232</v>
      </c>
      <c r="L1997" s="39"/>
      <c r="M1997" s="25"/>
    </row>
    <row r="1998" spans="1:13" x14ac:dyDescent="0.2">
      <c r="A1998" s="25"/>
      <c r="B1998" s="35" t="s">
        <v>2688</v>
      </c>
      <c r="C1998" s="36">
        <v>2034363243.0179999</v>
      </c>
      <c r="D1998" s="33"/>
      <c r="E1998" s="36">
        <v>2.0363579999999998E-3</v>
      </c>
      <c r="F1998" s="36">
        <v>4.5400000000000002E-7</v>
      </c>
      <c r="G1998" s="37">
        <f t="shared" si="431"/>
        <v>2.8656063629786122</v>
      </c>
      <c r="H1998" s="37"/>
      <c r="I1998" s="37"/>
      <c r="J1998" s="37">
        <f t="shared" si="432"/>
        <v>0.22641133054059448</v>
      </c>
      <c r="K1998" s="37">
        <f t="shared" si="433"/>
        <v>0.56248806078734825</v>
      </c>
      <c r="L1998" s="39"/>
      <c r="M1998" s="25"/>
    </row>
    <row r="1999" spans="1:13" x14ac:dyDescent="0.2">
      <c r="A1999" s="25"/>
      <c r="B1999" s="35" t="s">
        <v>2689</v>
      </c>
      <c r="C1999" s="36">
        <v>2040829376.2969999</v>
      </c>
      <c r="D1999" s="33"/>
      <c r="E1999" s="36">
        <v>2.0366339999999998E-3</v>
      </c>
      <c r="F1999" s="36">
        <v>2.7799999999999997E-7</v>
      </c>
      <c r="G1999" s="37">
        <f t="shared" si="431"/>
        <v>3.0015308454891532</v>
      </c>
      <c r="H1999" s="37"/>
      <c r="I1999" s="37"/>
      <c r="J1999" s="37">
        <f t="shared" si="432"/>
        <v>0.13863953720327146</v>
      </c>
      <c r="K1999" s="37">
        <f t="shared" si="433"/>
        <v>0.53324633070194349</v>
      </c>
      <c r="L1999" s="39"/>
      <c r="M1999" s="25"/>
    </row>
    <row r="2000" spans="1:13" x14ac:dyDescent="0.2">
      <c r="A2000" s="25"/>
      <c r="B2000" s="35" t="s">
        <v>2690</v>
      </c>
      <c r="C2000" s="36">
        <v>2011782028.2479999</v>
      </c>
      <c r="D2000" s="33"/>
      <c r="E2000" s="36">
        <v>2.0361250000000002E-3</v>
      </c>
      <c r="F2000" s="36">
        <v>2.29E-7</v>
      </c>
      <c r="G2000" s="37">
        <f t="shared" si="431"/>
        <v>2.7508585208593228</v>
      </c>
      <c r="H2000" s="37"/>
      <c r="I2000" s="37"/>
      <c r="J2000" s="37">
        <f t="shared" si="432"/>
        <v>0.1142030720127668</v>
      </c>
      <c r="K2000" s="37">
        <f t="shared" si="433"/>
        <v>0.52742115011469004</v>
      </c>
      <c r="L2000" s="39"/>
      <c r="M2000" s="25"/>
    </row>
    <row r="2001" spans="1:13" x14ac:dyDescent="0.2">
      <c r="A2001" s="25"/>
      <c r="B2001" s="35" t="s">
        <v>2691</v>
      </c>
      <c r="C2001" s="36">
        <v>2045860105.168</v>
      </c>
      <c r="D2001" s="33"/>
      <c r="E2001" s="36">
        <v>2.0362230000000002E-3</v>
      </c>
      <c r="F2001" s="36">
        <v>5.1200000000000003E-7</v>
      </c>
      <c r="G2001" s="37">
        <f t="shared" si="431"/>
        <v>2.7991215617508836</v>
      </c>
      <c r="H2001" s="37"/>
      <c r="I2001" s="37"/>
      <c r="J2001" s="37">
        <f t="shared" si="432"/>
        <v>0.25533612607221229</v>
      </c>
      <c r="K2001" s="37">
        <f t="shared" si="433"/>
        <v>0.57474104186904373</v>
      </c>
      <c r="L2001" s="39"/>
      <c r="M2001" s="25"/>
    </row>
    <row r="2002" spans="1:13" x14ac:dyDescent="0.2">
      <c r="A2002" s="25"/>
      <c r="B2002" s="35" t="s">
        <v>2692</v>
      </c>
      <c r="C2002" s="36">
        <v>2057020078.438</v>
      </c>
      <c r="D2002" s="33"/>
      <c r="E2002" s="36">
        <v>2.0364549999999999E-3</v>
      </c>
      <c r="F2002" s="36">
        <v>2.1899999999999999E-7</v>
      </c>
      <c r="G2002" s="37">
        <f t="shared" si="431"/>
        <v>2.9133769238609553</v>
      </c>
      <c r="H2002" s="37"/>
      <c r="I2002" s="37"/>
      <c r="J2002" s="37">
        <f t="shared" si="432"/>
        <v>0.10921603830041891</v>
      </c>
      <c r="K2002" s="37">
        <f t="shared" si="433"/>
        <v>0.52636381995079018</v>
      </c>
      <c r="L2002" s="39"/>
      <c r="M2002" s="25"/>
    </row>
    <row r="2003" spans="1:13" x14ac:dyDescent="0.2">
      <c r="A2003" s="25"/>
      <c r="B2003" s="35"/>
      <c r="C2003" s="36"/>
      <c r="D2003" s="33"/>
      <c r="E2003" s="36"/>
      <c r="F2003" s="36"/>
      <c r="G2003" s="40"/>
      <c r="H2003" s="37"/>
      <c r="I2003" s="37"/>
      <c r="J2003" s="40"/>
      <c r="K2003" s="40"/>
      <c r="L2003" s="39"/>
      <c r="M2003" s="25"/>
    </row>
    <row r="2004" spans="1:13" x14ac:dyDescent="0.2">
      <c r="A2004" s="25">
        <v>1</v>
      </c>
      <c r="B2004" s="35" t="s">
        <v>2722</v>
      </c>
      <c r="C2004" s="33">
        <f>AVERAGE(C2005:C2010)</f>
        <v>1987209104.1446664</v>
      </c>
      <c r="D2004" s="33"/>
      <c r="E2004" s="33">
        <f>AVERAGE(E2005:E2010)</f>
        <v>2.0357588333333333E-3</v>
      </c>
      <c r="F2004" s="33">
        <f>2*STDEV(E2005:E2010)</f>
        <v>1.0135446051688207E-6</v>
      </c>
      <c r="G2004" s="37">
        <f t="shared" ref="G2004:G2010" si="434">1000*(E2004/((1+(0)/1000)*(E$1940/((1+((4.87)/1000))*0.0020052)))/0.0020052-1)</f>
        <v>2.5705287575286118</v>
      </c>
      <c r="H2004" s="38">
        <f>G2004-I2004</f>
        <v>-3.0694712424713879</v>
      </c>
      <c r="I2004" s="37">
        <v>5.64</v>
      </c>
      <c r="J2004" s="37"/>
      <c r="K2004" s="37">
        <f>F2004/0.0020052*1000</f>
        <v>0.50545811149452458</v>
      </c>
      <c r="L2004" s="39"/>
      <c r="M2004" s="25"/>
    </row>
    <row r="2005" spans="1:13" x14ac:dyDescent="0.2">
      <c r="A2005" s="25"/>
      <c r="B2005" s="35" t="s">
        <v>998</v>
      </c>
      <c r="C2005" s="36">
        <v>1979102124.786</v>
      </c>
      <c r="D2005" s="33"/>
      <c r="E2005" s="36">
        <v>2.035036E-3</v>
      </c>
      <c r="F2005" s="36">
        <v>1.92E-7</v>
      </c>
      <c r="G2005" s="37">
        <f t="shared" si="434"/>
        <v>2.2145477909536471</v>
      </c>
      <c r="H2005" s="37"/>
      <c r="I2005" s="37"/>
      <c r="J2005" s="37">
        <f t="shared" ref="J2005:J2010" si="435">F2005/0.0020052*1000</f>
        <v>9.5751047277079587E-2</v>
      </c>
      <c r="K2005" s="37">
        <f t="shared" ref="K2005:K2010" si="436">SQRT((F2005/0.0020052*1000)^2+(F$1940/0.0020052*1000)^2)</f>
        <v>0.52373561172198968</v>
      </c>
      <c r="L2005" s="39"/>
      <c r="M2005" s="25"/>
    </row>
    <row r="2006" spans="1:13" x14ac:dyDescent="0.2">
      <c r="A2006" s="25"/>
      <c r="B2006" s="35" t="s">
        <v>997</v>
      </c>
      <c r="C2006" s="36">
        <v>1983485198.188</v>
      </c>
      <c r="D2006" s="33"/>
      <c r="E2006" s="36">
        <v>2.03644E-3</v>
      </c>
      <c r="F2006" s="36">
        <v>1.9000000000000001E-7</v>
      </c>
      <c r="G2006" s="37">
        <f t="shared" si="434"/>
        <v>2.905989723724689</v>
      </c>
      <c r="H2006" s="37"/>
      <c r="I2006" s="37"/>
      <c r="J2006" s="37">
        <f t="shared" si="435"/>
        <v>9.4753640534610023E-2</v>
      </c>
      <c r="K2006" s="37">
        <f t="shared" si="436"/>
        <v>0.52355418088838834</v>
      </c>
      <c r="L2006" s="39"/>
      <c r="M2006" s="25"/>
    </row>
    <row r="2007" spans="1:13" x14ac:dyDescent="0.2">
      <c r="A2007" s="25"/>
      <c r="B2007" s="35" t="s">
        <v>996</v>
      </c>
      <c r="C2007" s="36">
        <v>1980765970.2</v>
      </c>
      <c r="D2007" s="33"/>
      <c r="E2007" s="36">
        <v>2.0358519999999999E-3</v>
      </c>
      <c r="F2007" s="36">
        <v>2.8099999999999999E-7</v>
      </c>
      <c r="G2007" s="37">
        <f t="shared" si="434"/>
        <v>2.6164114783759906</v>
      </c>
      <c r="H2007" s="37"/>
      <c r="I2007" s="37"/>
      <c r="J2007" s="37">
        <f t="shared" si="435"/>
        <v>0.14013564731697586</v>
      </c>
      <c r="K2007" s="37">
        <f t="shared" si="436"/>
        <v>0.533637262173564</v>
      </c>
      <c r="L2007" s="39"/>
      <c r="M2007" s="25"/>
    </row>
    <row r="2008" spans="1:13" x14ac:dyDescent="0.2">
      <c r="A2008" s="25"/>
      <c r="B2008" s="35" t="s">
        <v>995</v>
      </c>
      <c r="C2008" s="36">
        <v>1985352601.7160001</v>
      </c>
      <c r="D2008" s="33"/>
      <c r="E2008" s="36">
        <v>2.0360830000000002E-3</v>
      </c>
      <c r="F2008" s="36">
        <v>3.0699999999999998E-7</v>
      </c>
      <c r="G2008" s="37">
        <f t="shared" si="434"/>
        <v>2.7301743604772888</v>
      </c>
      <c r="H2008" s="37"/>
      <c r="I2008" s="37"/>
      <c r="J2008" s="37">
        <f t="shared" si="435"/>
        <v>0.15310193496908039</v>
      </c>
      <c r="K2008" s="37">
        <f t="shared" si="436"/>
        <v>0.53718798424985803</v>
      </c>
      <c r="L2008" s="39"/>
      <c r="M2008" s="25"/>
    </row>
    <row r="2009" spans="1:13" x14ac:dyDescent="0.2">
      <c r="A2009" s="25"/>
      <c r="B2009" s="35" t="s">
        <v>994</v>
      </c>
      <c r="C2009" s="36">
        <v>1999363166.3</v>
      </c>
      <c r="D2009" s="33"/>
      <c r="E2009" s="36">
        <v>2.035809E-3</v>
      </c>
      <c r="F2009" s="36">
        <v>3.8299999999999998E-7</v>
      </c>
      <c r="G2009" s="37">
        <f t="shared" si="434"/>
        <v>2.595234837984961</v>
      </c>
      <c r="H2009" s="37"/>
      <c r="I2009" s="37"/>
      <c r="J2009" s="37">
        <f t="shared" si="435"/>
        <v>0.19100339118292436</v>
      </c>
      <c r="K2009" s="37">
        <f t="shared" si="436"/>
        <v>0.54919306566500492</v>
      </c>
      <c r="L2009" s="39"/>
      <c r="M2009" s="25"/>
    </row>
    <row r="2010" spans="1:13" x14ac:dyDescent="0.2">
      <c r="A2010" s="25"/>
      <c r="B2010" s="35" t="s">
        <v>993</v>
      </c>
      <c r="C2010" s="36">
        <v>1995185563.678</v>
      </c>
      <c r="D2010" s="33"/>
      <c r="E2010" s="36">
        <v>2.0353329999999998E-3</v>
      </c>
      <c r="F2010" s="36">
        <v>1.91E-7</v>
      </c>
      <c r="G2010" s="37">
        <f t="shared" si="434"/>
        <v>2.3608143536550941</v>
      </c>
      <c r="H2010" s="37"/>
      <c r="I2010" s="37"/>
      <c r="J2010" s="37">
        <f t="shared" si="435"/>
        <v>9.5252343905844805E-2</v>
      </c>
      <c r="K2010" s="37">
        <f t="shared" si="436"/>
        <v>0.52364466668792353</v>
      </c>
      <c r="L2010" s="39"/>
      <c r="M2010" s="25"/>
    </row>
    <row r="2011" spans="1:13" x14ac:dyDescent="0.2">
      <c r="A2011" s="25"/>
      <c r="B2011" s="35"/>
      <c r="C2011" s="36"/>
      <c r="D2011" s="33"/>
      <c r="E2011" s="36"/>
      <c r="F2011" s="36"/>
      <c r="G2011" s="40"/>
      <c r="H2011" s="37"/>
      <c r="I2011" s="37"/>
      <c r="J2011" s="40"/>
      <c r="K2011" s="40"/>
      <c r="L2011" s="39"/>
      <c r="M2011" s="25"/>
    </row>
    <row r="2012" spans="1:13" x14ac:dyDescent="0.2">
      <c r="A2012" s="25"/>
      <c r="B2012" s="30" t="s">
        <v>2719</v>
      </c>
      <c r="C2012" s="33"/>
      <c r="D2012" s="33"/>
      <c r="E2012" s="33"/>
      <c r="F2012" s="33"/>
      <c r="G2012" s="31"/>
      <c r="H2012" s="37"/>
      <c r="I2012" s="37"/>
      <c r="J2012" s="31"/>
      <c r="K2012" s="31"/>
      <c r="L2012" s="32"/>
      <c r="M2012" s="25"/>
    </row>
    <row r="2013" spans="1:13" x14ac:dyDescent="0.2">
      <c r="A2013" s="25"/>
      <c r="B2013" s="30" t="s">
        <v>3028</v>
      </c>
      <c r="C2013" s="36"/>
      <c r="D2013" s="33"/>
      <c r="E2013" s="36"/>
      <c r="F2013" s="36"/>
      <c r="G2013" s="40"/>
      <c r="H2013" s="37"/>
      <c r="I2013" s="40"/>
      <c r="J2013" s="40"/>
      <c r="K2013" s="40"/>
      <c r="L2013" s="39"/>
      <c r="M2013" s="25"/>
    </row>
    <row r="2014" spans="1:13" x14ac:dyDescent="0.2">
      <c r="A2014" s="25">
        <v>1</v>
      </c>
      <c r="B2014" s="35" t="s">
        <v>2715</v>
      </c>
      <c r="C2014" s="36">
        <f>AVERAGE(C2015:C2046,C2048:C2057)</f>
        <v>784776216.25450003</v>
      </c>
      <c r="D2014" s="33"/>
      <c r="E2014" s="36">
        <f>AVERAGE(E2015:E2046,E2048:E2057)</f>
        <v>2.0565220952380951E-3</v>
      </c>
      <c r="F2014" s="36">
        <f>2*STDEV(E2015:E2046,E2048:E2057)</f>
        <v>1.414998116659816E-6</v>
      </c>
      <c r="G2014" s="38">
        <f t="shared" ref="G2014:G2057" si="437">1000*(E2014/((1+(0)/1000)*(E$2014/((1+((4.87)/1000))*0.0020052)))/0.0020052-1)</f>
        <v>4.8699999999999299</v>
      </c>
      <c r="H2014" s="38">
        <f>G2014-I2014</f>
        <v>-7.0166095156309893E-14</v>
      </c>
      <c r="I2014" s="38">
        <v>4.87</v>
      </c>
      <c r="J2014" s="37"/>
      <c r="K2014" s="37">
        <f>F2014/0.0020052*1000</f>
        <v>0.70566433106912818</v>
      </c>
      <c r="L2014" s="39"/>
      <c r="M2014" s="25"/>
    </row>
    <row r="2015" spans="1:13" x14ac:dyDescent="0.2">
      <c r="A2015" s="25"/>
      <c r="B2015" s="35" t="s">
        <v>982</v>
      </c>
      <c r="C2015" s="36">
        <v>753485219.98399997</v>
      </c>
      <c r="D2015" s="33"/>
      <c r="E2015" s="36">
        <v>2.056853E-3</v>
      </c>
      <c r="F2015" s="36">
        <v>3.46E-7</v>
      </c>
      <c r="G2015" s="38">
        <f t="shared" si="437"/>
        <v>5.031688643591492</v>
      </c>
      <c r="H2015" s="37"/>
      <c r="I2015" s="37"/>
      <c r="J2015" s="37">
        <f t="shared" ref="J2015:J2057" si="438">F2015/0.0020052*1000</f>
        <v>0.1725513664472372</v>
      </c>
      <c r="K2015" s="37">
        <f t="shared" ref="K2015:K2057" si="439">SQRT((F2015/0.0020052*1000)^2+(F$2014/0.0020052*1000)^2)</f>
        <v>0.7264544873603912</v>
      </c>
      <c r="L2015" s="39"/>
      <c r="M2015" s="25"/>
    </row>
    <row r="2016" spans="1:13" x14ac:dyDescent="0.2">
      <c r="A2016" s="25"/>
      <c r="B2016" s="35" t="s">
        <v>981</v>
      </c>
      <c r="C2016" s="36">
        <v>756728360.40900004</v>
      </c>
      <c r="D2016" s="33"/>
      <c r="E2016" s="36">
        <v>2.056647E-3</v>
      </c>
      <c r="F2016" s="36">
        <v>1.9600000000000001E-7</v>
      </c>
      <c r="G2016" s="38">
        <f t="shared" si="437"/>
        <v>4.9310317041504348</v>
      </c>
      <c r="H2016" s="37"/>
      <c r="I2016" s="37"/>
      <c r="J2016" s="37">
        <f t="shared" si="438"/>
        <v>9.7745860762018758E-2</v>
      </c>
      <c r="K2016" s="37">
        <f t="shared" si="439"/>
        <v>0.71240185389943234</v>
      </c>
      <c r="L2016" s="39"/>
      <c r="M2016" s="25"/>
    </row>
    <row r="2017" spans="1:13" x14ac:dyDescent="0.2">
      <c r="A2017" s="25"/>
      <c r="B2017" s="35" t="s">
        <v>980</v>
      </c>
      <c r="C2017" s="36">
        <v>758603262.43799996</v>
      </c>
      <c r="D2017" s="33"/>
      <c r="E2017" s="36">
        <v>2.0573929999999998E-3</v>
      </c>
      <c r="F2017" s="36">
        <v>9.3200000000000003E-7</v>
      </c>
      <c r="G2017" s="38">
        <f t="shared" si="437"/>
        <v>5.295546640185167</v>
      </c>
      <c r="H2017" s="37"/>
      <c r="I2017" s="37"/>
      <c r="J2017" s="37">
        <f t="shared" si="438"/>
        <v>0.4647915419908239</v>
      </c>
      <c r="K2017" s="37">
        <f t="shared" si="439"/>
        <v>0.84498125757288134</v>
      </c>
      <c r="L2017" s="39"/>
      <c r="M2017" s="25"/>
    </row>
    <row r="2018" spans="1:13" x14ac:dyDescent="0.2">
      <c r="A2018" s="25"/>
      <c r="B2018" s="35" t="s">
        <v>1080</v>
      </c>
      <c r="C2018" s="36">
        <v>768658304.39600003</v>
      </c>
      <c r="D2018" s="33"/>
      <c r="E2018" s="36">
        <v>2.0559139999999998E-3</v>
      </c>
      <c r="F2018" s="36">
        <v>2.8500000000000002E-7</v>
      </c>
      <c r="G2018" s="38">
        <f t="shared" si="437"/>
        <v>4.5728689050703597</v>
      </c>
      <c r="H2018" s="37"/>
      <c r="I2018" s="37"/>
      <c r="J2018" s="37">
        <f t="shared" si="438"/>
        <v>0.14213046080191505</v>
      </c>
      <c r="K2018" s="37">
        <f t="shared" si="439"/>
        <v>0.71983554790730142</v>
      </c>
      <c r="L2018" s="39"/>
      <c r="M2018" s="25"/>
    </row>
    <row r="2019" spans="1:13" x14ac:dyDescent="0.2">
      <c r="A2019" s="25"/>
      <c r="B2019" s="35" t="s">
        <v>1079</v>
      </c>
      <c r="C2019" s="36">
        <v>762382522.301</v>
      </c>
      <c r="D2019" s="33"/>
      <c r="E2019" s="36">
        <v>2.0559670000000001E-3</v>
      </c>
      <c r="F2019" s="36">
        <v>5.3200000000000005E-7</v>
      </c>
      <c r="G2019" s="38">
        <f t="shared" si="437"/>
        <v>4.598766078810268</v>
      </c>
      <c r="H2019" s="37"/>
      <c r="I2019" s="37"/>
      <c r="J2019" s="37">
        <f t="shared" si="438"/>
        <v>0.26531019349690804</v>
      </c>
      <c r="K2019" s="37">
        <f t="shared" si="439"/>
        <v>0.75389100466619641</v>
      </c>
      <c r="L2019" s="39"/>
      <c r="M2019" s="25"/>
    </row>
    <row r="2020" spans="1:13" x14ac:dyDescent="0.2">
      <c r="A2020" s="25"/>
      <c r="B2020" s="35" t="s">
        <v>1078</v>
      </c>
      <c r="C2020" s="36">
        <v>766790458.34300005</v>
      </c>
      <c r="D2020" s="33"/>
      <c r="E2020" s="36">
        <v>2.0562520000000002E-3</v>
      </c>
      <c r="F2020" s="36">
        <v>5.6000000000000004E-7</v>
      </c>
      <c r="G2020" s="38">
        <f t="shared" si="437"/>
        <v>4.7380244659012138</v>
      </c>
      <c r="H2020" s="37"/>
      <c r="I2020" s="37"/>
      <c r="J2020" s="37">
        <f t="shared" si="438"/>
        <v>0.27927388789148216</v>
      </c>
      <c r="K2020" s="37">
        <f t="shared" si="439"/>
        <v>0.7589176849970386</v>
      </c>
      <c r="L2020" s="39"/>
      <c r="M2020" s="25"/>
    </row>
    <row r="2021" spans="1:13" x14ac:dyDescent="0.2">
      <c r="A2021" s="25"/>
      <c r="B2021" s="35" t="s">
        <v>1077</v>
      </c>
      <c r="C2021" s="36">
        <v>759913633.676</v>
      </c>
      <c r="D2021" s="33"/>
      <c r="E2021" s="36">
        <v>2.0562890000000002E-3</v>
      </c>
      <c r="F2021" s="36">
        <v>8.5000000000000001E-7</v>
      </c>
      <c r="G2021" s="38">
        <f t="shared" si="437"/>
        <v>4.7561036249272881</v>
      </c>
      <c r="H2021" s="37"/>
      <c r="I2021" s="37"/>
      <c r="J2021" s="37">
        <f t="shared" si="438"/>
        <v>0.42389786554957115</v>
      </c>
      <c r="K2021" s="37">
        <f t="shared" si="439"/>
        <v>0.82319593570469141</v>
      </c>
      <c r="L2021" s="39"/>
      <c r="M2021" s="25"/>
    </row>
    <row r="2022" spans="1:13" x14ac:dyDescent="0.2">
      <c r="A2022" s="25"/>
      <c r="B2022" s="35" t="s">
        <v>1076</v>
      </c>
      <c r="C2022" s="36">
        <v>764297255.99899995</v>
      </c>
      <c r="D2022" s="33"/>
      <c r="E2022" s="36">
        <v>2.0559649999999999E-3</v>
      </c>
      <c r="F2022" s="36">
        <v>5.5899999999999996E-7</v>
      </c>
      <c r="G2022" s="38">
        <f t="shared" si="437"/>
        <v>4.5977888269710387</v>
      </c>
      <c r="H2022" s="37"/>
      <c r="I2022" s="37"/>
      <c r="J2022" s="37">
        <f t="shared" si="438"/>
        <v>0.2787751845202473</v>
      </c>
      <c r="K2022" s="37">
        <f t="shared" si="439"/>
        <v>0.75873430899593441</v>
      </c>
      <c r="L2022" s="39"/>
      <c r="M2022" s="25"/>
    </row>
    <row r="2023" spans="1:13" x14ac:dyDescent="0.2">
      <c r="A2023" s="25"/>
      <c r="B2023" s="35" t="s">
        <v>1075</v>
      </c>
      <c r="C2023" s="36">
        <v>756984952.81400001</v>
      </c>
      <c r="D2023" s="33"/>
      <c r="E2023" s="36">
        <v>2.0558109999999998E-3</v>
      </c>
      <c r="F2023" s="36">
        <v>3.6300000000000001E-7</v>
      </c>
      <c r="G2023" s="38">
        <f t="shared" si="437"/>
        <v>4.5225404353497201</v>
      </c>
      <c r="H2023" s="37"/>
      <c r="I2023" s="37"/>
      <c r="J2023" s="37">
        <f t="shared" si="438"/>
        <v>0.18102932375822861</v>
      </c>
      <c r="K2023" s="37">
        <f t="shared" si="439"/>
        <v>0.72851476594754183</v>
      </c>
      <c r="L2023" s="39"/>
      <c r="M2023" s="25"/>
    </row>
    <row r="2024" spans="1:13" x14ac:dyDescent="0.2">
      <c r="A2024" s="25"/>
      <c r="B2024" s="35" t="s">
        <v>1074</v>
      </c>
      <c r="C2024" s="36">
        <v>757727175.87</v>
      </c>
      <c r="D2024" s="33"/>
      <c r="E2024" s="36">
        <v>2.0558769999999998E-3</v>
      </c>
      <c r="F2024" s="36">
        <v>3.22E-7</v>
      </c>
      <c r="G2024" s="38">
        <f t="shared" si="437"/>
        <v>4.5547897460442854</v>
      </c>
      <c r="H2024" s="37"/>
      <c r="I2024" s="37"/>
      <c r="J2024" s="37">
        <f t="shared" si="438"/>
        <v>0.16058248553760224</v>
      </c>
      <c r="K2024" s="37">
        <f t="shared" si="439"/>
        <v>0.72370496944865204</v>
      </c>
      <c r="L2024" s="39"/>
      <c r="M2024" s="25"/>
    </row>
    <row r="2025" spans="1:13" x14ac:dyDescent="0.2">
      <c r="A2025" s="25"/>
      <c r="B2025" s="35" t="s">
        <v>1073</v>
      </c>
      <c r="C2025" s="36">
        <v>746305614.227</v>
      </c>
      <c r="D2025" s="33"/>
      <c r="E2025" s="36">
        <v>2.0565359999999999E-3</v>
      </c>
      <c r="F2025" s="36">
        <v>3.1800000000000002E-7</v>
      </c>
      <c r="G2025" s="38">
        <f t="shared" si="437"/>
        <v>4.8767942270726561</v>
      </c>
      <c r="H2025" s="37"/>
      <c r="I2025" s="37"/>
      <c r="J2025" s="37">
        <f t="shared" si="438"/>
        <v>0.15858767205266308</v>
      </c>
      <c r="K2025" s="37">
        <f t="shared" si="439"/>
        <v>0.72326495689361525</v>
      </c>
      <c r="L2025" s="39"/>
      <c r="M2025" s="25"/>
    </row>
    <row r="2026" spans="1:13" x14ac:dyDescent="0.2">
      <c r="A2026" s="25"/>
      <c r="B2026" s="35" t="s">
        <v>1072</v>
      </c>
      <c r="C2026" s="36">
        <v>745436531.25699997</v>
      </c>
      <c r="D2026" s="33"/>
      <c r="E2026" s="36">
        <v>2.0557290000000001E-3</v>
      </c>
      <c r="F2026" s="36">
        <v>4.9299999999999998E-7</v>
      </c>
      <c r="G2026" s="38">
        <f t="shared" si="437"/>
        <v>4.4824731099410986</v>
      </c>
      <c r="H2026" s="37"/>
      <c r="I2026" s="37"/>
      <c r="J2026" s="37">
        <f t="shared" si="438"/>
        <v>0.24586076201875126</v>
      </c>
      <c r="K2026" s="37">
        <f t="shared" si="439"/>
        <v>0.74726813289720928</v>
      </c>
      <c r="L2026" s="39"/>
      <c r="M2026" s="25"/>
    </row>
    <row r="2027" spans="1:13" x14ac:dyDescent="0.2">
      <c r="A2027" s="25"/>
      <c r="B2027" s="35" t="s">
        <v>1071</v>
      </c>
      <c r="C2027" s="36">
        <v>729987549.28400004</v>
      </c>
      <c r="D2027" s="33"/>
      <c r="E2027" s="36">
        <v>2.0555299999999999E-3</v>
      </c>
      <c r="F2027" s="36">
        <v>4.8400000000000005E-7</v>
      </c>
      <c r="G2027" s="38">
        <f t="shared" si="437"/>
        <v>4.3852365519372327</v>
      </c>
      <c r="H2027" s="37"/>
      <c r="I2027" s="37"/>
      <c r="J2027" s="37">
        <f t="shared" si="438"/>
        <v>0.24137243167763817</v>
      </c>
      <c r="K2027" s="37">
        <f t="shared" si="439"/>
        <v>0.74580345863854525</v>
      </c>
      <c r="L2027" s="39"/>
      <c r="M2027" s="25"/>
    </row>
    <row r="2028" spans="1:13" x14ac:dyDescent="0.2">
      <c r="A2028" s="25"/>
      <c r="B2028" s="35" t="s">
        <v>1070</v>
      </c>
      <c r="C2028" s="36">
        <v>732885925.50199997</v>
      </c>
      <c r="D2028" s="33"/>
      <c r="E2028" s="36">
        <v>2.0565090000000002E-3</v>
      </c>
      <c r="F2028" s="36">
        <v>4.1399999999999997E-7</v>
      </c>
      <c r="G2028" s="38">
        <f t="shared" si="437"/>
        <v>4.8636013272431722</v>
      </c>
      <c r="H2028" s="37"/>
      <c r="I2028" s="37"/>
      <c r="J2028" s="37">
        <f t="shared" si="438"/>
        <v>0.20646319569120286</v>
      </c>
      <c r="K2028" s="37">
        <f t="shared" si="439"/>
        <v>0.7352477128956364</v>
      </c>
      <c r="L2028" s="39"/>
      <c r="M2028" s="25"/>
    </row>
    <row r="2029" spans="1:13" x14ac:dyDescent="0.2">
      <c r="A2029" s="25"/>
      <c r="B2029" s="35" t="s">
        <v>1069</v>
      </c>
      <c r="C2029" s="36">
        <v>770113193.90600002</v>
      </c>
      <c r="D2029" s="33"/>
      <c r="E2029" s="36">
        <v>2.0563280000000001E-3</v>
      </c>
      <c r="F2029" s="36">
        <v>4.2100000000000002E-7</v>
      </c>
      <c r="G2029" s="38">
        <f t="shared" si="437"/>
        <v>4.7751600357921475</v>
      </c>
      <c r="H2029" s="37"/>
      <c r="I2029" s="37"/>
      <c r="J2029" s="37">
        <f t="shared" si="438"/>
        <v>0.20995411928984642</v>
      </c>
      <c r="K2029" s="37">
        <f t="shared" si="439"/>
        <v>0.73623561469818566</v>
      </c>
      <c r="L2029" s="39"/>
      <c r="M2029" s="25"/>
    </row>
    <row r="2030" spans="1:13" x14ac:dyDescent="0.2">
      <c r="A2030" s="25"/>
      <c r="B2030" s="35" t="s">
        <v>1068</v>
      </c>
      <c r="C2030" s="36">
        <v>777501315.87199998</v>
      </c>
      <c r="D2030" s="33"/>
      <c r="E2030" s="36">
        <v>2.0559530000000001E-3</v>
      </c>
      <c r="F2030" s="36">
        <v>3.4299999999999999E-7</v>
      </c>
      <c r="G2030" s="38">
        <f t="shared" si="437"/>
        <v>4.5919253159354412</v>
      </c>
      <c r="H2030" s="37"/>
      <c r="I2030" s="37"/>
      <c r="J2030" s="37">
        <f t="shared" si="438"/>
        <v>0.1710552563335328</v>
      </c>
      <c r="K2030" s="37">
        <f t="shared" si="439"/>
        <v>0.7261005776492474</v>
      </c>
      <c r="L2030" s="39"/>
      <c r="M2030" s="25"/>
    </row>
    <row r="2031" spans="1:13" x14ac:dyDescent="0.2">
      <c r="A2031" s="25"/>
      <c r="B2031" s="35" t="s">
        <v>1067</v>
      </c>
      <c r="C2031" s="36">
        <v>770494930.93499994</v>
      </c>
      <c r="D2031" s="33"/>
      <c r="E2031" s="36">
        <v>2.0563389999999999E-3</v>
      </c>
      <c r="F2031" s="36">
        <v>4.2300000000000002E-7</v>
      </c>
      <c r="G2031" s="38">
        <f t="shared" si="437"/>
        <v>4.7805349209080195</v>
      </c>
      <c r="H2031" s="37"/>
      <c r="I2031" s="37"/>
      <c r="J2031" s="37">
        <f t="shared" si="438"/>
        <v>0.21095152603231598</v>
      </c>
      <c r="K2031" s="37">
        <f t="shared" si="439"/>
        <v>0.73652066805935801</v>
      </c>
      <c r="L2031" s="39"/>
      <c r="M2031" s="25"/>
    </row>
    <row r="2032" spans="1:13" x14ac:dyDescent="0.2">
      <c r="A2032" s="25"/>
      <c r="B2032" s="35" t="s">
        <v>1066</v>
      </c>
      <c r="C2032" s="36">
        <v>771827171.24899995</v>
      </c>
      <c r="D2032" s="33"/>
      <c r="E2032" s="36">
        <v>2.0559340000000001E-3</v>
      </c>
      <c r="F2032" s="36">
        <v>6.0500000000000003E-7</v>
      </c>
      <c r="G2032" s="38">
        <f t="shared" si="437"/>
        <v>4.5826414234628743</v>
      </c>
      <c r="H2032" s="37"/>
      <c r="I2032" s="37"/>
      <c r="J2032" s="37">
        <f t="shared" si="438"/>
        <v>0.30171553959704767</v>
      </c>
      <c r="K2032" s="37">
        <f t="shared" si="439"/>
        <v>0.76745971554054726</v>
      </c>
      <c r="L2032" s="39"/>
      <c r="M2032" s="25"/>
    </row>
    <row r="2033" spans="1:13" x14ac:dyDescent="0.2">
      <c r="A2033" s="25"/>
      <c r="B2033" s="35" t="s">
        <v>1065</v>
      </c>
      <c r="C2033" s="36">
        <v>774789634.90100002</v>
      </c>
      <c r="D2033" s="33"/>
      <c r="E2033" s="36">
        <v>2.056338E-3</v>
      </c>
      <c r="F2033" s="36">
        <v>5.44E-7</v>
      </c>
      <c r="G2033" s="38">
        <f t="shared" si="437"/>
        <v>4.7800462949882938</v>
      </c>
      <c r="H2033" s="37"/>
      <c r="I2033" s="37"/>
      <c r="J2033" s="37">
        <f t="shared" si="438"/>
        <v>0.27129463395172554</v>
      </c>
      <c r="K2033" s="37">
        <f t="shared" si="439"/>
        <v>0.75601780835787258</v>
      </c>
      <c r="L2033" s="39"/>
      <c r="M2033" s="25"/>
    </row>
    <row r="2034" spans="1:13" x14ac:dyDescent="0.2">
      <c r="A2034" s="25"/>
      <c r="B2034" s="35" t="s">
        <v>979</v>
      </c>
      <c r="C2034" s="36">
        <v>775857706.95599997</v>
      </c>
      <c r="D2034" s="33"/>
      <c r="E2034" s="36">
        <v>2.0553160000000002E-3</v>
      </c>
      <c r="F2034" s="36">
        <v>6.1900000000000002E-7</v>
      </c>
      <c r="G2034" s="38">
        <f t="shared" si="437"/>
        <v>4.2806706051390364</v>
      </c>
      <c r="H2034" s="37"/>
      <c r="I2034" s="37"/>
      <c r="J2034" s="37">
        <f t="shared" si="438"/>
        <v>0.30869738679433478</v>
      </c>
      <c r="K2034" s="37">
        <f t="shared" si="439"/>
        <v>0.77023128004313834</v>
      </c>
      <c r="L2034" s="39"/>
      <c r="M2034" s="25"/>
    </row>
    <row r="2035" spans="1:13" x14ac:dyDescent="0.2">
      <c r="A2035" s="25"/>
      <c r="B2035" s="35" t="s">
        <v>976</v>
      </c>
      <c r="C2035" s="36">
        <v>779195282.51300001</v>
      </c>
      <c r="D2035" s="33"/>
      <c r="E2035" s="36">
        <v>2.0565710000000001E-3</v>
      </c>
      <c r="F2035" s="36">
        <v>5.0200000000000002E-7</v>
      </c>
      <c r="G2035" s="38">
        <f t="shared" si="437"/>
        <v>4.8938961342592791</v>
      </c>
      <c r="H2035" s="37"/>
      <c r="I2035" s="37"/>
      <c r="J2035" s="37">
        <f t="shared" si="438"/>
        <v>0.25034909235986436</v>
      </c>
      <c r="K2035" s="37">
        <f t="shared" si="439"/>
        <v>0.7487568471731314</v>
      </c>
      <c r="L2035" s="39"/>
      <c r="M2035" s="25"/>
    </row>
    <row r="2036" spans="1:13" x14ac:dyDescent="0.2">
      <c r="A2036" s="25"/>
      <c r="B2036" s="35" t="s">
        <v>978</v>
      </c>
      <c r="C2036" s="36">
        <v>777582725.39199996</v>
      </c>
      <c r="D2036" s="33"/>
      <c r="E2036" s="36">
        <v>2.0555370000000001E-3</v>
      </c>
      <c r="F2036" s="36">
        <v>4.4999999999999998E-7</v>
      </c>
      <c r="G2036" s="38">
        <f t="shared" si="437"/>
        <v>4.3886569333746461</v>
      </c>
      <c r="H2036" s="37"/>
      <c r="I2036" s="37"/>
      <c r="J2036" s="37">
        <f t="shared" si="438"/>
        <v>0.2244165170556553</v>
      </c>
      <c r="K2036" s="37">
        <f t="shared" si="439"/>
        <v>0.7404896496715071</v>
      </c>
      <c r="L2036" s="39"/>
      <c r="M2036" s="25"/>
    </row>
    <row r="2037" spans="1:13" x14ac:dyDescent="0.2">
      <c r="A2037" s="25"/>
      <c r="B2037" s="35" t="s">
        <v>974</v>
      </c>
      <c r="C2037" s="36">
        <v>788090233.54200006</v>
      </c>
      <c r="D2037" s="33"/>
      <c r="E2037" s="36">
        <v>2.0565290000000001E-3</v>
      </c>
      <c r="F2037" s="36">
        <v>6.6899999999999997E-7</v>
      </c>
      <c r="G2037" s="38">
        <f t="shared" si="437"/>
        <v>4.8733738456352427</v>
      </c>
      <c r="H2037" s="37"/>
      <c r="I2037" s="37"/>
      <c r="J2037" s="37">
        <f t="shared" si="438"/>
        <v>0.33363255535607422</v>
      </c>
      <c r="K2037" s="37">
        <f t="shared" si="439"/>
        <v>0.78055930597018963</v>
      </c>
      <c r="L2037" s="39"/>
      <c r="M2037" s="25"/>
    </row>
    <row r="2038" spans="1:13" x14ac:dyDescent="0.2">
      <c r="A2038" s="25"/>
      <c r="B2038" s="35" t="s">
        <v>977</v>
      </c>
      <c r="C2038" s="36">
        <v>773640968.90699995</v>
      </c>
      <c r="D2038" s="33"/>
      <c r="E2038" s="36">
        <v>2.0569680000000002E-3</v>
      </c>
      <c r="F2038" s="36">
        <v>4.8500000000000002E-7</v>
      </c>
      <c r="G2038" s="38">
        <f t="shared" si="437"/>
        <v>5.0878806243475072</v>
      </c>
      <c r="H2038" s="37"/>
      <c r="I2038" s="37"/>
      <c r="J2038" s="37">
        <f t="shared" si="438"/>
        <v>0.24187113504887295</v>
      </c>
      <c r="K2038" s="37">
        <f t="shared" si="439"/>
        <v>0.745965008638522</v>
      </c>
      <c r="L2038" s="39"/>
      <c r="M2038" s="25"/>
    </row>
    <row r="2039" spans="1:13" x14ac:dyDescent="0.2">
      <c r="A2039" s="25"/>
      <c r="B2039" s="35" t="s">
        <v>971</v>
      </c>
      <c r="C2039" s="36">
        <v>779731630.65499997</v>
      </c>
      <c r="D2039" s="33"/>
      <c r="E2039" s="36">
        <v>2.0565039999999998E-3</v>
      </c>
      <c r="F2039" s="36">
        <v>5.0500000000000004E-7</v>
      </c>
      <c r="G2039" s="38">
        <f t="shared" si="437"/>
        <v>4.861158197644766</v>
      </c>
      <c r="H2039" s="37"/>
      <c r="I2039" s="37"/>
      <c r="J2039" s="37">
        <f t="shared" si="438"/>
        <v>0.25184520247356873</v>
      </c>
      <c r="K2039" s="37">
        <f t="shared" si="439"/>
        <v>0.74925840279051459</v>
      </c>
      <c r="L2039" s="39"/>
      <c r="M2039" s="25"/>
    </row>
    <row r="2040" spans="1:13" x14ac:dyDescent="0.2">
      <c r="A2040" s="25"/>
      <c r="B2040" s="35" t="s">
        <v>972</v>
      </c>
      <c r="C2040" s="36">
        <v>781151211.08800006</v>
      </c>
      <c r="D2040" s="33"/>
      <c r="E2040" s="36">
        <v>2.0565879999999998E-3</v>
      </c>
      <c r="F2040" s="36">
        <v>8.5300000000000003E-7</v>
      </c>
      <c r="G2040" s="38">
        <f t="shared" si="437"/>
        <v>4.9022027748926167</v>
      </c>
      <c r="H2040" s="37"/>
      <c r="I2040" s="37"/>
      <c r="J2040" s="37">
        <f t="shared" si="438"/>
        <v>0.42539397566327553</v>
      </c>
      <c r="K2040" s="37">
        <f t="shared" si="439"/>
        <v>0.82396734320836262</v>
      </c>
      <c r="L2040" s="39"/>
      <c r="M2040" s="25"/>
    </row>
    <row r="2041" spans="1:13" x14ac:dyDescent="0.2">
      <c r="A2041" s="25"/>
      <c r="B2041" s="35" t="s">
        <v>975</v>
      </c>
      <c r="C2041" s="36">
        <v>774119002.18200004</v>
      </c>
      <c r="D2041" s="33"/>
      <c r="E2041" s="36">
        <v>2.056343E-3</v>
      </c>
      <c r="F2041" s="36">
        <v>4.2199999999999999E-7</v>
      </c>
      <c r="G2041" s="38">
        <f t="shared" si="437"/>
        <v>4.782489424586478</v>
      </c>
      <c r="H2041" s="37"/>
      <c r="I2041" s="37"/>
      <c r="J2041" s="37">
        <f t="shared" si="438"/>
        <v>0.21045282266108117</v>
      </c>
      <c r="K2041" s="37">
        <f t="shared" si="439"/>
        <v>0.73637798630136719</v>
      </c>
      <c r="L2041" s="39"/>
      <c r="M2041" s="25"/>
    </row>
    <row r="2042" spans="1:13" x14ac:dyDescent="0.2">
      <c r="A2042" s="25"/>
      <c r="B2042" s="35" t="s">
        <v>970</v>
      </c>
      <c r="C2042" s="36">
        <v>777692462.76699996</v>
      </c>
      <c r="D2042" s="33"/>
      <c r="E2042" s="36">
        <v>2.0566120000000002E-3</v>
      </c>
      <c r="F2042" s="36">
        <v>2.5899999999999998E-7</v>
      </c>
      <c r="G2042" s="38">
        <f t="shared" si="437"/>
        <v>4.9139297969638118</v>
      </c>
      <c r="H2042" s="37"/>
      <c r="I2042" s="37"/>
      <c r="J2042" s="37">
        <f t="shared" si="438"/>
        <v>0.12916417314981049</v>
      </c>
      <c r="K2042" s="37">
        <f t="shared" si="439"/>
        <v>0.7173879924899178</v>
      </c>
      <c r="L2042" s="39"/>
      <c r="M2042" s="25"/>
    </row>
    <row r="2043" spans="1:13" x14ac:dyDescent="0.2">
      <c r="A2043" s="25"/>
      <c r="B2043" s="35" t="s">
        <v>973</v>
      </c>
      <c r="C2043" s="36">
        <v>780738118.42400002</v>
      </c>
      <c r="D2043" s="33"/>
      <c r="E2043" s="36">
        <v>2.0563949999999999E-3</v>
      </c>
      <c r="F2043" s="36">
        <v>4.0499999999999999E-7</v>
      </c>
      <c r="G2043" s="38">
        <f t="shared" si="437"/>
        <v>4.8078979724066606</v>
      </c>
      <c r="H2043" s="37"/>
      <c r="I2043" s="37"/>
      <c r="J2043" s="37">
        <f t="shared" si="438"/>
        <v>0.20197486535008977</v>
      </c>
      <c r="K2043" s="37">
        <f t="shared" si="439"/>
        <v>0.73399999616922829</v>
      </c>
      <c r="L2043" s="39"/>
      <c r="M2043" s="25"/>
    </row>
    <row r="2044" spans="1:13" x14ac:dyDescent="0.2">
      <c r="A2044" s="25"/>
      <c r="B2044" s="35" t="s">
        <v>968</v>
      </c>
      <c r="C2044" s="36">
        <v>779091266.42299998</v>
      </c>
      <c r="D2044" s="33"/>
      <c r="E2044" s="36">
        <v>2.0557100000000001E-3</v>
      </c>
      <c r="F2044" s="36">
        <v>3.96E-7</v>
      </c>
      <c r="G2044" s="38">
        <f t="shared" si="437"/>
        <v>4.4731892174683097</v>
      </c>
      <c r="H2044" s="37"/>
      <c r="I2044" s="37"/>
      <c r="J2044" s="37">
        <f t="shared" si="438"/>
        <v>0.19748653500897664</v>
      </c>
      <c r="K2044" s="37">
        <f t="shared" si="439"/>
        <v>0.7327776468022833</v>
      </c>
      <c r="L2044" s="39"/>
      <c r="M2044" s="25"/>
    </row>
    <row r="2045" spans="1:13" x14ac:dyDescent="0.2">
      <c r="A2045" s="25"/>
      <c r="B2045" s="35" t="s">
        <v>966</v>
      </c>
      <c r="C2045" s="36">
        <v>785244943.54799998</v>
      </c>
      <c r="D2045" s="33"/>
      <c r="E2045" s="36">
        <v>2.0568940000000001E-3</v>
      </c>
      <c r="F2045" s="36">
        <v>3.96E-7</v>
      </c>
      <c r="G2045" s="38">
        <f t="shared" si="437"/>
        <v>5.0517223062960248</v>
      </c>
      <c r="H2045" s="37"/>
      <c r="I2045" s="37"/>
      <c r="J2045" s="37">
        <f t="shared" si="438"/>
        <v>0.19748653500897664</v>
      </c>
      <c r="K2045" s="37">
        <f t="shared" si="439"/>
        <v>0.7327776468022833</v>
      </c>
      <c r="L2045" s="39"/>
      <c r="M2045" s="25"/>
    </row>
    <row r="2046" spans="1:13" x14ac:dyDescent="0.2">
      <c r="A2046" s="25"/>
      <c r="B2046" s="35" t="s">
        <v>969</v>
      </c>
      <c r="C2046" s="36">
        <v>791301321.352</v>
      </c>
      <c r="D2046" s="33"/>
      <c r="E2046" s="36">
        <v>2.0562509999999998E-3</v>
      </c>
      <c r="F2046" s="36">
        <v>2.1500000000000001E-7</v>
      </c>
      <c r="G2046" s="38">
        <f t="shared" si="437"/>
        <v>4.7375358399817102</v>
      </c>
      <c r="H2046" s="37"/>
      <c r="I2046" s="37"/>
      <c r="J2046" s="37">
        <f t="shared" si="438"/>
        <v>0.10722122481547976</v>
      </c>
      <c r="K2046" s="37">
        <f t="shared" si="439"/>
        <v>0.71376364378845458</v>
      </c>
      <c r="L2046" s="39"/>
      <c r="M2046" s="25"/>
    </row>
    <row r="2047" spans="1:13" x14ac:dyDescent="0.2">
      <c r="A2047" s="25"/>
      <c r="B2047" s="41" t="s">
        <v>1064</v>
      </c>
      <c r="C2047" s="36">
        <v>592069268.39199996</v>
      </c>
      <c r="D2047" s="33"/>
      <c r="E2047" s="42">
        <v>2.0513369999999999E-3</v>
      </c>
      <c r="F2047" s="42">
        <v>6.3E-7</v>
      </c>
      <c r="G2047" s="38">
        <f t="shared" si="437"/>
        <v>2.3364280709796681</v>
      </c>
      <c r="H2047" s="37"/>
      <c r="I2047" s="37"/>
      <c r="J2047" s="37">
        <f t="shared" si="438"/>
        <v>0.31418312387791741</v>
      </c>
      <c r="K2047" s="37">
        <f t="shared" si="439"/>
        <v>0.77244623338645846</v>
      </c>
      <c r="L2047" s="39" t="s">
        <v>907</v>
      </c>
      <c r="M2047" s="25"/>
    </row>
    <row r="2048" spans="1:13" x14ac:dyDescent="0.2">
      <c r="A2048" s="25"/>
      <c r="B2048" s="35" t="s">
        <v>967</v>
      </c>
      <c r="C2048" s="36">
        <v>793247528.94700003</v>
      </c>
      <c r="D2048" s="33"/>
      <c r="E2048" s="36">
        <v>2.0568610000000001E-3</v>
      </c>
      <c r="F2048" s="36">
        <v>3.2599999999999998E-7</v>
      </c>
      <c r="G2048" s="38">
        <f t="shared" si="437"/>
        <v>5.0355976509484091</v>
      </c>
      <c r="H2048" s="37"/>
      <c r="I2048" s="37"/>
      <c r="J2048" s="37">
        <f t="shared" si="438"/>
        <v>0.16257729902254139</v>
      </c>
      <c r="K2048" s="37">
        <f t="shared" si="439"/>
        <v>0.72415020976362698</v>
      </c>
      <c r="L2048" s="39"/>
      <c r="M2048" s="25"/>
    </row>
    <row r="2049" spans="1:13" x14ac:dyDescent="0.2">
      <c r="A2049" s="25"/>
      <c r="B2049" s="35" t="s">
        <v>1063</v>
      </c>
      <c r="C2049" s="36">
        <v>796441517.03799999</v>
      </c>
      <c r="D2049" s="33"/>
      <c r="E2049" s="36">
        <v>2.057012E-3</v>
      </c>
      <c r="F2049" s="36">
        <v>4.9399999999999995E-7</v>
      </c>
      <c r="G2049" s="38">
        <f t="shared" si="437"/>
        <v>5.1093801648107728</v>
      </c>
      <c r="H2049" s="37"/>
      <c r="I2049" s="37"/>
      <c r="J2049" s="37">
        <f t="shared" si="438"/>
        <v>0.24635946538998602</v>
      </c>
      <c r="K2049" s="37">
        <f t="shared" si="439"/>
        <v>0.74743236104043542</v>
      </c>
      <c r="L2049" s="39"/>
      <c r="M2049" s="25"/>
    </row>
    <row r="2050" spans="1:13" x14ac:dyDescent="0.2">
      <c r="A2050" s="25"/>
      <c r="B2050" s="35" t="s">
        <v>963</v>
      </c>
      <c r="C2050" s="36">
        <v>823246100.61899996</v>
      </c>
      <c r="D2050" s="33"/>
      <c r="E2050" s="36">
        <v>2.0568850000000001E-3</v>
      </c>
      <c r="F2050" s="36">
        <v>4.0400000000000002E-7</v>
      </c>
      <c r="G2050" s="38">
        <f t="shared" si="437"/>
        <v>5.0473246730193821</v>
      </c>
      <c r="H2050" s="37"/>
      <c r="I2050" s="37"/>
      <c r="J2050" s="37">
        <f t="shared" si="438"/>
        <v>0.20147616197885498</v>
      </c>
      <c r="K2050" s="37">
        <f t="shared" si="439"/>
        <v>0.73386292452267265</v>
      </c>
      <c r="L2050" s="39"/>
      <c r="M2050" s="25"/>
    </row>
    <row r="2051" spans="1:13" x14ac:dyDescent="0.2">
      <c r="A2051" s="25"/>
      <c r="B2051" s="35" t="s">
        <v>965</v>
      </c>
      <c r="C2051" s="36">
        <v>881217015.48599994</v>
      </c>
      <c r="D2051" s="33"/>
      <c r="E2051" s="36">
        <v>2.0575379999999998E-3</v>
      </c>
      <c r="F2051" s="36">
        <v>2.3999999999999998E-7</v>
      </c>
      <c r="G2051" s="38">
        <f t="shared" si="437"/>
        <v>5.3663973985296209</v>
      </c>
      <c r="H2051" s="37"/>
      <c r="I2051" s="37"/>
      <c r="J2051" s="37">
        <f t="shared" si="438"/>
        <v>0.11968880909634949</v>
      </c>
      <c r="K2051" s="37">
        <f t="shared" si="439"/>
        <v>0.71574266267014053</v>
      </c>
      <c r="L2051" s="39"/>
      <c r="M2051" s="25"/>
    </row>
    <row r="2052" spans="1:13" x14ac:dyDescent="0.2">
      <c r="A2052" s="25"/>
      <c r="B2052" s="35" t="s">
        <v>1062</v>
      </c>
      <c r="C2052" s="36">
        <v>824747092.78699994</v>
      </c>
      <c r="D2052" s="33"/>
      <c r="E2052" s="36">
        <v>2.0566999999999998E-3</v>
      </c>
      <c r="F2052" s="36">
        <v>6.9699999999999995E-7</v>
      </c>
      <c r="G2052" s="38">
        <f t="shared" si="437"/>
        <v>4.956928877889899</v>
      </c>
      <c r="H2052" s="37"/>
      <c r="I2052" s="37"/>
      <c r="J2052" s="37">
        <f t="shared" si="438"/>
        <v>0.34759624975064829</v>
      </c>
      <c r="K2052" s="37">
        <f t="shared" si="439"/>
        <v>0.78662907458595455</v>
      </c>
      <c r="L2052" s="39"/>
      <c r="M2052" s="25"/>
    </row>
    <row r="2053" spans="1:13" x14ac:dyDescent="0.2">
      <c r="A2053" s="25"/>
      <c r="B2053" s="35" t="s">
        <v>1061</v>
      </c>
      <c r="C2053" s="36">
        <v>881132828.36300004</v>
      </c>
      <c r="D2053" s="33"/>
      <c r="E2053" s="36">
        <v>2.0577249999999998E-3</v>
      </c>
      <c r="F2053" s="36">
        <v>6.1399999999999997E-7</v>
      </c>
      <c r="G2053" s="38">
        <f t="shared" si="437"/>
        <v>5.4577704454981113</v>
      </c>
      <c r="H2053" s="37"/>
      <c r="I2053" s="37"/>
      <c r="J2053" s="37">
        <f t="shared" si="438"/>
        <v>0.30620386993816079</v>
      </c>
      <c r="K2053" s="37">
        <f t="shared" si="439"/>
        <v>0.76923530737242307</v>
      </c>
      <c r="L2053" s="39"/>
      <c r="M2053" s="25"/>
    </row>
    <row r="2054" spans="1:13" x14ac:dyDescent="0.2">
      <c r="A2054" s="25"/>
      <c r="B2054" s="35" t="s">
        <v>1060</v>
      </c>
      <c r="C2054" s="36">
        <v>817922258.83800006</v>
      </c>
      <c r="D2054" s="33"/>
      <c r="E2054" s="36">
        <v>2.0571949999999999E-3</v>
      </c>
      <c r="F2054" s="36">
        <v>2.91E-7</v>
      </c>
      <c r="G2054" s="38">
        <f t="shared" si="437"/>
        <v>5.1987987081008047</v>
      </c>
      <c r="H2054" s="37"/>
      <c r="I2054" s="37"/>
      <c r="J2054" s="37">
        <f t="shared" si="438"/>
        <v>0.14512268102932374</v>
      </c>
      <c r="K2054" s="37">
        <f t="shared" si="439"/>
        <v>0.72043232901666687</v>
      </c>
      <c r="L2054" s="39"/>
      <c r="M2054" s="25"/>
    </row>
    <row r="2055" spans="1:13" x14ac:dyDescent="0.2">
      <c r="A2055" s="25"/>
      <c r="B2055" s="35" t="s">
        <v>1059</v>
      </c>
      <c r="C2055" s="36">
        <v>880796649.66400003</v>
      </c>
      <c r="D2055" s="33"/>
      <c r="E2055" s="36">
        <v>2.0585460000000001E-3</v>
      </c>
      <c r="F2055" s="36">
        <v>3.1399999999999998E-7</v>
      </c>
      <c r="G2055" s="38">
        <f t="shared" si="437"/>
        <v>5.8589323255044956</v>
      </c>
      <c r="H2055" s="37"/>
      <c r="I2055" s="37"/>
      <c r="J2055" s="37">
        <f t="shared" si="438"/>
        <v>0.1565928585677239</v>
      </c>
      <c r="K2055" s="37">
        <f t="shared" si="439"/>
        <v>0.72283018164548951</v>
      </c>
      <c r="L2055" s="39"/>
      <c r="M2055" s="25"/>
    </row>
    <row r="2056" spans="1:13" x14ac:dyDescent="0.2">
      <c r="A2056" s="25"/>
      <c r="B2056" s="35" t="s">
        <v>1058</v>
      </c>
      <c r="C2056" s="36">
        <v>820298627.19700003</v>
      </c>
      <c r="D2056" s="33"/>
      <c r="E2056" s="36">
        <v>2.056535E-3</v>
      </c>
      <c r="F2056" s="36">
        <v>3.3799999999999998E-7</v>
      </c>
      <c r="G2056" s="38">
        <f t="shared" si="437"/>
        <v>4.8763056011531525</v>
      </c>
      <c r="H2056" s="37"/>
      <c r="I2056" s="37"/>
      <c r="J2056" s="37">
        <f t="shared" si="438"/>
        <v>0.16856173947735886</v>
      </c>
      <c r="K2056" s="37">
        <f t="shared" si="439"/>
        <v>0.72551720045693824</v>
      </c>
      <c r="L2056" s="39"/>
      <c r="M2056" s="25"/>
    </row>
    <row r="2057" spans="1:13" x14ac:dyDescent="0.2">
      <c r="A2057" s="25"/>
      <c r="B2057" s="35" t="s">
        <v>1057</v>
      </c>
      <c r="C2057" s="36">
        <v>873201576.63800001</v>
      </c>
      <c r="D2057" s="33"/>
      <c r="E2057" s="36">
        <v>2.0585489999999998E-3</v>
      </c>
      <c r="F2057" s="36">
        <v>3.8000000000000001E-7</v>
      </c>
      <c r="G2057" s="38">
        <f t="shared" si="437"/>
        <v>5.8603982032630064</v>
      </c>
      <c r="H2057" s="37"/>
      <c r="I2057" s="37"/>
      <c r="J2057" s="37">
        <f t="shared" si="438"/>
        <v>0.18950728106922005</v>
      </c>
      <c r="K2057" s="37">
        <f t="shared" si="439"/>
        <v>0.73066761097060307</v>
      </c>
      <c r="L2057" s="39"/>
      <c r="M2057" s="25"/>
    </row>
    <row r="2058" spans="1:13" x14ac:dyDescent="0.2">
      <c r="A2058" s="25"/>
      <c r="B2058" s="35"/>
      <c r="C2058" s="36"/>
      <c r="D2058" s="33"/>
      <c r="E2058" s="36"/>
      <c r="F2058" s="36"/>
      <c r="G2058" s="40"/>
      <c r="H2058" s="37"/>
      <c r="I2058" s="37"/>
      <c r="J2058" s="40"/>
      <c r="K2058" s="40"/>
      <c r="L2058" s="39"/>
      <c r="M2058" s="25"/>
    </row>
    <row r="2059" spans="1:13" x14ac:dyDescent="0.2">
      <c r="A2059" s="25">
        <v>1</v>
      </c>
      <c r="B2059" s="35" t="s">
        <v>1553</v>
      </c>
      <c r="C2059" s="36">
        <f>AVERAGE(C2060:C2071)</f>
        <v>808097438.15816677</v>
      </c>
      <c r="D2059" s="33"/>
      <c r="E2059" s="36">
        <f>AVERAGE(E2060:E2071)</f>
        <v>2.067529666666667E-3</v>
      </c>
      <c r="F2059" s="36">
        <f>2*STDEV(E2060:E2071)</f>
        <v>1.3628948691085867E-6</v>
      </c>
      <c r="G2059" s="38">
        <f t="shared" ref="G2059:G2071" si="440">1000*(E2059/((1+(0)/1000)*(E$2014/((1+((4.87)/1000))*0.0020052)))/0.0020052-1)</f>
        <v>10.248584712044151</v>
      </c>
      <c r="H2059" s="38">
        <f>G2059-I2059</f>
        <v>6.8584712044151175E-2</v>
      </c>
      <c r="I2059" s="40">
        <v>10.18</v>
      </c>
      <c r="J2059" s="37"/>
      <c r="K2059" s="37">
        <f>F2059/0.0020052*1000</f>
        <v>0.67968026586304942</v>
      </c>
      <c r="L2059" s="39"/>
      <c r="M2059" s="25"/>
    </row>
    <row r="2060" spans="1:13" x14ac:dyDescent="0.2">
      <c r="A2060" s="25"/>
      <c r="B2060" s="35" t="s">
        <v>1038</v>
      </c>
      <c r="C2060" s="36">
        <v>823928738.38900006</v>
      </c>
      <c r="D2060" s="33"/>
      <c r="E2060" s="36">
        <v>2.0683849999999998E-3</v>
      </c>
      <c r="F2060" s="36">
        <v>1.72E-7</v>
      </c>
      <c r="G2060" s="38">
        <f t="shared" si="440"/>
        <v>10.666522748623786</v>
      </c>
      <c r="H2060" s="37"/>
      <c r="I2060" s="37"/>
      <c r="J2060" s="37">
        <f t="shared" ref="J2060:J2071" si="441">F2060/0.0020052*1000</f>
        <v>8.5776979852383806E-2</v>
      </c>
      <c r="K2060" s="37">
        <f t="shared" ref="K2060:K2071" si="442">SQRT((F2060/0.0020052*1000)^2+(F$2014/0.0020052*1000)^2)</f>
        <v>0.71085852208145917</v>
      </c>
      <c r="L2060" s="39"/>
      <c r="M2060" s="25"/>
    </row>
    <row r="2061" spans="1:13" x14ac:dyDescent="0.2">
      <c r="A2061" s="25"/>
      <c r="B2061" s="35" t="s">
        <v>1036</v>
      </c>
      <c r="C2061" s="36">
        <v>825664554.16900003</v>
      </c>
      <c r="D2061" s="33"/>
      <c r="E2061" s="36">
        <v>2.0682640000000002E-3</v>
      </c>
      <c r="F2061" s="36">
        <v>6.1699999999999998E-7</v>
      </c>
      <c r="G2061" s="38">
        <f t="shared" si="440"/>
        <v>10.607399012350083</v>
      </c>
      <c r="H2061" s="37"/>
      <c r="I2061" s="37"/>
      <c r="J2061" s="37">
        <f t="shared" si="441"/>
        <v>0.30769998005186516</v>
      </c>
      <c r="K2061" s="37">
        <f t="shared" si="442"/>
        <v>0.7698320764083284</v>
      </c>
      <c r="L2061" s="39"/>
      <c r="M2061" s="25"/>
    </row>
    <row r="2062" spans="1:13" x14ac:dyDescent="0.2">
      <c r="A2062" s="25"/>
      <c r="B2062" s="35" t="s">
        <v>1035</v>
      </c>
      <c r="C2062" s="36">
        <v>822868817.75199997</v>
      </c>
      <c r="D2062" s="33"/>
      <c r="E2062" s="36">
        <v>2.0680799999999999E-3</v>
      </c>
      <c r="F2062" s="36">
        <v>5.9500000000000002E-7</v>
      </c>
      <c r="G2062" s="38">
        <f t="shared" si="440"/>
        <v>10.517491843140325</v>
      </c>
      <c r="H2062" s="37"/>
      <c r="I2062" s="37"/>
      <c r="J2062" s="37">
        <f t="shared" si="441"/>
        <v>0.29672850588469979</v>
      </c>
      <c r="K2062" s="37">
        <f t="shared" si="442"/>
        <v>0.76551287013858005</v>
      </c>
      <c r="L2062" s="39"/>
      <c r="M2062" s="25"/>
    </row>
    <row r="2063" spans="1:13" x14ac:dyDescent="0.2">
      <c r="A2063" s="25"/>
      <c r="B2063" s="35" t="s">
        <v>1034</v>
      </c>
      <c r="C2063" s="36">
        <v>830916302.04400003</v>
      </c>
      <c r="D2063" s="33"/>
      <c r="E2063" s="36">
        <v>2.0677970000000001E-3</v>
      </c>
      <c r="F2063" s="36">
        <v>2.72E-7</v>
      </c>
      <c r="G2063" s="38">
        <f t="shared" si="440"/>
        <v>10.379210707888609</v>
      </c>
      <c r="H2063" s="37"/>
      <c r="I2063" s="37"/>
      <c r="J2063" s="37">
        <f t="shared" si="441"/>
        <v>0.13564731697586277</v>
      </c>
      <c r="K2063" s="37">
        <f t="shared" si="442"/>
        <v>0.71858356698855164</v>
      </c>
      <c r="L2063" s="39"/>
      <c r="M2063" s="25"/>
    </row>
    <row r="2064" spans="1:13" x14ac:dyDescent="0.2">
      <c r="A2064" s="25"/>
      <c r="B2064" s="35" t="s">
        <v>913</v>
      </c>
      <c r="C2064" s="36">
        <v>806657047.005</v>
      </c>
      <c r="D2064" s="33"/>
      <c r="E2064" s="36">
        <v>2.066951E-3</v>
      </c>
      <c r="F2064" s="36">
        <v>8.0299999999999998E-7</v>
      </c>
      <c r="G2064" s="38">
        <f t="shared" si="440"/>
        <v>9.9658331798917477</v>
      </c>
      <c r="H2064" s="37"/>
      <c r="I2064" s="37"/>
      <c r="J2064" s="37">
        <f t="shared" si="441"/>
        <v>0.40045880710153603</v>
      </c>
      <c r="K2064" s="37">
        <f t="shared" si="442"/>
        <v>0.81137500844456956</v>
      </c>
      <c r="L2064" s="39"/>
      <c r="M2064" s="25"/>
    </row>
    <row r="2065" spans="1:13" x14ac:dyDescent="0.2">
      <c r="A2065" s="25"/>
      <c r="B2065" s="35" t="s">
        <v>912</v>
      </c>
      <c r="C2065" s="36">
        <v>791865172.22800004</v>
      </c>
      <c r="D2065" s="33"/>
      <c r="E2065" s="36">
        <v>2.066858E-3</v>
      </c>
      <c r="F2065" s="36">
        <v>5.0299999999999999E-7</v>
      </c>
      <c r="G2065" s="38">
        <f t="shared" si="440"/>
        <v>9.9203909693674763</v>
      </c>
      <c r="H2065" s="37"/>
      <c r="I2065" s="37"/>
      <c r="J2065" s="37">
        <f t="shared" si="441"/>
        <v>0.25084779573109911</v>
      </c>
      <c r="K2065" s="37">
        <f t="shared" si="442"/>
        <v>0.74892373761711639</v>
      </c>
      <c r="L2065" s="39"/>
      <c r="M2065" s="25"/>
    </row>
    <row r="2066" spans="1:13" x14ac:dyDescent="0.2">
      <c r="A2066" s="25"/>
      <c r="B2066" s="35" t="s">
        <v>911</v>
      </c>
      <c r="C2066" s="36">
        <v>793337938.78400004</v>
      </c>
      <c r="D2066" s="33"/>
      <c r="E2066" s="36">
        <v>2.0669479999999999E-3</v>
      </c>
      <c r="F2066" s="36">
        <v>3.96E-7</v>
      </c>
      <c r="G2066" s="38">
        <f t="shared" si="440"/>
        <v>9.9643673021330148</v>
      </c>
      <c r="H2066" s="37"/>
      <c r="I2066" s="37"/>
      <c r="J2066" s="37">
        <f t="shared" si="441"/>
        <v>0.19748653500897664</v>
      </c>
      <c r="K2066" s="37">
        <f t="shared" si="442"/>
        <v>0.7327776468022833</v>
      </c>
      <c r="L2066" s="39"/>
      <c r="M2066" s="25"/>
    </row>
    <row r="2067" spans="1:13" x14ac:dyDescent="0.2">
      <c r="A2067" s="25"/>
      <c r="B2067" s="35" t="s">
        <v>910</v>
      </c>
      <c r="C2067" s="36">
        <v>790454391.61699998</v>
      </c>
      <c r="D2067" s="33"/>
      <c r="E2067" s="36">
        <v>2.0672289999999999E-3</v>
      </c>
      <c r="F2067" s="36">
        <v>6.1500000000000004E-7</v>
      </c>
      <c r="G2067" s="38">
        <f t="shared" si="440"/>
        <v>10.101671185545502</v>
      </c>
      <c r="H2067" s="37"/>
      <c r="I2067" s="37"/>
      <c r="J2067" s="37">
        <f t="shared" si="441"/>
        <v>0.3067025733093956</v>
      </c>
      <c r="K2067" s="37">
        <f t="shared" si="442"/>
        <v>0.76943395858114116</v>
      </c>
      <c r="L2067" s="39"/>
      <c r="M2067" s="25"/>
    </row>
    <row r="2068" spans="1:13" x14ac:dyDescent="0.2">
      <c r="A2068" s="25"/>
      <c r="B2068" s="35" t="s">
        <v>909</v>
      </c>
      <c r="C2068" s="36">
        <v>794891635.58200002</v>
      </c>
      <c r="D2068" s="33"/>
      <c r="E2068" s="36">
        <v>2.0664160000000002E-3</v>
      </c>
      <c r="F2068" s="36">
        <v>7.8400000000000003E-7</v>
      </c>
      <c r="G2068" s="38">
        <f t="shared" si="440"/>
        <v>9.7044183128964789</v>
      </c>
      <c r="H2068" s="37"/>
      <c r="I2068" s="37"/>
      <c r="J2068" s="37">
        <f t="shared" si="441"/>
        <v>0.39098344304807503</v>
      </c>
      <c r="K2068" s="37">
        <f t="shared" si="442"/>
        <v>0.80674047926267312</v>
      </c>
      <c r="L2068" s="39"/>
      <c r="M2068" s="25"/>
    </row>
    <row r="2069" spans="1:13" x14ac:dyDescent="0.2">
      <c r="A2069" s="25"/>
      <c r="B2069" s="35" t="s">
        <v>908</v>
      </c>
      <c r="C2069" s="36">
        <v>792712157.28999996</v>
      </c>
      <c r="D2069" s="33"/>
      <c r="E2069" s="36">
        <v>2.0685030000000002E-3</v>
      </c>
      <c r="F2069" s="36">
        <v>6.8100000000000002E-7</v>
      </c>
      <c r="G2069" s="38">
        <f t="shared" si="440"/>
        <v>10.724180607138756</v>
      </c>
      <c r="H2069" s="37"/>
      <c r="I2069" s="37"/>
      <c r="J2069" s="37">
        <f t="shared" si="441"/>
        <v>0.33961699581089172</v>
      </c>
      <c r="K2069" s="37">
        <f t="shared" si="442"/>
        <v>0.78313590901379015</v>
      </c>
      <c r="L2069" s="39"/>
      <c r="M2069" s="25"/>
    </row>
    <row r="2070" spans="1:13" x14ac:dyDescent="0.2">
      <c r="A2070" s="25"/>
      <c r="B2070" s="35" t="s">
        <v>1033</v>
      </c>
      <c r="C2070" s="36">
        <v>800893691.38999999</v>
      </c>
      <c r="D2070" s="33"/>
      <c r="E2070" s="36">
        <v>2.067302E-3</v>
      </c>
      <c r="F2070" s="36">
        <v>3.5900000000000003E-7</v>
      </c>
      <c r="G2070" s="38">
        <f t="shared" si="440"/>
        <v>10.137340877677703</v>
      </c>
      <c r="H2070" s="37"/>
      <c r="I2070" s="37"/>
      <c r="J2070" s="37">
        <f t="shared" si="441"/>
        <v>0.17903451027328948</v>
      </c>
      <c r="K2070" s="37">
        <f t="shared" si="442"/>
        <v>0.72802163704936451</v>
      </c>
      <c r="L2070" s="39"/>
      <c r="M2070" s="25"/>
    </row>
    <row r="2071" spans="1:13" x14ac:dyDescent="0.2">
      <c r="A2071" s="25"/>
      <c r="B2071" s="35" t="s">
        <v>1037</v>
      </c>
      <c r="C2071" s="36">
        <v>822978811.648</v>
      </c>
      <c r="D2071" s="33"/>
      <c r="E2071" s="36">
        <v>2.0676230000000002E-3</v>
      </c>
      <c r="F2071" s="36">
        <v>5.7400000000000003E-7</v>
      </c>
      <c r="G2071" s="38">
        <f t="shared" si="440"/>
        <v>10.294189797874997</v>
      </c>
      <c r="H2071" s="37"/>
      <c r="I2071" s="37"/>
      <c r="J2071" s="37">
        <f t="shared" si="441"/>
        <v>0.28625573508876923</v>
      </c>
      <c r="K2071" s="37">
        <f t="shared" si="442"/>
        <v>0.76151460525353798</v>
      </c>
      <c r="L2071" s="39"/>
      <c r="M2071" s="25"/>
    </row>
    <row r="2072" spans="1:13" x14ac:dyDescent="0.2">
      <c r="A2072" s="25"/>
      <c r="B2072" s="35"/>
      <c r="C2072" s="36"/>
      <c r="D2072" s="33"/>
      <c r="E2072" s="36"/>
      <c r="F2072" s="36"/>
      <c r="G2072" s="40"/>
      <c r="H2072" s="37"/>
      <c r="I2072" s="37"/>
      <c r="J2072" s="40"/>
      <c r="K2072" s="40"/>
      <c r="L2072" s="39"/>
      <c r="M2072" s="25"/>
    </row>
    <row r="2073" spans="1:13" x14ac:dyDescent="0.2">
      <c r="A2073" s="25">
        <v>1</v>
      </c>
      <c r="B2073" s="35" t="s">
        <v>1391</v>
      </c>
      <c r="C2073" s="36">
        <f>AVERAGE(C2074:C2079)</f>
        <v>795276528.95666659</v>
      </c>
      <c r="D2073" s="33"/>
      <c r="E2073" s="36">
        <f>AVERAGE(E2074:E2079)</f>
        <v>2.0559529999999997E-3</v>
      </c>
      <c r="F2073" s="36">
        <f>2*STDEV(E2074:E2079)</f>
        <v>1.1110967554629211E-6</v>
      </c>
      <c r="G2073" s="38">
        <f t="shared" ref="G2073:G2079" si="443">1000*(E2073/((1+(0)/1000)*(E$2014/((1+((4.87)/1000))*0.0020052)))/0.0020052-1)</f>
        <v>4.5919253159352191</v>
      </c>
      <c r="H2073" s="38">
        <f>G2073-I2073</f>
        <v>-0.59807468406478126</v>
      </c>
      <c r="I2073" s="40">
        <v>5.19</v>
      </c>
      <c r="J2073" s="37"/>
      <c r="K2073" s="37">
        <f>F2073/0.0020052*1000</f>
        <v>0.55410769771739532</v>
      </c>
      <c r="L2073" s="32" t="s">
        <v>3023</v>
      </c>
      <c r="M2073" s="25"/>
    </row>
    <row r="2074" spans="1:13" x14ac:dyDescent="0.2">
      <c r="A2074" s="25"/>
      <c r="B2074" s="35" t="s">
        <v>1049</v>
      </c>
      <c r="C2074" s="36">
        <v>795614272.227</v>
      </c>
      <c r="D2074" s="33"/>
      <c r="E2074" s="36">
        <v>2.055781E-3</v>
      </c>
      <c r="F2074" s="36">
        <v>2.96E-7</v>
      </c>
      <c r="G2074" s="38">
        <f t="shared" si="443"/>
        <v>4.5078816577612812</v>
      </c>
      <c r="H2074" s="37"/>
      <c r="I2074" s="37"/>
      <c r="J2074" s="37">
        <f t="shared" ref="J2074:J2079" si="444">F2074/0.0020052*1000</f>
        <v>0.14761619788549771</v>
      </c>
      <c r="K2074" s="37">
        <f t="shared" ref="K2074:K2079" si="445">SQRT((F2074/0.0020052*1000)^2+(F$2014/0.0020052*1000)^2)</f>
        <v>0.72093875608224212</v>
      </c>
      <c r="L2074" s="39"/>
      <c r="M2074" s="25"/>
    </row>
    <row r="2075" spans="1:13" x14ac:dyDescent="0.2">
      <c r="A2075" s="25"/>
      <c r="B2075" s="35" t="s">
        <v>1048</v>
      </c>
      <c r="C2075" s="36">
        <v>797143062.57799995</v>
      </c>
      <c r="D2075" s="33"/>
      <c r="E2075" s="36">
        <v>2.0564950000000002E-3</v>
      </c>
      <c r="F2075" s="36">
        <v>3.4499999999999998E-7</v>
      </c>
      <c r="G2075" s="38">
        <f t="shared" si="443"/>
        <v>4.8567605643683454</v>
      </c>
      <c r="H2075" s="37"/>
      <c r="I2075" s="37"/>
      <c r="J2075" s="37">
        <f t="shared" si="444"/>
        <v>0.17205266307600237</v>
      </c>
      <c r="K2075" s="37">
        <f t="shared" si="445"/>
        <v>0.72633619420677675</v>
      </c>
      <c r="L2075" s="39"/>
      <c r="M2075" s="25"/>
    </row>
    <row r="2076" spans="1:13" x14ac:dyDescent="0.2">
      <c r="A2076" s="25"/>
      <c r="B2076" s="35" t="s">
        <v>1047</v>
      </c>
      <c r="C2076" s="36">
        <v>813145463.29499996</v>
      </c>
      <c r="D2076" s="33"/>
      <c r="E2076" s="36">
        <v>2.0550339999999999E-3</v>
      </c>
      <c r="F2076" s="36">
        <v>2.3200000000000001E-7</v>
      </c>
      <c r="G2076" s="38">
        <f t="shared" si="443"/>
        <v>4.1428780958066014</v>
      </c>
      <c r="H2076" s="37"/>
      <c r="I2076" s="37"/>
      <c r="J2076" s="37">
        <f t="shared" si="444"/>
        <v>0.11569918212647119</v>
      </c>
      <c r="K2076" s="37">
        <f t="shared" si="445"/>
        <v>0.7150863226827755</v>
      </c>
      <c r="L2076" s="39"/>
      <c r="M2076" s="25"/>
    </row>
    <row r="2077" spans="1:13" x14ac:dyDescent="0.2">
      <c r="A2077" s="25"/>
      <c r="B2077" s="35" t="s">
        <v>1046</v>
      </c>
      <c r="C2077" s="36">
        <v>788956041.31099999</v>
      </c>
      <c r="D2077" s="33"/>
      <c r="E2077" s="36">
        <v>2.056123E-3</v>
      </c>
      <c r="F2077" s="36">
        <v>6.5400000000000001E-7</v>
      </c>
      <c r="G2077" s="38">
        <f t="shared" si="443"/>
        <v>4.6749917222705939</v>
      </c>
      <c r="H2077" s="37"/>
      <c r="I2077" s="37"/>
      <c r="J2077" s="37">
        <f t="shared" si="444"/>
        <v>0.32615200478755235</v>
      </c>
      <c r="K2077" s="37">
        <f t="shared" si="445"/>
        <v>0.77739132897799912</v>
      </c>
      <c r="L2077" s="39"/>
      <c r="M2077" s="25"/>
    </row>
    <row r="2078" spans="1:13" x14ac:dyDescent="0.2">
      <c r="A2078" s="25"/>
      <c r="B2078" s="35" t="s">
        <v>1045</v>
      </c>
      <c r="C2078" s="36">
        <v>786425799.38300002</v>
      </c>
      <c r="D2078" s="33"/>
      <c r="E2078" s="36">
        <v>2.055772E-3</v>
      </c>
      <c r="F2078" s="36">
        <v>7.5000000000000002E-7</v>
      </c>
      <c r="G2078" s="38">
        <f t="shared" si="443"/>
        <v>4.5034840244846386</v>
      </c>
      <c r="H2078" s="37"/>
      <c r="I2078" s="37"/>
      <c r="J2078" s="37">
        <f t="shared" si="444"/>
        <v>0.37402752842609222</v>
      </c>
      <c r="K2078" s="37">
        <f t="shared" si="445"/>
        <v>0.79866059134263745</v>
      </c>
      <c r="L2078" s="39"/>
      <c r="M2078" s="25"/>
    </row>
    <row r="2079" spans="1:13" x14ac:dyDescent="0.2">
      <c r="A2079" s="25"/>
      <c r="B2079" s="35" t="s">
        <v>1044</v>
      </c>
      <c r="C2079" s="36">
        <v>790374534.94599998</v>
      </c>
      <c r="D2079" s="33"/>
      <c r="E2079" s="36">
        <v>2.0565129999999998E-3</v>
      </c>
      <c r="F2079" s="36">
        <v>3.6699999999999999E-7</v>
      </c>
      <c r="G2079" s="38">
        <f t="shared" si="443"/>
        <v>4.8655558309214086</v>
      </c>
      <c r="H2079" s="37"/>
      <c r="I2079" s="37"/>
      <c r="J2079" s="37">
        <f t="shared" si="444"/>
        <v>0.18302413724316777</v>
      </c>
      <c r="K2079" s="37">
        <f t="shared" si="445"/>
        <v>0.72901301974439803</v>
      </c>
      <c r="L2079" s="39"/>
      <c r="M2079" s="25"/>
    </row>
    <row r="2080" spans="1:13" x14ac:dyDescent="0.2">
      <c r="A2080" s="25"/>
      <c r="B2080" s="35"/>
      <c r="C2080" s="36"/>
      <c r="D2080" s="33"/>
      <c r="E2080" s="36"/>
      <c r="F2080" s="36"/>
      <c r="G2080" s="40"/>
      <c r="H2080" s="37"/>
      <c r="I2080" s="37"/>
      <c r="J2080" s="40"/>
      <c r="K2080" s="40"/>
      <c r="L2080" s="39"/>
      <c r="M2080" s="25"/>
    </row>
    <row r="2081" spans="1:13" x14ac:dyDescent="0.2">
      <c r="A2081" s="25">
        <v>1</v>
      </c>
      <c r="B2081" s="35" t="s">
        <v>2730</v>
      </c>
      <c r="C2081" s="36">
        <f>AVERAGE(C2082:C2087)</f>
        <v>778512504.27966654</v>
      </c>
      <c r="D2081" s="33"/>
      <c r="E2081" s="36">
        <f>AVERAGE(E2082:E2087)</f>
        <v>2.0521770000000001E-3</v>
      </c>
      <c r="F2081" s="36">
        <f>2*STDEV(E2082:E2087)</f>
        <v>1.0591468264599255E-6</v>
      </c>
      <c r="G2081" s="38">
        <f t="shared" ref="G2081:G2087" si="446">1000*(E2081/((1+(0)/1000)*(E$2014/((1+((4.87)/1000))*0.0020052)))/0.0020052-1)</f>
        <v>2.7468738434586193</v>
      </c>
      <c r="H2081" s="38">
        <f>G2081-I2081</f>
        <v>-7.3331261565413808</v>
      </c>
      <c r="I2081" s="37">
        <v>10.08</v>
      </c>
      <c r="J2081" s="37"/>
      <c r="K2081" s="37">
        <f>F2081/0.0020052*1000</f>
        <v>0.52820009298819348</v>
      </c>
      <c r="L2081" s="39"/>
      <c r="M2081" s="25"/>
    </row>
    <row r="2082" spans="1:13" x14ac:dyDescent="0.2">
      <c r="A2082" s="25"/>
      <c r="B2082" s="35" t="s">
        <v>950</v>
      </c>
      <c r="C2082" s="36">
        <v>786149819.58800006</v>
      </c>
      <c r="D2082" s="33"/>
      <c r="E2082" s="36">
        <v>2.051771E-3</v>
      </c>
      <c r="F2082" s="36">
        <v>4.3700000000000001E-7</v>
      </c>
      <c r="G2082" s="38">
        <f t="shared" si="446"/>
        <v>2.5484917200939705</v>
      </c>
      <c r="H2082" s="37"/>
      <c r="I2082" s="37"/>
      <c r="J2082" s="37">
        <f t="shared" ref="J2082:J2087" si="447">F2082/0.0020052*1000</f>
        <v>0.21793337322960304</v>
      </c>
      <c r="K2082" s="37">
        <f t="shared" ref="K2082:K2087" si="448">SQRT((F2082/0.0020052*1000)^2+(F$2014/0.0020052*1000)^2)</f>
        <v>0.73855067755061576</v>
      </c>
      <c r="L2082" s="39"/>
      <c r="M2082" s="25"/>
    </row>
    <row r="2083" spans="1:13" x14ac:dyDescent="0.2">
      <c r="A2083" s="25"/>
      <c r="B2083" s="35" t="s">
        <v>949</v>
      </c>
      <c r="C2083" s="36">
        <v>775450710.49199998</v>
      </c>
      <c r="D2083" s="33"/>
      <c r="E2083" s="36">
        <v>2.051939E-3</v>
      </c>
      <c r="F2083" s="36">
        <v>3.0800000000000001E-7</v>
      </c>
      <c r="G2083" s="38">
        <f t="shared" si="446"/>
        <v>2.6305808745896719</v>
      </c>
      <c r="H2083" s="37"/>
      <c r="I2083" s="37"/>
      <c r="J2083" s="37">
        <f t="shared" si="447"/>
        <v>0.1536006383403152</v>
      </c>
      <c r="K2083" s="37">
        <f t="shared" si="448"/>
        <v>0.72218785938410268</v>
      </c>
      <c r="L2083" s="39"/>
      <c r="M2083" s="25"/>
    </row>
    <row r="2084" spans="1:13" x14ac:dyDescent="0.2">
      <c r="A2084" s="25"/>
      <c r="B2084" s="35" t="s">
        <v>948</v>
      </c>
      <c r="C2084" s="36">
        <v>777783407.00100005</v>
      </c>
      <c r="D2084" s="33"/>
      <c r="E2084" s="36">
        <v>2.0530050000000001E-3</v>
      </c>
      <c r="F2084" s="36">
        <v>4.1600000000000002E-7</v>
      </c>
      <c r="G2084" s="38">
        <f t="shared" si="446"/>
        <v>3.151456104902417</v>
      </c>
      <c r="H2084" s="37"/>
      <c r="I2084" s="37"/>
      <c r="J2084" s="37">
        <f t="shared" si="447"/>
        <v>0.20746060243367248</v>
      </c>
      <c r="K2084" s="37">
        <f t="shared" si="448"/>
        <v>0.735528415294326</v>
      </c>
      <c r="L2084" s="39"/>
      <c r="M2084" s="25"/>
    </row>
    <row r="2085" spans="1:13" x14ac:dyDescent="0.2">
      <c r="A2085" s="25"/>
      <c r="B2085" s="35" t="s">
        <v>947</v>
      </c>
      <c r="C2085" s="36">
        <v>776990944.08700001</v>
      </c>
      <c r="D2085" s="33"/>
      <c r="E2085" s="36">
        <v>2.0524509999999998E-3</v>
      </c>
      <c r="F2085" s="36">
        <v>5.2300000000000001E-7</v>
      </c>
      <c r="G2085" s="38">
        <f t="shared" si="446"/>
        <v>2.8807573454339153</v>
      </c>
      <c r="H2085" s="37"/>
      <c r="I2085" s="37"/>
      <c r="J2085" s="37">
        <f t="shared" si="447"/>
        <v>0.26082186315579492</v>
      </c>
      <c r="K2085" s="37">
        <f t="shared" si="448"/>
        <v>0.75232319679995274</v>
      </c>
      <c r="L2085" s="39"/>
      <c r="M2085" s="25"/>
    </row>
    <row r="2086" spans="1:13" x14ac:dyDescent="0.2">
      <c r="A2086" s="25"/>
      <c r="B2086" s="35" t="s">
        <v>946</v>
      </c>
      <c r="C2086" s="36">
        <v>777898720.27699995</v>
      </c>
      <c r="D2086" s="33"/>
      <c r="E2086" s="36">
        <v>2.051551E-3</v>
      </c>
      <c r="F2086" s="36">
        <v>4.51E-7</v>
      </c>
      <c r="G2086" s="38">
        <f t="shared" si="446"/>
        <v>2.4409940177780864</v>
      </c>
      <c r="H2086" s="37"/>
      <c r="I2086" s="37"/>
      <c r="J2086" s="37">
        <f t="shared" si="447"/>
        <v>0.22491522042689011</v>
      </c>
      <c r="K2086" s="37">
        <f t="shared" si="448"/>
        <v>0.74064094170044137</v>
      </c>
      <c r="L2086" s="39"/>
      <c r="M2086" s="25"/>
    </row>
    <row r="2087" spans="1:13" x14ac:dyDescent="0.2">
      <c r="A2087" s="25"/>
      <c r="B2087" s="35" t="s">
        <v>945</v>
      </c>
      <c r="C2087" s="36">
        <v>776801424.23300004</v>
      </c>
      <c r="D2087" s="33"/>
      <c r="E2087" s="36">
        <v>2.0523450000000001E-3</v>
      </c>
      <c r="F2087" s="36">
        <v>5.51E-7</v>
      </c>
      <c r="G2087" s="38">
        <f t="shared" si="446"/>
        <v>2.8289629979545428</v>
      </c>
      <c r="H2087" s="37"/>
      <c r="I2087" s="37"/>
      <c r="J2087" s="37">
        <f t="shared" si="447"/>
        <v>0.27478555755036904</v>
      </c>
      <c r="K2087" s="37">
        <f t="shared" si="448"/>
        <v>0.75727752560174877</v>
      </c>
      <c r="L2087" s="39"/>
      <c r="M2087" s="25"/>
    </row>
    <row r="2088" spans="1:13" x14ac:dyDescent="0.2">
      <c r="A2088" s="25"/>
      <c r="B2088" s="35"/>
      <c r="C2088" s="36"/>
      <c r="D2088" s="33"/>
      <c r="E2088" s="36"/>
      <c r="F2088" s="36"/>
      <c r="G2088" s="40"/>
      <c r="H2088" s="37"/>
      <c r="I2088" s="37"/>
      <c r="J2088" s="40"/>
      <c r="K2088" s="40"/>
      <c r="L2088" s="39"/>
      <c r="M2088" s="25"/>
    </row>
    <row r="2089" spans="1:13" x14ac:dyDescent="0.2">
      <c r="A2089" s="25">
        <v>1</v>
      </c>
      <c r="B2089" s="35" t="s">
        <v>1392</v>
      </c>
      <c r="C2089" s="36">
        <f>AVERAGE(C2090:C2099)</f>
        <v>857730576.8951</v>
      </c>
      <c r="D2089" s="33"/>
      <c r="E2089" s="36">
        <f>AVERAGE(E2090:E2099)</f>
        <v>2.0601332000000001E-3</v>
      </c>
      <c r="F2089" s="36">
        <f>2*STDEV(E2090:E2099)</f>
        <v>9.6859889645934506E-7</v>
      </c>
      <c r="G2089" s="38">
        <f t="shared" ref="G2089:G2099" si="449">1000*(E2089/((1+(0)/1000)*(E$2014/((1+((4.87)/1000))*0.0020052)))/0.0020052-1)</f>
        <v>6.6344793851218498</v>
      </c>
      <c r="H2089" s="38">
        <f>G2089-I2089</f>
        <v>1.1344793851218498</v>
      </c>
      <c r="I2089" s="40">
        <v>5.5</v>
      </c>
      <c r="J2089" s="37"/>
      <c r="K2089" s="37">
        <f>F2089/0.0020052*1000</f>
        <v>0.48304353503857228</v>
      </c>
      <c r="L2089" s="39"/>
      <c r="M2089" s="25"/>
    </row>
    <row r="2090" spans="1:13" x14ac:dyDescent="0.2">
      <c r="A2090" s="25"/>
      <c r="B2090" s="35" t="s">
        <v>944</v>
      </c>
      <c r="C2090" s="36">
        <v>858026552.96899998</v>
      </c>
      <c r="D2090" s="33"/>
      <c r="E2090" s="36">
        <v>2.059979E-3</v>
      </c>
      <c r="F2090" s="36">
        <v>5.5899999999999996E-7</v>
      </c>
      <c r="G2090" s="38">
        <f t="shared" si="449"/>
        <v>6.559133268316808</v>
      </c>
      <c r="H2090" s="37"/>
      <c r="I2090" s="37"/>
      <c r="J2090" s="37">
        <f t="shared" ref="J2090:J2099" si="450">F2090/0.0020052*1000</f>
        <v>0.2787751845202473</v>
      </c>
      <c r="K2090" s="37">
        <f t="shared" ref="K2090:K2099" si="451">SQRT((F2090/0.0020052*1000)^2+(F$2014/0.0020052*1000)^2)</f>
        <v>0.75873430899593441</v>
      </c>
      <c r="L2090" s="39"/>
      <c r="M2090" s="25"/>
    </row>
    <row r="2091" spans="1:13" x14ac:dyDescent="0.2">
      <c r="A2091" s="25"/>
      <c r="B2091" s="35" t="s">
        <v>1043</v>
      </c>
      <c r="C2091" s="36">
        <v>854201473.40400004</v>
      </c>
      <c r="D2091" s="33"/>
      <c r="E2091" s="36">
        <v>2.0597279999999998E-3</v>
      </c>
      <c r="F2091" s="36">
        <v>7.3E-7</v>
      </c>
      <c r="G2091" s="38">
        <f t="shared" si="449"/>
        <v>6.4364881624925374</v>
      </c>
      <c r="H2091" s="37"/>
      <c r="I2091" s="37"/>
      <c r="J2091" s="37">
        <f t="shared" si="450"/>
        <v>0.36405346100139635</v>
      </c>
      <c r="K2091" s="37">
        <f t="shared" si="451"/>
        <v>0.79403845663187833</v>
      </c>
      <c r="L2091" s="39"/>
      <c r="M2091" s="25"/>
    </row>
    <row r="2092" spans="1:13" x14ac:dyDescent="0.2">
      <c r="A2092" s="25"/>
      <c r="B2092" s="35" t="s">
        <v>943</v>
      </c>
      <c r="C2092" s="36">
        <v>855266179.29100001</v>
      </c>
      <c r="D2092" s="33"/>
      <c r="E2092" s="36">
        <v>2.0597990000000002E-3</v>
      </c>
      <c r="F2092" s="36">
        <v>5.44E-7</v>
      </c>
      <c r="G2092" s="38">
        <f t="shared" si="449"/>
        <v>6.471180602785509</v>
      </c>
      <c r="H2092" s="37"/>
      <c r="I2092" s="37"/>
      <c r="J2092" s="37">
        <f t="shared" si="450"/>
        <v>0.27129463395172554</v>
      </c>
      <c r="K2092" s="37">
        <f t="shared" si="451"/>
        <v>0.75601780835787258</v>
      </c>
      <c r="L2092" s="39"/>
      <c r="M2092" s="25"/>
    </row>
    <row r="2093" spans="1:13" x14ac:dyDescent="0.2">
      <c r="A2093" s="25"/>
      <c r="B2093" s="35" t="s">
        <v>942</v>
      </c>
      <c r="C2093" s="36">
        <v>842367454.71599996</v>
      </c>
      <c r="D2093" s="33"/>
      <c r="E2093" s="36">
        <v>2.0612180000000001E-3</v>
      </c>
      <c r="F2093" s="36">
        <v>5.9599999999999999E-7</v>
      </c>
      <c r="G2093" s="38">
        <f t="shared" si="449"/>
        <v>7.1645407827232166</v>
      </c>
      <c r="H2093" s="37"/>
      <c r="I2093" s="37"/>
      <c r="J2093" s="37">
        <f t="shared" si="450"/>
        <v>0.2972272092559346</v>
      </c>
      <c r="K2093" s="37">
        <f t="shared" si="451"/>
        <v>0.76570631580607407</v>
      </c>
      <c r="L2093" s="39"/>
      <c r="M2093" s="25"/>
    </row>
    <row r="2094" spans="1:13" x14ac:dyDescent="0.2">
      <c r="A2094" s="25"/>
      <c r="B2094" s="35" t="s">
        <v>1042</v>
      </c>
      <c r="C2094" s="36">
        <v>854394551.53999996</v>
      </c>
      <c r="D2094" s="33"/>
      <c r="E2094" s="36">
        <v>2.0602229999999999E-3</v>
      </c>
      <c r="F2094" s="36">
        <v>3.77E-7</v>
      </c>
      <c r="G2094" s="38">
        <f t="shared" si="449"/>
        <v>6.6783579927034431</v>
      </c>
      <c r="H2094" s="37"/>
      <c r="I2094" s="37"/>
      <c r="J2094" s="37">
        <f t="shared" si="450"/>
        <v>0.18801117095551567</v>
      </c>
      <c r="K2094" s="37">
        <f t="shared" si="451"/>
        <v>0.73028100656343531</v>
      </c>
      <c r="L2094" s="39"/>
      <c r="M2094" s="25"/>
    </row>
    <row r="2095" spans="1:13" x14ac:dyDescent="0.2">
      <c r="A2095" s="25"/>
      <c r="B2095" s="35" t="s">
        <v>941</v>
      </c>
      <c r="C2095" s="36">
        <v>872730687.00899994</v>
      </c>
      <c r="D2095" s="33"/>
      <c r="E2095" s="36">
        <v>2.0606639999999998E-3</v>
      </c>
      <c r="F2095" s="36">
        <v>4.5600000000000001E-7</v>
      </c>
      <c r="G2095" s="38">
        <f t="shared" si="449"/>
        <v>6.8938420232547148</v>
      </c>
      <c r="H2095" s="37"/>
      <c r="I2095" s="37"/>
      <c r="J2095" s="37">
        <f t="shared" si="450"/>
        <v>0.22740873728306404</v>
      </c>
      <c r="K2095" s="37">
        <f t="shared" si="451"/>
        <v>0.74140197055033363</v>
      </c>
      <c r="L2095" s="39"/>
      <c r="M2095" s="25"/>
    </row>
    <row r="2096" spans="1:13" x14ac:dyDescent="0.2">
      <c r="A2096" s="25"/>
      <c r="B2096" s="35" t="s">
        <v>940</v>
      </c>
      <c r="C2096" s="36">
        <v>846057737.22899997</v>
      </c>
      <c r="D2096" s="33"/>
      <c r="E2096" s="36">
        <v>2.0602839999999999E-3</v>
      </c>
      <c r="F2096" s="36">
        <v>3.5199999999999998E-7</v>
      </c>
      <c r="G2096" s="38">
        <f t="shared" si="449"/>
        <v>6.7081641738000464</v>
      </c>
      <c r="H2096" s="37"/>
      <c r="I2096" s="37"/>
      <c r="J2096" s="37">
        <f t="shared" si="450"/>
        <v>0.17554358667464592</v>
      </c>
      <c r="K2096" s="37">
        <f t="shared" si="451"/>
        <v>0.7271710245642623</v>
      </c>
      <c r="L2096" s="39"/>
      <c r="M2096" s="25"/>
    </row>
    <row r="2097" spans="1:13" x14ac:dyDescent="0.2">
      <c r="A2097" s="25"/>
      <c r="B2097" s="35" t="s">
        <v>1041</v>
      </c>
      <c r="C2097" s="36">
        <v>857295407.574</v>
      </c>
      <c r="D2097" s="33"/>
      <c r="E2097" s="36">
        <v>2.05982E-3</v>
      </c>
      <c r="F2097" s="36">
        <v>4.89E-7</v>
      </c>
      <c r="G2097" s="38">
        <f t="shared" si="449"/>
        <v>6.4814417470973051</v>
      </c>
      <c r="H2097" s="37"/>
      <c r="I2097" s="37"/>
      <c r="J2097" s="37">
        <f t="shared" si="450"/>
        <v>0.2438659485338121</v>
      </c>
      <c r="K2097" s="37">
        <f t="shared" si="451"/>
        <v>0.74661419019299124</v>
      </c>
      <c r="L2097" s="39"/>
      <c r="M2097" s="25"/>
    </row>
    <row r="2098" spans="1:13" x14ac:dyDescent="0.2">
      <c r="A2098" s="25"/>
      <c r="B2098" s="35" t="s">
        <v>939</v>
      </c>
      <c r="C2098" s="36">
        <v>864391337.31099999</v>
      </c>
      <c r="D2098" s="33"/>
      <c r="E2098" s="36">
        <v>2.0598890000000001E-3</v>
      </c>
      <c r="F2098" s="36">
        <v>1.6500000000000001E-7</v>
      </c>
      <c r="G2098" s="38">
        <f t="shared" si="449"/>
        <v>6.5151569355510475</v>
      </c>
      <c r="H2098" s="37"/>
      <c r="I2098" s="37"/>
      <c r="J2098" s="37">
        <f t="shared" si="450"/>
        <v>8.2286056253740275E-2</v>
      </c>
      <c r="K2098" s="37">
        <f t="shared" si="451"/>
        <v>0.71044573557523305</v>
      </c>
      <c r="L2098" s="39"/>
      <c r="M2098" s="25"/>
    </row>
    <row r="2099" spans="1:13" x14ac:dyDescent="0.2">
      <c r="A2099" s="25"/>
      <c r="B2099" s="35" t="s">
        <v>938</v>
      </c>
      <c r="C2099" s="36">
        <v>872574387.90799999</v>
      </c>
      <c r="D2099" s="33"/>
      <c r="E2099" s="36">
        <v>2.0597279999999998E-3</v>
      </c>
      <c r="F2099" s="36">
        <v>6.3099999999999997E-7</v>
      </c>
      <c r="G2099" s="38">
        <f t="shared" si="449"/>
        <v>6.4364881624925374</v>
      </c>
      <c r="H2099" s="37"/>
      <c r="I2099" s="37"/>
      <c r="J2099" s="37">
        <f t="shared" si="450"/>
        <v>0.31468182724915217</v>
      </c>
      <c r="K2099" s="37">
        <f t="shared" si="451"/>
        <v>0.77264920924317615</v>
      </c>
      <c r="L2099" s="39"/>
      <c r="M2099" s="25"/>
    </row>
    <row r="2100" spans="1:13" x14ac:dyDescent="0.2">
      <c r="A2100" s="25"/>
      <c r="B2100" s="35"/>
      <c r="C2100" s="36"/>
      <c r="D2100" s="33"/>
      <c r="E2100" s="36"/>
      <c r="F2100" s="36"/>
      <c r="G2100" s="40"/>
      <c r="H2100" s="37"/>
      <c r="I2100" s="37"/>
      <c r="J2100" s="40"/>
      <c r="K2100" s="40"/>
      <c r="L2100" s="39"/>
      <c r="M2100" s="25"/>
    </row>
    <row r="2101" spans="1:13" x14ac:dyDescent="0.2">
      <c r="A2101" s="25">
        <v>1</v>
      </c>
      <c r="B2101" s="35" t="s">
        <v>1390</v>
      </c>
      <c r="C2101" s="36">
        <f>AVERAGE(C2102:C2107)</f>
        <v>804438019.69399989</v>
      </c>
      <c r="D2101" s="33"/>
      <c r="E2101" s="36">
        <f>AVERAGE(E2102:E2107)</f>
        <v>2.0558686666666665E-3</v>
      </c>
      <c r="F2101" s="36">
        <f>2*STDEV(E2102:E2107)</f>
        <v>9.8296341064490144E-7</v>
      </c>
      <c r="G2101" s="38">
        <f t="shared" ref="G2101:G2107" si="452">1000*(E2101/((1+(0)/1000)*(E$2014/((1+((4.87)/1000))*0.0020052)))/0.0020052-1)</f>
        <v>4.5507178633810152</v>
      </c>
      <c r="H2101" s="38">
        <f>G2101-I2101</f>
        <v>-0.61928213661898468</v>
      </c>
      <c r="I2101" s="40">
        <v>5.17</v>
      </c>
      <c r="J2101" s="37"/>
      <c r="K2101" s="37">
        <f>F2101/0.0020052*1000</f>
        <v>0.49020716668905912</v>
      </c>
      <c r="L2101" s="39" t="s">
        <v>3630</v>
      </c>
      <c r="M2101" s="25"/>
    </row>
    <row r="2102" spans="1:13" x14ac:dyDescent="0.2">
      <c r="A2102" s="25"/>
      <c r="B2102" s="35" t="s">
        <v>937</v>
      </c>
      <c r="C2102" s="36">
        <v>811071643.81200004</v>
      </c>
      <c r="D2102" s="33"/>
      <c r="E2102" s="36">
        <v>2.0553139999999999E-3</v>
      </c>
      <c r="F2102" s="36">
        <v>6.3E-7</v>
      </c>
      <c r="G2102" s="38">
        <f t="shared" si="452"/>
        <v>4.2796933532995851</v>
      </c>
      <c r="H2102" s="37"/>
      <c r="I2102" s="37"/>
      <c r="J2102" s="37">
        <f t="shared" ref="J2102:J2107" si="453">F2102/0.0020052*1000</f>
        <v>0.31418312387791741</v>
      </c>
      <c r="K2102" s="37">
        <f t="shared" ref="K2102:K2107" si="454">SQRT((F2102/0.0020052*1000)^2+(F$2014/0.0020052*1000)^2)</f>
        <v>0.77244623338645846</v>
      </c>
      <c r="L2102" s="39"/>
      <c r="M2102" s="25"/>
    </row>
    <row r="2103" spans="1:13" x14ac:dyDescent="0.2">
      <c r="A2103" s="25"/>
      <c r="B2103" s="35" t="s">
        <v>936</v>
      </c>
      <c r="C2103" s="36">
        <v>771302961.32799995</v>
      </c>
      <c r="D2103" s="33"/>
      <c r="E2103" s="36">
        <v>2.0558350000000002E-3</v>
      </c>
      <c r="F2103" s="36">
        <v>5.0999999999999999E-7</v>
      </c>
      <c r="G2103" s="38">
        <f t="shared" si="452"/>
        <v>4.5342674574206931</v>
      </c>
      <c r="H2103" s="37"/>
      <c r="I2103" s="37"/>
      <c r="J2103" s="37">
        <f t="shared" si="453"/>
        <v>0.25433871932974267</v>
      </c>
      <c r="K2103" s="37">
        <f t="shared" si="454"/>
        <v>0.75010021483368061</v>
      </c>
      <c r="L2103" s="39"/>
      <c r="M2103" s="25"/>
    </row>
    <row r="2104" spans="1:13" x14ac:dyDescent="0.2">
      <c r="A2104" s="25"/>
      <c r="B2104" s="35" t="s">
        <v>935</v>
      </c>
      <c r="C2104" s="36">
        <v>813449991.47500002</v>
      </c>
      <c r="D2104" s="33"/>
      <c r="E2104" s="36">
        <v>2.0556509999999999E-3</v>
      </c>
      <c r="F2104" s="36">
        <v>8.1800000000000005E-7</v>
      </c>
      <c r="G2104" s="38">
        <f t="shared" si="452"/>
        <v>4.4443602882109356</v>
      </c>
      <c r="H2104" s="37"/>
      <c r="I2104" s="37"/>
      <c r="J2104" s="37">
        <f t="shared" si="453"/>
        <v>0.40793935767005784</v>
      </c>
      <c r="K2104" s="37">
        <f t="shared" si="454"/>
        <v>0.81509304234516655</v>
      </c>
      <c r="L2104" s="39"/>
      <c r="M2104" s="25"/>
    </row>
    <row r="2105" spans="1:13" x14ac:dyDescent="0.2">
      <c r="A2105" s="25"/>
      <c r="B2105" s="35" t="s">
        <v>934</v>
      </c>
      <c r="C2105" s="36">
        <v>812846806.86199999</v>
      </c>
      <c r="D2105" s="33"/>
      <c r="E2105" s="36">
        <v>2.0558099999999999E-3</v>
      </c>
      <c r="F2105" s="36">
        <v>5.7700000000000004E-7</v>
      </c>
      <c r="G2105" s="38">
        <f t="shared" si="452"/>
        <v>4.5220518094302165</v>
      </c>
      <c r="H2105" s="37"/>
      <c r="I2105" s="37"/>
      <c r="J2105" s="37">
        <f t="shared" si="453"/>
        <v>0.2877518452024736</v>
      </c>
      <c r="K2105" s="37">
        <f t="shared" si="454"/>
        <v>0.76207825881642133</v>
      </c>
      <c r="L2105" s="39"/>
      <c r="M2105" s="25"/>
    </row>
    <row r="2106" spans="1:13" x14ac:dyDescent="0.2">
      <c r="A2106" s="25"/>
      <c r="B2106" s="35" t="s">
        <v>933</v>
      </c>
      <c r="C2106" s="36">
        <v>807934389.28499997</v>
      </c>
      <c r="D2106" s="33"/>
      <c r="E2106" s="36">
        <v>2.0567879999999999E-3</v>
      </c>
      <c r="F2106" s="36">
        <v>8.8299999999999995E-7</v>
      </c>
      <c r="G2106" s="38">
        <f t="shared" si="452"/>
        <v>4.9999279588164303</v>
      </c>
      <c r="H2106" s="37"/>
      <c r="I2106" s="37"/>
      <c r="J2106" s="37">
        <f t="shared" si="453"/>
        <v>0.44035507680031916</v>
      </c>
      <c r="K2106" s="37">
        <f t="shared" si="454"/>
        <v>0.83179008277753297</v>
      </c>
      <c r="L2106" s="39"/>
      <c r="M2106" s="25"/>
    </row>
    <row r="2107" spans="1:13" x14ac:dyDescent="0.2">
      <c r="A2107" s="25"/>
      <c r="B2107" s="35" t="s">
        <v>932</v>
      </c>
      <c r="C2107" s="36">
        <v>810022325.40199995</v>
      </c>
      <c r="D2107" s="33"/>
      <c r="E2107" s="36">
        <v>2.055814E-3</v>
      </c>
      <c r="F2107" s="36">
        <v>4.1300000000000001E-7</v>
      </c>
      <c r="G2107" s="38">
        <f t="shared" si="452"/>
        <v>4.524006313108675</v>
      </c>
      <c r="H2107" s="37"/>
      <c r="I2107" s="37"/>
      <c r="J2107" s="37">
        <f t="shared" si="453"/>
        <v>0.20596449231996811</v>
      </c>
      <c r="K2107" s="37">
        <f t="shared" si="454"/>
        <v>0.73510782898827998</v>
      </c>
      <c r="L2107" s="39"/>
      <c r="M2107" s="25"/>
    </row>
    <row r="2108" spans="1:13" x14ac:dyDescent="0.2">
      <c r="A2108" s="25"/>
      <c r="B2108" s="35"/>
      <c r="C2108" s="36"/>
      <c r="D2108" s="33"/>
      <c r="E2108" s="36"/>
      <c r="F2108" s="36"/>
      <c r="G2108" s="40"/>
      <c r="H2108" s="37"/>
      <c r="I2108" s="37"/>
      <c r="J2108" s="40"/>
      <c r="K2108" s="40"/>
      <c r="L2108" s="39"/>
      <c r="M2108" s="25"/>
    </row>
    <row r="2109" spans="1:13" x14ac:dyDescent="0.2">
      <c r="A2109" s="25">
        <v>1</v>
      </c>
      <c r="B2109" s="35" t="s">
        <v>1827</v>
      </c>
      <c r="C2109" s="36">
        <f>AVERAGE(C2110:C2115)</f>
        <v>812586384.6571666</v>
      </c>
      <c r="D2109" s="33"/>
      <c r="E2109" s="36">
        <f>AVERAGE(E2110:E2115)</f>
        <v>2.0555343333333331E-3</v>
      </c>
      <c r="F2109" s="36">
        <f>2*STDEV(E2110:E2115)</f>
        <v>1.3023619568563858E-6</v>
      </c>
      <c r="G2109" s="38">
        <f t="shared" ref="G2109:G2115" si="455">1000*(E2109/((1+(0)/1000)*(E$2014/((1+((4.87)/1000))*0.0020052)))/0.0020052-1)</f>
        <v>4.3873539309220444</v>
      </c>
      <c r="H2109" s="38">
        <f>G2109-I2109</f>
        <v>-0.76264606907795596</v>
      </c>
      <c r="I2109" s="40">
        <v>5.15</v>
      </c>
      <c r="J2109" s="37"/>
      <c r="K2109" s="37">
        <f>F2109/0.0020052*1000</f>
        <v>0.64949229845221712</v>
      </c>
      <c r="L2109" s="39" t="s">
        <v>3631</v>
      </c>
      <c r="M2109" s="25"/>
    </row>
    <row r="2110" spans="1:13" x14ac:dyDescent="0.2">
      <c r="A2110" s="25"/>
      <c r="B2110" s="35" t="s">
        <v>931</v>
      </c>
      <c r="C2110" s="36">
        <v>814727475.59899998</v>
      </c>
      <c r="D2110" s="33"/>
      <c r="E2110" s="36">
        <v>2.054447E-3</v>
      </c>
      <c r="F2110" s="36">
        <v>3.0800000000000001E-7</v>
      </c>
      <c r="G2110" s="38">
        <f t="shared" si="455"/>
        <v>3.85605468099115</v>
      </c>
      <c r="H2110" s="37"/>
      <c r="I2110" s="37"/>
      <c r="J2110" s="37">
        <f t="shared" ref="J2110:J2115" si="456">F2110/0.0020052*1000</f>
        <v>0.1536006383403152</v>
      </c>
      <c r="K2110" s="37">
        <f t="shared" ref="K2110:K2115" si="457">SQRT((F2110/0.0020052*1000)^2+(F$2014/0.0020052*1000)^2)</f>
        <v>0.72218785938410268</v>
      </c>
      <c r="L2110" s="39"/>
      <c r="M2110" s="25"/>
    </row>
    <row r="2111" spans="1:13" x14ac:dyDescent="0.2">
      <c r="A2111" s="25"/>
      <c r="B2111" s="35" t="s">
        <v>930</v>
      </c>
      <c r="C2111" s="36">
        <v>805702955.37199998</v>
      </c>
      <c r="D2111" s="33"/>
      <c r="E2111" s="36">
        <v>2.056113E-3</v>
      </c>
      <c r="F2111" s="36">
        <v>6.6000000000000003E-7</v>
      </c>
      <c r="G2111" s="38">
        <f t="shared" si="455"/>
        <v>4.6701054630744476</v>
      </c>
      <c r="H2111" s="37"/>
      <c r="I2111" s="37"/>
      <c r="J2111" s="37">
        <f t="shared" si="456"/>
        <v>0.3291442250149611</v>
      </c>
      <c r="K2111" s="37">
        <f t="shared" si="457"/>
        <v>0.77865144256203589</v>
      </c>
      <c r="L2111" s="39"/>
      <c r="M2111" s="25"/>
    </row>
    <row r="2112" spans="1:13" x14ac:dyDescent="0.2">
      <c r="A2112" s="25"/>
      <c r="B2112" s="35" t="s">
        <v>929</v>
      </c>
      <c r="C2112" s="36">
        <v>812417229.24100006</v>
      </c>
      <c r="D2112" s="33"/>
      <c r="E2112" s="36">
        <v>2.0551459999999999E-3</v>
      </c>
      <c r="F2112" s="36">
        <v>4.8500000000000002E-7</v>
      </c>
      <c r="G2112" s="38">
        <f t="shared" si="455"/>
        <v>4.1976041988038837</v>
      </c>
      <c r="H2112" s="37"/>
      <c r="I2112" s="37"/>
      <c r="J2112" s="37">
        <f t="shared" si="456"/>
        <v>0.24187113504887295</v>
      </c>
      <c r="K2112" s="37">
        <f t="shared" si="457"/>
        <v>0.745965008638522</v>
      </c>
      <c r="L2112" s="39"/>
      <c r="M2112" s="25"/>
    </row>
    <row r="2113" spans="1:13" x14ac:dyDescent="0.2">
      <c r="A2113" s="25"/>
      <c r="B2113" s="35" t="s">
        <v>928</v>
      </c>
      <c r="C2113" s="36">
        <v>807743342.47800004</v>
      </c>
      <c r="D2113" s="33"/>
      <c r="E2113" s="36">
        <v>2.056081E-3</v>
      </c>
      <c r="F2113" s="36">
        <v>4.1300000000000001E-7</v>
      </c>
      <c r="G2113" s="38">
        <f t="shared" si="455"/>
        <v>4.6544694336465575</v>
      </c>
      <c r="H2113" s="37"/>
      <c r="I2113" s="37"/>
      <c r="J2113" s="37">
        <f t="shared" si="456"/>
        <v>0.20596449231996811</v>
      </c>
      <c r="K2113" s="37">
        <f t="shared" si="457"/>
        <v>0.73510782898827998</v>
      </c>
      <c r="L2113" s="39"/>
      <c r="M2113" s="25"/>
    </row>
    <row r="2114" spans="1:13" x14ac:dyDescent="0.2">
      <c r="A2114" s="25"/>
      <c r="B2114" s="35" t="s">
        <v>927</v>
      </c>
      <c r="C2114" s="36">
        <v>819102303.86399996</v>
      </c>
      <c r="D2114" s="33"/>
      <c r="E2114" s="36">
        <v>2.0559240000000002E-3</v>
      </c>
      <c r="F2114" s="36">
        <v>3.4499999999999998E-7</v>
      </c>
      <c r="G2114" s="38">
        <f t="shared" si="455"/>
        <v>4.577755164266728</v>
      </c>
      <c r="H2114" s="37"/>
      <c r="I2114" s="37"/>
      <c r="J2114" s="37">
        <f t="shared" si="456"/>
        <v>0.17205266307600237</v>
      </c>
      <c r="K2114" s="37">
        <f t="shared" si="457"/>
        <v>0.72633619420677675</v>
      </c>
      <c r="L2114" s="39"/>
      <c r="M2114" s="25"/>
    </row>
    <row r="2115" spans="1:13" x14ac:dyDescent="0.2">
      <c r="A2115" s="25"/>
      <c r="B2115" s="35" t="s">
        <v>926</v>
      </c>
      <c r="C2115" s="36">
        <v>815825001.38900006</v>
      </c>
      <c r="D2115" s="33"/>
      <c r="E2115" s="36">
        <v>2.0554950000000001E-3</v>
      </c>
      <c r="F2115" s="36">
        <v>4.1699999999999999E-7</v>
      </c>
      <c r="G2115" s="38">
        <f t="shared" si="455"/>
        <v>4.3681346447506098</v>
      </c>
      <c r="H2115" s="37"/>
      <c r="I2115" s="37"/>
      <c r="J2115" s="37">
        <f t="shared" si="456"/>
        <v>0.20795930580490724</v>
      </c>
      <c r="K2115" s="37">
        <f t="shared" si="457"/>
        <v>0.73566923342905888</v>
      </c>
      <c r="L2115" s="39"/>
      <c r="M2115" s="25"/>
    </row>
    <row r="2116" spans="1:13" x14ac:dyDescent="0.2">
      <c r="A2116" s="25"/>
      <c r="B2116" s="35"/>
      <c r="C2116" s="36"/>
      <c r="D2116" s="33"/>
      <c r="E2116" s="36"/>
      <c r="F2116" s="36"/>
      <c r="G2116" s="40"/>
      <c r="H2116" s="37"/>
      <c r="I2116" s="37"/>
      <c r="J2116" s="40"/>
      <c r="K2116" s="40"/>
      <c r="L2116" s="39"/>
      <c r="M2116" s="25"/>
    </row>
    <row r="2117" spans="1:13" x14ac:dyDescent="0.2">
      <c r="A2117" s="25">
        <v>1</v>
      </c>
      <c r="B2117" s="35" t="s">
        <v>1867</v>
      </c>
      <c r="C2117" s="36">
        <f>AVERAGE(C2118:C2124)</f>
        <v>862983863.91157138</v>
      </c>
      <c r="D2117" s="33"/>
      <c r="E2117" s="36">
        <f>AVERAGE(E2118:E2124)</f>
        <v>2.0531492857142858E-3</v>
      </c>
      <c r="F2117" s="36">
        <f>2*STDEV(E2118:E2124)</f>
        <v>7.239159382927768E-7</v>
      </c>
      <c r="G2117" s="38">
        <f t="shared" ref="G2117:G2124" si="458">1000*(E2117/((1+(0)/1000)*(E$2014/((1+((4.87)/1000))*0.0020052)))/0.0020052-1)</f>
        <v>3.2219578447330033</v>
      </c>
      <c r="H2117" s="38">
        <f>G2117-I2117</f>
        <v>-0.31804215526699675</v>
      </c>
      <c r="I2117" s="40">
        <v>3.54</v>
      </c>
      <c r="J2117" s="37"/>
      <c r="K2117" s="37">
        <f>F2117/0.0020052*1000</f>
        <v>0.36101931891720368</v>
      </c>
      <c r="L2117" s="39"/>
      <c r="M2117" s="25"/>
    </row>
    <row r="2118" spans="1:13" x14ac:dyDescent="0.2">
      <c r="A2118" s="25"/>
      <c r="B2118" s="35" t="s">
        <v>1712</v>
      </c>
      <c r="C2118" s="36">
        <v>838975650.61099994</v>
      </c>
      <c r="D2118" s="33"/>
      <c r="E2118" s="36">
        <v>2.05273E-3</v>
      </c>
      <c r="F2118" s="36">
        <v>7.0399999999999995E-7</v>
      </c>
      <c r="G2118" s="38">
        <f t="shared" si="458"/>
        <v>3.0170839770073954</v>
      </c>
      <c r="H2118" s="37"/>
      <c r="I2118" s="37"/>
      <c r="J2118" s="37">
        <f t="shared" ref="J2118:J2124" si="459">F2118/0.0020052*1000</f>
        <v>0.35108717334929185</v>
      </c>
      <c r="K2118" s="37">
        <f t="shared" ref="K2118:K2124" si="460">SQRT((F2118/0.0020052*1000)^2+(F$2014/0.0020052*1000)^2)</f>
        <v>0.78817786789127486</v>
      </c>
      <c r="L2118" s="39"/>
      <c r="M2118" s="25"/>
    </row>
    <row r="2119" spans="1:13" x14ac:dyDescent="0.2">
      <c r="A2119" s="25"/>
      <c r="B2119" s="35" t="s">
        <v>1713</v>
      </c>
      <c r="C2119" s="36">
        <v>852379942.653</v>
      </c>
      <c r="D2119" s="33"/>
      <c r="E2119" s="36">
        <v>2.0527499999999999E-3</v>
      </c>
      <c r="F2119" s="36">
        <v>6.0399999999999996E-7</v>
      </c>
      <c r="G2119" s="38">
        <f t="shared" si="458"/>
        <v>3.0268564953996879</v>
      </c>
      <c r="H2119" s="37"/>
      <c r="I2119" s="37"/>
      <c r="J2119" s="37">
        <f t="shared" si="459"/>
        <v>0.30121683622581286</v>
      </c>
      <c r="K2119" s="37">
        <f t="shared" si="460"/>
        <v>0.76726379464244776</v>
      </c>
      <c r="L2119" s="39"/>
      <c r="M2119" s="25"/>
    </row>
    <row r="2120" spans="1:13" x14ac:dyDescent="0.2">
      <c r="A2120" s="25"/>
      <c r="B2120" s="35" t="s">
        <v>1714</v>
      </c>
      <c r="C2120" s="36">
        <v>849344890.61699998</v>
      </c>
      <c r="D2120" s="33"/>
      <c r="E2120" s="36">
        <v>2.0528719999999999E-3</v>
      </c>
      <c r="F2120" s="36">
        <v>4.9800000000000004E-7</v>
      </c>
      <c r="G2120" s="38">
        <f t="shared" si="458"/>
        <v>3.0864688575928945</v>
      </c>
      <c r="H2120" s="37"/>
      <c r="I2120" s="37"/>
      <c r="J2120" s="37">
        <f t="shared" si="459"/>
        <v>0.24835427887492523</v>
      </c>
      <c r="K2120" s="37">
        <f t="shared" si="460"/>
        <v>0.74809223761426924</v>
      </c>
      <c r="L2120" s="39"/>
      <c r="M2120" s="25"/>
    </row>
    <row r="2121" spans="1:13" x14ac:dyDescent="0.2">
      <c r="A2121" s="25"/>
      <c r="B2121" s="35" t="s">
        <v>1715</v>
      </c>
      <c r="C2121" s="36">
        <v>849581067.85099995</v>
      </c>
      <c r="D2121" s="33"/>
      <c r="E2121" s="36">
        <v>2.0532839999999998E-3</v>
      </c>
      <c r="F2121" s="36">
        <v>3.7399999999999999E-7</v>
      </c>
      <c r="G2121" s="38">
        <f t="shared" si="458"/>
        <v>3.2877827364756751</v>
      </c>
      <c r="H2121" s="37"/>
      <c r="I2121" s="37"/>
      <c r="J2121" s="37">
        <f t="shared" si="459"/>
        <v>0.1865150608418113</v>
      </c>
      <c r="K2121" s="37">
        <f t="shared" si="460"/>
        <v>0.72989726404752653</v>
      </c>
      <c r="L2121" s="39"/>
      <c r="M2121" s="25"/>
    </row>
    <row r="2122" spans="1:13" x14ac:dyDescent="0.2">
      <c r="A2122" s="25"/>
      <c r="B2122" s="35" t="s">
        <v>1716</v>
      </c>
      <c r="C2122" s="36">
        <v>878403880.51699996</v>
      </c>
      <c r="D2122" s="33"/>
      <c r="E2122" s="36">
        <v>2.053558E-3</v>
      </c>
      <c r="F2122" s="36">
        <v>5.2499999999999995E-7</v>
      </c>
      <c r="G2122" s="38">
        <f t="shared" si="458"/>
        <v>3.4216662384509711</v>
      </c>
      <c r="H2122" s="37"/>
      <c r="I2122" s="37"/>
      <c r="J2122" s="37">
        <f t="shared" si="459"/>
        <v>0.26181926989826448</v>
      </c>
      <c r="K2122" s="37">
        <f t="shared" si="460"/>
        <v>0.75266956776084715</v>
      </c>
      <c r="L2122" s="39"/>
      <c r="M2122" s="25"/>
    </row>
    <row r="2123" spans="1:13" x14ac:dyDescent="0.2">
      <c r="A2123" s="25"/>
      <c r="B2123" s="35" t="s">
        <v>1717</v>
      </c>
      <c r="C2123" s="36">
        <v>876382944.24199998</v>
      </c>
      <c r="D2123" s="33"/>
      <c r="E2123" s="36">
        <v>2.0535599999999998E-3</v>
      </c>
      <c r="F2123" s="36">
        <v>3.4400000000000001E-7</v>
      </c>
      <c r="G2123" s="38">
        <f t="shared" si="458"/>
        <v>3.4226434902902003</v>
      </c>
      <c r="H2123" s="37"/>
      <c r="I2123" s="37"/>
      <c r="J2123" s="37">
        <f t="shared" si="459"/>
        <v>0.17155395970476761</v>
      </c>
      <c r="K2123" s="37">
        <f t="shared" si="460"/>
        <v>0.72621822425055205</v>
      </c>
      <c r="L2123" s="39"/>
      <c r="M2123" s="25"/>
    </row>
    <row r="2124" spans="1:13" x14ac:dyDescent="0.2">
      <c r="A2124" s="25"/>
      <c r="B2124" s="35" t="s">
        <v>1718</v>
      </c>
      <c r="C2124" s="36">
        <v>895818670.88999999</v>
      </c>
      <c r="D2124" s="33"/>
      <c r="E2124" s="36">
        <v>2.0532910000000001E-3</v>
      </c>
      <c r="F2124" s="36">
        <v>6.0699999999999997E-7</v>
      </c>
      <c r="G2124" s="38">
        <f t="shared" si="458"/>
        <v>3.2912031179130885</v>
      </c>
      <c r="H2124" s="37"/>
      <c r="I2124" s="37"/>
      <c r="J2124" s="37">
        <f t="shared" si="459"/>
        <v>0.30271294633951723</v>
      </c>
      <c r="K2124" s="37">
        <f t="shared" si="460"/>
        <v>0.76785237905784443</v>
      </c>
      <c r="L2124" s="39"/>
      <c r="M2124" s="25"/>
    </row>
    <row r="2125" spans="1:13" x14ac:dyDescent="0.2">
      <c r="A2125" s="25"/>
      <c r="B2125" s="35"/>
      <c r="C2125" s="36"/>
      <c r="D2125" s="33"/>
      <c r="E2125" s="36"/>
      <c r="F2125" s="36"/>
      <c r="G2125" s="40"/>
      <c r="H2125" s="37"/>
      <c r="I2125" s="37"/>
      <c r="J2125" s="40"/>
      <c r="K2125" s="40"/>
      <c r="L2125" s="39"/>
      <c r="M2125" s="25"/>
    </row>
    <row r="2126" spans="1:13" x14ac:dyDescent="0.2">
      <c r="A2126" s="25">
        <v>1</v>
      </c>
      <c r="B2126" s="35" t="s">
        <v>1862</v>
      </c>
      <c r="C2126" s="36">
        <f>AVERAGE(C2127:C2136)</f>
        <v>810415272.64399993</v>
      </c>
      <c r="D2126" s="33"/>
      <c r="E2126" s="36">
        <f>AVERAGE(E2127:E2136)</f>
        <v>2.0269903999999999E-3</v>
      </c>
      <c r="F2126" s="36">
        <f>2*STDEV(E2127:E2136)</f>
        <v>7.1623968675916851E-7</v>
      </c>
      <c r="G2126" s="38">
        <f t="shared" ref="G2126:G2136" si="461">1000*(E2126/((1+(0)/1000)*(E$2014/((1+((4.87)/1000))*0.0020052)))/0.0020052-1)</f>
        <v>-9.559951743586371</v>
      </c>
      <c r="H2126" s="38">
        <f>G2126-I2126</f>
        <v>-1.9499517435863707</v>
      </c>
      <c r="I2126" s="40">
        <v>-7.61</v>
      </c>
      <c r="J2126" s="37"/>
      <c r="K2126" s="37">
        <f>F2126/0.0020052*1000</f>
        <v>0.357191146398947</v>
      </c>
      <c r="L2126" s="39"/>
      <c r="M2126" s="25"/>
    </row>
    <row r="2127" spans="1:13" x14ac:dyDescent="0.2">
      <c r="A2127" s="25"/>
      <c r="B2127" s="35" t="s">
        <v>1719</v>
      </c>
      <c r="C2127" s="36">
        <v>822303410.11600006</v>
      </c>
      <c r="D2127" s="33"/>
      <c r="E2127" s="36">
        <v>2.027404E-3</v>
      </c>
      <c r="F2127" s="36">
        <v>5.5899999999999996E-7</v>
      </c>
      <c r="G2127" s="38">
        <f t="shared" si="461"/>
        <v>-9.3578560632324717</v>
      </c>
      <c r="H2127" s="37"/>
      <c r="I2127" s="37"/>
      <c r="J2127" s="37">
        <f t="shared" ref="J2127:J2136" si="462">F2127/0.0020052*1000</f>
        <v>0.2787751845202473</v>
      </c>
      <c r="K2127" s="37">
        <f t="shared" ref="K2127:K2136" si="463">SQRT((F2127/0.0020052*1000)^2+(F$2014/0.0020052*1000)^2)</f>
        <v>0.75873430899593441</v>
      </c>
      <c r="L2127" s="39"/>
      <c r="M2127" s="25"/>
    </row>
    <row r="2128" spans="1:13" x14ac:dyDescent="0.2">
      <c r="A2128" s="25"/>
      <c r="B2128" s="35" t="s">
        <v>1720</v>
      </c>
      <c r="C2128" s="36">
        <v>820850050.94000006</v>
      </c>
      <c r="D2128" s="33"/>
      <c r="E2128" s="36">
        <v>2.0271149999999999E-3</v>
      </c>
      <c r="F2128" s="36">
        <v>3.4999999999999998E-7</v>
      </c>
      <c r="G2128" s="38">
        <f t="shared" si="461"/>
        <v>-9.49906895400221</v>
      </c>
      <c r="H2128" s="37"/>
      <c r="I2128" s="37"/>
      <c r="J2128" s="37">
        <f t="shared" si="462"/>
        <v>0.17454617993217633</v>
      </c>
      <c r="K2128" s="37">
        <f t="shared" si="463"/>
        <v>0.72693088878665468</v>
      </c>
      <c r="L2128" s="39"/>
      <c r="M2128" s="25"/>
    </row>
    <row r="2129" spans="1:13" x14ac:dyDescent="0.2">
      <c r="A2129" s="25"/>
      <c r="B2129" s="35" t="s">
        <v>1721</v>
      </c>
      <c r="C2129" s="36">
        <v>830902292.91199994</v>
      </c>
      <c r="D2129" s="33"/>
      <c r="E2129" s="36">
        <v>2.0275110000000001E-3</v>
      </c>
      <c r="F2129" s="36">
        <v>5.3900000000000005E-7</v>
      </c>
      <c r="G2129" s="38">
        <f t="shared" si="461"/>
        <v>-9.3055730898334854</v>
      </c>
      <c r="H2129" s="37"/>
      <c r="I2129" s="37"/>
      <c r="J2129" s="37">
        <f t="shared" si="462"/>
        <v>0.2688011170955516</v>
      </c>
      <c r="K2129" s="37">
        <f t="shared" si="463"/>
        <v>0.75512660441482027</v>
      </c>
      <c r="L2129" s="39"/>
      <c r="M2129" s="25"/>
    </row>
    <row r="2130" spans="1:13" x14ac:dyDescent="0.2">
      <c r="A2130" s="25"/>
      <c r="B2130" s="35" t="s">
        <v>1722</v>
      </c>
      <c r="C2130" s="36">
        <v>828073508.70599997</v>
      </c>
      <c r="D2130" s="33"/>
      <c r="E2130" s="36">
        <v>2.0265249999999999E-3</v>
      </c>
      <c r="F2130" s="36">
        <v>4.8599999999999998E-7</v>
      </c>
      <c r="G2130" s="38">
        <f t="shared" si="461"/>
        <v>-9.7873582465765061</v>
      </c>
      <c r="H2130" s="37"/>
      <c r="I2130" s="37"/>
      <c r="J2130" s="37">
        <f t="shared" si="462"/>
        <v>0.2423698384201077</v>
      </c>
      <c r="K2130" s="37">
        <f t="shared" si="463"/>
        <v>0.74612685698815939</v>
      </c>
      <c r="L2130" s="39"/>
      <c r="M2130" s="25"/>
    </row>
    <row r="2131" spans="1:13" x14ac:dyDescent="0.2">
      <c r="A2131" s="25"/>
      <c r="B2131" s="35" t="s">
        <v>1723</v>
      </c>
      <c r="C2131" s="36">
        <v>832553470.40600002</v>
      </c>
      <c r="D2131" s="33"/>
      <c r="E2131" s="36">
        <v>2.0270190000000001E-3</v>
      </c>
      <c r="F2131" s="36">
        <v>4.1399999999999997E-7</v>
      </c>
      <c r="G2131" s="38">
        <f t="shared" si="461"/>
        <v>-9.5459770422853261</v>
      </c>
      <c r="H2131" s="37"/>
      <c r="I2131" s="37"/>
      <c r="J2131" s="37">
        <f t="shared" si="462"/>
        <v>0.20646319569120286</v>
      </c>
      <c r="K2131" s="37">
        <f t="shared" si="463"/>
        <v>0.7352477128956364</v>
      </c>
      <c r="L2131" s="39"/>
      <c r="M2131" s="25"/>
    </row>
    <row r="2132" spans="1:13" x14ac:dyDescent="0.2">
      <c r="A2132" s="25"/>
      <c r="B2132" s="35" t="s">
        <v>919</v>
      </c>
      <c r="C2132" s="36">
        <v>790019762.62100005</v>
      </c>
      <c r="D2132" s="33"/>
      <c r="E2132" s="36">
        <v>2.0266120000000001E-3</v>
      </c>
      <c r="F2132" s="36">
        <v>4.9399999999999995E-7</v>
      </c>
      <c r="G2132" s="38">
        <f t="shared" si="461"/>
        <v>-9.7448477915698106</v>
      </c>
      <c r="H2132" s="37"/>
      <c r="I2132" s="37"/>
      <c r="J2132" s="37">
        <f t="shared" si="462"/>
        <v>0.24635946538998602</v>
      </c>
      <c r="K2132" s="37">
        <f t="shared" si="463"/>
        <v>0.74743236104043542</v>
      </c>
      <c r="L2132" s="39"/>
      <c r="M2132" s="25"/>
    </row>
    <row r="2133" spans="1:13" x14ac:dyDescent="0.2">
      <c r="A2133" s="25"/>
      <c r="B2133" s="35" t="s">
        <v>916</v>
      </c>
      <c r="C2133" s="36">
        <v>785268328.37300003</v>
      </c>
      <c r="D2133" s="33"/>
      <c r="E2133" s="36">
        <v>2.0265980000000001E-3</v>
      </c>
      <c r="F2133" s="36">
        <v>7.3399999999999998E-7</v>
      </c>
      <c r="G2133" s="38">
        <f t="shared" si="461"/>
        <v>-9.7516885544443035</v>
      </c>
      <c r="H2133" s="37"/>
      <c r="I2133" s="37"/>
      <c r="J2133" s="37">
        <f t="shared" si="462"/>
        <v>0.36604827448633553</v>
      </c>
      <c r="K2133" s="37">
        <f t="shared" si="463"/>
        <v>0.79495502224821735</v>
      </c>
      <c r="L2133" s="39"/>
      <c r="M2133" s="25"/>
    </row>
    <row r="2134" spans="1:13" x14ac:dyDescent="0.2">
      <c r="A2134" s="25"/>
      <c r="B2134" s="35" t="s">
        <v>1039</v>
      </c>
      <c r="C2134" s="36">
        <v>795854159.20299995</v>
      </c>
      <c r="D2134" s="33"/>
      <c r="E2134" s="36">
        <v>2.0269609999999999E-3</v>
      </c>
      <c r="F2134" s="36">
        <v>6.0800000000000004E-7</v>
      </c>
      <c r="G2134" s="38">
        <f t="shared" si="461"/>
        <v>-9.5743173456231965</v>
      </c>
      <c r="H2134" s="37"/>
      <c r="I2134" s="37"/>
      <c r="J2134" s="37">
        <f t="shared" si="462"/>
        <v>0.30321164971075204</v>
      </c>
      <c r="K2134" s="37">
        <f t="shared" si="463"/>
        <v>0.7680491212569388</v>
      </c>
      <c r="L2134" s="39"/>
      <c r="M2134" s="25"/>
    </row>
    <row r="2135" spans="1:13" x14ac:dyDescent="0.2">
      <c r="A2135" s="25"/>
      <c r="B2135" s="35" t="s">
        <v>1040</v>
      </c>
      <c r="C2135" s="36">
        <v>792231715.10500002</v>
      </c>
      <c r="D2135" s="33"/>
      <c r="E2135" s="36">
        <v>2.0267919999999999E-3</v>
      </c>
      <c r="F2135" s="36">
        <v>4.82E-7</v>
      </c>
      <c r="G2135" s="38">
        <f t="shared" si="461"/>
        <v>-9.6568951260386235</v>
      </c>
      <c r="H2135" s="37"/>
      <c r="I2135" s="37"/>
      <c r="J2135" s="37">
        <f t="shared" si="462"/>
        <v>0.24037502493516857</v>
      </c>
      <c r="K2135" s="37">
        <f t="shared" si="463"/>
        <v>0.74548125446306368</v>
      </c>
      <c r="L2135" s="39"/>
      <c r="M2135" s="25"/>
    </row>
    <row r="2136" spans="1:13" x14ac:dyDescent="0.2">
      <c r="A2136" s="25"/>
      <c r="B2136" s="35" t="s">
        <v>917</v>
      </c>
      <c r="C2136" s="36">
        <v>806096028.05799997</v>
      </c>
      <c r="D2136" s="33"/>
      <c r="E2136" s="36">
        <v>2.027367E-3</v>
      </c>
      <c r="F2136" s="36">
        <v>1.91E-7</v>
      </c>
      <c r="G2136" s="38">
        <f t="shared" si="461"/>
        <v>-9.3759352222584358</v>
      </c>
      <c r="H2136" s="37"/>
      <c r="I2136" s="37"/>
      <c r="J2136" s="37">
        <f t="shared" si="462"/>
        <v>9.5252343905844805E-2</v>
      </c>
      <c r="K2136" s="37">
        <f t="shared" si="463"/>
        <v>0.71206401198403324</v>
      </c>
      <c r="L2136" s="39"/>
      <c r="M2136" s="25"/>
    </row>
    <row r="2137" spans="1:13" x14ac:dyDescent="0.2">
      <c r="A2137" s="25"/>
      <c r="B2137" s="35"/>
      <c r="C2137" s="36"/>
      <c r="D2137" s="33"/>
      <c r="E2137" s="36"/>
      <c r="F2137" s="36"/>
      <c r="G2137" s="40"/>
      <c r="H2137" s="37"/>
      <c r="I2137" s="37"/>
      <c r="J2137" s="40"/>
      <c r="K2137" s="40"/>
      <c r="L2137" s="39"/>
      <c r="M2137" s="25"/>
    </row>
    <row r="2138" spans="1:13" x14ac:dyDescent="0.2">
      <c r="A2138" s="25">
        <v>1</v>
      </c>
      <c r="B2138" s="35" t="s">
        <v>1847</v>
      </c>
      <c r="C2138" s="36">
        <f>AVERAGE(C2139:C2216)</f>
        <v>791068040.68089759</v>
      </c>
      <c r="D2138" s="33"/>
      <c r="E2138" s="36">
        <f>AVERAGE(E2139:E2216)</f>
        <v>2.057614423076923E-3</v>
      </c>
      <c r="F2138" s="36">
        <f>2*STDEV(E2139:E2216)</f>
        <v>1.4928283804330945E-6</v>
      </c>
      <c r="G2138" s="38">
        <f t="shared" ref="G2138:G2139" si="464">1000*(E2138/((1+(0)/1000)*(E$2014/((1+((4.87)/1000))*0.0020052)))/0.0020052-1)</f>
        <v>5.403739694771259</v>
      </c>
      <c r="H2138" s="38">
        <f>G2138-I2138</f>
        <v>-2.5862603052287412</v>
      </c>
      <c r="I2138" s="40">
        <v>7.99</v>
      </c>
      <c r="J2138" s="37"/>
      <c r="K2138" s="37">
        <f>F2138/0.0020052*1000</f>
        <v>0.74447854599695518</v>
      </c>
      <c r="L2138" s="39"/>
      <c r="M2138" s="25"/>
    </row>
    <row r="2139" spans="1:13" x14ac:dyDescent="0.2">
      <c r="A2139" s="25"/>
      <c r="B2139" s="35" t="s">
        <v>1148</v>
      </c>
      <c r="C2139" s="36">
        <v>841626276.25</v>
      </c>
      <c r="D2139" s="33"/>
      <c r="E2139" s="36">
        <v>2.0587629999999999E-3</v>
      </c>
      <c r="F2139" s="36">
        <v>1.4999999999999999E-7</v>
      </c>
      <c r="G2139" s="38">
        <f t="shared" si="464"/>
        <v>5.9649641500614248</v>
      </c>
      <c r="H2139" s="37"/>
      <c r="I2139" s="37"/>
      <c r="J2139" s="37">
        <f t="shared" ref="J2139" si="465">F2139/0.0020052*1000</f>
        <v>7.4805505685218432E-2</v>
      </c>
      <c r="K2139" s="37">
        <f t="shared" ref="K2139" si="466">SQRT((F2139/0.0020052*1000)^2+(F$2014/0.0020052*1000)^2)</f>
        <v>0.70961821553851145</v>
      </c>
      <c r="L2139" s="39"/>
      <c r="M2139" s="25"/>
    </row>
    <row r="2140" spans="1:13" x14ac:dyDescent="0.2">
      <c r="A2140" s="25"/>
      <c r="B2140" s="35" t="s">
        <v>1147</v>
      </c>
      <c r="C2140" s="36">
        <v>850623051.63</v>
      </c>
      <c r="D2140" s="33"/>
      <c r="E2140" s="36">
        <v>2.0594260000000001E-3</v>
      </c>
      <c r="F2140" s="36">
        <v>4.2199999999999999E-7</v>
      </c>
      <c r="G2140" s="38">
        <f t="shared" ref="G2140:G2203" si="467">1000*(E2140/((1+(0)/1000)*(E$2014/((1+((4.87)/1000))*0.0020052)))/0.0020052-1)</f>
        <v>6.2889231347682539</v>
      </c>
      <c r="H2140" s="37"/>
      <c r="I2140" s="37"/>
      <c r="J2140" s="37">
        <f t="shared" ref="J2140:J2203" si="468">F2140/0.0020052*1000</f>
        <v>0.21045282266108117</v>
      </c>
      <c r="K2140" s="37">
        <f t="shared" ref="K2140:K2203" si="469">SQRT((F2140/0.0020052*1000)^2+(F$2014/0.0020052*1000)^2)</f>
        <v>0.73637798630136719</v>
      </c>
      <c r="L2140" s="39"/>
      <c r="M2140" s="25"/>
    </row>
    <row r="2141" spans="1:13" x14ac:dyDescent="0.2">
      <c r="A2141" s="25"/>
      <c r="B2141" s="35" t="s">
        <v>1146</v>
      </c>
      <c r="C2141" s="36">
        <v>821401693.54200006</v>
      </c>
      <c r="D2141" s="33"/>
      <c r="E2141" s="36">
        <v>2.0580450000000001E-3</v>
      </c>
      <c r="F2141" s="36">
        <v>5.0299999999999999E-7</v>
      </c>
      <c r="G2141" s="38">
        <f t="shared" si="467"/>
        <v>5.6141307397761242</v>
      </c>
      <c r="H2141" s="37"/>
      <c r="I2141" s="37"/>
      <c r="J2141" s="37">
        <f t="shared" si="468"/>
        <v>0.25084779573109911</v>
      </c>
      <c r="K2141" s="37">
        <f t="shared" si="469"/>
        <v>0.74892373761711639</v>
      </c>
      <c r="L2141" s="39"/>
      <c r="M2141" s="25"/>
    </row>
    <row r="2142" spans="1:13" x14ac:dyDescent="0.2">
      <c r="A2142" s="25"/>
      <c r="B2142" s="35" t="s">
        <v>1145</v>
      </c>
      <c r="C2142" s="36">
        <v>830148781.48599994</v>
      </c>
      <c r="D2142" s="33"/>
      <c r="E2142" s="36">
        <v>2.0588609999999999E-3</v>
      </c>
      <c r="F2142" s="36">
        <v>5.4000000000000002E-7</v>
      </c>
      <c r="G2142" s="38">
        <f t="shared" si="467"/>
        <v>6.0128494901838803</v>
      </c>
      <c r="H2142" s="37"/>
      <c r="I2142" s="37"/>
      <c r="J2142" s="37">
        <f t="shared" si="468"/>
        <v>0.26929982046678641</v>
      </c>
      <c r="K2142" s="37">
        <f t="shared" si="469"/>
        <v>0.75530427077217266</v>
      </c>
      <c r="L2142" s="39"/>
      <c r="M2142" s="25"/>
    </row>
    <row r="2143" spans="1:13" x14ac:dyDescent="0.2">
      <c r="A2143" s="25"/>
      <c r="B2143" s="35" t="s">
        <v>1144</v>
      </c>
      <c r="C2143" s="36">
        <v>820936323.88699996</v>
      </c>
      <c r="D2143" s="33"/>
      <c r="E2143" s="36">
        <v>2.0574479999999999E-3</v>
      </c>
      <c r="F2143" s="36">
        <v>1.4399999999999999E-7</v>
      </c>
      <c r="G2143" s="38">
        <f t="shared" si="467"/>
        <v>5.3224210657640825</v>
      </c>
      <c r="H2143" s="37"/>
      <c r="I2143" s="37"/>
      <c r="J2143" s="37">
        <f t="shared" si="468"/>
        <v>7.1813285457809697E-2</v>
      </c>
      <c r="K2143" s="37">
        <f t="shared" si="469"/>
        <v>0.7093090272310687</v>
      </c>
      <c r="L2143" s="39"/>
      <c r="M2143" s="25"/>
    </row>
    <row r="2144" spans="1:13" x14ac:dyDescent="0.2">
      <c r="A2144" s="25"/>
      <c r="B2144" s="35" t="s">
        <v>1143</v>
      </c>
      <c r="C2144" s="36">
        <v>819244520.47000003</v>
      </c>
      <c r="D2144" s="33"/>
      <c r="E2144" s="36">
        <v>2.058187E-3</v>
      </c>
      <c r="F2144" s="36">
        <v>7.2099999999999996E-7</v>
      </c>
      <c r="G2144" s="38">
        <f t="shared" si="467"/>
        <v>5.6835156203616233</v>
      </c>
      <c r="H2144" s="37"/>
      <c r="I2144" s="37"/>
      <c r="J2144" s="37">
        <f t="shared" si="468"/>
        <v>0.35956513066028328</v>
      </c>
      <c r="K2144" s="37">
        <f t="shared" si="469"/>
        <v>0.79199067628980746</v>
      </c>
      <c r="L2144" s="39"/>
      <c r="M2144" s="25"/>
    </row>
    <row r="2145" spans="1:13" x14ac:dyDescent="0.2">
      <c r="A2145" s="25"/>
      <c r="B2145" s="35" t="s">
        <v>1021</v>
      </c>
      <c r="C2145" s="36">
        <v>791918727.16799998</v>
      </c>
      <c r="D2145" s="33"/>
      <c r="E2145" s="36">
        <v>2.0575179999999999E-3</v>
      </c>
      <c r="F2145" s="36">
        <v>2.0900000000000001E-7</v>
      </c>
      <c r="G2145" s="38">
        <f t="shared" si="467"/>
        <v>5.3566248801373284</v>
      </c>
      <c r="H2145" s="37"/>
      <c r="I2145" s="37"/>
      <c r="J2145" s="37">
        <f t="shared" si="468"/>
        <v>0.10422900458807102</v>
      </c>
      <c r="K2145" s="37">
        <f t="shared" si="469"/>
        <v>0.71332028818803428</v>
      </c>
      <c r="L2145" s="39"/>
      <c r="M2145" s="25"/>
    </row>
    <row r="2146" spans="1:13" x14ac:dyDescent="0.2">
      <c r="A2146" s="25"/>
      <c r="B2146" s="35" t="s">
        <v>1018</v>
      </c>
      <c r="C2146" s="36">
        <v>781711730.778</v>
      </c>
      <c r="D2146" s="33"/>
      <c r="E2146" s="36">
        <v>2.0569579999999998E-3</v>
      </c>
      <c r="F2146" s="36">
        <v>4.1300000000000001E-7</v>
      </c>
      <c r="G2146" s="38">
        <f t="shared" si="467"/>
        <v>5.0829943651513609</v>
      </c>
      <c r="H2146" s="37"/>
      <c r="I2146" s="37"/>
      <c r="J2146" s="37">
        <f t="shared" si="468"/>
        <v>0.20596449231996811</v>
      </c>
      <c r="K2146" s="37">
        <f t="shared" si="469"/>
        <v>0.73510782898827998</v>
      </c>
      <c r="L2146" s="39"/>
      <c r="M2146" s="25"/>
    </row>
    <row r="2147" spans="1:13" x14ac:dyDescent="0.2">
      <c r="A2147" s="25"/>
      <c r="B2147" s="35" t="s">
        <v>1012</v>
      </c>
      <c r="C2147" s="36">
        <v>775478519.74899995</v>
      </c>
      <c r="D2147" s="33"/>
      <c r="E2147" s="36">
        <v>2.058285E-3</v>
      </c>
      <c r="F2147" s="36">
        <v>8.1900000000000001E-7</v>
      </c>
      <c r="G2147" s="38">
        <f t="shared" si="467"/>
        <v>5.7314009604840788</v>
      </c>
      <c r="H2147" s="37"/>
      <c r="I2147" s="37"/>
      <c r="J2147" s="37">
        <f t="shared" si="468"/>
        <v>0.40843806104129265</v>
      </c>
      <c r="K2147" s="37">
        <f t="shared" si="469"/>
        <v>0.81534274869554757</v>
      </c>
      <c r="L2147" s="39"/>
      <c r="M2147" s="25"/>
    </row>
    <row r="2148" spans="1:13" x14ac:dyDescent="0.2">
      <c r="A2148" s="25"/>
      <c r="B2148" s="35" t="s">
        <v>1142</v>
      </c>
      <c r="C2148" s="36">
        <v>773975119.07599998</v>
      </c>
      <c r="D2148" s="33"/>
      <c r="E2148" s="36">
        <v>2.0587029999999998E-3</v>
      </c>
      <c r="F2148" s="36">
        <v>5.2E-7</v>
      </c>
      <c r="G2148" s="38">
        <f t="shared" si="467"/>
        <v>5.9356465948843251</v>
      </c>
      <c r="H2148" s="37"/>
      <c r="I2148" s="37"/>
      <c r="J2148" s="37">
        <f t="shared" si="468"/>
        <v>0.25932575304209055</v>
      </c>
      <c r="K2148" s="37">
        <f t="shared" si="469"/>
        <v>0.75180582222678183</v>
      </c>
      <c r="L2148" s="39"/>
      <c r="M2148" s="25"/>
    </row>
    <row r="2149" spans="1:13" x14ac:dyDescent="0.2">
      <c r="A2149" s="25"/>
      <c r="B2149" s="35" t="s">
        <v>1141</v>
      </c>
      <c r="C2149" s="36">
        <v>785005296.29299998</v>
      </c>
      <c r="D2149" s="33"/>
      <c r="E2149" s="36">
        <v>2.0569030000000001E-3</v>
      </c>
      <c r="F2149" s="36">
        <v>3.8099999999999998E-7</v>
      </c>
      <c r="G2149" s="38">
        <f t="shared" si="467"/>
        <v>5.0561199395724454</v>
      </c>
      <c r="H2149" s="37"/>
      <c r="I2149" s="37"/>
      <c r="J2149" s="37">
        <f t="shared" si="468"/>
        <v>0.1900059844404548</v>
      </c>
      <c r="K2149" s="37">
        <f t="shared" si="469"/>
        <v>0.73079711429809746</v>
      </c>
      <c r="L2149" s="39"/>
      <c r="M2149" s="25"/>
    </row>
    <row r="2150" spans="1:13" x14ac:dyDescent="0.2">
      <c r="A2150" s="25"/>
      <c r="B2150" s="35" t="s">
        <v>1140</v>
      </c>
      <c r="C2150" s="36">
        <v>780500815.15799999</v>
      </c>
      <c r="D2150" s="33"/>
      <c r="E2150" s="36">
        <v>2.0571140000000001E-3</v>
      </c>
      <c r="F2150" s="36">
        <v>3.8799999999999998E-7</v>
      </c>
      <c r="G2150" s="38">
        <f t="shared" si="467"/>
        <v>5.1592200086116868</v>
      </c>
      <c r="H2150" s="37"/>
      <c r="I2150" s="37"/>
      <c r="J2150" s="37">
        <f t="shared" si="468"/>
        <v>0.19349690803909836</v>
      </c>
      <c r="K2150" s="37">
        <f t="shared" si="469"/>
        <v>0.73171251292015738</v>
      </c>
      <c r="L2150" s="39"/>
      <c r="M2150" s="25"/>
    </row>
    <row r="2151" spans="1:13" x14ac:dyDescent="0.2">
      <c r="A2151" s="25"/>
      <c r="B2151" s="35" t="s">
        <v>1139</v>
      </c>
      <c r="C2151" s="36">
        <v>777248509.09300005</v>
      </c>
      <c r="D2151" s="33"/>
      <c r="E2151" s="36">
        <v>2.0582059999999999E-3</v>
      </c>
      <c r="F2151" s="36">
        <v>2.6800000000000002E-7</v>
      </c>
      <c r="G2151" s="38">
        <f t="shared" si="467"/>
        <v>5.6927995128344122</v>
      </c>
      <c r="H2151" s="37"/>
      <c r="I2151" s="37"/>
      <c r="J2151" s="37">
        <f t="shared" si="468"/>
        <v>0.13365250349092361</v>
      </c>
      <c r="K2151" s="37">
        <f t="shared" si="469"/>
        <v>0.7182096767884929</v>
      </c>
      <c r="L2151" s="39"/>
      <c r="M2151" s="25"/>
    </row>
    <row r="2152" spans="1:13" x14ac:dyDescent="0.2">
      <c r="A2152" s="25"/>
      <c r="B2152" s="35" t="s">
        <v>1138</v>
      </c>
      <c r="C2152" s="36">
        <v>786529830.52499998</v>
      </c>
      <c r="D2152" s="33"/>
      <c r="E2152" s="36">
        <v>2.0567749999999998E-3</v>
      </c>
      <c r="F2152" s="36">
        <v>4.1399999999999997E-7</v>
      </c>
      <c r="G2152" s="38">
        <f t="shared" si="467"/>
        <v>4.9935758218613291</v>
      </c>
      <c r="H2152" s="37"/>
      <c r="I2152" s="37"/>
      <c r="J2152" s="37">
        <f t="shared" si="468"/>
        <v>0.20646319569120286</v>
      </c>
      <c r="K2152" s="37">
        <f t="shared" si="469"/>
        <v>0.7352477128956364</v>
      </c>
      <c r="L2152" s="39"/>
      <c r="M2152" s="25"/>
    </row>
    <row r="2153" spans="1:13" x14ac:dyDescent="0.2">
      <c r="A2153" s="25"/>
      <c r="B2153" s="35" t="s">
        <v>1137</v>
      </c>
      <c r="C2153" s="36">
        <v>787003247.421</v>
      </c>
      <c r="D2153" s="33"/>
      <c r="E2153" s="36">
        <v>2.0579370000000001E-3</v>
      </c>
      <c r="F2153" s="36">
        <v>4.1600000000000002E-7</v>
      </c>
      <c r="G2153" s="38">
        <f t="shared" si="467"/>
        <v>5.5613591404573004</v>
      </c>
      <c r="H2153" s="37"/>
      <c r="I2153" s="37"/>
      <c r="J2153" s="37">
        <f t="shared" si="468"/>
        <v>0.20746060243367248</v>
      </c>
      <c r="K2153" s="37">
        <f t="shared" si="469"/>
        <v>0.735528415294326</v>
      </c>
      <c r="L2153" s="39"/>
      <c r="M2153" s="25"/>
    </row>
    <row r="2154" spans="1:13" x14ac:dyDescent="0.2">
      <c r="A2154" s="25"/>
      <c r="B2154" s="35" t="s">
        <v>1136</v>
      </c>
      <c r="C2154" s="36">
        <v>768826894.07500005</v>
      </c>
      <c r="D2154" s="33"/>
      <c r="E2154" s="36">
        <v>2.0584969999999998E-3</v>
      </c>
      <c r="F2154" s="36">
        <v>5.06E-7</v>
      </c>
      <c r="G2154" s="38">
        <f t="shared" si="467"/>
        <v>5.8349896554430458</v>
      </c>
      <c r="H2154" s="37"/>
      <c r="I2154" s="37"/>
      <c r="J2154" s="37">
        <f t="shared" si="468"/>
        <v>0.25234390584480348</v>
      </c>
      <c r="K2154" s="37">
        <f t="shared" si="469"/>
        <v>0.74942617712503956</v>
      </c>
      <c r="L2154" s="39"/>
      <c r="M2154" s="25"/>
    </row>
    <row r="2155" spans="1:13" x14ac:dyDescent="0.2">
      <c r="A2155" s="25"/>
      <c r="B2155" s="35" t="s">
        <v>1135</v>
      </c>
      <c r="C2155" s="36">
        <v>776955278.67700005</v>
      </c>
      <c r="D2155" s="33"/>
      <c r="E2155" s="36">
        <v>2.0568660000000001E-3</v>
      </c>
      <c r="F2155" s="36">
        <v>4.9200000000000001E-7</v>
      </c>
      <c r="G2155" s="38">
        <f t="shared" si="467"/>
        <v>5.0380407805465932</v>
      </c>
      <c r="H2155" s="37"/>
      <c r="I2155" s="37"/>
      <c r="J2155" s="37">
        <f t="shared" si="468"/>
        <v>0.24536205864751648</v>
      </c>
      <c r="K2155" s="37">
        <f t="shared" si="469"/>
        <v>0.74710420154553236</v>
      </c>
      <c r="L2155" s="39"/>
      <c r="M2155" s="25"/>
    </row>
    <row r="2156" spans="1:13" x14ac:dyDescent="0.2">
      <c r="A2156" s="25"/>
      <c r="B2156" s="35" t="s">
        <v>1134</v>
      </c>
      <c r="C2156" s="36">
        <v>770452793.04400003</v>
      </c>
      <c r="D2156" s="33"/>
      <c r="E2156" s="36">
        <v>2.057148E-3</v>
      </c>
      <c r="F2156" s="36">
        <v>1.7599999999999999E-7</v>
      </c>
      <c r="G2156" s="38">
        <f t="shared" si="467"/>
        <v>5.1758332898788062</v>
      </c>
      <c r="H2156" s="37"/>
      <c r="I2156" s="37"/>
      <c r="J2156" s="37">
        <f t="shared" si="468"/>
        <v>8.7771793337322962E-2</v>
      </c>
      <c r="K2156" s="37">
        <f t="shared" si="469"/>
        <v>0.71110198695327098</v>
      </c>
      <c r="L2156" s="39"/>
      <c r="M2156" s="25"/>
    </row>
    <row r="2157" spans="1:13" x14ac:dyDescent="0.2">
      <c r="A2157" s="25"/>
      <c r="B2157" s="35" t="s">
        <v>1133</v>
      </c>
      <c r="C2157" s="36">
        <v>782979660.85399997</v>
      </c>
      <c r="D2157" s="33"/>
      <c r="E2157" s="36">
        <v>2.0580590000000001E-3</v>
      </c>
      <c r="F2157" s="36">
        <v>6.7599999999999997E-7</v>
      </c>
      <c r="G2157" s="38">
        <f t="shared" si="467"/>
        <v>5.6209715026505069</v>
      </c>
      <c r="H2157" s="37"/>
      <c r="I2157" s="37"/>
      <c r="J2157" s="37">
        <f t="shared" si="468"/>
        <v>0.33712347895471773</v>
      </c>
      <c r="K2157" s="37">
        <f t="shared" si="469"/>
        <v>0.78205779083503302</v>
      </c>
      <c r="L2157" s="39"/>
      <c r="M2157" s="25"/>
    </row>
    <row r="2158" spans="1:13" x14ac:dyDescent="0.2">
      <c r="A2158" s="25"/>
      <c r="B2158" s="35" t="s">
        <v>1132</v>
      </c>
      <c r="C2158" s="36">
        <v>765678865.58500004</v>
      </c>
      <c r="D2158" s="33"/>
      <c r="E2158" s="36">
        <v>2.057021E-3</v>
      </c>
      <c r="F2158" s="36">
        <v>2.7799999999999997E-7</v>
      </c>
      <c r="G2158" s="38">
        <f t="shared" si="467"/>
        <v>5.1137777980874155</v>
      </c>
      <c r="H2158" s="37"/>
      <c r="I2158" s="37"/>
      <c r="J2158" s="37">
        <f t="shared" si="468"/>
        <v>0.13863953720327146</v>
      </c>
      <c r="K2158" s="37">
        <f t="shared" si="469"/>
        <v>0.71915441277877001</v>
      </c>
      <c r="L2158" s="39"/>
      <c r="M2158" s="25"/>
    </row>
    <row r="2159" spans="1:13" x14ac:dyDescent="0.2">
      <c r="A2159" s="25"/>
      <c r="B2159" s="35" t="s">
        <v>1131</v>
      </c>
      <c r="C2159" s="36">
        <v>776644647.60300004</v>
      </c>
      <c r="D2159" s="33"/>
      <c r="E2159" s="36">
        <v>2.059221E-3</v>
      </c>
      <c r="F2159" s="36">
        <v>6.1099999999999995E-7</v>
      </c>
      <c r="G2159" s="38">
        <f t="shared" si="467"/>
        <v>6.1887548212464782</v>
      </c>
      <c r="H2159" s="37"/>
      <c r="I2159" s="37"/>
      <c r="J2159" s="37">
        <f t="shared" si="468"/>
        <v>0.30470775982445636</v>
      </c>
      <c r="K2159" s="37">
        <f t="shared" si="469"/>
        <v>0.76864098709376583</v>
      </c>
      <c r="L2159" s="39"/>
      <c r="M2159" s="25"/>
    </row>
    <row r="2160" spans="1:13" x14ac:dyDescent="0.2">
      <c r="A2160" s="25"/>
      <c r="B2160" s="35" t="s">
        <v>1130</v>
      </c>
      <c r="C2160" s="36">
        <v>783099961.17999995</v>
      </c>
      <c r="D2160" s="33"/>
      <c r="E2160" s="36">
        <v>2.0575519999999998E-3</v>
      </c>
      <c r="F2160" s="36">
        <v>4.4499999999999997E-7</v>
      </c>
      <c r="G2160" s="38">
        <f t="shared" si="467"/>
        <v>5.3732381614042257</v>
      </c>
      <c r="H2160" s="37"/>
      <c r="I2160" s="37"/>
      <c r="J2160" s="37">
        <f t="shared" si="468"/>
        <v>0.22192300019948133</v>
      </c>
      <c r="K2160" s="37">
        <f t="shared" si="469"/>
        <v>0.73973776851042228</v>
      </c>
      <c r="L2160" s="39"/>
      <c r="M2160" s="25"/>
    </row>
    <row r="2161" spans="1:13" x14ac:dyDescent="0.2">
      <c r="A2161" s="25"/>
      <c r="B2161" s="35" t="s">
        <v>1129</v>
      </c>
      <c r="C2161" s="36">
        <v>775484775.56200004</v>
      </c>
      <c r="D2161" s="33"/>
      <c r="E2161" s="36">
        <v>2.057602E-3</v>
      </c>
      <c r="F2161" s="36">
        <v>5.0699999999999997E-7</v>
      </c>
      <c r="G2161" s="38">
        <f t="shared" si="467"/>
        <v>5.3976694573854012</v>
      </c>
      <c r="H2161" s="37"/>
      <c r="I2161" s="37"/>
      <c r="J2161" s="37">
        <f t="shared" si="468"/>
        <v>0.25284260921603829</v>
      </c>
      <c r="K2161" s="37">
        <f t="shared" si="469"/>
        <v>0.749594245694572</v>
      </c>
      <c r="L2161" s="39"/>
      <c r="M2161" s="25"/>
    </row>
    <row r="2162" spans="1:13" x14ac:dyDescent="0.2">
      <c r="A2162" s="25"/>
      <c r="B2162" s="35" t="s">
        <v>1128</v>
      </c>
      <c r="C2162" s="36">
        <v>779874065.19200003</v>
      </c>
      <c r="D2162" s="33"/>
      <c r="E2162" s="36">
        <v>2.056853E-3</v>
      </c>
      <c r="F2162" s="36">
        <v>3.7599999999999998E-7</v>
      </c>
      <c r="G2162" s="38">
        <f t="shared" si="467"/>
        <v>5.031688643591492</v>
      </c>
      <c r="H2162" s="37"/>
      <c r="I2162" s="37"/>
      <c r="J2162" s="37">
        <f t="shared" si="468"/>
        <v>0.18751246758428086</v>
      </c>
      <c r="K2162" s="37">
        <f t="shared" si="469"/>
        <v>0.73015277418002467</v>
      </c>
      <c r="L2162" s="39"/>
      <c r="M2162" s="25"/>
    </row>
    <row r="2163" spans="1:13" x14ac:dyDescent="0.2">
      <c r="A2163" s="25"/>
      <c r="B2163" s="35" t="s">
        <v>1127</v>
      </c>
      <c r="C2163" s="36">
        <v>779410786.16199994</v>
      </c>
      <c r="D2163" s="33"/>
      <c r="E2163" s="36">
        <v>2.0575599999999999E-3</v>
      </c>
      <c r="F2163" s="36">
        <v>4.15E-7</v>
      </c>
      <c r="G2163" s="38">
        <f t="shared" si="467"/>
        <v>5.3771471687611427</v>
      </c>
      <c r="H2163" s="37"/>
      <c r="I2163" s="37"/>
      <c r="J2163" s="37">
        <f t="shared" si="468"/>
        <v>0.20696189906243767</v>
      </c>
      <c r="K2163" s="37">
        <f t="shared" si="469"/>
        <v>0.73538790839037516</v>
      </c>
      <c r="L2163" s="39"/>
      <c r="M2163" s="25"/>
    </row>
    <row r="2164" spans="1:13" x14ac:dyDescent="0.2">
      <c r="A2164" s="25"/>
      <c r="B2164" s="35" t="s">
        <v>1126</v>
      </c>
      <c r="C2164" s="36">
        <v>778851170.55799997</v>
      </c>
      <c r="D2164" s="33"/>
      <c r="E2164" s="36">
        <v>2.0568129999999998E-3</v>
      </c>
      <c r="F2164" s="36">
        <v>5.9299999999999998E-7</v>
      </c>
      <c r="G2164" s="38">
        <f t="shared" si="467"/>
        <v>5.0121436068066849</v>
      </c>
      <c r="H2164" s="37"/>
      <c r="I2164" s="37"/>
      <c r="J2164" s="37">
        <f t="shared" si="468"/>
        <v>0.29573109914223022</v>
      </c>
      <c r="K2164" s="37">
        <f t="shared" si="469"/>
        <v>0.76512680723074378</v>
      </c>
      <c r="L2164" s="39"/>
      <c r="M2164" s="25"/>
    </row>
    <row r="2165" spans="1:13" x14ac:dyDescent="0.2">
      <c r="A2165" s="25"/>
      <c r="B2165" s="35" t="s">
        <v>1125</v>
      </c>
      <c r="C2165" s="36">
        <v>763214248.89600003</v>
      </c>
      <c r="D2165" s="33"/>
      <c r="E2165" s="36">
        <v>2.057704E-3</v>
      </c>
      <c r="F2165" s="36">
        <v>2.96E-7</v>
      </c>
      <c r="G2165" s="38">
        <f t="shared" si="467"/>
        <v>5.4475093011863152</v>
      </c>
      <c r="H2165" s="37"/>
      <c r="I2165" s="37"/>
      <c r="J2165" s="37">
        <f t="shared" si="468"/>
        <v>0.14761619788549771</v>
      </c>
      <c r="K2165" s="37">
        <f t="shared" si="469"/>
        <v>0.72093875608224212</v>
      </c>
      <c r="L2165" s="39"/>
      <c r="M2165" s="25"/>
    </row>
    <row r="2166" spans="1:13" x14ac:dyDescent="0.2">
      <c r="A2166" s="25"/>
      <c r="B2166" s="35" t="s">
        <v>1124</v>
      </c>
      <c r="C2166" s="36">
        <v>761840721.94299996</v>
      </c>
      <c r="D2166" s="33"/>
      <c r="E2166" s="36">
        <v>2.0584359999999999E-3</v>
      </c>
      <c r="F2166" s="36">
        <v>4.8400000000000005E-7</v>
      </c>
      <c r="G2166" s="38">
        <f t="shared" si="467"/>
        <v>5.8051834743464426</v>
      </c>
      <c r="H2166" s="37"/>
      <c r="I2166" s="37"/>
      <c r="J2166" s="37">
        <f t="shared" si="468"/>
        <v>0.24137243167763817</v>
      </c>
      <c r="K2166" s="37">
        <f t="shared" si="469"/>
        <v>0.74580345863854525</v>
      </c>
      <c r="L2166" s="39"/>
      <c r="M2166" s="25"/>
    </row>
    <row r="2167" spans="1:13" x14ac:dyDescent="0.2">
      <c r="A2167" s="25"/>
      <c r="B2167" s="35" t="s">
        <v>1123</v>
      </c>
      <c r="C2167" s="36">
        <v>774228918.48300004</v>
      </c>
      <c r="D2167" s="33"/>
      <c r="E2167" s="36">
        <v>2.0570290000000001E-3</v>
      </c>
      <c r="F2167" s="36">
        <v>5.5700000000000002E-7</v>
      </c>
      <c r="G2167" s="38">
        <f t="shared" si="467"/>
        <v>5.1176868054443325</v>
      </c>
      <c r="H2167" s="37"/>
      <c r="I2167" s="37"/>
      <c r="J2167" s="37">
        <f t="shared" si="468"/>
        <v>0.27777777777777779</v>
      </c>
      <c r="K2167" s="37">
        <f t="shared" si="469"/>
        <v>0.75836840781403903</v>
      </c>
      <c r="L2167" s="39"/>
      <c r="M2167" s="25"/>
    </row>
    <row r="2168" spans="1:13" x14ac:dyDescent="0.2">
      <c r="A2168" s="25"/>
      <c r="B2168" s="35" t="s">
        <v>1122</v>
      </c>
      <c r="C2168" s="36">
        <v>767628858.17700005</v>
      </c>
      <c r="D2168" s="33"/>
      <c r="E2168" s="36">
        <v>2.0577389999999998E-3</v>
      </c>
      <c r="F2168" s="36">
        <v>4.1899999999999998E-7</v>
      </c>
      <c r="G2168" s="38">
        <f t="shared" si="467"/>
        <v>5.4646112083727161</v>
      </c>
      <c r="H2168" s="37"/>
      <c r="I2168" s="37"/>
      <c r="J2168" s="37">
        <f t="shared" si="468"/>
        <v>0.2089567125473768</v>
      </c>
      <c r="K2168" s="37">
        <f t="shared" si="469"/>
        <v>0.73595180267585947</v>
      </c>
      <c r="L2168" s="39"/>
      <c r="M2168" s="25"/>
    </row>
    <row r="2169" spans="1:13" x14ac:dyDescent="0.2">
      <c r="A2169" s="25"/>
      <c r="B2169" s="35" t="s">
        <v>1121</v>
      </c>
      <c r="C2169" s="36">
        <v>773966210.63999999</v>
      </c>
      <c r="D2169" s="33"/>
      <c r="E2169" s="36">
        <v>2.058238E-3</v>
      </c>
      <c r="F2169" s="36">
        <v>6.1999999999999999E-7</v>
      </c>
      <c r="G2169" s="38">
        <f t="shared" si="467"/>
        <v>5.7084355422620803</v>
      </c>
      <c r="H2169" s="37"/>
      <c r="I2169" s="37"/>
      <c r="J2169" s="37">
        <f t="shared" si="468"/>
        <v>0.30919609016556954</v>
      </c>
      <c r="K2169" s="37">
        <f t="shared" si="469"/>
        <v>0.77043128851112685</v>
      </c>
      <c r="L2169" s="39"/>
      <c r="M2169" s="25"/>
    </row>
    <row r="2170" spans="1:13" x14ac:dyDescent="0.2">
      <c r="A2170" s="25"/>
      <c r="B2170" s="35" t="s">
        <v>1120</v>
      </c>
      <c r="C2170" s="36">
        <v>769479828.29299998</v>
      </c>
      <c r="D2170" s="33"/>
      <c r="E2170" s="36">
        <v>2.0575319999999999E-3</v>
      </c>
      <c r="F2170" s="36">
        <v>4.2399999999999999E-7</v>
      </c>
      <c r="G2170" s="38">
        <f t="shared" si="467"/>
        <v>5.3634656430119332</v>
      </c>
      <c r="H2170" s="37"/>
      <c r="I2170" s="37"/>
      <c r="J2170" s="37">
        <f t="shared" si="468"/>
        <v>0.21145022940355077</v>
      </c>
      <c r="K2170" s="37">
        <f t="shared" si="469"/>
        <v>0.73666365979193948</v>
      </c>
      <c r="L2170" s="39"/>
      <c r="M2170" s="25"/>
    </row>
    <row r="2171" spans="1:13" x14ac:dyDescent="0.2">
      <c r="A2171" s="25"/>
      <c r="B2171" s="35" t="s">
        <v>1119</v>
      </c>
      <c r="C2171" s="36">
        <v>780872209.33500004</v>
      </c>
      <c r="D2171" s="33"/>
      <c r="E2171" s="36">
        <v>2.0573929999999998E-3</v>
      </c>
      <c r="F2171" s="36">
        <v>3.7E-7</v>
      </c>
      <c r="G2171" s="38">
        <f t="shared" si="467"/>
        <v>5.295546640185167</v>
      </c>
      <c r="H2171" s="37"/>
      <c r="I2171" s="37"/>
      <c r="J2171" s="37">
        <f t="shared" si="468"/>
        <v>0.18452024735687214</v>
      </c>
      <c r="K2171" s="37">
        <f t="shared" si="469"/>
        <v>0.72939006699288234</v>
      </c>
      <c r="L2171" s="39"/>
      <c r="M2171" s="25"/>
    </row>
    <row r="2172" spans="1:13" x14ac:dyDescent="0.2">
      <c r="A2172" s="25"/>
      <c r="B2172" s="35" t="s">
        <v>1118</v>
      </c>
      <c r="C2172" s="36">
        <v>766577601.49000001</v>
      </c>
      <c r="D2172" s="33"/>
      <c r="E2172" s="36">
        <v>2.056843E-3</v>
      </c>
      <c r="F2172" s="36">
        <v>5.9699999999999996E-7</v>
      </c>
      <c r="G2172" s="38">
        <f t="shared" si="467"/>
        <v>5.0268023843953458</v>
      </c>
      <c r="H2172" s="37"/>
      <c r="I2172" s="37"/>
      <c r="J2172" s="37">
        <f t="shared" si="468"/>
        <v>0.29772591262716935</v>
      </c>
      <c r="K2172" s="37">
        <f t="shared" si="469"/>
        <v>0.76590003733706724</v>
      </c>
      <c r="L2172" s="39"/>
      <c r="M2172" s="25"/>
    </row>
    <row r="2173" spans="1:13" x14ac:dyDescent="0.2">
      <c r="A2173" s="25"/>
      <c r="B2173" s="35" t="s">
        <v>1117</v>
      </c>
      <c r="C2173" s="36">
        <v>777894057.20200002</v>
      </c>
      <c r="D2173" s="33"/>
      <c r="E2173" s="36">
        <v>2.0572170000000001E-3</v>
      </c>
      <c r="F2173" s="36">
        <v>8.0100000000000004E-7</v>
      </c>
      <c r="G2173" s="38">
        <f t="shared" si="467"/>
        <v>5.2095484783325485</v>
      </c>
      <c r="H2173" s="37"/>
      <c r="I2173" s="37"/>
      <c r="J2173" s="37">
        <f t="shared" si="468"/>
        <v>0.39946140035906647</v>
      </c>
      <c r="K2173" s="37">
        <f t="shared" si="469"/>
        <v>0.81088319659496366</v>
      </c>
      <c r="L2173" s="39"/>
      <c r="M2173" s="25"/>
    </row>
    <row r="2174" spans="1:13" x14ac:dyDescent="0.2">
      <c r="A2174" s="25"/>
      <c r="B2174" s="35" t="s">
        <v>1116</v>
      </c>
      <c r="C2174" s="36">
        <v>777061290.25999999</v>
      </c>
      <c r="D2174" s="33"/>
      <c r="E2174" s="36">
        <v>2.0571470000000001E-3</v>
      </c>
      <c r="F2174" s="36">
        <v>4.4900000000000001E-7</v>
      </c>
      <c r="G2174" s="38">
        <f t="shared" si="467"/>
        <v>5.1753446639590805</v>
      </c>
      <c r="H2174" s="37"/>
      <c r="I2174" s="37"/>
      <c r="J2174" s="37">
        <f t="shared" si="468"/>
        <v>0.22391781368442051</v>
      </c>
      <c r="K2174" s="37">
        <f t="shared" si="469"/>
        <v>0.74033866265949599</v>
      </c>
      <c r="L2174" s="39"/>
      <c r="M2174" s="25"/>
    </row>
    <row r="2175" spans="1:13" x14ac:dyDescent="0.2">
      <c r="A2175" s="25"/>
      <c r="B2175" s="35" t="s">
        <v>1115</v>
      </c>
      <c r="C2175" s="36">
        <v>754554730.14999998</v>
      </c>
      <c r="D2175" s="33"/>
      <c r="E2175" s="36">
        <v>2.0577939999999999E-3</v>
      </c>
      <c r="F2175" s="36">
        <v>1.92E-7</v>
      </c>
      <c r="G2175" s="38">
        <f t="shared" si="467"/>
        <v>5.4914856339518536</v>
      </c>
      <c r="H2175" s="37"/>
      <c r="I2175" s="37"/>
      <c r="J2175" s="37">
        <f t="shared" si="468"/>
        <v>9.5751047277079587E-2</v>
      </c>
      <c r="K2175" s="37">
        <f t="shared" si="469"/>
        <v>0.71213089470819735</v>
      </c>
      <c r="L2175" s="39"/>
      <c r="M2175" s="25"/>
    </row>
    <row r="2176" spans="1:13" x14ac:dyDescent="0.2">
      <c r="A2176" s="25"/>
      <c r="B2176" s="35" t="s">
        <v>1114</v>
      </c>
      <c r="C2176" s="36">
        <v>759686951.95599997</v>
      </c>
      <c r="D2176" s="33"/>
      <c r="E2176" s="36">
        <v>2.0573430000000001E-3</v>
      </c>
      <c r="F2176" s="36">
        <v>4.2100000000000002E-7</v>
      </c>
      <c r="G2176" s="38">
        <f t="shared" si="467"/>
        <v>5.2711153442042136</v>
      </c>
      <c r="H2176" s="37"/>
      <c r="I2176" s="37"/>
      <c r="J2176" s="37">
        <f t="shared" si="468"/>
        <v>0.20995411928984642</v>
      </c>
      <c r="K2176" s="37">
        <f t="shared" si="469"/>
        <v>0.73623561469818566</v>
      </c>
      <c r="L2176" s="39"/>
      <c r="M2176" s="25"/>
    </row>
    <row r="2177" spans="1:13" x14ac:dyDescent="0.2">
      <c r="A2177" s="25"/>
      <c r="B2177" s="35" t="s">
        <v>1113</v>
      </c>
      <c r="C2177" s="36">
        <v>762135310.90900004</v>
      </c>
      <c r="D2177" s="33"/>
      <c r="E2177" s="36">
        <v>2.0564160000000001E-3</v>
      </c>
      <c r="F2177" s="36">
        <v>6.8299999999999996E-7</v>
      </c>
      <c r="G2177" s="38">
        <f t="shared" si="467"/>
        <v>4.8181591167186788</v>
      </c>
      <c r="H2177" s="37"/>
      <c r="I2177" s="37"/>
      <c r="J2177" s="37">
        <f t="shared" si="468"/>
        <v>0.34061440255336123</v>
      </c>
      <c r="K2177" s="37">
        <f t="shared" si="469"/>
        <v>0.78356896274037247</v>
      </c>
      <c r="L2177" s="39"/>
      <c r="M2177" s="25"/>
    </row>
    <row r="2178" spans="1:13" x14ac:dyDescent="0.2">
      <c r="A2178" s="25"/>
      <c r="B2178" s="35" t="s">
        <v>1112</v>
      </c>
      <c r="C2178" s="36">
        <v>760641815.523</v>
      </c>
      <c r="D2178" s="33"/>
      <c r="E2178" s="36">
        <v>2.0566270000000001E-3</v>
      </c>
      <c r="F2178" s="36">
        <v>8.5099999999999998E-7</v>
      </c>
      <c r="G2178" s="38">
        <f t="shared" si="467"/>
        <v>4.9212591857579202</v>
      </c>
      <c r="H2178" s="37"/>
      <c r="I2178" s="37"/>
      <c r="J2178" s="37">
        <f t="shared" si="468"/>
        <v>0.42439656892080591</v>
      </c>
      <c r="K2178" s="37">
        <f t="shared" si="469"/>
        <v>0.82345284980683164</v>
      </c>
      <c r="L2178" s="39"/>
      <c r="M2178" s="25"/>
    </row>
    <row r="2179" spans="1:13" x14ac:dyDescent="0.2">
      <c r="A2179" s="25"/>
      <c r="B2179" s="35" t="s">
        <v>1111</v>
      </c>
      <c r="C2179" s="36">
        <v>748402309.59000003</v>
      </c>
      <c r="D2179" s="33"/>
      <c r="E2179" s="36">
        <v>2.0568019999999999E-3</v>
      </c>
      <c r="F2179" s="36">
        <v>4.75E-7</v>
      </c>
      <c r="G2179" s="38">
        <f t="shared" si="467"/>
        <v>5.006768721690813</v>
      </c>
      <c r="H2179" s="37"/>
      <c r="I2179" s="37"/>
      <c r="J2179" s="37">
        <f t="shared" si="468"/>
        <v>0.23688410133652504</v>
      </c>
      <c r="K2179" s="37">
        <f t="shared" si="469"/>
        <v>0.74436296630693088</v>
      </c>
      <c r="L2179" s="39"/>
      <c r="M2179" s="25"/>
    </row>
    <row r="2180" spans="1:13" x14ac:dyDescent="0.2">
      <c r="A2180" s="25"/>
      <c r="B2180" s="35" t="s">
        <v>1110</v>
      </c>
      <c r="C2180" s="36">
        <v>754385464.34500003</v>
      </c>
      <c r="D2180" s="33"/>
      <c r="E2180" s="36">
        <v>2.0579790000000001E-3</v>
      </c>
      <c r="F2180" s="36">
        <v>5.0900000000000002E-7</v>
      </c>
      <c r="G2180" s="38">
        <f t="shared" si="467"/>
        <v>5.5818814290811147</v>
      </c>
      <c r="H2180" s="37"/>
      <c r="I2180" s="37"/>
      <c r="J2180" s="37">
        <f t="shared" si="468"/>
        <v>0.25384001595850791</v>
      </c>
      <c r="K2180" s="37">
        <f t="shared" si="469"/>
        <v>0.74993126474701377</v>
      </c>
      <c r="L2180" s="39"/>
      <c r="M2180" s="25"/>
    </row>
    <row r="2181" spans="1:13" x14ac:dyDescent="0.2">
      <c r="A2181" s="25"/>
      <c r="B2181" s="35" t="s">
        <v>1109</v>
      </c>
      <c r="C2181" s="36">
        <v>793830342.15600002</v>
      </c>
      <c r="D2181" s="33"/>
      <c r="E2181" s="36">
        <v>2.0564139999999999E-3</v>
      </c>
      <c r="F2181" s="36">
        <v>9.9900000000000009E-7</v>
      </c>
      <c r="G2181" s="38">
        <f t="shared" si="467"/>
        <v>4.8171818648792275</v>
      </c>
      <c r="H2181" s="37"/>
      <c r="I2181" s="37"/>
      <c r="J2181" s="37">
        <f t="shared" si="468"/>
        <v>0.49820466786355483</v>
      </c>
      <c r="K2181" s="37">
        <f t="shared" si="469"/>
        <v>0.8638113446952842</v>
      </c>
      <c r="L2181" s="39"/>
      <c r="M2181" s="25"/>
    </row>
    <row r="2182" spans="1:13" x14ac:dyDescent="0.2">
      <c r="A2182" s="25"/>
      <c r="B2182" s="35" t="s">
        <v>1108</v>
      </c>
      <c r="C2182" s="36">
        <v>789749253.37699997</v>
      </c>
      <c r="D2182" s="33"/>
      <c r="E2182" s="36">
        <v>2.0576629999999999E-3</v>
      </c>
      <c r="F2182" s="36">
        <v>2.22E-7</v>
      </c>
      <c r="G2182" s="38">
        <f t="shared" si="467"/>
        <v>5.4274756384817824</v>
      </c>
      <c r="H2182" s="37"/>
      <c r="I2182" s="37"/>
      <c r="J2182" s="37">
        <f t="shared" si="468"/>
        <v>0.11071214841412329</v>
      </c>
      <c r="K2182" s="37">
        <f t="shared" si="469"/>
        <v>0.71429638662792561</v>
      </c>
      <c r="L2182" s="39"/>
      <c r="M2182" s="25"/>
    </row>
    <row r="2183" spans="1:13" x14ac:dyDescent="0.2">
      <c r="A2183" s="25"/>
      <c r="B2183" s="35" t="s">
        <v>1107</v>
      </c>
      <c r="C2183" s="36">
        <v>799655696.56500006</v>
      </c>
      <c r="D2183" s="33"/>
      <c r="E2183" s="36">
        <v>2.0572089999999999E-3</v>
      </c>
      <c r="F2183" s="36">
        <v>3.5600000000000001E-7</v>
      </c>
      <c r="G2183" s="38">
        <f t="shared" si="467"/>
        <v>5.2056394709754095</v>
      </c>
      <c r="H2183" s="37"/>
      <c r="I2183" s="37"/>
      <c r="J2183" s="37">
        <f t="shared" si="468"/>
        <v>0.17753840015958508</v>
      </c>
      <c r="K2183" s="37">
        <f t="shared" si="469"/>
        <v>0.72765515986246199</v>
      </c>
      <c r="L2183" s="39"/>
      <c r="M2183" s="25"/>
    </row>
    <row r="2184" spans="1:13" x14ac:dyDescent="0.2">
      <c r="A2184" s="25"/>
      <c r="B2184" s="35" t="s">
        <v>1106</v>
      </c>
      <c r="C2184" s="36">
        <v>794050765.13900006</v>
      </c>
      <c r="D2184" s="33"/>
      <c r="E2184" s="36">
        <v>2.0576909999999999E-3</v>
      </c>
      <c r="F2184" s="36">
        <v>4.4000000000000002E-7</v>
      </c>
      <c r="G2184" s="38">
        <f t="shared" si="467"/>
        <v>5.441157164231214</v>
      </c>
      <c r="H2184" s="37"/>
      <c r="I2184" s="37"/>
      <c r="J2184" s="37">
        <f t="shared" si="468"/>
        <v>0.21942948334330742</v>
      </c>
      <c r="K2184" s="37">
        <f t="shared" si="469"/>
        <v>0.73899353603637907</v>
      </c>
      <c r="L2184" s="39"/>
      <c r="M2184" s="25"/>
    </row>
    <row r="2185" spans="1:13" x14ac:dyDescent="0.2">
      <c r="A2185" s="25"/>
      <c r="B2185" s="35" t="s">
        <v>1105</v>
      </c>
      <c r="C2185" s="36">
        <v>811549654.19500005</v>
      </c>
      <c r="D2185" s="33"/>
      <c r="E2185" s="36">
        <v>2.0573079999999999E-3</v>
      </c>
      <c r="F2185" s="36">
        <v>1.9600000000000001E-7</v>
      </c>
      <c r="G2185" s="38">
        <f t="shared" si="467"/>
        <v>5.2540134370175906</v>
      </c>
      <c r="H2185" s="37"/>
      <c r="I2185" s="37"/>
      <c r="J2185" s="37">
        <f t="shared" si="468"/>
        <v>9.7745860762018758E-2</v>
      </c>
      <c r="K2185" s="37">
        <f t="shared" si="469"/>
        <v>0.71240185389943234</v>
      </c>
      <c r="L2185" s="39"/>
      <c r="M2185" s="25"/>
    </row>
    <row r="2186" spans="1:13" x14ac:dyDescent="0.2">
      <c r="A2186" s="25"/>
      <c r="B2186" s="35" t="s">
        <v>1104</v>
      </c>
      <c r="C2186" s="36">
        <v>792611162.03600001</v>
      </c>
      <c r="D2186" s="33"/>
      <c r="E2186" s="36">
        <v>2.0565340000000001E-3</v>
      </c>
      <c r="F2186" s="36">
        <v>5.3200000000000005E-7</v>
      </c>
      <c r="G2186" s="38">
        <f t="shared" si="467"/>
        <v>4.8758169752334268</v>
      </c>
      <c r="H2186" s="37"/>
      <c r="I2186" s="37"/>
      <c r="J2186" s="37">
        <f t="shared" si="468"/>
        <v>0.26531019349690804</v>
      </c>
      <c r="K2186" s="37">
        <f t="shared" si="469"/>
        <v>0.75389100466619641</v>
      </c>
      <c r="L2186" s="39"/>
      <c r="M2186" s="25"/>
    </row>
    <row r="2187" spans="1:13" x14ac:dyDescent="0.2">
      <c r="A2187" s="25"/>
      <c r="B2187" s="35" t="s">
        <v>1103</v>
      </c>
      <c r="C2187" s="36">
        <v>797037235.08899999</v>
      </c>
      <c r="D2187" s="33"/>
      <c r="E2187" s="36">
        <v>2.0567150000000002E-3</v>
      </c>
      <c r="F2187" s="36">
        <v>6.0999999999999998E-7</v>
      </c>
      <c r="G2187" s="38">
        <f t="shared" si="467"/>
        <v>4.9642582666844515</v>
      </c>
      <c r="H2187" s="37"/>
      <c r="I2187" s="37"/>
      <c r="J2187" s="37">
        <f t="shared" si="468"/>
        <v>0.3042090564532216</v>
      </c>
      <c r="K2187" s="37">
        <f t="shared" si="469"/>
        <v>0.76844342548518141</v>
      </c>
      <c r="L2187" s="39"/>
      <c r="M2187" s="25"/>
    </row>
    <row r="2188" spans="1:13" x14ac:dyDescent="0.2">
      <c r="A2188" s="25"/>
      <c r="B2188" s="35" t="s">
        <v>1102</v>
      </c>
      <c r="C2188" s="36">
        <v>792384711.28699994</v>
      </c>
      <c r="D2188" s="33"/>
      <c r="E2188" s="36">
        <v>2.0569260000000002E-3</v>
      </c>
      <c r="F2188" s="36">
        <v>2.9499999999999998E-7</v>
      </c>
      <c r="G2188" s="38">
        <f t="shared" si="467"/>
        <v>5.0673583357236929</v>
      </c>
      <c r="H2188" s="37"/>
      <c r="I2188" s="37"/>
      <c r="J2188" s="37">
        <f t="shared" si="468"/>
        <v>0.14711749451426293</v>
      </c>
      <c r="K2188" s="37">
        <f t="shared" si="469"/>
        <v>0.72083680908746206</v>
      </c>
      <c r="L2188" s="39"/>
      <c r="M2188" s="25"/>
    </row>
    <row r="2189" spans="1:13" x14ac:dyDescent="0.2">
      <c r="A2189" s="25"/>
      <c r="B2189" s="35" t="s">
        <v>1101</v>
      </c>
      <c r="C2189" s="36">
        <v>793164826.16799998</v>
      </c>
      <c r="D2189" s="33"/>
      <c r="E2189" s="36">
        <v>2.0572440000000002E-3</v>
      </c>
      <c r="F2189" s="36">
        <v>3.1100000000000002E-7</v>
      </c>
      <c r="G2189" s="38">
        <f t="shared" si="467"/>
        <v>5.2227413781622545</v>
      </c>
      <c r="H2189" s="37"/>
      <c r="I2189" s="37"/>
      <c r="J2189" s="37">
        <f t="shared" si="468"/>
        <v>0.15509674845401958</v>
      </c>
      <c r="K2189" s="37">
        <f t="shared" si="469"/>
        <v>0.72250754288398233</v>
      </c>
      <c r="L2189" s="39"/>
      <c r="M2189" s="25"/>
    </row>
    <row r="2190" spans="1:13" x14ac:dyDescent="0.2">
      <c r="A2190" s="25"/>
      <c r="B2190" s="35" t="s">
        <v>1100</v>
      </c>
      <c r="C2190" s="36">
        <v>800177328.52199996</v>
      </c>
      <c r="D2190" s="33"/>
      <c r="E2190" s="36">
        <v>2.0569709999999999E-3</v>
      </c>
      <c r="F2190" s="36">
        <v>3.3799999999999998E-7</v>
      </c>
      <c r="G2190" s="38">
        <f t="shared" si="467"/>
        <v>5.0893465021064621</v>
      </c>
      <c r="H2190" s="37"/>
      <c r="I2190" s="37"/>
      <c r="J2190" s="37">
        <f t="shared" si="468"/>
        <v>0.16856173947735886</v>
      </c>
      <c r="K2190" s="37">
        <f t="shared" si="469"/>
        <v>0.72551720045693824</v>
      </c>
      <c r="L2190" s="39"/>
      <c r="M2190" s="25"/>
    </row>
    <row r="2191" spans="1:13" x14ac:dyDescent="0.2">
      <c r="A2191" s="25"/>
      <c r="B2191" s="35" t="s">
        <v>1099</v>
      </c>
      <c r="C2191" s="36">
        <v>803250096.88600004</v>
      </c>
      <c r="D2191" s="33"/>
      <c r="E2191" s="36">
        <v>2.0582899999999999E-3</v>
      </c>
      <c r="F2191" s="36">
        <v>4.8599999999999998E-7</v>
      </c>
      <c r="G2191" s="38">
        <f t="shared" si="467"/>
        <v>5.7338440900822629</v>
      </c>
      <c r="H2191" s="37"/>
      <c r="I2191" s="37"/>
      <c r="J2191" s="37">
        <f t="shared" si="468"/>
        <v>0.2423698384201077</v>
      </c>
      <c r="K2191" s="37">
        <f t="shared" si="469"/>
        <v>0.74612685698815939</v>
      </c>
      <c r="L2191" s="39"/>
      <c r="M2191" s="25"/>
    </row>
    <row r="2192" spans="1:13" x14ac:dyDescent="0.2">
      <c r="A2192" s="25"/>
      <c r="B2192" s="35" t="s">
        <v>1098</v>
      </c>
      <c r="C2192" s="36">
        <v>800181298.33899999</v>
      </c>
      <c r="D2192" s="33"/>
      <c r="E2192" s="36">
        <v>2.0571299999999999E-3</v>
      </c>
      <c r="F2192" s="36">
        <v>4.7700000000000005E-7</v>
      </c>
      <c r="G2192" s="38">
        <f t="shared" si="467"/>
        <v>5.1670380233255209</v>
      </c>
      <c r="H2192" s="37"/>
      <c r="I2192" s="37"/>
      <c r="J2192" s="37">
        <f t="shared" si="468"/>
        <v>0.23788150807899466</v>
      </c>
      <c r="K2192" s="37">
        <f t="shared" si="469"/>
        <v>0.74468097869435135</v>
      </c>
      <c r="L2192" s="39"/>
      <c r="M2192" s="25"/>
    </row>
    <row r="2193" spans="1:13" x14ac:dyDescent="0.2">
      <c r="A2193" s="25"/>
      <c r="B2193" s="35" t="s">
        <v>1097</v>
      </c>
      <c r="C2193" s="36">
        <v>804927929.85399997</v>
      </c>
      <c r="D2193" s="33"/>
      <c r="E2193" s="36">
        <v>2.0571309999999998E-3</v>
      </c>
      <c r="F2193" s="36">
        <v>6.5899999999999996E-7</v>
      </c>
      <c r="G2193" s="38">
        <f t="shared" si="467"/>
        <v>5.1675266492452465</v>
      </c>
      <c r="H2193" s="37"/>
      <c r="I2193" s="37"/>
      <c r="J2193" s="37">
        <f t="shared" si="468"/>
        <v>0.32864552164372629</v>
      </c>
      <c r="K2193" s="37">
        <f t="shared" si="469"/>
        <v>0.77844076655819938</v>
      </c>
      <c r="L2193" s="39"/>
      <c r="M2193" s="25"/>
    </row>
    <row r="2194" spans="1:13" x14ac:dyDescent="0.2">
      <c r="A2194" s="25"/>
      <c r="B2194" s="35" t="s">
        <v>1096</v>
      </c>
      <c r="C2194" s="36">
        <v>793871265.11899996</v>
      </c>
      <c r="D2194" s="33"/>
      <c r="E2194" s="36">
        <v>2.057012E-3</v>
      </c>
      <c r="F2194" s="36">
        <v>5.2499999999999995E-7</v>
      </c>
      <c r="G2194" s="38">
        <f t="shared" si="467"/>
        <v>5.1093801648107728</v>
      </c>
      <c r="H2194" s="37"/>
      <c r="I2194" s="37"/>
      <c r="J2194" s="37">
        <f t="shared" si="468"/>
        <v>0.26181926989826448</v>
      </c>
      <c r="K2194" s="37">
        <f t="shared" si="469"/>
        <v>0.75266956776084715</v>
      </c>
      <c r="L2194" s="39"/>
      <c r="M2194" s="25"/>
    </row>
    <row r="2195" spans="1:13" x14ac:dyDescent="0.2">
      <c r="A2195" s="25"/>
      <c r="B2195" s="35" t="s">
        <v>1095</v>
      </c>
      <c r="C2195" s="36">
        <v>798062474.66100001</v>
      </c>
      <c r="D2195" s="33"/>
      <c r="E2195" s="36">
        <v>2.057555E-3</v>
      </c>
      <c r="F2195" s="36">
        <v>6.5499999999999998E-7</v>
      </c>
      <c r="G2195" s="38">
        <f t="shared" si="467"/>
        <v>5.3747040391631806</v>
      </c>
      <c r="H2195" s="37"/>
      <c r="I2195" s="37"/>
      <c r="J2195" s="37">
        <f t="shared" si="468"/>
        <v>0.32665070815878716</v>
      </c>
      <c r="K2195" s="37">
        <f t="shared" si="469"/>
        <v>0.77760069012564359</v>
      </c>
      <c r="L2195" s="39"/>
      <c r="M2195" s="25"/>
    </row>
    <row r="2196" spans="1:13" x14ac:dyDescent="0.2">
      <c r="A2196" s="25"/>
      <c r="B2196" s="35" t="s">
        <v>1094</v>
      </c>
      <c r="C2196" s="36">
        <v>797362939.27699995</v>
      </c>
      <c r="D2196" s="33"/>
      <c r="E2196" s="36">
        <v>2.057821E-3</v>
      </c>
      <c r="F2196" s="36">
        <v>5.2399999999999998E-7</v>
      </c>
      <c r="G2196" s="38">
        <f t="shared" si="467"/>
        <v>5.5046785337815596</v>
      </c>
      <c r="H2196" s="37"/>
      <c r="I2196" s="37"/>
      <c r="J2196" s="37">
        <f t="shared" si="468"/>
        <v>0.26132056652702973</v>
      </c>
      <c r="K2196" s="37">
        <f t="shared" si="469"/>
        <v>0.75249623695620427</v>
      </c>
      <c r="L2196" s="39"/>
      <c r="M2196" s="25"/>
    </row>
    <row r="2197" spans="1:13" x14ac:dyDescent="0.2">
      <c r="A2197" s="25"/>
      <c r="B2197" s="35" t="s">
        <v>1093</v>
      </c>
      <c r="C2197" s="36">
        <v>787593633.03799999</v>
      </c>
      <c r="D2197" s="33"/>
      <c r="E2197" s="36">
        <v>2.0579579999999999E-3</v>
      </c>
      <c r="F2197" s="36">
        <v>6.2099999999999996E-7</v>
      </c>
      <c r="G2197" s="38">
        <f t="shared" si="467"/>
        <v>5.5716202847690965</v>
      </c>
      <c r="H2197" s="37"/>
      <c r="I2197" s="37"/>
      <c r="J2197" s="37">
        <f t="shared" si="468"/>
        <v>0.30969479353680429</v>
      </c>
      <c r="K2197" s="37">
        <f t="shared" si="469"/>
        <v>0.77063156779815611</v>
      </c>
      <c r="L2197" s="39"/>
      <c r="M2197" s="25"/>
    </row>
    <row r="2198" spans="1:13" x14ac:dyDescent="0.2">
      <c r="A2198" s="25"/>
      <c r="B2198" s="35" t="s">
        <v>1092</v>
      </c>
      <c r="C2198" s="36">
        <v>792084169.78699994</v>
      </c>
      <c r="D2198" s="33"/>
      <c r="E2198" s="36">
        <v>2.0571650000000001E-3</v>
      </c>
      <c r="F2198" s="36">
        <v>4.01E-7</v>
      </c>
      <c r="G2198" s="38">
        <f t="shared" si="467"/>
        <v>5.1841399305123659</v>
      </c>
      <c r="H2198" s="37"/>
      <c r="I2198" s="37"/>
      <c r="J2198" s="37">
        <f t="shared" si="468"/>
        <v>0.19998005186515061</v>
      </c>
      <c r="K2198" s="37">
        <f t="shared" si="469"/>
        <v>0.73345359041130098</v>
      </c>
      <c r="L2198" s="39"/>
      <c r="M2198" s="25"/>
    </row>
    <row r="2199" spans="1:13" x14ac:dyDescent="0.2">
      <c r="A2199" s="25"/>
      <c r="B2199" s="35" t="s">
        <v>1091</v>
      </c>
      <c r="C2199" s="36">
        <v>784980386.74300003</v>
      </c>
      <c r="D2199" s="33"/>
      <c r="E2199" s="36">
        <v>2.0574479999999999E-3</v>
      </c>
      <c r="F2199" s="36">
        <v>3.3500000000000002E-7</v>
      </c>
      <c r="G2199" s="38">
        <f t="shared" si="467"/>
        <v>5.3224210657640825</v>
      </c>
      <c r="H2199" s="37"/>
      <c r="I2199" s="37"/>
      <c r="J2199" s="37">
        <f t="shared" si="468"/>
        <v>0.16706562936365452</v>
      </c>
      <c r="K2199" s="37">
        <f t="shared" si="469"/>
        <v>0.72517106441026324</v>
      </c>
      <c r="L2199" s="39"/>
      <c r="M2199" s="25"/>
    </row>
    <row r="2200" spans="1:13" x14ac:dyDescent="0.2">
      <c r="A2200" s="25"/>
      <c r="B2200" s="35" t="s">
        <v>1090</v>
      </c>
      <c r="C2200" s="36">
        <v>798260971.30599999</v>
      </c>
      <c r="D2200" s="33"/>
      <c r="E2200" s="36">
        <v>2.0591849999999998E-3</v>
      </c>
      <c r="F2200" s="36">
        <v>6.1099999999999995E-7</v>
      </c>
      <c r="G2200" s="38">
        <f t="shared" si="467"/>
        <v>6.1711642881401296</v>
      </c>
      <c r="H2200" s="37"/>
      <c r="I2200" s="37"/>
      <c r="J2200" s="37">
        <f t="shared" si="468"/>
        <v>0.30470775982445636</v>
      </c>
      <c r="K2200" s="37">
        <f t="shared" si="469"/>
        <v>0.76864098709376583</v>
      </c>
      <c r="L2200" s="39"/>
      <c r="M2200" s="25"/>
    </row>
    <row r="2201" spans="1:13" x14ac:dyDescent="0.2">
      <c r="A2201" s="25"/>
      <c r="B2201" s="35" t="s">
        <v>1089</v>
      </c>
      <c r="C2201" s="36">
        <v>791986942.97500002</v>
      </c>
      <c r="D2201" s="33"/>
      <c r="E2201" s="36">
        <v>2.0572530000000002E-3</v>
      </c>
      <c r="F2201" s="36">
        <v>5.6000000000000004E-7</v>
      </c>
      <c r="G2201" s="38">
        <f t="shared" si="467"/>
        <v>5.2271390114386751</v>
      </c>
      <c r="H2201" s="37"/>
      <c r="I2201" s="37"/>
      <c r="J2201" s="37">
        <f t="shared" si="468"/>
        <v>0.27927388789148216</v>
      </c>
      <c r="K2201" s="37">
        <f t="shared" si="469"/>
        <v>0.7589176849970386</v>
      </c>
      <c r="L2201" s="39"/>
      <c r="M2201" s="25"/>
    </row>
    <row r="2202" spans="1:13" x14ac:dyDescent="0.2">
      <c r="A2202" s="25"/>
      <c r="B2202" s="35" t="s">
        <v>1088</v>
      </c>
      <c r="C2202" s="36">
        <v>795228965.22899997</v>
      </c>
      <c r="D2202" s="33"/>
      <c r="E2202" s="36">
        <v>2.0566030000000002E-3</v>
      </c>
      <c r="F2202" s="36">
        <v>4.9599999999999999E-7</v>
      </c>
      <c r="G2202" s="38">
        <f t="shared" si="467"/>
        <v>4.9095321636871692</v>
      </c>
      <c r="H2202" s="37"/>
      <c r="I2202" s="37"/>
      <c r="J2202" s="37">
        <f t="shared" si="468"/>
        <v>0.24735687213245561</v>
      </c>
      <c r="K2202" s="37">
        <f t="shared" si="469"/>
        <v>0.74776170691898369</v>
      </c>
      <c r="L2202" s="39"/>
      <c r="M2202" s="25"/>
    </row>
    <row r="2203" spans="1:13" x14ac:dyDescent="0.2">
      <c r="A2203" s="25"/>
      <c r="B2203" s="35" t="s">
        <v>1087</v>
      </c>
      <c r="C2203" s="36">
        <v>759336251.472</v>
      </c>
      <c r="D2203" s="33"/>
      <c r="E2203" s="36">
        <v>2.0579330000000001E-3</v>
      </c>
      <c r="F2203" s="36">
        <v>6.0200000000000002E-7</v>
      </c>
      <c r="G2203" s="38">
        <f t="shared" si="467"/>
        <v>5.5594046367788419</v>
      </c>
      <c r="H2203" s="37"/>
      <c r="I2203" s="37"/>
      <c r="J2203" s="37">
        <f t="shared" si="468"/>
        <v>0.30021942948334329</v>
      </c>
      <c r="K2203" s="37">
        <f t="shared" si="469"/>
        <v>0.76687277561701472</v>
      </c>
      <c r="L2203" s="39"/>
      <c r="M2203" s="25"/>
    </row>
    <row r="2204" spans="1:13" x14ac:dyDescent="0.2">
      <c r="A2204" s="25"/>
      <c r="B2204" s="35" t="s">
        <v>1086</v>
      </c>
      <c r="C2204" s="36">
        <v>805783455.57599998</v>
      </c>
      <c r="D2204" s="33"/>
      <c r="E2204" s="36">
        <v>2.0571399999999998E-3</v>
      </c>
      <c r="F2204" s="36">
        <v>3.3700000000000001E-7</v>
      </c>
      <c r="G2204" s="38">
        <f t="shared" ref="G2204:G2216" si="470">1000*(E2204/((1+(0)/1000)*(E$2014/((1+((4.87)/1000))*0.0020052)))/0.0020052-1)</f>
        <v>5.1719242825216671</v>
      </c>
      <c r="H2204" s="37"/>
      <c r="I2204" s="37"/>
      <c r="J2204" s="37">
        <f t="shared" ref="J2204:J2216" si="471">F2204/0.0020052*1000</f>
        <v>0.16806303610612408</v>
      </c>
      <c r="K2204" s="37">
        <f t="shared" ref="K2204:K2216" si="472">SQRT((F2204/0.0020052*1000)^2+(F$2014/0.0020052*1000)^2)</f>
        <v>0.72540149727474956</v>
      </c>
      <c r="L2204" s="39"/>
      <c r="M2204" s="25"/>
    </row>
    <row r="2205" spans="1:13" x14ac:dyDescent="0.2">
      <c r="A2205" s="25"/>
      <c r="B2205" s="35" t="s">
        <v>1019</v>
      </c>
      <c r="C2205" s="36">
        <v>797167971.97099996</v>
      </c>
      <c r="D2205" s="33"/>
      <c r="E2205" s="36">
        <v>2.0580350000000002E-3</v>
      </c>
      <c r="F2205" s="36">
        <v>2.3900000000000001E-7</v>
      </c>
      <c r="G2205" s="38">
        <f t="shared" si="470"/>
        <v>5.6092444805797559</v>
      </c>
      <c r="H2205" s="37"/>
      <c r="I2205" s="37"/>
      <c r="J2205" s="37">
        <f t="shared" si="471"/>
        <v>0.11919010572511471</v>
      </c>
      <c r="K2205" s="37">
        <f t="shared" si="472"/>
        <v>0.7156594367756246</v>
      </c>
      <c r="L2205" s="39"/>
      <c r="M2205" s="25"/>
    </row>
    <row r="2206" spans="1:13" x14ac:dyDescent="0.2">
      <c r="A2206" s="25"/>
      <c r="B2206" s="35" t="s">
        <v>1085</v>
      </c>
      <c r="C2206" s="36">
        <v>797065970.13100004</v>
      </c>
      <c r="D2206" s="33"/>
      <c r="E2206" s="36">
        <v>2.0571880000000002E-3</v>
      </c>
      <c r="F2206" s="36">
        <v>4.6499999999999999E-7</v>
      </c>
      <c r="G2206" s="38">
        <f t="shared" si="470"/>
        <v>5.1953783266636133</v>
      </c>
      <c r="H2206" s="37"/>
      <c r="I2206" s="37"/>
      <c r="J2206" s="37">
        <f t="shared" si="471"/>
        <v>0.23189706762417714</v>
      </c>
      <c r="K2206" s="37">
        <f t="shared" si="472"/>
        <v>0.74279095182691357</v>
      </c>
      <c r="L2206" s="39"/>
      <c r="M2206" s="25"/>
    </row>
    <row r="2207" spans="1:13" x14ac:dyDescent="0.2">
      <c r="A2207" s="25"/>
      <c r="B2207" s="35" t="s">
        <v>1016</v>
      </c>
      <c r="C2207" s="36">
        <v>803604384.85699999</v>
      </c>
      <c r="D2207" s="33"/>
      <c r="E2207" s="36">
        <v>2.0580020000000002E-3</v>
      </c>
      <c r="F2207" s="36">
        <v>2.8000000000000002E-7</v>
      </c>
      <c r="G2207" s="38">
        <f t="shared" si="470"/>
        <v>5.5931198252325842</v>
      </c>
      <c r="H2207" s="37"/>
      <c r="I2207" s="37"/>
      <c r="J2207" s="37">
        <f t="shared" si="471"/>
        <v>0.13963694394574108</v>
      </c>
      <c r="K2207" s="37">
        <f t="shared" si="472"/>
        <v>0.71934735994354371</v>
      </c>
      <c r="L2207" s="39"/>
      <c r="M2207" s="25"/>
    </row>
    <row r="2208" spans="1:13" x14ac:dyDescent="0.2">
      <c r="A2208" s="25"/>
      <c r="B2208" s="35" t="s">
        <v>1020</v>
      </c>
      <c r="C2208" s="36">
        <v>815090192.745</v>
      </c>
      <c r="D2208" s="33"/>
      <c r="E2208" s="36">
        <v>2.0576650000000002E-3</v>
      </c>
      <c r="F2208" s="36">
        <v>4.2199999999999999E-7</v>
      </c>
      <c r="G2208" s="38">
        <f t="shared" si="470"/>
        <v>5.4284528903212337</v>
      </c>
      <c r="H2208" s="37"/>
      <c r="I2208" s="37"/>
      <c r="J2208" s="37">
        <f t="shared" si="471"/>
        <v>0.21045282266108117</v>
      </c>
      <c r="K2208" s="37">
        <f t="shared" si="472"/>
        <v>0.73637798630136719</v>
      </c>
      <c r="L2208" s="39"/>
      <c r="M2208" s="25"/>
    </row>
    <row r="2209" spans="1:13" x14ac:dyDescent="0.2">
      <c r="A2209" s="25"/>
      <c r="B2209" s="35" t="s">
        <v>1014</v>
      </c>
      <c r="C2209" s="36">
        <v>813526407.06799996</v>
      </c>
      <c r="D2209" s="33"/>
      <c r="E2209" s="36">
        <v>2.0572680000000001E-3</v>
      </c>
      <c r="F2209" s="36">
        <v>5.2600000000000002E-7</v>
      </c>
      <c r="G2209" s="38">
        <f t="shared" si="470"/>
        <v>5.2344684002330055</v>
      </c>
      <c r="H2209" s="37"/>
      <c r="I2209" s="37"/>
      <c r="J2209" s="37">
        <f t="shared" si="471"/>
        <v>0.26231797326949929</v>
      </c>
      <c r="K2209" s="37">
        <f t="shared" si="472"/>
        <v>0.75284318901312897</v>
      </c>
      <c r="L2209" s="39"/>
      <c r="M2209" s="25"/>
    </row>
    <row r="2210" spans="1:13" x14ac:dyDescent="0.2">
      <c r="A2210" s="25"/>
      <c r="B2210" s="35" t="s">
        <v>1017</v>
      </c>
      <c r="C2210" s="36">
        <v>805539096.75399995</v>
      </c>
      <c r="D2210" s="33"/>
      <c r="E2210" s="36">
        <v>2.0566529999999999E-3</v>
      </c>
      <c r="F2210" s="36">
        <v>5.3499999999999996E-7</v>
      </c>
      <c r="G2210" s="38">
        <f t="shared" si="470"/>
        <v>4.9339634596679005</v>
      </c>
      <c r="H2210" s="37"/>
      <c r="I2210" s="37"/>
      <c r="J2210" s="37">
        <f t="shared" si="471"/>
        <v>0.26680630361061242</v>
      </c>
      <c r="K2210" s="37">
        <f t="shared" si="472"/>
        <v>0.75441881722926185</v>
      </c>
      <c r="L2210" s="39"/>
      <c r="M2210" s="25"/>
    </row>
    <row r="2211" spans="1:13" x14ac:dyDescent="0.2">
      <c r="A2211" s="25"/>
      <c r="B2211" s="35" t="s">
        <v>1084</v>
      </c>
      <c r="C2211" s="36">
        <v>802450556.39699996</v>
      </c>
      <c r="D2211" s="33"/>
      <c r="E2211" s="36">
        <v>2.058991E-3</v>
      </c>
      <c r="F2211" s="36">
        <v>2.29E-7</v>
      </c>
      <c r="G2211" s="38">
        <f t="shared" si="470"/>
        <v>6.0763708597344479</v>
      </c>
      <c r="H2211" s="37"/>
      <c r="I2211" s="37"/>
      <c r="J2211" s="37">
        <f t="shared" si="471"/>
        <v>0.1142030720127668</v>
      </c>
      <c r="K2211" s="37">
        <f t="shared" si="472"/>
        <v>0.71484578043127134</v>
      </c>
      <c r="L2211" s="39"/>
      <c r="M2211" s="25"/>
    </row>
    <row r="2212" spans="1:13" x14ac:dyDescent="0.2">
      <c r="A2212" s="25"/>
      <c r="B2212" s="35" t="s">
        <v>1011</v>
      </c>
      <c r="C2212" s="36">
        <v>833663565.86000001</v>
      </c>
      <c r="D2212" s="33"/>
      <c r="E2212" s="36">
        <v>2.058874E-3</v>
      </c>
      <c r="F2212" s="36">
        <v>5.1399999999999997E-7</v>
      </c>
      <c r="G2212" s="38">
        <f t="shared" si="470"/>
        <v>6.0192016271389814</v>
      </c>
      <c r="H2212" s="37"/>
      <c r="I2212" s="37"/>
      <c r="J2212" s="37">
        <f t="shared" si="471"/>
        <v>0.25633353281468185</v>
      </c>
      <c r="K2212" s="37">
        <f t="shared" si="472"/>
        <v>0.75077894761940134</v>
      </c>
      <c r="L2212" s="39"/>
      <c r="M2212" s="25"/>
    </row>
    <row r="2213" spans="1:13" x14ac:dyDescent="0.2">
      <c r="A2213" s="25"/>
      <c r="B2213" s="35" t="s">
        <v>1010</v>
      </c>
      <c r="C2213" s="36">
        <v>836218704.31500006</v>
      </c>
      <c r="D2213" s="33"/>
      <c r="E2213" s="36">
        <v>2.0578649999999999E-3</v>
      </c>
      <c r="F2213" s="36">
        <v>5.82E-7</v>
      </c>
      <c r="G2213" s="38">
        <f t="shared" si="470"/>
        <v>5.5261780742446032</v>
      </c>
      <c r="H2213" s="37"/>
      <c r="I2213" s="37"/>
      <c r="J2213" s="37">
        <f t="shared" si="471"/>
        <v>0.29024536205864748</v>
      </c>
      <c r="K2213" s="37">
        <f t="shared" si="472"/>
        <v>0.76302327509702839</v>
      </c>
      <c r="L2213" s="39"/>
      <c r="M2213" s="25"/>
    </row>
    <row r="2214" spans="1:13" x14ac:dyDescent="0.2">
      <c r="A2214" s="25"/>
      <c r="B2214" s="35" t="s">
        <v>1083</v>
      </c>
      <c r="C2214" s="36">
        <v>837131991.05400002</v>
      </c>
      <c r="D2214" s="33"/>
      <c r="E2214" s="36">
        <v>2.0589060000000001E-3</v>
      </c>
      <c r="F2214" s="36">
        <v>2.91E-7</v>
      </c>
      <c r="G2214" s="38">
        <f t="shared" si="470"/>
        <v>6.0348376565668715</v>
      </c>
      <c r="H2214" s="37"/>
      <c r="I2214" s="37"/>
      <c r="J2214" s="37">
        <f t="shared" si="471"/>
        <v>0.14512268102932374</v>
      </c>
      <c r="K2214" s="37">
        <f t="shared" si="472"/>
        <v>0.72043232901666687</v>
      </c>
      <c r="L2214" s="39"/>
      <c r="M2214" s="25"/>
    </row>
    <row r="2215" spans="1:13" x14ac:dyDescent="0.2">
      <c r="A2215" s="25"/>
      <c r="B2215" s="35" t="s">
        <v>1082</v>
      </c>
      <c r="C2215" s="36">
        <v>838214809.08000004</v>
      </c>
      <c r="D2215" s="33"/>
      <c r="E2215" s="36">
        <v>2.059342E-3</v>
      </c>
      <c r="F2215" s="36">
        <v>4.5200000000000002E-7</v>
      </c>
      <c r="G2215" s="38">
        <f t="shared" si="470"/>
        <v>6.2478785575201812</v>
      </c>
      <c r="H2215" s="37"/>
      <c r="I2215" s="37"/>
      <c r="J2215" s="37">
        <f t="shared" si="471"/>
        <v>0.22541392379812492</v>
      </c>
      <c r="K2215" s="37">
        <f t="shared" si="472"/>
        <v>0.74079253855941818</v>
      </c>
      <c r="L2215" s="39"/>
      <c r="M2215" s="25"/>
    </row>
    <row r="2216" spans="1:13" x14ac:dyDescent="0.2">
      <c r="A2216" s="25"/>
      <c r="B2216" s="35" t="s">
        <v>1081</v>
      </c>
      <c r="C2216" s="36">
        <v>832329899.87199998</v>
      </c>
      <c r="D2216" s="33"/>
      <c r="E2216" s="36">
        <v>2.0582769999999998E-3</v>
      </c>
      <c r="F2216" s="36">
        <v>2.17E-7</v>
      </c>
      <c r="G2216" s="38">
        <f t="shared" si="470"/>
        <v>5.7274919531271618</v>
      </c>
      <c r="H2216" s="37"/>
      <c r="I2216" s="37"/>
      <c r="J2216" s="37">
        <f t="shared" si="471"/>
        <v>0.10821863155794934</v>
      </c>
      <c r="K2216" s="37">
        <f t="shared" si="472"/>
        <v>0.71391415475497844</v>
      </c>
      <c r="L2216" s="39"/>
      <c r="M2216" s="25"/>
    </row>
    <row r="2217" spans="1:13" x14ac:dyDescent="0.2">
      <c r="A2217" s="25"/>
      <c r="B2217" s="35"/>
      <c r="C2217" s="36"/>
      <c r="D2217" s="33"/>
      <c r="E2217" s="36"/>
      <c r="F2217" s="36"/>
      <c r="G2217" s="40"/>
      <c r="H2217" s="37"/>
      <c r="I2217" s="37"/>
      <c r="J2217" s="40"/>
      <c r="K2217" s="40"/>
      <c r="L2217" s="39"/>
      <c r="M2217" s="25"/>
    </row>
    <row r="2218" spans="1:13" x14ac:dyDescent="0.2">
      <c r="A2218" s="25">
        <v>1</v>
      </c>
      <c r="B2218" s="35" t="s">
        <v>2693</v>
      </c>
      <c r="C2218" s="36">
        <f>AVERAGE(C2219:C2230)</f>
        <v>799205643.96224988</v>
      </c>
      <c r="D2218" s="33"/>
      <c r="E2218" s="36">
        <f>AVERAGE(E2219:E2230)</f>
        <v>2.0523010833333336E-3</v>
      </c>
      <c r="F2218" s="36">
        <f>2*STDEV(E2219:E2230)</f>
        <v>9.2281918186831772E-7</v>
      </c>
      <c r="G2218" s="38">
        <f t="shared" ref="G2218:G2232" si="473">1000*(E2218/((1+(0)/1000)*(E$2014/((1+((4.87)/1000))*0.0020052)))/0.0020052-1)</f>
        <v>2.807504176318032</v>
      </c>
      <c r="H2218" s="38">
        <f>G2218-I2218</f>
        <v>-2.7924958236819677</v>
      </c>
      <c r="I2218" s="37">
        <v>5.6</v>
      </c>
      <c r="J2218" s="37"/>
      <c r="K2218" s="37">
        <f>F2218/0.0020052*1000</f>
        <v>0.46021303703786043</v>
      </c>
      <c r="L2218" s="39"/>
      <c r="M2218" s="25"/>
    </row>
    <row r="2219" spans="1:13" x14ac:dyDescent="0.2">
      <c r="A2219" s="25"/>
      <c r="B2219" s="35" t="s">
        <v>2694</v>
      </c>
      <c r="C2219" s="36">
        <v>828155636.97599995</v>
      </c>
      <c r="D2219" s="33"/>
      <c r="E2219" s="36">
        <v>2.052777E-3</v>
      </c>
      <c r="F2219" s="36">
        <v>1.181E-6</v>
      </c>
      <c r="G2219" s="38">
        <f t="shared" si="473"/>
        <v>3.0400493952296159</v>
      </c>
      <c r="H2219" s="37"/>
      <c r="I2219" s="37"/>
      <c r="J2219" s="37">
        <f t="shared" ref="J2219:J2230" si="474">F2219/0.0020052*1000</f>
        <v>0.5889686814282864</v>
      </c>
      <c r="K2219" s="37">
        <f t="shared" ref="K2219:K2230" si="475">SQRT((F2219/0.0020052*1000)^2+(F$2014/0.0020052*1000)^2)</f>
        <v>0.91915518594338275</v>
      </c>
      <c r="L2219" s="39"/>
      <c r="M2219" s="25"/>
    </row>
    <row r="2220" spans="1:13" x14ac:dyDescent="0.2">
      <c r="A2220" s="25"/>
      <c r="B2220" s="35" t="s">
        <v>2695</v>
      </c>
      <c r="C2220" s="36">
        <v>823279208.75199997</v>
      </c>
      <c r="D2220" s="33"/>
      <c r="E2220" s="36">
        <v>2.0525869999999998E-3</v>
      </c>
      <c r="F2220" s="36">
        <v>7.7899999999999997E-7</v>
      </c>
      <c r="G2220" s="38">
        <f t="shared" si="473"/>
        <v>2.9472104705019486</v>
      </c>
      <c r="H2220" s="37"/>
      <c r="I2220" s="37"/>
      <c r="J2220" s="37">
        <f t="shared" si="474"/>
        <v>0.38848992619190104</v>
      </c>
      <c r="K2220" s="37">
        <f t="shared" si="475"/>
        <v>0.80553495944982356</v>
      </c>
      <c r="L2220" s="39"/>
      <c r="M2220" s="25"/>
    </row>
    <row r="2221" spans="1:13" x14ac:dyDescent="0.2">
      <c r="A2221" s="25"/>
      <c r="B2221" s="35" t="s">
        <v>2696</v>
      </c>
      <c r="C2221" s="36">
        <v>809381184.91400003</v>
      </c>
      <c r="D2221" s="33"/>
      <c r="E2221" s="36">
        <v>2.0520069999999998E-3</v>
      </c>
      <c r="F2221" s="36">
        <v>4.75E-7</v>
      </c>
      <c r="G2221" s="38">
        <f t="shared" si="473"/>
        <v>2.6638074371236886</v>
      </c>
      <c r="H2221" s="37"/>
      <c r="I2221" s="37"/>
      <c r="J2221" s="37">
        <f t="shared" si="474"/>
        <v>0.23688410133652504</v>
      </c>
      <c r="K2221" s="37">
        <f t="shared" si="475"/>
        <v>0.74436296630693088</v>
      </c>
      <c r="L2221" s="39"/>
      <c r="M2221" s="25"/>
    </row>
    <row r="2222" spans="1:13" x14ac:dyDescent="0.2">
      <c r="A2222" s="25"/>
      <c r="B2222" s="35" t="s">
        <v>2697</v>
      </c>
      <c r="C2222" s="36">
        <v>818681612.88900006</v>
      </c>
      <c r="D2222" s="33"/>
      <c r="E2222" s="36">
        <v>2.0529939999999998E-3</v>
      </c>
      <c r="F2222" s="36">
        <v>2.79E-7</v>
      </c>
      <c r="G2222" s="38">
        <f t="shared" si="473"/>
        <v>3.1460812197865451</v>
      </c>
      <c r="H2222" s="37"/>
      <c r="I2222" s="37"/>
      <c r="J2222" s="37">
        <f t="shared" si="474"/>
        <v>0.13913824057450627</v>
      </c>
      <c r="K2222" s="37">
        <f t="shared" si="475"/>
        <v>0.71925071993944456</v>
      </c>
      <c r="L2222" s="39"/>
      <c r="M2222" s="25"/>
    </row>
    <row r="2223" spans="1:13" x14ac:dyDescent="0.2">
      <c r="A2223" s="25"/>
      <c r="B2223" s="35" t="s">
        <v>2698</v>
      </c>
      <c r="C2223" s="36">
        <v>820142170.84200001</v>
      </c>
      <c r="D2223" s="33"/>
      <c r="E2223" s="36">
        <v>2.052819E-3</v>
      </c>
      <c r="F2223" s="36">
        <v>4.3000000000000001E-7</v>
      </c>
      <c r="G2223" s="38">
        <f t="shared" si="473"/>
        <v>3.0605716838534303</v>
      </c>
      <c r="H2223" s="37"/>
      <c r="I2223" s="37"/>
      <c r="J2223" s="37">
        <f t="shared" si="474"/>
        <v>0.21444244963095951</v>
      </c>
      <c r="K2223" s="37">
        <f t="shared" si="475"/>
        <v>0.7375281095300481</v>
      </c>
      <c r="L2223" s="39"/>
      <c r="M2223" s="25"/>
    </row>
    <row r="2224" spans="1:13" x14ac:dyDescent="0.2">
      <c r="A2224" s="25"/>
      <c r="B2224" s="35" t="s">
        <v>2699</v>
      </c>
      <c r="C2224" s="36">
        <v>827650271.23000002</v>
      </c>
      <c r="D2224" s="33"/>
      <c r="E2224" s="36">
        <v>2.052342E-3</v>
      </c>
      <c r="F2224" s="36">
        <v>6.0900000000000001E-7</v>
      </c>
      <c r="G2224" s="38">
        <f t="shared" si="473"/>
        <v>2.8274971201958099</v>
      </c>
      <c r="H2224" s="37"/>
      <c r="I2224" s="37"/>
      <c r="J2224" s="37">
        <f t="shared" si="474"/>
        <v>0.30371035308198685</v>
      </c>
      <c r="K2224" s="37">
        <f t="shared" si="475"/>
        <v>0.76824613680279918</v>
      </c>
      <c r="L2224" s="39"/>
      <c r="M2224" s="25"/>
    </row>
    <row r="2225" spans="1:13" x14ac:dyDescent="0.2">
      <c r="A2225" s="25"/>
      <c r="B2225" s="35" t="s">
        <v>2687</v>
      </c>
      <c r="C2225" s="36">
        <v>766918438.84399998</v>
      </c>
      <c r="D2225" s="33"/>
      <c r="E2225" s="36">
        <v>2.0513440000000001E-3</v>
      </c>
      <c r="F2225" s="36">
        <v>7.6899999999999996E-7</v>
      </c>
      <c r="G2225" s="38">
        <f t="shared" si="473"/>
        <v>2.3398484524173035</v>
      </c>
      <c r="H2225" s="37"/>
      <c r="I2225" s="37"/>
      <c r="J2225" s="37">
        <f t="shared" si="474"/>
        <v>0.38350289247955316</v>
      </c>
      <c r="K2225" s="37">
        <f t="shared" si="475"/>
        <v>0.80314171643827825</v>
      </c>
      <c r="L2225" s="39"/>
      <c r="M2225" s="25"/>
    </row>
    <row r="2226" spans="1:13" x14ac:dyDescent="0.2">
      <c r="A2226" s="25"/>
      <c r="B2226" s="35" t="s">
        <v>2688</v>
      </c>
      <c r="C2226" s="36">
        <v>789364958.39999998</v>
      </c>
      <c r="D2226" s="33"/>
      <c r="E2226" s="36">
        <v>2.0522499999999998E-3</v>
      </c>
      <c r="F2226" s="36">
        <v>3.5400000000000002E-7</v>
      </c>
      <c r="G2226" s="38">
        <f t="shared" si="473"/>
        <v>2.7825435355908201</v>
      </c>
      <c r="H2226" s="37"/>
      <c r="I2226" s="37"/>
      <c r="J2226" s="37">
        <f t="shared" si="474"/>
        <v>0.17654099341711552</v>
      </c>
      <c r="K2226" s="37">
        <f t="shared" si="475"/>
        <v>0.72741244868364896</v>
      </c>
      <c r="L2226" s="39"/>
      <c r="M2226" s="25"/>
    </row>
    <row r="2227" spans="1:13" x14ac:dyDescent="0.2">
      <c r="A2227" s="25"/>
      <c r="B2227" s="35" t="s">
        <v>2689</v>
      </c>
      <c r="C2227" s="36">
        <v>764197648.27499998</v>
      </c>
      <c r="D2227" s="33"/>
      <c r="E2227" s="36">
        <v>2.0519829999999998E-3</v>
      </c>
      <c r="F2227" s="36">
        <v>7.5199999999999996E-7</v>
      </c>
      <c r="G2227" s="38">
        <f t="shared" si="473"/>
        <v>2.6520804150529376</v>
      </c>
      <c r="H2227" s="37"/>
      <c r="I2227" s="37"/>
      <c r="J2227" s="37">
        <f t="shared" si="474"/>
        <v>0.37502493516856172</v>
      </c>
      <c r="K2227" s="37">
        <f t="shared" si="475"/>
        <v>0.79912818129598207</v>
      </c>
      <c r="L2227" s="39"/>
      <c r="M2227" s="25"/>
    </row>
    <row r="2228" spans="1:13" x14ac:dyDescent="0.2">
      <c r="A2228" s="25"/>
      <c r="B2228" s="35" t="s">
        <v>2690</v>
      </c>
      <c r="C2228" s="36">
        <v>791452912.11000001</v>
      </c>
      <c r="D2228" s="33"/>
      <c r="E2228" s="36">
        <v>2.0522880000000002E-3</v>
      </c>
      <c r="F2228" s="36">
        <v>4.9699999999999996E-7</v>
      </c>
      <c r="G2228" s="38">
        <f t="shared" si="473"/>
        <v>2.801111320536398</v>
      </c>
      <c r="H2228" s="37"/>
      <c r="I2228" s="37"/>
      <c r="J2228" s="37">
        <f t="shared" si="474"/>
        <v>0.24785557550369039</v>
      </c>
      <c r="K2228" s="37">
        <f t="shared" si="475"/>
        <v>0.74792682426257828</v>
      </c>
      <c r="L2228" s="39"/>
      <c r="M2228" s="25"/>
    </row>
    <row r="2229" spans="1:13" x14ac:dyDescent="0.2">
      <c r="A2229" s="25"/>
      <c r="B2229" s="35" t="s">
        <v>2691</v>
      </c>
      <c r="C2229" s="36">
        <v>769270638.49800003</v>
      </c>
      <c r="D2229" s="33"/>
      <c r="E2229" s="36">
        <v>2.0518820000000001E-3</v>
      </c>
      <c r="F2229" s="36">
        <v>8.4499999999999996E-7</v>
      </c>
      <c r="G2229" s="38">
        <f t="shared" si="473"/>
        <v>2.6027291971717492</v>
      </c>
      <c r="H2229" s="37"/>
      <c r="I2229" s="37"/>
      <c r="J2229" s="37">
        <f t="shared" si="474"/>
        <v>0.42140434869339716</v>
      </c>
      <c r="K2229" s="37">
        <f t="shared" si="475"/>
        <v>0.82191469949195239</v>
      </c>
      <c r="L2229" s="39"/>
      <c r="M2229" s="25"/>
    </row>
    <row r="2230" spans="1:13" x14ac:dyDescent="0.2">
      <c r="A2230" s="25"/>
      <c r="B2230" s="35" t="s">
        <v>2692</v>
      </c>
      <c r="C2230" s="36">
        <v>781973045.81700003</v>
      </c>
      <c r="D2230" s="33"/>
      <c r="E2230" s="36">
        <v>2.0523400000000002E-3</v>
      </c>
      <c r="F2230" s="36">
        <v>5.5000000000000003E-7</v>
      </c>
      <c r="G2230" s="38">
        <f t="shared" si="473"/>
        <v>2.8265198683565806</v>
      </c>
      <c r="H2230" s="37"/>
      <c r="I2230" s="37"/>
      <c r="J2230" s="37">
        <f t="shared" si="474"/>
        <v>0.27428685417913429</v>
      </c>
      <c r="K2230" s="37">
        <f t="shared" si="475"/>
        <v>0.75709670882835423</v>
      </c>
      <c r="L2230" s="39"/>
      <c r="M2230" s="25"/>
    </row>
    <row r="2231" spans="1:13" x14ac:dyDescent="0.2">
      <c r="A2231" s="25"/>
      <c r="B2231" s="35"/>
      <c r="C2231" s="36"/>
      <c r="D2231" s="33"/>
      <c r="E2231" s="36"/>
      <c r="F2231" s="36"/>
      <c r="G2231" s="40"/>
      <c r="H2231" s="37"/>
      <c r="I2231" s="37"/>
      <c r="J2231" s="40"/>
      <c r="K2231" s="40"/>
      <c r="L2231" s="39"/>
      <c r="M2231" s="25"/>
    </row>
    <row r="2232" spans="1:13" x14ac:dyDescent="0.2">
      <c r="A2232" s="25">
        <v>1</v>
      </c>
      <c r="B2232" s="35" t="s">
        <v>2723</v>
      </c>
      <c r="C2232" s="36">
        <f>AVERAGE(C2233:C2243)</f>
        <v>777290968.34818184</v>
      </c>
      <c r="D2232" s="33"/>
      <c r="E2232" s="36">
        <f>AVERAGE(E2233:E2243)</f>
        <v>2.051341363636364E-3</v>
      </c>
      <c r="F2232" s="36">
        <f>2*STDEV(E2233:E2243)</f>
        <v>8.7860765884556608E-7</v>
      </c>
      <c r="G2232" s="38">
        <f t="shared" si="473"/>
        <v>2.3385602568108954</v>
      </c>
      <c r="H2232" s="38">
        <f>G2232-I2232</f>
        <v>-3.3014397431891043</v>
      </c>
      <c r="I2232" s="40">
        <v>5.64</v>
      </c>
      <c r="J2232" s="37"/>
      <c r="K2232" s="37">
        <f>F2232/0.0020052*1000</f>
        <v>0.43816460145898967</v>
      </c>
      <c r="L2232" s="39"/>
      <c r="M2232" s="25"/>
    </row>
    <row r="2233" spans="1:13" x14ac:dyDescent="0.2">
      <c r="A2233" s="25"/>
      <c r="B2233" s="35" t="s">
        <v>998</v>
      </c>
      <c r="C2233" s="36">
        <v>756038221.92999995</v>
      </c>
      <c r="D2233" s="33"/>
      <c r="E2233" s="36">
        <v>2.0513710000000002E-3</v>
      </c>
      <c r="F2233" s="36">
        <v>6.5600000000000005E-7</v>
      </c>
      <c r="G2233" s="38">
        <f t="shared" ref="G2233:G2243" si="476">1000*(E2233/((1+(0)/1000)*(E$2014/((1+((4.87)/1000))*0.0020052)))/0.0020052-1)</f>
        <v>2.3530413522467875</v>
      </c>
      <c r="H2233" s="37"/>
      <c r="I2233" s="37"/>
      <c r="J2233" s="37">
        <f t="shared" ref="J2233:J2243" si="477">F2233/0.0020052*1000</f>
        <v>0.32714941153002197</v>
      </c>
      <c r="K2233" s="37">
        <f t="shared" ref="K2233:K2243" si="478">SQRT((F2233/0.0020052*1000)^2+(F$2014/0.0020052*1000)^2)</f>
        <v>0.77781031467040851</v>
      </c>
      <c r="L2233" s="39"/>
      <c r="M2233" s="25"/>
    </row>
    <row r="2234" spans="1:13" x14ac:dyDescent="0.2">
      <c r="A2234" s="25"/>
      <c r="B2234" s="35" t="s">
        <v>997</v>
      </c>
      <c r="C2234" s="36">
        <v>751212987.74899995</v>
      </c>
      <c r="D2234" s="33"/>
      <c r="E2234" s="36">
        <v>2.0512939999999999E-3</v>
      </c>
      <c r="F2234" s="36">
        <v>4.75E-7</v>
      </c>
      <c r="G2234" s="38">
        <f t="shared" si="476"/>
        <v>2.3154171564363502</v>
      </c>
      <c r="H2234" s="37"/>
      <c r="I2234" s="37"/>
      <c r="J2234" s="37">
        <f t="shared" si="477"/>
        <v>0.23688410133652504</v>
      </c>
      <c r="K2234" s="37">
        <f t="shared" si="478"/>
        <v>0.74436296630693088</v>
      </c>
      <c r="L2234" s="39"/>
      <c r="M2234" s="25"/>
    </row>
    <row r="2235" spans="1:13" x14ac:dyDescent="0.2">
      <c r="A2235" s="25"/>
      <c r="B2235" s="35" t="s">
        <v>1056</v>
      </c>
      <c r="C2235" s="36">
        <v>765442631.86199999</v>
      </c>
      <c r="D2235" s="33"/>
      <c r="E2235" s="36">
        <v>2.0513369999999999E-3</v>
      </c>
      <c r="F2235" s="36">
        <v>3.9099999999999999E-7</v>
      </c>
      <c r="G2235" s="38">
        <f t="shared" si="476"/>
        <v>2.3364280709796681</v>
      </c>
      <c r="H2235" s="37"/>
      <c r="I2235" s="37"/>
      <c r="J2235" s="37">
        <f t="shared" si="477"/>
        <v>0.19499301815280271</v>
      </c>
      <c r="K2235" s="37">
        <f t="shared" si="478"/>
        <v>0.73210957190271686</v>
      </c>
      <c r="L2235" s="39"/>
      <c r="M2235" s="25"/>
    </row>
    <row r="2236" spans="1:13" x14ac:dyDescent="0.2">
      <c r="A2236" s="25"/>
      <c r="B2236" s="35" t="s">
        <v>996</v>
      </c>
      <c r="C2236" s="36">
        <v>745903734.02999997</v>
      </c>
      <c r="D2236" s="33"/>
      <c r="E2236" s="36">
        <v>2.0517650000000001E-3</v>
      </c>
      <c r="F2236" s="36">
        <v>4.3300000000000003E-7</v>
      </c>
      <c r="G2236" s="38">
        <f t="shared" si="476"/>
        <v>2.5455599645762828</v>
      </c>
      <c r="H2236" s="37"/>
      <c r="I2236" s="37"/>
      <c r="J2236" s="37">
        <f t="shared" si="477"/>
        <v>0.21593855974466389</v>
      </c>
      <c r="K2236" s="37">
        <f t="shared" si="478"/>
        <v>0.73796450438204675</v>
      </c>
      <c r="L2236" s="39"/>
      <c r="M2236" s="25"/>
    </row>
    <row r="2237" spans="1:13" x14ac:dyDescent="0.2">
      <c r="A2237" s="25"/>
      <c r="B2237" s="35" t="s">
        <v>995</v>
      </c>
      <c r="C2237" s="36">
        <v>770814312.28600001</v>
      </c>
      <c r="D2237" s="33"/>
      <c r="E2237" s="36">
        <v>2.0511729999999999E-3</v>
      </c>
      <c r="F2237" s="36">
        <v>5.9999999999999997E-7</v>
      </c>
      <c r="G2237" s="38">
        <f t="shared" si="476"/>
        <v>2.2562934201624252</v>
      </c>
      <c r="H2237" s="37"/>
      <c r="I2237" s="37"/>
      <c r="J2237" s="37">
        <f t="shared" si="477"/>
        <v>0.29922202274087373</v>
      </c>
      <c r="K2237" s="37">
        <f t="shared" si="478"/>
        <v>0.76648285501789282</v>
      </c>
      <c r="L2237" s="39"/>
      <c r="M2237" s="25"/>
    </row>
    <row r="2238" spans="1:13" x14ac:dyDescent="0.2">
      <c r="A2238" s="25"/>
      <c r="B2238" s="35" t="s">
        <v>994</v>
      </c>
      <c r="C2238" s="36">
        <v>769247590.20899999</v>
      </c>
      <c r="D2238" s="33"/>
      <c r="E2238" s="36">
        <v>2.0508499999999999E-3</v>
      </c>
      <c r="F2238" s="36">
        <v>3.46E-7</v>
      </c>
      <c r="G2238" s="38">
        <f t="shared" si="476"/>
        <v>2.0984672481259015</v>
      </c>
      <c r="H2238" s="37"/>
      <c r="I2238" s="37"/>
      <c r="J2238" s="37">
        <f t="shared" si="477"/>
        <v>0.1725513664472372</v>
      </c>
      <c r="K2238" s="37">
        <f t="shared" si="478"/>
        <v>0.7264544873603912</v>
      </c>
      <c r="L2238" s="39"/>
      <c r="M2238" s="25"/>
    </row>
    <row r="2239" spans="1:13" x14ac:dyDescent="0.2">
      <c r="A2239" s="25"/>
      <c r="B2239" s="35" t="s">
        <v>993</v>
      </c>
      <c r="C2239" s="36">
        <v>766960492.58399999</v>
      </c>
      <c r="D2239" s="33"/>
      <c r="E2239" s="36">
        <v>2.0515149999999998E-3</v>
      </c>
      <c r="F2239" s="36">
        <v>6.0299999999999999E-7</v>
      </c>
      <c r="G2239" s="38">
        <f t="shared" si="476"/>
        <v>2.4234034846717378</v>
      </c>
      <c r="H2239" s="37"/>
      <c r="I2239" s="37"/>
      <c r="J2239" s="37">
        <f t="shared" si="477"/>
        <v>0.3007181328545781</v>
      </c>
      <c r="K2239" s="37">
        <f t="shared" si="478"/>
        <v>0.76706814793131894</v>
      </c>
      <c r="L2239" s="39"/>
      <c r="M2239" s="25"/>
    </row>
    <row r="2240" spans="1:13" x14ac:dyDescent="0.2">
      <c r="A2240" s="25"/>
      <c r="B2240" s="35" t="s">
        <v>1055</v>
      </c>
      <c r="C2240" s="36">
        <v>814471717.70599997</v>
      </c>
      <c r="D2240" s="33"/>
      <c r="E2240" s="36">
        <v>2.0523820000000002E-3</v>
      </c>
      <c r="F2240" s="36">
        <v>3.0199999999999998E-7</v>
      </c>
      <c r="G2240" s="38">
        <f t="shared" si="476"/>
        <v>2.847042156980395</v>
      </c>
      <c r="H2240" s="37"/>
      <c r="I2240" s="37"/>
      <c r="J2240" s="37">
        <f t="shared" si="477"/>
        <v>0.15060841811290643</v>
      </c>
      <c r="K2240" s="37">
        <f t="shared" si="478"/>
        <v>0.72155737384473606</v>
      </c>
      <c r="L2240" s="39"/>
      <c r="M2240" s="25"/>
    </row>
    <row r="2241" spans="1:13" x14ac:dyDescent="0.2">
      <c r="A2241" s="25"/>
      <c r="B2241" s="35" t="s">
        <v>1054</v>
      </c>
      <c r="C2241" s="36">
        <v>794061024.76699996</v>
      </c>
      <c r="D2241" s="33"/>
      <c r="E2241" s="36">
        <v>2.051055E-3</v>
      </c>
      <c r="F2241" s="36">
        <v>4.8100000000000003E-7</v>
      </c>
      <c r="G2241" s="38">
        <f t="shared" si="476"/>
        <v>2.1986355616476772</v>
      </c>
      <c r="H2241" s="37"/>
      <c r="I2241" s="37"/>
      <c r="J2241" s="37">
        <f t="shared" si="477"/>
        <v>0.23987632156393379</v>
      </c>
      <c r="K2241" s="37">
        <f t="shared" si="478"/>
        <v>0.74532060067482631</v>
      </c>
      <c r="L2241" s="39"/>
      <c r="M2241" s="25"/>
    </row>
    <row r="2242" spans="1:13" x14ac:dyDescent="0.2">
      <c r="A2242" s="25"/>
      <c r="B2242" s="35" t="s">
        <v>1053</v>
      </c>
      <c r="C2242" s="36">
        <v>820294601.15199995</v>
      </c>
      <c r="D2242" s="33"/>
      <c r="E2242" s="36">
        <v>2.0508359999999999E-3</v>
      </c>
      <c r="F2242" s="36">
        <v>8.4300000000000002E-7</v>
      </c>
      <c r="G2242" s="38">
        <f t="shared" si="476"/>
        <v>2.0916264852512967</v>
      </c>
      <c r="H2242" s="37"/>
      <c r="I2242" s="37"/>
      <c r="J2242" s="37">
        <f t="shared" si="477"/>
        <v>0.42040694195092759</v>
      </c>
      <c r="K2242" s="37">
        <f t="shared" si="478"/>
        <v>0.82140376489505496</v>
      </c>
      <c r="L2242" s="39"/>
      <c r="M2242" s="25"/>
    </row>
    <row r="2243" spans="1:13" x14ac:dyDescent="0.2">
      <c r="A2243" s="25"/>
      <c r="B2243" s="35" t="s">
        <v>1052</v>
      </c>
      <c r="C2243" s="36">
        <v>795753337.55499995</v>
      </c>
      <c r="D2243" s="33"/>
      <c r="E2243" s="36">
        <v>2.0511769999999999E-3</v>
      </c>
      <c r="F2243" s="36">
        <v>5.7999999999999995E-7</v>
      </c>
      <c r="G2243" s="38">
        <f t="shared" si="476"/>
        <v>2.2582479238408837</v>
      </c>
      <c r="H2243" s="37"/>
      <c r="I2243" s="37"/>
      <c r="J2243" s="37">
        <f t="shared" si="477"/>
        <v>0.28924795531617792</v>
      </c>
      <c r="K2243" s="37">
        <f t="shared" si="478"/>
        <v>0.76264443077874089</v>
      </c>
      <c r="L2243" s="39"/>
      <c r="M2243" s="25"/>
    </row>
    <row r="2244" spans="1:13" x14ac:dyDescent="0.2">
      <c r="A2244" s="25"/>
      <c r="B2244" s="35"/>
      <c r="C2244" s="36"/>
      <c r="D2244" s="33"/>
      <c r="E2244" s="36"/>
      <c r="F2244" s="36"/>
      <c r="G2244" s="40"/>
      <c r="H2244" s="37"/>
      <c r="I2244" s="37"/>
      <c r="J2244" s="40"/>
      <c r="K2244" s="40"/>
      <c r="L2244" s="39"/>
      <c r="M2244" s="25"/>
    </row>
    <row r="2245" spans="1:13" x14ac:dyDescent="0.2">
      <c r="A2245" s="25">
        <v>1</v>
      </c>
      <c r="B2245" s="35" t="s">
        <v>1848</v>
      </c>
      <c r="C2245" s="36">
        <f>AVERAGE(C2246:C2250)</f>
        <v>807511460.56239998</v>
      </c>
      <c r="D2245" s="33"/>
      <c r="E2245" s="36">
        <f>AVERAGE(E2246:E2250)</f>
        <v>2.0571154000000006E-3</v>
      </c>
      <c r="F2245" s="36">
        <f>2*STDEV(E2246:E2250)</f>
        <v>1.0641791202613547E-6</v>
      </c>
      <c r="G2245" s="38">
        <f t="shared" ref="G2245:G2250" si="479">1000*(E2245/((1+(0)/1000)*(E$2014/((1+((4.87)/1000))*0.0020052)))/0.0020052-1)</f>
        <v>5.1599040848995248</v>
      </c>
      <c r="H2245" s="38">
        <f>G2245-I2245</f>
        <v>-2.9100959151004755</v>
      </c>
      <c r="I2245" s="40">
        <v>8.07</v>
      </c>
      <c r="J2245" s="37"/>
      <c r="K2245" s="37">
        <f>F2245/0.0020052*1000</f>
        <v>0.53070971487201024</v>
      </c>
      <c r="L2245" s="39"/>
      <c r="M2245" s="25"/>
    </row>
    <row r="2246" spans="1:13" x14ac:dyDescent="0.2">
      <c r="A2246" s="25"/>
      <c r="B2246" s="35" t="s">
        <v>956</v>
      </c>
      <c r="C2246" s="36">
        <v>813313197.50999999</v>
      </c>
      <c r="D2246" s="33"/>
      <c r="E2246" s="36">
        <v>2.0574669999999999E-3</v>
      </c>
      <c r="F2246" s="36">
        <v>3.5199999999999998E-7</v>
      </c>
      <c r="G2246" s="38">
        <f t="shared" si="479"/>
        <v>5.3317049582366494</v>
      </c>
      <c r="H2246" s="37"/>
      <c r="I2246" s="37"/>
      <c r="J2246" s="37">
        <f t="shared" ref="J2246:J2250" si="480">F2246/0.0020052*1000</f>
        <v>0.17554358667464592</v>
      </c>
      <c r="K2246" s="37">
        <f t="shared" ref="K2246:K2250" si="481">SQRT((F2246/0.0020052*1000)^2+(F$2014/0.0020052*1000)^2)</f>
        <v>0.7271710245642623</v>
      </c>
      <c r="L2246" s="39"/>
      <c r="M2246" s="25"/>
    </row>
    <row r="2247" spans="1:13" x14ac:dyDescent="0.2">
      <c r="A2247" s="25"/>
      <c r="B2247" s="35" t="s">
        <v>955</v>
      </c>
      <c r="C2247" s="36">
        <v>797881194.22899997</v>
      </c>
      <c r="D2247" s="33"/>
      <c r="E2247" s="36">
        <v>2.0565449999999999E-3</v>
      </c>
      <c r="F2247" s="36">
        <v>4.9200000000000001E-7</v>
      </c>
      <c r="G2247" s="38">
        <f t="shared" si="479"/>
        <v>4.8811918603492988</v>
      </c>
      <c r="H2247" s="37"/>
      <c r="I2247" s="37"/>
      <c r="J2247" s="37">
        <f t="shared" si="480"/>
        <v>0.24536205864751648</v>
      </c>
      <c r="K2247" s="37">
        <f t="shared" si="481"/>
        <v>0.74710420154553236</v>
      </c>
      <c r="L2247" s="39"/>
      <c r="M2247" s="25"/>
    </row>
    <row r="2248" spans="1:13" x14ac:dyDescent="0.2">
      <c r="A2248" s="25"/>
      <c r="B2248" s="35" t="s">
        <v>952</v>
      </c>
      <c r="C2248" s="36">
        <v>810122943.38900006</v>
      </c>
      <c r="D2248" s="33"/>
      <c r="E2248" s="36">
        <v>2.0565340000000001E-3</v>
      </c>
      <c r="F2248" s="36">
        <v>3.9499999999999998E-7</v>
      </c>
      <c r="G2248" s="38">
        <f t="shared" si="479"/>
        <v>4.8758169752334268</v>
      </c>
      <c r="H2248" s="37"/>
      <c r="I2248" s="37"/>
      <c r="J2248" s="37">
        <f t="shared" si="480"/>
        <v>0.19698783163774186</v>
      </c>
      <c r="K2248" s="37">
        <f t="shared" si="481"/>
        <v>0.73264340163314068</v>
      </c>
      <c r="L2248" s="39"/>
      <c r="M2248" s="25"/>
    </row>
    <row r="2249" spans="1:13" x14ac:dyDescent="0.2">
      <c r="A2249" s="25"/>
      <c r="B2249" s="35" t="s">
        <v>1051</v>
      </c>
      <c r="C2249" s="36">
        <v>806747351.37399995</v>
      </c>
      <c r="D2249" s="33"/>
      <c r="E2249" s="36">
        <v>2.0574030000000002E-3</v>
      </c>
      <c r="F2249" s="36">
        <v>7.2200000000000003E-7</v>
      </c>
      <c r="G2249" s="38">
        <f t="shared" si="479"/>
        <v>5.3004328993813132</v>
      </c>
      <c r="H2249" s="37"/>
      <c r="I2249" s="37"/>
      <c r="J2249" s="37">
        <f t="shared" si="480"/>
        <v>0.36006383403151809</v>
      </c>
      <c r="K2249" s="37">
        <f t="shared" si="481"/>
        <v>0.79221721309292237</v>
      </c>
      <c r="L2249" s="39"/>
      <c r="M2249" s="25"/>
    </row>
    <row r="2250" spans="1:13" x14ac:dyDescent="0.2">
      <c r="A2250" s="25"/>
      <c r="B2250" s="35" t="s">
        <v>1050</v>
      </c>
      <c r="C2250" s="36">
        <v>809492616.30999994</v>
      </c>
      <c r="D2250" s="33"/>
      <c r="E2250" s="36">
        <v>2.0576280000000001E-3</v>
      </c>
      <c r="F2250" s="36">
        <v>6.8800000000000002E-7</v>
      </c>
      <c r="G2250" s="38">
        <f t="shared" si="479"/>
        <v>5.4103737312951594</v>
      </c>
      <c r="H2250" s="37"/>
      <c r="I2250" s="37"/>
      <c r="J2250" s="37">
        <f t="shared" si="480"/>
        <v>0.34310791940953522</v>
      </c>
      <c r="K2250" s="37">
        <f t="shared" si="481"/>
        <v>0.78465609823971949</v>
      </c>
      <c r="L2250" s="39"/>
      <c r="M2250" s="25"/>
    </row>
    <row r="2251" spans="1:13" x14ac:dyDescent="0.2">
      <c r="A2251" s="25"/>
      <c r="B2251" s="35"/>
      <c r="C2251" s="36"/>
      <c r="D2251" s="33"/>
      <c r="E2251" s="36"/>
      <c r="F2251" s="36"/>
      <c r="G2251" s="40"/>
      <c r="H2251" s="37"/>
      <c r="I2251" s="37"/>
      <c r="J2251" s="40"/>
      <c r="K2251" s="40"/>
      <c r="L2251" s="39"/>
      <c r="M2251" s="25"/>
    </row>
    <row r="2252" spans="1:13" x14ac:dyDescent="0.2">
      <c r="A2252" s="25"/>
      <c r="B2252" s="30" t="s">
        <v>1409</v>
      </c>
      <c r="C2252" s="33"/>
      <c r="D2252" s="33"/>
      <c r="E2252" s="33"/>
      <c r="F2252" s="33"/>
      <c r="G2252" s="31"/>
      <c r="H2252" s="37"/>
      <c r="I2252" s="37"/>
      <c r="J2252" s="31"/>
      <c r="K2252" s="31"/>
      <c r="L2252" s="32"/>
      <c r="M2252" s="25"/>
    </row>
    <row r="2253" spans="1:13" x14ac:dyDescent="0.2">
      <c r="A2253" s="25"/>
      <c r="B2253" s="30" t="s">
        <v>3029</v>
      </c>
      <c r="C2253" s="36"/>
      <c r="D2253" s="33"/>
      <c r="E2253" s="36"/>
      <c r="F2253" s="36"/>
      <c r="G2253" s="40"/>
      <c r="H2253" s="37"/>
      <c r="I2253" s="37"/>
      <c r="J2253" s="40"/>
      <c r="K2253" s="40"/>
      <c r="L2253" s="39"/>
      <c r="M2253" s="25"/>
    </row>
    <row r="2254" spans="1:13" x14ac:dyDescent="0.2">
      <c r="A2254" s="25">
        <v>1</v>
      </c>
      <c r="B2254" s="35" t="s">
        <v>2716</v>
      </c>
      <c r="C2254" s="36">
        <f>AVERAGE(C2255:C2284)</f>
        <v>1578406375.6327002</v>
      </c>
      <c r="D2254" s="33"/>
      <c r="E2254" s="36">
        <f>AVERAGE(E2255:E2284)</f>
        <v>2.0586956333333334E-3</v>
      </c>
      <c r="F2254" s="36">
        <f>2*STDEV(E2255:E2284)</f>
        <v>8.2013463711053395E-7</v>
      </c>
      <c r="G2254" s="37">
        <f t="shared" ref="G2254:G2284" si="482">1000*(E2254/((1+(0)/1000)*(E$2254/((1+((4.87)/1000))*0.0020052)))/0.0020052-1)</f>
        <v>4.8699999999999299</v>
      </c>
      <c r="H2254" s="38">
        <f>G2254-I2254</f>
        <v>-7.0166095156309893E-14</v>
      </c>
      <c r="I2254" s="38">
        <v>4.87</v>
      </c>
      <c r="J2254" s="37"/>
      <c r="K2254" s="37">
        <f>F2254/0.0020052*1000</f>
        <v>0.40900390839344403</v>
      </c>
      <c r="L2254" s="39"/>
      <c r="M2254" s="25"/>
    </row>
    <row r="2255" spans="1:13" x14ac:dyDescent="0.2">
      <c r="A2255" s="25"/>
      <c r="B2255" s="35" t="s">
        <v>992</v>
      </c>
      <c r="C2255" s="36">
        <v>1540432646.7509999</v>
      </c>
      <c r="D2255" s="33"/>
      <c r="E2255" s="36">
        <v>2.0584900000000001E-3</v>
      </c>
      <c r="F2255" s="36">
        <v>1.5099999999999999E-7</v>
      </c>
      <c r="G2255" s="37">
        <f t="shared" si="482"/>
        <v>4.7696283062337308</v>
      </c>
      <c r="H2255" s="37"/>
      <c r="I2255" s="37"/>
      <c r="J2255" s="37">
        <f t="shared" ref="J2255:J2284" si="483">F2255/0.0020052*1000</f>
        <v>7.5304209056453214E-2</v>
      </c>
      <c r="K2255" s="37">
        <f t="shared" ref="K2255:K2284" si="484">SQRT((F2255/0.0020052*1000)^2+(F$2254/0.0020052*1000)^2)</f>
        <v>0.41587849305143293</v>
      </c>
      <c r="L2255" s="39"/>
      <c r="M2255" s="25"/>
    </row>
    <row r="2256" spans="1:13" x14ac:dyDescent="0.2">
      <c r="A2256" s="25"/>
      <c r="B2256" s="35" t="s">
        <v>991</v>
      </c>
      <c r="C2256" s="36">
        <v>1544540114.3970001</v>
      </c>
      <c r="D2256" s="33"/>
      <c r="E2256" s="36">
        <v>2.0585299999999998E-3</v>
      </c>
      <c r="F2256" s="36">
        <v>2.7500000000000001E-7</v>
      </c>
      <c r="G2256" s="37">
        <f t="shared" si="482"/>
        <v>4.7891527076795448</v>
      </c>
      <c r="H2256" s="37"/>
      <c r="I2256" s="37"/>
      <c r="J2256" s="37">
        <f t="shared" si="483"/>
        <v>0.13714342708956714</v>
      </c>
      <c r="K2256" s="37">
        <f t="shared" si="484"/>
        <v>0.43138441867432364</v>
      </c>
      <c r="L2256" s="39"/>
      <c r="M2256" s="25"/>
    </row>
    <row r="2257" spans="1:13" x14ac:dyDescent="0.2">
      <c r="A2257" s="25"/>
      <c r="B2257" s="35" t="s">
        <v>990</v>
      </c>
      <c r="C2257" s="36">
        <v>1554762335.632</v>
      </c>
      <c r="D2257" s="33"/>
      <c r="E2257" s="36">
        <v>2.0583770000000001E-3</v>
      </c>
      <c r="F2257" s="36">
        <v>2.79E-7</v>
      </c>
      <c r="G2257" s="37">
        <f t="shared" si="482"/>
        <v>4.7144718721492396</v>
      </c>
      <c r="H2257" s="37"/>
      <c r="I2257" s="37"/>
      <c r="J2257" s="37">
        <f t="shared" si="483"/>
        <v>0.13913824057450627</v>
      </c>
      <c r="K2257" s="37">
        <f t="shared" si="484"/>
        <v>0.43202273906738053</v>
      </c>
      <c r="L2257" s="39"/>
      <c r="M2257" s="25"/>
    </row>
    <row r="2258" spans="1:13" x14ac:dyDescent="0.2">
      <c r="A2258" s="25"/>
      <c r="B2258" s="35" t="s">
        <v>989</v>
      </c>
      <c r="C2258" s="36">
        <v>1586412447.658</v>
      </c>
      <c r="D2258" s="33"/>
      <c r="E2258" s="36">
        <v>2.0592760000000001E-3</v>
      </c>
      <c r="F2258" s="36">
        <v>3.41E-7</v>
      </c>
      <c r="G2258" s="37">
        <f t="shared" si="482"/>
        <v>5.1532827946445536</v>
      </c>
      <c r="H2258" s="37"/>
      <c r="I2258" s="37"/>
      <c r="J2258" s="37">
        <f t="shared" si="483"/>
        <v>0.17005784959106324</v>
      </c>
      <c r="K2258" s="37">
        <f t="shared" si="484"/>
        <v>0.44294905947371582</v>
      </c>
      <c r="L2258" s="39"/>
      <c r="M2258" s="25"/>
    </row>
    <row r="2259" spans="1:13" x14ac:dyDescent="0.2">
      <c r="A2259" s="25"/>
      <c r="B2259" s="35" t="s">
        <v>988</v>
      </c>
      <c r="C2259" s="36">
        <v>1601095919.8239999</v>
      </c>
      <c r="D2259" s="33"/>
      <c r="E2259" s="36">
        <v>2.058224E-3</v>
      </c>
      <c r="F2259" s="36">
        <v>3.1E-7</v>
      </c>
      <c r="G2259" s="37">
        <f t="shared" si="482"/>
        <v>4.6397910366189343</v>
      </c>
      <c r="H2259" s="37"/>
      <c r="I2259" s="37"/>
      <c r="J2259" s="37">
        <f t="shared" si="483"/>
        <v>0.15459804508278477</v>
      </c>
      <c r="K2259" s="37">
        <f t="shared" si="484"/>
        <v>0.43724678686587454</v>
      </c>
      <c r="L2259" s="39"/>
      <c r="M2259" s="25"/>
    </row>
    <row r="2260" spans="1:13" x14ac:dyDescent="0.2">
      <c r="A2260" s="25"/>
      <c r="B2260" s="35" t="s">
        <v>987</v>
      </c>
      <c r="C2260" s="36">
        <v>1556717974.572</v>
      </c>
      <c r="D2260" s="33"/>
      <c r="E2260" s="36">
        <v>2.0579600000000002E-3</v>
      </c>
      <c r="F2260" s="36">
        <v>4.9699999999999996E-7</v>
      </c>
      <c r="G2260" s="37">
        <f t="shared" si="482"/>
        <v>4.510929987076473</v>
      </c>
      <c r="H2260" s="37"/>
      <c r="I2260" s="37"/>
      <c r="J2260" s="37">
        <f t="shared" si="483"/>
        <v>0.24785557550369039</v>
      </c>
      <c r="K2260" s="37">
        <f t="shared" si="484"/>
        <v>0.47824322618242937</v>
      </c>
      <c r="L2260" s="39"/>
      <c r="M2260" s="25"/>
    </row>
    <row r="2261" spans="1:13" x14ac:dyDescent="0.2">
      <c r="A2261" s="25"/>
      <c r="B2261" s="35" t="s">
        <v>986</v>
      </c>
      <c r="C2261" s="36">
        <v>1571817803.6070001</v>
      </c>
      <c r="D2261" s="33"/>
      <c r="E2261" s="36">
        <v>2.0594680000000001E-3</v>
      </c>
      <c r="F2261" s="36">
        <v>2.72E-7</v>
      </c>
      <c r="G2261" s="37">
        <f t="shared" si="482"/>
        <v>5.2469999215845053</v>
      </c>
      <c r="H2261" s="37"/>
      <c r="I2261" s="37"/>
      <c r="J2261" s="37">
        <f t="shared" si="483"/>
        <v>0.13564731697586277</v>
      </c>
      <c r="K2261" s="37">
        <f t="shared" si="484"/>
        <v>0.43091111807873206</v>
      </c>
      <c r="L2261" s="39"/>
      <c r="M2261" s="25"/>
    </row>
    <row r="2262" spans="1:13" x14ac:dyDescent="0.2">
      <c r="A2262" s="25"/>
      <c r="B2262" s="35" t="s">
        <v>985</v>
      </c>
      <c r="C2262" s="36">
        <v>1550961310.8729999</v>
      </c>
      <c r="D2262" s="33"/>
      <c r="E2262" s="36">
        <v>2.0589699999999998E-3</v>
      </c>
      <c r="F2262" s="36">
        <v>1.91E-7</v>
      </c>
      <c r="G2262" s="37">
        <f t="shared" si="482"/>
        <v>5.0039211235837211</v>
      </c>
      <c r="H2262" s="37"/>
      <c r="I2262" s="37"/>
      <c r="J2262" s="37">
        <f t="shared" si="483"/>
        <v>9.5252343905844805E-2</v>
      </c>
      <c r="K2262" s="37">
        <f t="shared" si="484"/>
        <v>0.4199490517916073</v>
      </c>
      <c r="L2262" s="39"/>
      <c r="M2262" s="25"/>
    </row>
    <row r="2263" spans="1:13" x14ac:dyDescent="0.2">
      <c r="A2263" s="25"/>
      <c r="B2263" s="35" t="s">
        <v>984</v>
      </c>
      <c r="C2263" s="36">
        <v>1543261454.7820001</v>
      </c>
      <c r="D2263" s="33"/>
      <c r="E2263" s="36">
        <v>2.058963E-3</v>
      </c>
      <c r="F2263" s="36">
        <v>4.6100000000000001E-7</v>
      </c>
      <c r="G2263" s="37">
        <f t="shared" si="482"/>
        <v>5.0005043533307703</v>
      </c>
      <c r="H2263" s="37"/>
      <c r="I2263" s="37"/>
      <c r="J2263" s="37">
        <f t="shared" si="483"/>
        <v>0.22990225413923798</v>
      </c>
      <c r="K2263" s="37">
        <f t="shared" si="484"/>
        <v>0.46918998661460748</v>
      </c>
      <c r="L2263" s="39"/>
      <c r="M2263" s="25"/>
    </row>
    <row r="2264" spans="1:13" x14ac:dyDescent="0.2">
      <c r="A2264" s="25"/>
      <c r="B2264" s="35" t="s">
        <v>983</v>
      </c>
      <c r="C2264" s="36">
        <v>1585192608.859</v>
      </c>
      <c r="D2264" s="33"/>
      <c r="E2264" s="36">
        <v>2.0591199999999998E-3</v>
      </c>
      <c r="F2264" s="36">
        <v>4.2300000000000002E-7</v>
      </c>
      <c r="G2264" s="37">
        <f t="shared" si="482"/>
        <v>5.0771376290057457</v>
      </c>
      <c r="H2264" s="37"/>
      <c r="I2264" s="37"/>
      <c r="J2264" s="37">
        <f t="shared" si="483"/>
        <v>0.21095152603231598</v>
      </c>
      <c r="K2264" s="37">
        <f t="shared" si="484"/>
        <v>0.46020076425020812</v>
      </c>
      <c r="L2264" s="39"/>
      <c r="M2264" s="25"/>
    </row>
    <row r="2265" spans="1:13" x14ac:dyDescent="0.2">
      <c r="A2265" s="25"/>
      <c r="B2265" s="35" t="s">
        <v>982</v>
      </c>
      <c r="C2265" s="36">
        <v>1553452145.6400001</v>
      </c>
      <c r="D2265" s="33"/>
      <c r="E2265" s="36">
        <v>2.059398E-3</v>
      </c>
      <c r="F2265" s="36">
        <v>4.9200000000000001E-7</v>
      </c>
      <c r="G2265" s="37">
        <f t="shared" si="482"/>
        <v>5.2128322190543308</v>
      </c>
      <c r="H2265" s="37"/>
      <c r="I2265" s="37"/>
      <c r="J2265" s="37">
        <f t="shared" si="483"/>
        <v>0.24536205864751648</v>
      </c>
      <c r="K2265" s="37">
        <f t="shared" si="484"/>
        <v>0.47695569700430257</v>
      </c>
      <c r="L2265" s="39"/>
      <c r="M2265" s="25"/>
    </row>
    <row r="2266" spans="1:13" x14ac:dyDescent="0.2">
      <c r="A2266" s="25"/>
      <c r="B2266" s="35" t="s">
        <v>981</v>
      </c>
      <c r="C2266" s="36">
        <v>1566321217.901</v>
      </c>
      <c r="D2266" s="33"/>
      <c r="E2266" s="36">
        <v>2.0590769999999999E-3</v>
      </c>
      <c r="F2266" s="36">
        <v>1.9500000000000001E-7</v>
      </c>
      <c r="G2266" s="37">
        <f t="shared" si="482"/>
        <v>5.056148897451429</v>
      </c>
      <c r="H2266" s="37"/>
      <c r="I2266" s="37"/>
      <c r="J2266" s="37">
        <f t="shared" si="483"/>
        <v>9.7247157390783975E-2</v>
      </c>
      <c r="K2266" s="37">
        <f t="shared" si="484"/>
        <v>0.42040600221892721</v>
      </c>
      <c r="L2266" s="39"/>
      <c r="M2266" s="25"/>
    </row>
    <row r="2267" spans="1:13" x14ac:dyDescent="0.2">
      <c r="A2267" s="25"/>
      <c r="B2267" s="35" t="s">
        <v>980</v>
      </c>
      <c r="C2267" s="36">
        <v>1560434610.9579999</v>
      </c>
      <c r="D2267" s="33"/>
      <c r="E2267" s="36">
        <v>2.0593629999999998E-3</v>
      </c>
      <c r="F2267" s="36">
        <v>3.4400000000000001E-7</v>
      </c>
      <c r="G2267" s="37">
        <f t="shared" si="482"/>
        <v>5.1957483677891325</v>
      </c>
      <c r="H2267" s="37"/>
      <c r="I2267" s="37"/>
      <c r="J2267" s="37">
        <f t="shared" si="483"/>
        <v>0.17155395970476761</v>
      </c>
      <c r="K2267" s="37">
        <f t="shared" si="484"/>
        <v>0.44352560035639182</v>
      </c>
      <c r="L2267" s="39"/>
      <c r="M2267" s="25"/>
    </row>
    <row r="2268" spans="1:13" x14ac:dyDescent="0.2">
      <c r="A2268" s="25"/>
      <c r="B2268" s="35" t="s">
        <v>979</v>
      </c>
      <c r="C2268" s="36">
        <v>1571870064.802</v>
      </c>
      <c r="D2268" s="33"/>
      <c r="E2268" s="36">
        <v>2.0589810000000001E-3</v>
      </c>
      <c r="F2268" s="36">
        <v>3.1800000000000002E-7</v>
      </c>
      <c r="G2268" s="37">
        <f t="shared" si="482"/>
        <v>5.0092903339815642</v>
      </c>
      <c r="H2268" s="37"/>
      <c r="I2268" s="37"/>
      <c r="J2268" s="37">
        <f t="shared" si="483"/>
        <v>0.15858767205266308</v>
      </c>
      <c r="K2268" s="37">
        <f t="shared" si="484"/>
        <v>0.43867328025330626</v>
      </c>
      <c r="L2268" s="39"/>
      <c r="M2268" s="25"/>
    </row>
    <row r="2269" spans="1:13" x14ac:dyDescent="0.2">
      <c r="A2269" s="25"/>
      <c r="B2269" s="35" t="s">
        <v>978</v>
      </c>
      <c r="C2269" s="36">
        <v>1687361996.108</v>
      </c>
      <c r="D2269" s="33"/>
      <c r="E2269" s="36">
        <v>2.0582019999999999E-3</v>
      </c>
      <c r="F2269" s="36">
        <v>4.39E-7</v>
      </c>
      <c r="G2269" s="37">
        <f t="shared" si="482"/>
        <v>4.6290526158234702</v>
      </c>
      <c r="H2269" s="37"/>
      <c r="I2269" s="37"/>
      <c r="J2269" s="37">
        <f t="shared" si="483"/>
        <v>0.21893077997207264</v>
      </c>
      <c r="K2269" s="37">
        <f t="shared" si="484"/>
        <v>0.46391258174390232</v>
      </c>
      <c r="L2269" s="39"/>
      <c r="M2269" s="25"/>
    </row>
    <row r="2270" spans="1:13" x14ac:dyDescent="0.2">
      <c r="A2270" s="25"/>
      <c r="B2270" s="35" t="s">
        <v>977</v>
      </c>
      <c r="C2270" s="36">
        <v>1575385144.6630001</v>
      </c>
      <c r="D2270" s="33"/>
      <c r="E2270" s="36">
        <v>2.0584610000000001E-3</v>
      </c>
      <c r="F2270" s="36">
        <v>1.6E-7</v>
      </c>
      <c r="G2270" s="37">
        <f t="shared" si="482"/>
        <v>4.7554731151855378</v>
      </c>
      <c r="H2270" s="37"/>
      <c r="I2270" s="37"/>
      <c r="J2270" s="37">
        <f t="shared" si="483"/>
        <v>7.9792539397566337E-2</v>
      </c>
      <c r="K2270" s="37">
        <f t="shared" si="484"/>
        <v>0.41671458628733521</v>
      </c>
      <c r="L2270" s="39"/>
      <c r="M2270" s="25"/>
    </row>
    <row r="2271" spans="1:13" x14ac:dyDescent="0.2">
      <c r="A2271" s="25"/>
      <c r="B2271" s="35" t="s">
        <v>976</v>
      </c>
      <c r="C2271" s="36">
        <v>1572777297.122</v>
      </c>
      <c r="D2271" s="33"/>
      <c r="E2271" s="36">
        <v>2.058481E-3</v>
      </c>
      <c r="F2271" s="36">
        <v>1.66E-7</v>
      </c>
      <c r="G2271" s="37">
        <f t="shared" si="482"/>
        <v>4.7652353159084448</v>
      </c>
      <c r="H2271" s="37"/>
      <c r="I2271" s="37"/>
      <c r="J2271" s="37">
        <f t="shared" si="483"/>
        <v>8.2784759624975057E-2</v>
      </c>
      <c r="K2271" s="37">
        <f t="shared" si="484"/>
        <v>0.41729787143870944</v>
      </c>
      <c r="L2271" s="39"/>
      <c r="M2271" s="25"/>
    </row>
    <row r="2272" spans="1:13" x14ac:dyDescent="0.2">
      <c r="A2272" s="25"/>
      <c r="B2272" s="35" t="s">
        <v>975</v>
      </c>
      <c r="C2272" s="36">
        <v>1564133640.4219999</v>
      </c>
      <c r="D2272" s="33"/>
      <c r="E2272" s="36">
        <v>2.0582510000000001E-3</v>
      </c>
      <c r="F2272" s="36">
        <v>5.0200000000000002E-7</v>
      </c>
      <c r="G2272" s="37">
        <f t="shared" si="482"/>
        <v>4.6529700075947922</v>
      </c>
      <c r="H2272" s="37"/>
      <c r="I2272" s="37"/>
      <c r="J2272" s="37">
        <f t="shared" si="483"/>
        <v>0.25034909235986436</v>
      </c>
      <c r="K2272" s="37">
        <f t="shared" si="484"/>
        <v>0.47954026434338193</v>
      </c>
      <c r="L2272" s="39"/>
      <c r="M2272" s="25"/>
    </row>
    <row r="2273" spans="1:13" x14ac:dyDescent="0.2">
      <c r="A2273" s="25"/>
      <c r="B2273" s="35" t="s">
        <v>974</v>
      </c>
      <c r="C2273" s="36">
        <v>1551416761.365</v>
      </c>
      <c r="D2273" s="33"/>
      <c r="E2273" s="36">
        <v>2.0587940000000001E-3</v>
      </c>
      <c r="F2273" s="36">
        <v>3.8099999999999998E-7</v>
      </c>
      <c r="G2273" s="37">
        <f t="shared" si="482"/>
        <v>4.9180137572222282</v>
      </c>
      <c r="H2273" s="37"/>
      <c r="I2273" s="37"/>
      <c r="J2273" s="37">
        <f t="shared" si="483"/>
        <v>0.1900059844404548</v>
      </c>
      <c r="K2273" s="37">
        <f t="shared" si="484"/>
        <v>0.4509838924000491</v>
      </c>
      <c r="L2273" s="39"/>
      <c r="M2273" s="25"/>
    </row>
    <row r="2274" spans="1:13" x14ac:dyDescent="0.2">
      <c r="A2274" s="25"/>
      <c r="B2274" s="35" t="s">
        <v>973</v>
      </c>
      <c r="C2274" s="36">
        <v>1573541150.7249999</v>
      </c>
      <c r="D2274" s="33"/>
      <c r="E2274" s="36">
        <v>2.0588590000000001E-3</v>
      </c>
      <c r="F2274" s="36">
        <v>6.3E-7</v>
      </c>
      <c r="G2274" s="37">
        <f t="shared" si="482"/>
        <v>4.949740909571565</v>
      </c>
      <c r="H2274" s="37"/>
      <c r="I2274" s="37"/>
      <c r="J2274" s="37">
        <f t="shared" si="483"/>
        <v>0.31418312387791741</v>
      </c>
      <c r="K2274" s="37">
        <f t="shared" si="484"/>
        <v>0.51574725632891105</v>
      </c>
      <c r="L2274" s="39"/>
      <c r="M2274" s="25"/>
    </row>
    <row r="2275" spans="1:13" x14ac:dyDescent="0.2">
      <c r="A2275" s="25"/>
      <c r="B2275" s="35" t="s">
        <v>972</v>
      </c>
      <c r="C2275" s="36">
        <v>1600938482.378</v>
      </c>
      <c r="D2275" s="33"/>
      <c r="E2275" s="36">
        <v>2.0585629999999998E-3</v>
      </c>
      <c r="F2275" s="36">
        <v>4.2399999999999999E-7</v>
      </c>
      <c r="G2275" s="37">
        <f t="shared" si="482"/>
        <v>4.805260338872186</v>
      </c>
      <c r="H2275" s="37"/>
      <c r="I2275" s="37"/>
      <c r="J2275" s="37">
        <f t="shared" si="483"/>
        <v>0.21145022940355077</v>
      </c>
      <c r="K2275" s="37">
        <f t="shared" si="484"/>
        <v>0.46042957832433723</v>
      </c>
      <c r="L2275" s="39"/>
      <c r="M2275" s="25"/>
    </row>
    <row r="2276" spans="1:13" x14ac:dyDescent="0.2">
      <c r="A2276" s="25"/>
      <c r="B2276" s="35" t="s">
        <v>971</v>
      </c>
      <c r="C2276" s="36">
        <v>1588541011.178</v>
      </c>
      <c r="D2276" s="33"/>
      <c r="E2276" s="36">
        <v>2.0581919999999999E-3</v>
      </c>
      <c r="F2276" s="36">
        <v>2.8700000000000002E-7</v>
      </c>
      <c r="G2276" s="37">
        <f t="shared" si="482"/>
        <v>4.6241715154620167</v>
      </c>
      <c r="H2276" s="37"/>
      <c r="I2276" s="37"/>
      <c r="J2276" s="37">
        <f t="shared" si="483"/>
        <v>0.14312786754438461</v>
      </c>
      <c r="K2276" s="37">
        <f t="shared" si="484"/>
        <v>0.43332410912493163</v>
      </c>
      <c r="L2276" s="39"/>
      <c r="M2276" s="25"/>
    </row>
    <row r="2277" spans="1:13" x14ac:dyDescent="0.2">
      <c r="A2277" s="25"/>
      <c r="B2277" s="35" t="s">
        <v>970</v>
      </c>
      <c r="C2277" s="36">
        <v>1567234882.0929999</v>
      </c>
      <c r="D2277" s="33"/>
      <c r="E2277" s="36">
        <v>2.05842E-3</v>
      </c>
      <c r="F2277" s="36">
        <v>5.1200000000000003E-7</v>
      </c>
      <c r="G2277" s="37">
        <f t="shared" si="482"/>
        <v>4.7354606037035563</v>
      </c>
      <c r="H2277" s="37"/>
      <c r="I2277" s="37"/>
      <c r="J2277" s="37">
        <f t="shared" si="483"/>
        <v>0.25533612607221229</v>
      </c>
      <c r="K2277" s="37">
        <f t="shared" si="484"/>
        <v>0.48216256009636155</v>
      </c>
      <c r="L2277" s="39"/>
      <c r="M2277" s="25"/>
    </row>
    <row r="2278" spans="1:13" x14ac:dyDescent="0.2">
      <c r="A2278" s="25"/>
      <c r="B2278" s="35" t="s">
        <v>969</v>
      </c>
      <c r="C2278" s="36">
        <v>1579221952.437</v>
      </c>
      <c r="D2278" s="33"/>
      <c r="E2278" s="36">
        <v>2.0584420000000002E-3</v>
      </c>
      <c r="F2278" s="36">
        <v>8.4399999999999999E-7</v>
      </c>
      <c r="G2278" s="37">
        <f t="shared" si="482"/>
        <v>4.7461990244987984</v>
      </c>
      <c r="H2278" s="37"/>
      <c r="I2278" s="37"/>
      <c r="J2278" s="37">
        <f t="shared" si="483"/>
        <v>0.42090564532216235</v>
      </c>
      <c r="K2278" s="37">
        <f t="shared" si="484"/>
        <v>0.58689501560771384</v>
      </c>
      <c r="L2278" s="39"/>
      <c r="M2278" s="25"/>
    </row>
    <row r="2279" spans="1:13" x14ac:dyDescent="0.2">
      <c r="A2279" s="25"/>
      <c r="B2279" s="35" t="s">
        <v>968</v>
      </c>
      <c r="C2279" s="36">
        <v>1560580849.4000001</v>
      </c>
      <c r="D2279" s="33"/>
      <c r="E2279" s="36">
        <v>2.058818E-3</v>
      </c>
      <c r="F2279" s="36">
        <v>2.6100000000000002E-7</v>
      </c>
      <c r="G2279" s="37">
        <f t="shared" si="482"/>
        <v>4.9297283980895834</v>
      </c>
      <c r="H2279" s="37"/>
      <c r="I2279" s="37"/>
      <c r="J2279" s="37">
        <f t="shared" si="483"/>
        <v>0.13016157989228008</v>
      </c>
      <c r="K2279" s="37">
        <f t="shared" si="484"/>
        <v>0.42921583610249886</v>
      </c>
      <c r="L2279" s="39"/>
      <c r="M2279" s="25"/>
    </row>
    <row r="2280" spans="1:13" x14ac:dyDescent="0.2">
      <c r="A2280" s="25"/>
      <c r="B2280" s="35" t="s">
        <v>967</v>
      </c>
      <c r="C2280" s="36">
        <v>1576561950.5239999</v>
      </c>
      <c r="D2280" s="33"/>
      <c r="E2280" s="36">
        <v>2.058257E-3</v>
      </c>
      <c r="F2280" s="36">
        <v>2.5899999999999998E-7</v>
      </c>
      <c r="G2280" s="37">
        <f t="shared" si="482"/>
        <v>4.6558986678117975</v>
      </c>
      <c r="H2280" s="37"/>
      <c r="I2280" s="37"/>
      <c r="J2280" s="37">
        <f t="shared" si="483"/>
        <v>0.12916417314981049</v>
      </c>
      <c r="K2280" s="37">
        <f t="shared" si="484"/>
        <v>0.42891442119213824</v>
      </c>
      <c r="L2280" s="39"/>
      <c r="M2280" s="25"/>
    </row>
    <row r="2281" spans="1:13" x14ac:dyDescent="0.2">
      <c r="A2281" s="25"/>
      <c r="B2281" s="35" t="s">
        <v>966</v>
      </c>
      <c r="C2281" s="36">
        <v>1557243403.0050001</v>
      </c>
      <c r="D2281" s="33"/>
      <c r="E2281" s="36">
        <v>2.0590909999999999E-3</v>
      </c>
      <c r="F2281" s="36">
        <v>3.1600000000000002E-7</v>
      </c>
      <c r="G2281" s="37">
        <f t="shared" si="482"/>
        <v>5.0629824379573307</v>
      </c>
      <c r="H2281" s="37"/>
      <c r="I2281" s="37"/>
      <c r="J2281" s="37">
        <f t="shared" si="483"/>
        <v>0.15759026531019352</v>
      </c>
      <c r="K2281" s="37">
        <f t="shared" si="484"/>
        <v>0.43831368767316625</v>
      </c>
      <c r="L2281" s="39"/>
      <c r="M2281" s="25"/>
    </row>
    <row r="2282" spans="1:13" x14ac:dyDescent="0.2">
      <c r="A2282" s="25"/>
      <c r="B2282" s="35" t="s">
        <v>965</v>
      </c>
      <c r="C2282" s="36">
        <v>1581025111.5409999</v>
      </c>
      <c r="D2282" s="33"/>
      <c r="E2282" s="36">
        <v>2.05858E-3</v>
      </c>
      <c r="F2282" s="36">
        <v>5.44E-7</v>
      </c>
      <c r="G2282" s="37">
        <f t="shared" si="482"/>
        <v>4.8135582094868123</v>
      </c>
      <c r="H2282" s="37"/>
      <c r="I2282" s="37"/>
      <c r="J2282" s="37">
        <f t="shared" si="483"/>
        <v>0.27129463395172554</v>
      </c>
      <c r="K2282" s="37">
        <f t="shared" si="484"/>
        <v>0.49080034178076276</v>
      </c>
      <c r="L2282" s="39"/>
      <c r="M2282" s="25"/>
    </row>
    <row r="2283" spans="1:13" x14ac:dyDescent="0.2">
      <c r="A2283" s="25"/>
      <c r="B2283" s="35" t="s">
        <v>964</v>
      </c>
      <c r="C2283" s="36">
        <v>1667182876.573</v>
      </c>
      <c r="D2283" s="33"/>
      <c r="E2283" s="36">
        <v>2.0583659999999998E-3</v>
      </c>
      <c r="F2283" s="36">
        <v>9.4399999999999998E-7</v>
      </c>
      <c r="G2283" s="37">
        <f t="shared" si="482"/>
        <v>4.7091026617516185</v>
      </c>
      <c r="H2283" s="37"/>
      <c r="I2283" s="37"/>
      <c r="J2283" s="37">
        <f t="shared" si="483"/>
        <v>0.47077598244564134</v>
      </c>
      <c r="K2283" s="37">
        <f t="shared" si="484"/>
        <v>0.62362987639205636</v>
      </c>
      <c r="L2283" s="39"/>
      <c r="M2283" s="25"/>
    </row>
    <row r="2284" spans="1:13" x14ac:dyDescent="0.2">
      <c r="A2284" s="25"/>
      <c r="B2284" s="35" t="s">
        <v>963</v>
      </c>
      <c r="C2284" s="36">
        <v>1661772103.191</v>
      </c>
      <c r="D2284" s="33"/>
      <c r="E2284" s="36">
        <v>2.0588949999999998E-3</v>
      </c>
      <c r="F2284" s="36">
        <v>5.4300000000000003E-7</v>
      </c>
      <c r="G2284" s="37">
        <f t="shared" si="482"/>
        <v>4.9673128708727088</v>
      </c>
      <c r="H2284" s="37"/>
      <c r="I2284" s="37"/>
      <c r="J2284" s="37">
        <f t="shared" si="483"/>
        <v>0.27079593058049073</v>
      </c>
      <c r="K2284" s="37">
        <f t="shared" si="484"/>
        <v>0.490524854722028</v>
      </c>
      <c r="L2284" s="39"/>
      <c r="M2284" s="25"/>
    </row>
    <row r="2285" spans="1:13" x14ac:dyDescent="0.2">
      <c r="A2285" s="25"/>
      <c r="B2285" s="35"/>
      <c r="C2285" s="36"/>
      <c r="D2285" s="33"/>
      <c r="E2285" s="36"/>
      <c r="F2285" s="36"/>
      <c r="G2285" s="40"/>
      <c r="H2285" s="37"/>
      <c r="I2285" s="37"/>
      <c r="J2285" s="40"/>
      <c r="K2285" s="40"/>
      <c r="L2285" s="39"/>
      <c r="M2285" s="25"/>
    </row>
    <row r="2286" spans="1:13" x14ac:dyDescent="0.2">
      <c r="A2286" s="25">
        <v>1</v>
      </c>
      <c r="B2286" s="35" t="s">
        <v>1391</v>
      </c>
      <c r="C2286" s="36">
        <f>AVERAGE(C2287:C2292)</f>
        <v>1559678751.2636669</v>
      </c>
      <c r="D2286" s="33"/>
      <c r="E2286" s="36">
        <f>AVERAGE(E2287:E2292)</f>
        <v>2.0583388333333332E-3</v>
      </c>
      <c r="F2286" s="36">
        <f>2*STDEV(E2287:E2292)</f>
        <v>4.8265170326708112E-7</v>
      </c>
      <c r="G2286" s="37">
        <f t="shared" ref="G2286:G2292" si="485">1000*(E2286/((1+(0)/1000)*(E$2254/((1+((4.87)/1000))*0.0020052)))/0.0020052-1)</f>
        <v>4.695842339102807</v>
      </c>
      <c r="H2286" s="38">
        <f>G2286-I2286</f>
        <v>-0.49415766089719337</v>
      </c>
      <c r="I2286" s="40">
        <v>5.19</v>
      </c>
      <c r="J2286" s="37"/>
      <c r="K2286" s="37">
        <f>F2286/0.0020052*1000</f>
        <v>0.24070003155150665</v>
      </c>
      <c r="L2286" s="39"/>
      <c r="M2286" s="25"/>
    </row>
    <row r="2287" spans="1:13" x14ac:dyDescent="0.2">
      <c r="A2287" s="25"/>
      <c r="B2287" s="35" t="s">
        <v>962</v>
      </c>
      <c r="C2287" s="36">
        <v>1559987786.279</v>
      </c>
      <c r="D2287" s="33"/>
      <c r="E2287" s="36">
        <v>2.0581100000000001E-3</v>
      </c>
      <c r="F2287" s="36">
        <v>2.7799999999999997E-7</v>
      </c>
      <c r="G2287" s="37">
        <f t="shared" si="485"/>
        <v>4.5841464924982755</v>
      </c>
      <c r="H2287" s="37"/>
      <c r="I2287" s="37"/>
      <c r="J2287" s="37">
        <f t="shared" ref="J2287:J2292" si="486">F2287/0.0020052*1000</f>
        <v>0.13863953720327146</v>
      </c>
      <c r="K2287" s="37">
        <f t="shared" ref="K2287:K2292" si="487">SQRT((F2287/0.0020052*1000)^2+(F$2254/0.0020052*1000)^2)</f>
        <v>0.43186238358654261</v>
      </c>
      <c r="L2287" s="39"/>
      <c r="M2287" s="25"/>
    </row>
    <row r="2288" spans="1:13" x14ac:dyDescent="0.2">
      <c r="A2288" s="25"/>
      <c r="B2288" s="35" t="s">
        <v>961</v>
      </c>
      <c r="C2288" s="36">
        <v>1555135031.75</v>
      </c>
      <c r="D2288" s="33"/>
      <c r="E2288" s="36">
        <v>2.0586129999999999E-3</v>
      </c>
      <c r="F2288" s="36">
        <v>4.3099999999999998E-7</v>
      </c>
      <c r="G2288" s="37">
        <f t="shared" si="485"/>
        <v>4.8296658406796755</v>
      </c>
      <c r="H2288" s="37"/>
      <c r="I2288" s="37"/>
      <c r="J2288" s="37">
        <f t="shared" si="486"/>
        <v>0.2149411530021943</v>
      </c>
      <c r="K2288" s="37">
        <f t="shared" si="487"/>
        <v>0.4620431758342779</v>
      </c>
      <c r="L2288" s="39"/>
      <c r="M2288" s="25"/>
    </row>
    <row r="2289" spans="1:13" x14ac:dyDescent="0.2">
      <c r="A2289" s="25"/>
      <c r="B2289" s="35" t="s">
        <v>960</v>
      </c>
      <c r="C2289" s="36">
        <v>1537425242.783</v>
      </c>
      <c r="D2289" s="33"/>
      <c r="E2289" s="36">
        <v>2.058626E-3</v>
      </c>
      <c r="F2289" s="36">
        <v>5.5599999999999995E-7</v>
      </c>
      <c r="G2289" s="37">
        <f t="shared" si="485"/>
        <v>4.8360112711496317</v>
      </c>
      <c r="H2289" s="37"/>
      <c r="I2289" s="37"/>
      <c r="J2289" s="37">
        <f t="shared" si="486"/>
        <v>0.27727907440654292</v>
      </c>
      <c r="K2289" s="37">
        <f t="shared" si="487"/>
        <v>0.49413346596325763</v>
      </c>
      <c r="L2289" s="39"/>
      <c r="M2289" s="25"/>
    </row>
    <row r="2290" spans="1:13" x14ac:dyDescent="0.2">
      <c r="A2290" s="25"/>
      <c r="B2290" s="35" t="s">
        <v>959</v>
      </c>
      <c r="C2290" s="36">
        <v>1565985356.3789999</v>
      </c>
      <c r="D2290" s="33"/>
      <c r="E2290" s="36">
        <v>2.0583989999999998E-3</v>
      </c>
      <c r="F2290" s="36">
        <v>1.74E-7</v>
      </c>
      <c r="G2290" s="37">
        <f t="shared" si="485"/>
        <v>4.7252102929442596</v>
      </c>
      <c r="H2290" s="37"/>
      <c r="I2290" s="37"/>
      <c r="J2290" s="37">
        <f t="shared" si="486"/>
        <v>8.6774386594853384E-2</v>
      </c>
      <c r="K2290" s="37">
        <f t="shared" si="487"/>
        <v>0.41810763117889371</v>
      </c>
      <c r="L2290" s="39"/>
      <c r="M2290" s="25"/>
    </row>
    <row r="2291" spans="1:13" x14ac:dyDescent="0.2">
      <c r="A2291" s="25"/>
      <c r="B2291" s="35" t="s">
        <v>958</v>
      </c>
      <c r="C2291" s="36">
        <v>1559524630.224</v>
      </c>
      <c r="D2291" s="33"/>
      <c r="E2291" s="36">
        <v>2.058158E-3</v>
      </c>
      <c r="F2291" s="36">
        <v>2.3999999999999998E-7</v>
      </c>
      <c r="G2291" s="37">
        <f t="shared" si="485"/>
        <v>4.607575774233208</v>
      </c>
      <c r="H2291" s="37"/>
      <c r="I2291" s="37"/>
      <c r="J2291" s="37">
        <f t="shared" si="486"/>
        <v>0.11968880909634949</v>
      </c>
      <c r="K2291" s="37">
        <f t="shared" si="487"/>
        <v>0.42615678817075664</v>
      </c>
      <c r="L2291" s="39"/>
      <c r="M2291" s="25"/>
    </row>
    <row r="2292" spans="1:13" x14ac:dyDescent="0.2">
      <c r="A2292" s="25"/>
      <c r="B2292" s="35" t="s">
        <v>957</v>
      </c>
      <c r="C2292" s="36">
        <v>1580014460.1670001</v>
      </c>
      <c r="D2292" s="33"/>
      <c r="E2292" s="36">
        <v>2.0581269999999999E-3</v>
      </c>
      <c r="F2292" s="36">
        <v>2.9700000000000003E-7</v>
      </c>
      <c r="G2292" s="37">
        <f t="shared" si="485"/>
        <v>4.5924443631126799</v>
      </c>
      <c r="H2292" s="37"/>
      <c r="I2292" s="37"/>
      <c r="J2292" s="37">
        <f t="shared" si="486"/>
        <v>0.14811490125673252</v>
      </c>
      <c r="K2292" s="37">
        <f t="shared" si="487"/>
        <v>0.43499680579908212</v>
      </c>
      <c r="L2292" s="39"/>
      <c r="M2292" s="25"/>
    </row>
    <row r="2293" spans="1:13" x14ac:dyDescent="0.2">
      <c r="A2293" s="25"/>
      <c r="B2293" s="35"/>
      <c r="C2293" s="36"/>
      <c r="D2293" s="33"/>
      <c r="E2293" s="36"/>
      <c r="F2293" s="36"/>
      <c r="G2293" s="40"/>
      <c r="H2293" s="37"/>
      <c r="I2293" s="37"/>
      <c r="J2293" s="40"/>
      <c r="K2293" s="40"/>
      <c r="L2293" s="39"/>
      <c r="M2293" s="25"/>
    </row>
    <row r="2294" spans="1:13" x14ac:dyDescent="0.2">
      <c r="A2294" s="25">
        <v>1</v>
      </c>
      <c r="B2294" s="35" t="s">
        <v>2730</v>
      </c>
      <c r="C2294" s="36">
        <f>AVERAGE(C2295:C2300)</f>
        <v>1624621857.0631666</v>
      </c>
      <c r="D2294" s="33"/>
      <c r="E2294" s="36">
        <f>AVERAGE(E2295:E2300)</f>
        <v>2.0553186666666663E-3</v>
      </c>
      <c r="F2294" s="36">
        <f>2*STDEV(E2295:E2300)</f>
        <v>8.6691237542611264E-7</v>
      </c>
      <c r="G2294" s="37">
        <f t="shared" ref="G2294:G2300" si="488">1000*(E2294/((1+(0)/1000)*(E$2254/((1+((4.87)/1000))*0.0020052)))/0.0020052-1)</f>
        <v>3.2216686782691184</v>
      </c>
      <c r="H2294" s="38">
        <f>G2294-I2294</f>
        <v>-6.8583313217308817</v>
      </c>
      <c r="I2294" s="37">
        <v>10.08</v>
      </c>
      <c r="J2294" s="37"/>
      <c r="K2294" s="37">
        <f>F2294/0.0020052*1000</f>
        <v>0.43233212419016193</v>
      </c>
      <c r="L2294" s="39"/>
      <c r="M2294" s="25"/>
    </row>
    <row r="2295" spans="1:13" x14ac:dyDescent="0.2">
      <c r="A2295" s="25"/>
      <c r="B2295" s="35" t="s">
        <v>950</v>
      </c>
      <c r="C2295" s="36">
        <v>1642695163.865</v>
      </c>
      <c r="D2295" s="33"/>
      <c r="E2295" s="36">
        <v>2.0555790000000001E-3</v>
      </c>
      <c r="F2295" s="36">
        <v>7.2500000000000005E-7</v>
      </c>
      <c r="G2295" s="37">
        <f t="shared" si="488"/>
        <v>3.3487399910125948</v>
      </c>
      <c r="H2295" s="37"/>
      <c r="I2295" s="37"/>
      <c r="J2295" s="37">
        <f t="shared" ref="J2295:J2300" si="489">F2295/0.0020052*1000</f>
        <v>0.36155994414522247</v>
      </c>
      <c r="K2295" s="37">
        <f t="shared" ref="K2295:K2300" si="490">SQRT((F2295/0.0020052*1000)^2+(F$2254/0.0020052*1000)^2)</f>
        <v>0.54590272969770826</v>
      </c>
      <c r="L2295" s="39"/>
      <c r="M2295" s="25"/>
    </row>
    <row r="2296" spans="1:13" x14ac:dyDescent="0.2">
      <c r="A2296" s="25"/>
      <c r="B2296" s="35" t="s">
        <v>949</v>
      </c>
      <c r="C2296" s="36">
        <v>1613271936.701</v>
      </c>
      <c r="D2296" s="33"/>
      <c r="E2296" s="36">
        <v>2.0552610000000001E-3</v>
      </c>
      <c r="F2296" s="36">
        <v>7.9400000000000004E-7</v>
      </c>
      <c r="G2296" s="37">
        <f t="shared" si="488"/>
        <v>3.1935209995181957</v>
      </c>
      <c r="H2296" s="37"/>
      <c r="I2296" s="37"/>
      <c r="J2296" s="37">
        <f t="shared" si="489"/>
        <v>0.39597047676042291</v>
      </c>
      <c r="K2296" s="37">
        <f t="shared" si="490"/>
        <v>0.56927745041147504</v>
      </c>
      <c r="L2296" s="39"/>
      <c r="M2296" s="25"/>
    </row>
    <row r="2297" spans="1:13" x14ac:dyDescent="0.2">
      <c r="A2297" s="25"/>
      <c r="B2297" s="35" t="s">
        <v>948</v>
      </c>
      <c r="C2297" s="36">
        <v>1623125407.592</v>
      </c>
      <c r="D2297" s="33"/>
      <c r="E2297" s="36">
        <v>2.0550809999999998E-3</v>
      </c>
      <c r="F2297" s="36">
        <v>3.1E-7</v>
      </c>
      <c r="G2297" s="37">
        <f t="shared" si="488"/>
        <v>3.1056611930118105</v>
      </c>
      <c r="H2297" s="37"/>
      <c r="I2297" s="37"/>
      <c r="J2297" s="37">
        <f t="shared" si="489"/>
        <v>0.15459804508278477</v>
      </c>
      <c r="K2297" s="37">
        <f t="shared" si="490"/>
        <v>0.43724678686587454</v>
      </c>
      <c r="L2297" s="39"/>
      <c r="M2297" s="25"/>
    </row>
    <row r="2298" spans="1:13" x14ac:dyDescent="0.2">
      <c r="A2298" s="25"/>
      <c r="B2298" s="35" t="s">
        <v>947</v>
      </c>
      <c r="C2298" s="36">
        <v>1610728073.9849999</v>
      </c>
      <c r="D2298" s="33"/>
      <c r="E2298" s="36">
        <v>2.0555130000000001E-3</v>
      </c>
      <c r="F2298" s="36">
        <v>6.5600000000000005E-7</v>
      </c>
      <c r="G2298" s="37">
        <f t="shared" si="488"/>
        <v>3.3165247286270905</v>
      </c>
      <c r="H2298" s="37"/>
      <c r="I2298" s="37"/>
      <c r="J2298" s="37">
        <f t="shared" si="489"/>
        <v>0.32714941153002197</v>
      </c>
      <c r="K2298" s="37">
        <f t="shared" si="490"/>
        <v>0.52374701387745637</v>
      </c>
      <c r="L2298" s="39"/>
      <c r="M2298" s="25"/>
    </row>
    <row r="2299" spans="1:13" x14ac:dyDescent="0.2">
      <c r="A2299" s="25"/>
      <c r="B2299" s="35" t="s">
        <v>946</v>
      </c>
      <c r="C2299" s="36">
        <v>1652316087.2290001</v>
      </c>
      <c r="D2299" s="33"/>
      <c r="E2299" s="36">
        <v>2.0546219999999999E-3</v>
      </c>
      <c r="F2299" s="36">
        <v>3.4200000000000002E-7</v>
      </c>
      <c r="G2299" s="37">
        <f t="shared" si="488"/>
        <v>2.8816186864208948</v>
      </c>
      <c r="H2299" s="37"/>
      <c r="I2299" s="37"/>
      <c r="J2299" s="37">
        <f t="shared" si="489"/>
        <v>0.17055655296229802</v>
      </c>
      <c r="K2299" s="37">
        <f t="shared" si="490"/>
        <v>0.44314076187989515</v>
      </c>
      <c r="L2299" s="39"/>
      <c r="M2299" s="25"/>
    </row>
    <row r="2300" spans="1:13" x14ac:dyDescent="0.2">
      <c r="A2300" s="25"/>
      <c r="B2300" s="35" t="s">
        <v>945</v>
      </c>
      <c r="C2300" s="36">
        <v>1605594473.007</v>
      </c>
      <c r="D2300" s="33"/>
      <c r="E2300" s="36">
        <v>2.055856E-3</v>
      </c>
      <c r="F2300" s="36">
        <v>3.2399999999999999E-7</v>
      </c>
      <c r="G2300" s="37">
        <f t="shared" si="488"/>
        <v>3.4839464710250123</v>
      </c>
      <c r="H2300" s="37"/>
      <c r="I2300" s="37"/>
      <c r="J2300" s="37">
        <f t="shared" si="489"/>
        <v>0.16157989228007183</v>
      </c>
      <c r="K2300" s="37">
        <f t="shared" si="490"/>
        <v>0.43976386694492348</v>
      </c>
      <c r="L2300" s="39"/>
      <c r="M2300" s="25"/>
    </row>
    <row r="2301" spans="1:13" x14ac:dyDescent="0.2">
      <c r="A2301" s="25"/>
      <c r="B2301" s="35"/>
      <c r="C2301" s="36"/>
      <c r="D2301" s="33"/>
      <c r="E2301" s="36"/>
      <c r="F2301" s="36"/>
      <c r="G2301" s="40"/>
      <c r="H2301" s="37"/>
      <c r="I2301" s="37"/>
      <c r="J2301" s="40"/>
      <c r="K2301" s="40"/>
      <c r="L2301" s="39"/>
      <c r="M2301" s="25"/>
    </row>
    <row r="2302" spans="1:13" x14ac:dyDescent="0.2">
      <c r="A2302" s="25">
        <v>1</v>
      </c>
      <c r="B2302" s="35" t="s">
        <v>1393</v>
      </c>
      <c r="C2302" s="36">
        <f>AVERAGE(C2303:C2309)</f>
        <v>1672319596.3792858</v>
      </c>
      <c r="D2302" s="33"/>
      <c r="E2302" s="36">
        <f>AVERAGE(E2303:E2309)</f>
        <v>2.061534857142857E-3</v>
      </c>
      <c r="F2302" s="36">
        <f>2*STDEV(E2303:E2309)</f>
        <v>4.9214690025265669E-7</v>
      </c>
      <c r="G2302" s="37">
        <f t="shared" ref="G2302:G2309" si="491">1000*(E2302/((1+(0)/1000)*(E$2254/((1+((4.87)/1000))*0.0020052)))/0.0020052-1)</f>
        <v>6.2558536362931072</v>
      </c>
      <c r="H2302" s="38">
        <f>G2302-I2302</f>
        <v>0.7558536362931072</v>
      </c>
      <c r="I2302" s="40">
        <v>5.5</v>
      </c>
      <c r="J2302" s="37"/>
      <c r="K2302" s="37">
        <f>F2302/0.0020052*1000</f>
        <v>0.24543531829875162</v>
      </c>
      <c r="L2302" s="39"/>
      <c r="M2302" s="25"/>
    </row>
    <row r="2303" spans="1:13" x14ac:dyDescent="0.2">
      <c r="A2303" s="25"/>
      <c r="B2303" s="35" t="s">
        <v>944</v>
      </c>
      <c r="C2303" s="36">
        <v>1675868733.3840001</v>
      </c>
      <c r="D2303" s="33"/>
      <c r="E2303" s="36">
        <v>2.0612690000000001E-3</v>
      </c>
      <c r="F2303" s="36">
        <v>2.7000000000000001E-7</v>
      </c>
      <c r="G2303" s="37">
        <f t="shared" si="491"/>
        <v>6.1260860966834141</v>
      </c>
      <c r="H2303" s="37"/>
      <c r="I2303" s="37"/>
      <c r="J2303" s="37">
        <f t="shared" ref="J2303:J2309" si="492">F2303/0.0020052*1000</f>
        <v>0.13464991023339321</v>
      </c>
      <c r="K2303" s="37">
        <f t="shared" ref="K2303:K2309" si="493">SQRT((F2303/0.0020052*1000)^2+(F$2254/0.0020052*1000)^2)</f>
        <v>0.43059818323696347</v>
      </c>
      <c r="L2303" s="39"/>
      <c r="M2303" s="25"/>
    </row>
    <row r="2304" spans="1:13" x14ac:dyDescent="0.2">
      <c r="A2304" s="25"/>
      <c r="B2304" s="35" t="s">
        <v>943</v>
      </c>
      <c r="C2304" s="36">
        <v>1700840468.5739999</v>
      </c>
      <c r="D2304" s="33"/>
      <c r="E2304" s="36">
        <v>2.0613390000000001E-3</v>
      </c>
      <c r="F2304" s="36">
        <v>3.3500000000000002E-7</v>
      </c>
      <c r="G2304" s="37">
        <f t="shared" si="491"/>
        <v>6.1602537992138107</v>
      </c>
      <c r="H2304" s="37"/>
      <c r="I2304" s="37"/>
      <c r="J2304" s="37">
        <f t="shared" si="492"/>
        <v>0.16706562936365452</v>
      </c>
      <c r="K2304" s="37">
        <f t="shared" si="493"/>
        <v>0.44180891977843401</v>
      </c>
      <c r="L2304" s="39"/>
      <c r="M2304" s="25"/>
    </row>
    <row r="2305" spans="1:13" x14ac:dyDescent="0.2">
      <c r="A2305" s="25"/>
      <c r="B2305" s="35" t="s">
        <v>942</v>
      </c>
      <c r="C2305" s="36">
        <v>1679772521.02</v>
      </c>
      <c r="D2305" s="33"/>
      <c r="E2305" s="36">
        <v>2.0615080000000001E-3</v>
      </c>
      <c r="F2305" s="36">
        <v>2.0900000000000001E-7</v>
      </c>
      <c r="G2305" s="37">
        <f t="shared" si="491"/>
        <v>6.2427443953223527</v>
      </c>
      <c r="H2305" s="37"/>
      <c r="I2305" s="37"/>
      <c r="J2305" s="37">
        <f t="shared" si="492"/>
        <v>0.10422900458807102</v>
      </c>
      <c r="K2305" s="37">
        <f t="shared" si="493"/>
        <v>0.42207568335374746</v>
      </c>
      <c r="L2305" s="39"/>
      <c r="M2305" s="25"/>
    </row>
    <row r="2306" spans="1:13" x14ac:dyDescent="0.2">
      <c r="A2306" s="25"/>
      <c r="B2306" s="35" t="s">
        <v>941</v>
      </c>
      <c r="C2306" s="36">
        <v>1711813848.3210001</v>
      </c>
      <c r="D2306" s="33"/>
      <c r="E2306" s="36">
        <v>2.0617779999999998E-3</v>
      </c>
      <c r="F2306" s="36">
        <v>4.5900000000000002E-7</v>
      </c>
      <c r="G2306" s="37">
        <f t="shared" si="491"/>
        <v>6.3745341050818194</v>
      </c>
      <c r="H2306" s="37"/>
      <c r="I2306" s="37"/>
      <c r="J2306" s="37">
        <f t="shared" si="492"/>
        <v>0.22890484739676842</v>
      </c>
      <c r="K2306" s="37">
        <f t="shared" si="493"/>
        <v>0.46870206554148081</v>
      </c>
      <c r="L2306" s="39"/>
      <c r="M2306" s="25"/>
    </row>
    <row r="2307" spans="1:13" x14ac:dyDescent="0.2">
      <c r="A2307" s="25"/>
      <c r="B2307" s="35" t="s">
        <v>940</v>
      </c>
      <c r="C2307" s="36">
        <v>1656646242.378</v>
      </c>
      <c r="D2307" s="33"/>
      <c r="E2307" s="36">
        <v>2.0612780000000002E-3</v>
      </c>
      <c r="F2307" s="36">
        <v>3.8799999999999998E-7</v>
      </c>
      <c r="G2307" s="37">
        <f t="shared" si="491"/>
        <v>6.1304790870089221</v>
      </c>
      <c r="H2307" s="37"/>
      <c r="I2307" s="37"/>
      <c r="J2307" s="37">
        <f t="shared" si="492"/>
        <v>0.19349690803909836</v>
      </c>
      <c r="K2307" s="37">
        <f t="shared" si="493"/>
        <v>0.45246574511426169</v>
      </c>
      <c r="L2307" s="39"/>
      <c r="M2307" s="25"/>
    </row>
    <row r="2308" spans="1:13" x14ac:dyDescent="0.2">
      <c r="A2308" s="25"/>
      <c r="B2308" s="35" t="s">
        <v>939</v>
      </c>
      <c r="C2308" s="36">
        <v>1639267356.263</v>
      </c>
      <c r="D2308" s="33"/>
      <c r="E2308" s="36">
        <v>2.0618199999999998E-3</v>
      </c>
      <c r="F2308" s="36">
        <v>4.9699999999999996E-7</v>
      </c>
      <c r="G2308" s="37">
        <f t="shared" si="491"/>
        <v>6.3950347265999685</v>
      </c>
      <c r="H2308" s="37"/>
      <c r="I2308" s="37"/>
      <c r="J2308" s="37">
        <f t="shared" si="492"/>
        <v>0.24785557550369039</v>
      </c>
      <c r="K2308" s="37">
        <f t="shared" si="493"/>
        <v>0.47824322618242937</v>
      </c>
      <c r="L2308" s="39"/>
      <c r="M2308" s="25"/>
    </row>
    <row r="2309" spans="1:13" x14ac:dyDescent="0.2">
      <c r="A2309" s="25"/>
      <c r="B2309" s="35" t="s">
        <v>938</v>
      </c>
      <c r="C2309" s="36">
        <v>1642028004.7149999</v>
      </c>
      <c r="D2309" s="33"/>
      <c r="E2309" s="36">
        <v>2.061752E-3</v>
      </c>
      <c r="F2309" s="36">
        <v>4.6800000000000001E-7</v>
      </c>
      <c r="G2309" s="37">
        <f t="shared" si="491"/>
        <v>6.3618432441421291</v>
      </c>
      <c r="H2309" s="37"/>
      <c r="I2309" s="37"/>
      <c r="J2309" s="37">
        <f t="shared" si="492"/>
        <v>0.23339317773788151</v>
      </c>
      <c r="K2309" s="37">
        <f t="shared" si="493"/>
        <v>0.47091036567026118</v>
      </c>
      <c r="L2309" s="39"/>
      <c r="M2309" s="25"/>
    </row>
    <row r="2310" spans="1:13" x14ac:dyDescent="0.2">
      <c r="A2310" s="25"/>
      <c r="B2310" s="35"/>
      <c r="C2310" s="36"/>
      <c r="D2310" s="33"/>
      <c r="E2310" s="36"/>
      <c r="F2310" s="36"/>
      <c r="G2310" s="40"/>
      <c r="H2310" s="37"/>
      <c r="I2310" s="37"/>
      <c r="J2310" s="40"/>
      <c r="K2310" s="40"/>
      <c r="L2310" s="39"/>
      <c r="M2310" s="25"/>
    </row>
    <row r="2311" spans="1:13" x14ac:dyDescent="0.2">
      <c r="A2311" s="25">
        <v>1</v>
      </c>
      <c r="B2311" s="35" t="s">
        <v>1390</v>
      </c>
      <c r="C2311" s="36">
        <f>AVERAGE(C2312:C2317)</f>
        <v>1615039115.2021666</v>
      </c>
      <c r="D2311" s="33"/>
      <c r="E2311" s="36">
        <f>AVERAGE(E2312:E2317)</f>
        <v>2.0576724999999997E-3</v>
      </c>
      <c r="F2311" s="36">
        <f>2*STDEV(E2312:E2317)</f>
        <v>8.8885701887320342E-7</v>
      </c>
      <c r="G2311" s="37">
        <f t="shared" ref="G2311:G2317" si="494">1000*(E2311/((1+(0)/1000)*(E$2254/((1+((4.87)/1000))*0.0020052)))/0.0020052-1)</f>
        <v>4.3705983516841851</v>
      </c>
      <c r="H2311" s="38">
        <f>G2311-I2311</f>
        <v>-0.79940164831581484</v>
      </c>
      <c r="I2311" s="40">
        <v>5.17</v>
      </c>
      <c r="J2311" s="37"/>
      <c r="K2311" s="37">
        <f>F2311/0.0020052*1000</f>
        <v>0.4432759918577715</v>
      </c>
      <c r="L2311" s="39" t="s">
        <v>3630</v>
      </c>
      <c r="M2311" s="25"/>
    </row>
    <row r="2312" spans="1:13" x14ac:dyDescent="0.2">
      <c r="A2312" s="25"/>
      <c r="B2312" s="35" t="s">
        <v>937</v>
      </c>
      <c r="C2312" s="36">
        <v>1629670175.701</v>
      </c>
      <c r="D2312" s="33"/>
      <c r="E2312" s="36">
        <v>2.057288E-3</v>
      </c>
      <c r="F2312" s="36">
        <v>4.08E-7</v>
      </c>
      <c r="G2312" s="37">
        <f t="shared" si="494"/>
        <v>4.1829200427860869</v>
      </c>
      <c r="H2312" s="37"/>
      <c r="I2312" s="37"/>
      <c r="J2312" s="37">
        <f t="shared" ref="J2312:J2317" si="495">F2312/0.0020052*1000</f>
        <v>0.20347097546379414</v>
      </c>
      <c r="K2312" s="37">
        <f t="shared" ref="K2312:K2317" si="496">SQRT((F2312/0.0020052*1000)^2+(F$2254/0.0020052*1000)^2)</f>
        <v>0.4568201341198751</v>
      </c>
      <c r="L2312" s="39"/>
      <c r="M2312" s="25"/>
    </row>
    <row r="2313" spans="1:13" x14ac:dyDescent="0.2">
      <c r="A2313" s="25"/>
      <c r="B2313" s="35" t="s">
        <v>936</v>
      </c>
      <c r="C2313" s="36">
        <v>1598836963.7260001</v>
      </c>
      <c r="D2313" s="33"/>
      <c r="E2313" s="36">
        <v>2.0583400000000001E-3</v>
      </c>
      <c r="F2313" s="36">
        <v>4.0900000000000002E-7</v>
      </c>
      <c r="G2313" s="37">
        <f t="shared" si="494"/>
        <v>4.6964118008119282</v>
      </c>
      <c r="H2313" s="37"/>
      <c r="I2313" s="37"/>
      <c r="J2313" s="37">
        <f t="shared" si="495"/>
        <v>0.20396967883502892</v>
      </c>
      <c r="K2313" s="37">
        <f t="shared" si="496"/>
        <v>0.45704247829406142</v>
      </c>
      <c r="L2313" s="39"/>
      <c r="M2313" s="25"/>
    </row>
    <row r="2314" spans="1:13" x14ac:dyDescent="0.2">
      <c r="A2314" s="25"/>
      <c r="B2314" s="35" t="s">
        <v>935</v>
      </c>
      <c r="C2314" s="36">
        <v>1630884184.4000001</v>
      </c>
      <c r="D2314" s="33"/>
      <c r="E2314" s="36">
        <v>2.0571159999999999E-3</v>
      </c>
      <c r="F2314" s="36">
        <v>2.4900000000000002E-7</v>
      </c>
      <c r="G2314" s="37">
        <f t="shared" si="494"/>
        <v>4.0989651165690422</v>
      </c>
      <c r="H2314" s="37"/>
      <c r="I2314" s="37"/>
      <c r="J2314" s="37">
        <f t="shared" si="495"/>
        <v>0.12417713943746261</v>
      </c>
      <c r="K2314" s="37">
        <f t="shared" si="496"/>
        <v>0.42743907055858121</v>
      </c>
      <c r="L2314" s="39"/>
      <c r="M2314" s="25"/>
    </row>
    <row r="2315" spans="1:13" x14ac:dyDescent="0.2">
      <c r="A2315" s="25"/>
      <c r="B2315" s="35" t="s">
        <v>934</v>
      </c>
      <c r="C2315" s="36">
        <v>1618833842.6140001</v>
      </c>
      <c r="D2315" s="33"/>
      <c r="E2315" s="36">
        <v>2.0575939999999998E-3</v>
      </c>
      <c r="F2315" s="36">
        <v>7.4099999999999998E-7</v>
      </c>
      <c r="G2315" s="37">
        <f t="shared" si="494"/>
        <v>4.3322817138469194</v>
      </c>
      <c r="H2315" s="37"/>
      <c r="I2315" s="37"/>
      <c r="J2315" s="37">
        <f t="shared" si="495"/>
        <v>0.36953919808497904</v>
      </c>
      <c r="K2315" s="37">
        <f t="shared" si="496"/>
        <v>0.55121993432966676</v>
      </c>
      <c r="L2315" s="39"/>
      <c r="M2315" s="25"/>
    </row>
    <row r="2316" spans="1:13" x14ac:dyDescent="0.2">
      <c r="A2316" s="25"/>
      <c r="B2316" s="35" t="s">
        <v>933</v>
      </c>
      <c r="C2316" s="36">
        <v>1604277104.21</v>
      </c>
      <c r="D2316" s="33"/>
      <c r="E2316" s="36">
        <v>2.0577579999999998E-3</v>
      </c>
      <c r="F2316" s="36">
        <v>3.22E-7</v>
      </c>
      <c r="G2316" s="37">
        <f t="shared" si="494"/>
        <v>4.4123317597748457</v>
      </c>
      <c r="H2316" s="37"/>
      <c r="I2316" s="37"/>
      <c r="J2316" s="37">
        <f t="shared" si="495"/>
        <v>0.16058248553760224</v>
      </c>
      <c r="K2316" s="37">
        <f t="shared" si="496"/>
        <v>0.4393983747609303</v>
      </c>
      <c r="L2316" s="39"/>
      <c r="M2316" s="25"/>
    </row>
    <row r="2317" spans="1:13" x14ac:dyDescent="0.2">
      <c r="A2317" s="25"/>
      <c r="B2317" s="35" t="s">
        <v>932</v>
      </c>
      <c r="C2317" s="36">
        <v>1607732420.562</v>
      </c>
      <c r="D2317" s="33"/>
      <c r="E2317" s="36">
        <v>2.0579389999999999E-3</v>
      </c>
      <c r="F2317" s="36">
        <v>4.1899999999999998E-7</v>
      </c>
      <c r="G2317" s="37">
        <f t="shared" si="494"/>
        <v>4.5006796763171764</v>
      </c>
      <c r="H2317" s="37"/>
      <c r="I2317" s="37"/>
      <c r="J2317" s="37">
        <f t="shared" si="495"/>
        <v>0.2089567125473768</v>
      </c>
      <c r="K2317" s="37">
        <f t="shared" si="496"/>
        <v>0.45928978303432771</v>
      </c>
      <c r="L2317" s="39"/>
      <c r="M2317" s="25"/>
    </row>
    <row r="2318" spans="1:13" x14ac:dyDescent="0.2">
      <c r="A2318" s="25"/>
      <c r="B2318" s="35"/>
      <c r="C2318" s="36"/>
      <c r="D2318" s="33"/>
      <c r="E2318" s="36"/>
      <c r="F2318" s="36"/>
      <c r="G2318" s="40"/>
      <c r="H2318" s="37"/>
      <c r="I2318" s="37"/>
      <c r="J2318" s="40"/>
      <c r="K2318" s="40"/>
      <c r="L2318" s="39"/>
      <c r="M2318" s="25"/>
    </row>
    <row r="2319" spans="1:13" x14ac:dyDescent="0.2">
      <c r="A2319" s="25">
        <v>1</v>
      </c>
      <c r="B2319" s="35" t="s">
        <v>1827</v>
      </c>
      <c r="C2319" s="36">
        <f>AVERAGE(C2320:C2325)</f>
        <v>1603429837.176667</v>
      </c>
      <c r="D2319" s="33"/>
      <c r="E2319" s="36">
        <f>AVERAGE(E2320:E2325)</f>
        <v>2.0577604999999998E-3</v>
      </c>
      <c r="F2319" s="36">
        <f>2*STDEV(E2320:E2325)</f>
        <v>9.440777510353404E-7</v>
      </c>
      <c r="G2319" s="37">
        <f t="shared" ref="G2319:G2325" si="497">1000*(E2319/((1+(0)/1000)*(E$2254/((1+((4.87)/1000))*0.0020052)))/0.0020052-1)</f>
        <v>4.4135520348651536</v>
      </c>
      <c r="H2319" s="38">
        <f>G2319-I2319</f>
        <v>-0.73644796513484678</v>
      </c>
      <c r="I2319" s="40">
        <v>5.15</v>
      </c>
      <c r="J2319" s="37"/>
      <c r="K2319" s="37">
        <f>F2319/0.0020052*1000</f>
        <v>0.47081475714908261</v>
      </c>
      <c r="L2319" s="39" t="s">
        <v>3631</v>
      </c>
      <c r="M2319" s="25"/>
    </row>
    <row r="2320" spans="1:13" x14ac:dyDescent="0.2">
      <c r="A2320" s="25"/>
      <c r="B2320" s="35" t="s">
        <v>931</v>
      </c>
      <c r="C2320" s="36">
        <v>1598086145.9360001</v>
      </c>
      <c r="D2320" s="33"/>
      <c r="E2320" s="36">
        <v>2.0579650000000001E-3</v>
      </c>
      <c r="F2320" s="36">
        <v>4.7199999999999999E-7</v>
      </c>
      <c r="G2320" s="37">
        <f t="shared" si="497"/>
        <v>4.5133705372570887</v>
      </c>
      <c r="H2320" s="37"/>
      <c r="I2320" s="37"/>
      <c r="J2320" s="37">
        <f t="shared" ref="J2320:J2325" si="498">F2320/0.0020052*1000</f>
        <v>0.23538799122282067</v>
      </c>
      <c r="K2320" s="37">
        <f t="shared" ref="K2320:K2325" si="499">SQRT((F2320/0.0020052*1000)^2+(F$2254/0.0020052*1000)^2)</f>
        <v>0.47190221814802635</v>
      </c>
      <c r="L2320" s="39"/>
      <c r="M2320" s="25"/>
    </row>
    <row r="2321" spans="1:13" x14ac:dyDescent="0.2">
      <c r="A2321" s="25"/>
      <c r="B2321" s="35" t="s">
        <v>930</v>
      </c>
      <c r="C2321" s="36">
        <v>1598392430.5339999</v>
      </c>
      <c r="D2321" s="33"/>
      <c r="E2321" s="36">
        <v>2.0582299999999999E-3</v>
      </c>
      <c r="F2321" s="36">
        <v>2.2000000000000001E-7</v>
      </c>
      <c r="G2321" s="37">
        <f t="shared" si="497"/>
        <v>4.6427196968357176</v>
      </c>
      <c r="H2321" s="37"/>
      <c r="I2321" s="37"/>
      <c r="J2321" s="37">
        <f t="shared" si="498"/>
        <v>0.10971474167165371</v>
      </c>
      <c r="K2321" s="37">
        <f t="shared" si="499"/>
        <v>0.42346371936824823</v>
      </c>
      <c r="L2321" s="39"/>
      <c r="M2321" s="25"/>
    </row>
    <row r="2322" spans="1:13" x14ac:dyDescent="0.2">
      <c r="A2322" s="25"/>
      <c r="B2322" s="35" t="s">
        <v>929</v>
      </c>
      <c r="C2322" s="36">
        <v>1598856157.145</v>
      </c>
      <c r="D2322" s="33"/>
      <c r="E2322" s="36">
        <v>2.0581409999999999E-3</v>
      </c>
      <c r="F2322" s="36">
        <v>4.0999999999999999E-7</v>
      </c>
      <c r="G2322" s="37">
        <f t="shared" si="497"/>
        <v>4.5992779036185816</v>
      </c>
      <c r="H2322" s="37"/>
      <c r="I2322" s="37"/>
      <c r="J2322" s="37">
        <f t="shared" si="498"/>
        <v>0.2044683822062637</v>
      </c>
      <c r="K2322" s="37">
        <f t="shared" si="499"/>
        <v>0.45726525825078762</v>
      </c>
      <c r="L2322" s="39"/>
      <c r="M2322" s="25"/>
    </row>
    <row r="2323" spans="1:13" x14ac:dyDescent="0.2">
      <c r="A2323" s="25"/>
      <c r="B2323" s="35" t="s">
        <v>928</v>
      </c>
      <c r="C2323" s="36">
        <v>1592478230.4679999</v>
      </c>
      <c r="D2323" s="33"/>
      <c r="E2323" s="36">
        <v>2.0578129999999999E-3</v>
      </c>
      <c r="F2323" s="36">
        <v>2.2399999999999999E-7</v>
      </c>
      <c r="G2323" s="37">
        <f t="shared" si="497"/>
        <v>4.439177811762729</v>
      </c>
      <c r="H2323" s="37"/>
      <c r="I2323" s="37"/>
      <c r="J2323" s="37">
        <f t="shared" si="498"/>
        <v>0.11170955515659285</v>
      </c>
      <c r="K2323" s="37">
        <f t="shared" si="499"/>
        <v>0.42398493109354324</v>
      </c>
      <c r="L2323" s="39"/>
      <c r="M2323" s="25"/>
    </row>
    <row r="2324" spans="1:13" x14ac:dyDescent="0.2">
      <c r="A2324" s="25"/>
      <c r="B2324" s="35" t="s">
        <v>927</v>
      </c>
      <c r="C2324" s="36">
        <v>1611482994.6800001</v>
      </c>
      <c r="D2324" s="33"/>
      <c r="E2324" s="36">
        <v>2.0574209999999998E-3</v>
      </c>
      <c r="F2324" s="36">
        <v>2.8700000000000002E-7</v>
      </c>
      <c r="G2324" s="37">
        <f t="shared" si="497"/>
        <v>4.2478386775934851</v>
      </c>
      <c r="H2324" s="37"/>
      <c r="I2324" s="37"/>
      <c r="J2324" s="37">
        <f t="shared" si="498"/>
        <v>0.14312786754438461</v>
      </c>
      <c r="K2324" s="37">
        <f t="shared" si="499"/>
        <v>0.43332410912493163</v>
      </c>
      <c r="L2324" s="39"/>
      <c r="M2324" s="25"/>
    </row>
    <row r="2325" spans="1:13" x14ac:dyDescent="0.2">
      <c r="A2325" s="25"/>
      <c r="B2325" s="35" t="s">
        <v>926</v>
      </c>
      <c r="C2325" s="36">
        <v>1621283064.2969999</v>
      </c>
      <c r="D2325" s="33"/>
      <c r="E2325" s="36">
        <v>2.056993E-3</v>
      </c>
      <c r="F2325" s="36">
        <v>4.0400000000000002E-7</v>
      </c>
      <c r="G2325" s="37">
        <f t="shared" si="497"/>
        <v>4.0389275821230974</v>
      </c>
      <c r="H2325" s="37"/>
      <c r="I2325" s="37"/>
      <c r="J2325" s="37">
        <f t="shared" si="498"/>
        <v>0.20147616197885498</v>
      </c>
      <c r="K2325" s="37">
        <f t="shared" si="499"/>
        <v>0.45593512798077157</v>
      </c>
      <c r="L2325" s="39"/>
      <c r="M2325" s="25"/>
    </row>
    <row r="2326" spans="1:13" x14ac:dyDescent="0.2">
      <c r="A2326" s="25"/>
      <c r="B2326" s="35"/>
      <c r="C2326" s="36"/>
      <c r="D2326" s="33"/>
      <c r="E2326" s="36"/>
      <c r="F2326" s="36"/>
      <c r="G2326" s="40"/>
      <c r="H2326" s="37"/>
      <c r="I2326" s="37"/>
      <c r="J2326" s="40"/>
      <c r="K2326" s="40"/>
      <c r="L2326" s="39"/>
      <c r="M2326" s="25"/>
    </row>
    <row r="2327" spans="1:13" x14ac:dyDescent="0.2">
      <c r="A2327" s="25">
        <v>1</v>
      </c>
      <c r="B2327" s="35" t="s">
        <v>1868</v>
      </c>
      <c r="C2327" s="36">
        <f>AVERAGE(C2328:C2333)</f>
        <v>1627814229.2783334</v>
      </c>
      <c r="D2327" s="33"/>
      <c r="E2327" s="36">
        <f>AVERAGE(E2328:E2333)</f>
        <v>2.0539346666666662E-3</v>
      </c>
      <c r="F2327" s="36">
        <f>2*STDEV(E2328:E2333)</f>
        <v>1.0629616487278614E-6</v>
      </c>
      <c r="G2327" s="37">
        <f t="shared" ref="G2327:G2333" si="500">1000*(E2327/((1+(0)/1000)*(E$2254/((1+((4.87)/1000))*0.0020052)))/0.0020052-1)</f>
        <v>2.5461243882429763</v>
      </c>
      <c r="H2327" s="38">
        <f>G2327-I2327</f>
        <v>-0.99387561175702377</v>
      </c>
      <c r="I2327" s="40">
        <v>3.54</v>
      </c>
      <c r="J2327" s="37"/>
      <c r="K2327" s="37">
        <f>F2327/0.0020052*1000</f>
        <v>0.5301025577138746</v>
      </c>
      <c r="L2327" s="39"/>
      <c r="M2327" s="25"/>
    </row>
    <row r="2328" spans="1:13" x14ac:dyDescent="0.2">
      <c r="A2328" s="25"/>
      <c r="B2328" s="35" t="s">
        <v>925</v>
      </c>
      <c r="C2328" s="36">
        <v>1603267851.723</v>
      </c>
      <c r="D2328" s="33"/>
      <c r="E2328" s="36">
        <v>2.054504E-3</v>
      </c>
      <c r="F2328" s="36">
        <v>3.9299999999999999E-7</v>
      </c>
      <c r="G2328" s="37">
        <f t="shared" si="500"/>
        <v>2.8240217021557878</v>
      </c>
      <c r="H2328" s="37"/>
      <c r="I2328" s="37"/>
      <c r="J2328" s="37">
        <f t="shared" ref="J2328:J2333" si="501">F2328/0.0020052*1000</f>
        <v>0.1959904248952723</v>
      </c>
      <c r="K2328" s="37">
        <f t="shared" ref="K2328:K2333" si="502">SQRT((F2328/0.0020052*1000)^2+(F$2254/0.0020052*1000)^2)</f>
        <v>0.4535376982476122</v>
      </c>
      <c r="L2328" s="39"/>
      <c r="M2328" s="25"/>
    </row>
    <row r="2329" spans="1:13" x14ac:dyDescent="0.2">
      <c r="A2329" s="25"/>
      <c r="B2329" s="35" t="s">
        <v>924</v>
      </c>
      <c r="C2329" s="36">
        <v>1627535727.375</v>
      </c>
      <c r="D2329" s="33"/>
      <c r="E2329" s="36">
        <v>2.0538470000000001E-3</v>
      </c>
      <c r="F2329" s="36">
        <v>2.8999999999999998E-7</v>
      </c>
      <c r="G2329" s="37">
        <f t="shared" si="500"/>
        <v>2.5033334084079151</v>
      </c>
      <c r="H2329" s="37"/>
      <c r="I2329" s="37"/>
      <c r="J2329" s="37">
        <f t="shared" si="501"/>
        <v>0.14462397765808896</v>
      </c>
      <c r="K2329" s="37">
        <f t="shared" si="502"/>
        <v>0.43382057580843275</v>
      </c>
      <c r="L2329" s="39"/>
      <c r="M2329" s="25"/>
    </row>
    <row r="2330" spans="1:13" x14ac:dyDescent="0.2">
      <c r="A2330" s="25"/>
      <c r="B2330" s="35" t="s">
        <v>923</v>
      </c>
      <c r="C2330" s="36">
        <v>1611772758.243</v>
      </c>
      <c r="D2330" s="33"/>
      <c r="E2330" s="36">
        <v>2.0543419999999998E-3</v>
      </c>
      <c r="F2330" s="36">
        <v>5.8500000000000001E-7</v>
      </c>
      <c r="G2330" s="37">
        <f t="shared" si="500"/>
        <v>2.7449478762999746</v>
      </c>
      <c r="H2330" s="37"/>
      <c r="I2330" s="37"/>
      <c r="J2330" s="37">
        <f t="shared" si="501"/>
        <v>0.29174147217235186</v>
      </c>
      <c r="K2330" s="37">
        <f t="shared" si="502"/>
        <v>0.50239156408761876</v>
      </c>
      <c r="L2330" s="39"/>
      <c r="M2330" s="25"/>
    </row>
    <row r="2331" spans="1:13" x14ac:dyDescent="0.2">
      <c r="A2331" s="25"/>
      <c r="B2331" s="35" t="s">
        <v>922</v>
      </c>
      <c r="C2331" s="36">
        <v>1640997296.1949999</v>
      </c>
      <c r="D2331" s="33"/>
      <c r="E2331" s="36">
        <v>2.0530940000000001E-3</v>
      </c>
      <c r="F2331" s="36">
        <v>3.58E-7</v>
      </c>
      <c r="G2331" s="37">
        <f t="shared" si="500"/>
        <v>2.1357865511897334</v>
      </c>
      <c r="H2331" s="37"/>
      <c r="I2331" s="37"/>
      <c r="J2331" s="37">
        <f t="shared" si="501"/>
        <v>0.17853580690205464</v>
      </c>
      <c r="K2331" s="37">
        <f t="shared" si="502"/>
        <v>0.44627259766568739</v>
      </c>
      <c r="L2331" s="39"/>
      <c r="M2331" s="25"/>
    </row>
    <row r="2332" spans="1:13" x14ac:dyDescent="0.2">
      <c r="A2332" s="25"/>
      <c r="B2332" s="35" t="s">
        <v>921</v>
      </c>
      <c r="C2332" s="36">
        <v>1633153483.3069999</v>
      </c>
      <c r="D2332" s="33"/>
      <c r="E2332" s="36">
        <v>2.0535890000000002E-3</v>
      </c>
      <c r="F2332" s="36">
        <v>2.6399999999999998E-7</v>
      </c>
      <c r="G2332" s="37">
        <f t="shared" si="500"/>
        <v>2.377401019082237</v>
      </c>
      <c r="H2332" s="37"/>
      <c r="I2332" s="37"/>
      <c r="J2332" s="37">
        <f t="shared" si="501"/>
        <v>0.13165769000598443</v>
      </c>
      <c r="K2332" s="37">
        <f t="shared" si="502"/>
        <v>0.42967190322247584</v>
      </c>
      <c r="L2332" s="39"/>
      <c r="M2332" s="25"/>
    </row>
    <row r="2333" spans="1:13" x14ac:dyDescent="0.2">
      <c r="A2333" s="25"/>
      <c r="B2333" s="35" t="s">
        <v>920</v>
      </c>
      <c r="C2333" s="36">
        <v>1650158258.8269999</v>
      </c>
      <c r="D2333" s="33"/>
      <c r="E2333" s="36">
        <v>2.054232E-3</v>
      </c>
      <c r="F2333" s="36">
        <v>2.6800000000000002E-7</v>
      </c>
      <c r="G2333" s="37">
        <f t="shared" si="500"/>
        <v>2.6912557723239861</v>
      </c>
      <c r="H2333" s="37"/>
      <c r="I2333" s="37"/>
      <c r="J2333" s="37">
        <f t="shared" si="501"/>
        <v>0.13365250349092361</v>
      </c>
      <c r="K2333" s="37">
        <f t="shared" si="502"/>
        <v>0.4302873328027495</v>
      </c>
      <c r="L2333" s="39"/>
      <c r="M2333" s="25"/>
    </row>
    <row r="2334" spans="1:13" x14ac:dyDescent="0.2">
      <c r="A2334" s="25"/>
      <c r="B2334" s="35"/>
      <c r="C2334" s="36"/>
      <c r="D2334" s="33"/>
      <c r="E2334" s="36"/>
      <c r="F2334" s="36"/>
      <c r="G2334" s="40"/>
      <c r="H2334" s="37"/>
      <c r="I2334" s="37"/>
      <c r="J2334" s="40"/>
      <c r="K2334" s="40"/>
      <c r="L2334" s="39"/>
      <c r="M2334" s="25"/>
    </row>
    <row r="2335" spans="1:13" x14ac:dyDescent="0.2">
      <c r="A2335" s="25">
        <v>1</v>
      </c>
      <c r="B2335" s="35" t="s">
        <v>1856</v>
      </c>
      <c r="C2335" s="36">
        <f>AVERAGE(C2336:C2341)</f>
        <v>1604107522.4128332</v>
      </c>
      <c r="D2335" s="33"/>
      <c r="E2335" s="36">
        <f>AVERAGE(E2336:E2341)</f>
        <v>2.0289233333333329E-3</v>
      </c>
      <c r="F2335" s="36">
        <f>2*STDEV(E2336:E2341)</f>
        <v>1.1473501064044037E-6</v>
      </c>
      <c r="G2335" s="37">
        <f t="shared" ref="G2335:G2341" si="503">1000*(E2335/((1+(0)/1000)*(E$2254/((1+((4.87)/1000))*0.0020052)))/0.0020052-1)</f>
        <v>-9.6621584291507467</v>
      </c>
      <c r="H2335" s="38">
        <f>G2335-I2335</f>
        <v>-2.0521584291507464</v>
      </c>
      <c r="I2335" s="40">
        <v>-7.61</v>
      </c>
      <c r="J2335" s="37"/>
      <c r="K2335" s="37">
        <f>F2335/0.0020052*1000</f>
        <v>0.5721873660504706</v>
      </c>
      <c r="L2335" s="39"/>
      <c r="M2335" s="25"/>
    </row>
    <row r="2336" spans="1:13" x14ac:dyDescent="0.2">
      <c r="A2336" s="25"/>
      <c r="B2336" s="35" t="s">
        <v>919</v>
      </c>
      <c r="C2336" s="36">
        <v>1625903189.961</v>
      </c>
      <c r="D2336" s="33"/>
      <c r="E2336" s="36">
        <v>2.0281650000000002E-3</v>
      </c>
      <c r="F2336" s="36">
        <v>1.8E-7</v>
      </c>
      <c r="G2336" s="37">
        <f t="shared" si="503"/>
        <v>-10.032308539894341</v>
      </c>
      <c r="H2336" s="37"/>
      <c r="I2336" s="37"/>
      <c r="J2336" s="37">
        <f t="shared" ref="J2336:J2341" si="504">F2336/0.0020052*1000</f>
        <v>8.9766606822262118E-2</v>
      </c>
      <c r="K2336" s="37">
        <f t="shared" ref="K2336:K2341" si="505">SQRT((F2336/0.0020052*1000)^2+(F$2254/0.0020052*1000)^2)</f>
        <v>0.41873886944191763</v>
      </c>
      <c r="L2336" s="39"/>
      <c r="M2336" s="25"/>
    </row>
    <row r="2337" spans="1:13" x14ac:dyDescent="0.2">
      <c r="A2337" s="25"/>
      <c r="B2337" s="35" t="s">
        <v>916</v>
      </c>
      <c r="C2337" s="36">
        <v>1587664246.8310001</v>
      </c>
      <c r="D2337" s="33"/>
      <c r="E2337" s="36">
        <v>2.0292959999999999E-3</v>
      </c>
      <c r="F2337" s="36">
        <v>2.5699999999999999E-7</v>
      </c>
      <c r="G2337" s="37">
        <f t="shared" si="503"/>
        <v>-9.4802560890133734</v>
      </c>
      <c r="H2337" s="37"/>
      <c r="I2337" s="37"/>
      <c r="J2337" s="37">
        <f t="shared" si="504"/>
        <v>0.12816676640734093</v>
      </c>
      <c r="K2337" s="37">
        <f t="shared" si="505"/>
        <v>0.42861511533358998</v>
      </c>
      <c r="L2337" s="39"/>
      <c r="M2337" s="25"/>
    </row>
    <row r="2338" spans="1:13" x14ac:dyDescent="0.2">
      <c r="A2338" s="25"/>
      <c r="B2338" s="35" t="s">
        <v>915</v>
      </c>
      <c r="C2338" s="36">
        <v>1595108153.0220001</v>
      </c>
      <c r="D2338" s="33"/>
      <c r="E2338" s="36">
        <v>2.0286729999999999E-3</v>
      </c>
      <c r="F2338" s="36">
        <v>5.1399999999999997E-7</v>
      </c>
      <c r="G2338" s="37">
        <f t="shared" si="503"/>
        <v>-9.7843486415324357</v>
      </c>
      <c r="H2338" s="37"/>
      <c r="I2338" s="37"/>
      <c r="J2338" s="37">
        <f t="shared" si="504"/>
        <v>0.25633353281468185</v>
      </c>
      <c r="K2338" s="37">
        <f t="shared" si="505"/>
        <v>0.48269149270146489</v>
      </c>
      <c r="L2338" s="39"/>
      <c r="M2338" s="25"/>
    </row>
    <row r="2339" spans="1:13" x14ac:dyDescent="0.2">
      <c r="A2339" s="25"/>
      <c r="B2339" s="35" t="s">
        <v>914</v>
      </c>
      <c r="C2339" s="36">
        <v>1591234120.0469999</v>
      </c>
      <c r="D2339" s="33"/>
      <c r="E2339" s="36">
        <v>2.0285120000000001E-3</v>
      </c>
      <c r="F2339" s="36">
        <v>3.0100000000000001E-7</v>
      </c>
      <c r="G2339" s="37">
        <f t="shared" si="503"/>
        <v>-9.8629343573517492</v>
      </c>
      <c r="H2339" s="37"/>
      <c r="I2339" s="37"/>
      <c r="J2339" s="37">
        <f t="shared" si="504"/>
        <v>0.15010971474167165</v>
      </c>
      <c r="K2339" s="37">
        <f t="shared" si="505"/>
        <v>0.43568007016724875</v>
      </c>
      <c r="L2339" s="39"/>
      <c r="M2339" s="25"/>
    </row>
    <row r="2340" spans="1:13" x14ac:dyDescent="0.2">
      <c r="A2340" s="25"/>
      <c r="B2340" s="35" t="s">
        <v>918</v>
      </c>
      <c r="C2340" s="36">
        <v>1630400380.553</v>
      </c>
      <c r="D2340" s="33"/>
      <c r="E2340" s="36">
        <v>2.0291720000000001E-3</v>
      </c>
      <c r="F2340" s="36">
        <v>1.6199999999999999E-7</v>
      </c>
      <c r="G2340" s="37">
        <f t="shared" si="503"/>
        <v>-9.5407817334954856</v>
      </c>
      <c r="H2340" s="37"/>
      <c r="I2340" s="37"/>
      <c r="J2340" s="37">
        <f t="shared" si="504"/>
        <v>8.0789946140035915E-2</v>
      </c>
      <c r="K2340" s="37">
        <f t="shared" si="505"/>
        <v>0.41690671915720268</v>
      </c>
      <c r="L2340" s="39"/>
      <c r="M2340" s="25"/>
    </row>
    <row r="2341" spans="1:13" x14ac:dyDescent="0.2">
      <c r="A2341" s="25"/>
      <c r="B2341" s="35" t="s">
        <v>917</v>
      </c>
      <c r="C2341" s="36">
        <v>1594335044.063</v>
      </c>
      <c r="D2341" s="33"/>
      <c r="E2341" s="36">
        <v>2.0297219999999999E-3</v>
      </c>
      <c r="F2341" s="36">
        <v>5.0699999999999997E-7</v>
      </c>
      <c r="G2341" s="37">
        <f t="shared" si="503"/>
        <v>-9.2723212136152089</v>
      </c>
      <c r="H2341" s="37"/>
      <c r="I2341" s="37"/>
      <c r="J2341" s="37">
        <f t="shared" si="504"/>
        <v>0.25284260921603829</v>
      </c>
      <c r="K2341" s="37">
        <f t="shared" si="505"/>
        <v>0.48084673453844629</v>
      </c>
      <c r="L2341" s="39"/>
      <c r="M2341" s="25"/>
    </row>
    <row r="2342" spans="1:13" x14ac:dyDescent="0.2">
      <c r="A2342" s="25"/>
      <c r="B2342" s="35"/>
      <c r="C2342" s="36"/>
      <c r="D2342" s="33"/>
      <c r="E2342" s="36"/>
      <c r="F2342" s="36"/>
      <c r="G2342" s="40"/>
      <c r="H2342" s="37"/>
      <c r="I2342" s="37"/>
      <c r="J2342" s="40"/>
      <c r="K2342" s="40"/>
      <c r="L2342" s="39"/>
      <c r="M2342" s="25"/>
    </row>
    <row r="2343" spans="1:13" x14ac:dyDescent="0.2">
      <c r="A2343" s="25">
        <v>1</v>
      </c>
      <c r="B2343" s="35" t="s">
        <v>1551</v>
      </c>
      <c r="C2343" s="36">
        <f>AVERAGE(C2344:C2349)</f>
        <v>1559160543.5473335</v>
      </c>
      <c r="D2343" s="33"/>
      <c r="E2343" s="36">
        <f>AVERAGE(E2344:E2349)</f>
        <v>2.0690384999999998E-3</v>
      </c>
      <c r="F2343" s="36">
        <f>2*STDEV(E2344:E2349)</f>
        <v>1.0062371489861986E-6</v>
      </c>
      <c r="G2343" s="37">
        <f t="shared" ref="G2343:G2349" si="506">1000*(E2343/((1+(0)/1000)*(E$2254/((1+((4.87)/1000))*0.0020052)))/0.0020052-1)</f>
        <v>9.9184570225201441</v>
      </c>
      <c r="H2343" s="38">
        <f>G2343-I2343</f>
        <v>-0.26154297747985567</v>
      </c>
      <c r="I2343" s="40">
        <v>10.18</v>
      </c>
      <c r="J2343" s="37"/>
      <c r="K2343" s="37">
        <f>F2343/0.0020052*1000</f>
        <v>0.50181385846110038</v>
      </c>
      <c r="L2343" s="39"/>
      <c r="M2343" s="25"/>
    </row>
    <row r="2344" spans="1:13" x14ac:dyDescent="0.2">
      <c r="A2344" s="25"/>
      <c r="B2344" s="35" t="s">
        <v>913</v>
      </c>
      <c r="C2344" s="36">
        <v>1568254117.1270001</v>
      </c>
      <c r="D2344" s="33"/>
      <c r="E2344" s="36">
        <v>2.0690119999999998E-3</v>
      </c>
      <c r="F2344" s="36">
        <v>2.34E-7</v>
      </c>
      <c r="G2344" s="37">
        <f t="shared" si="506"/>
        <v>9.9055221065620369</v>
      </c>
      <c r="H2344" s="37"/>
      <c r="I2344" s="37"/>
      <c r="J2344" s="37">
        <f t="shared" ref="J2344:J2349" si="507">F2344/0.0020052*1000</f>
        <v>0.11669658886894076</v>
      </c>
      <c r="K2344" s="37">
        <f t="shared" ref="K2344:K2349" si="508">SQRT((F2344/0.0020052*1000)^2+(F$2254/0.0020052*1000)^2)</f>
        <v>0.42532609952218936</v>
      </c>
      <c r="L2344" s="39"/>
      <c r="M2344" s="25"/>
    </row>
    <row r="2345" spans="1:13" x14ac:dyDescent="0.2">
      <c r="A2345" s="25"/>
      <c r="B2345" s="35" t="s">
        <v>912</v>
      </c>
      <c r="C2345" s="36">
        <v>1538170483.7820001</v>
      </c>
      <c r="D2345" s="33"/>
      <c r="E2345" s="36">
        <v>2.0693740000000001E-3</v>
      </c>
      <c r="F2345" s="36">
        <v>3.53E-7</v>
      </c>
      <c r="G2345" s="37">
        <f t="shared" si="506"/>
        <v>10.082217939647142</v>
      </c>
      <c r="H2345" s="37"/>
      <c r="I2345" s="37"/>
      <c r="J2345" s="37">
        <f t="shared" si="507"/>
        <v>0.17604229004588071</v>
      </c>
      <c r="K2345" s="37">
        <f t="shared" si="508"/>
        <v>0.44528090568281808</v>
      </c>
      <c r="L2345" s="39"/>
      <c r="M2345" s="25"/>
    </row>
    <row r="2346" spans="1:13" x14ac:dyDescent="0.2">
      <c r="A2346" s="25"/>
      <c r="B2346" s="35" t="s">
        <v>911</v>
      </c>
      <c r="C2346" s="36">
        <v>1548154891.395</v>
      </c>
      <c r="D2346" s="33"/>
      <c r="E2346" s="36">
        <v>2.0692039999999998E-3</v>
      </c>
      <c r="F2346" s="36">
        <v>5.8100000000000003E-7</v>
      </c>
      <c r="G2346" s="37">
        <f t="shared" si="506"/>
        <v>9.9992392335019886</v>
      </c>
      <c r="H2346" s="37"/>
      <c r="I2346" s="37"/>
      <c r="J2346" s="37">
        <f t="shared" si="507"/>
        <v>0.28974665868741273</v>
      </c>
      <c r="K2346" s="37">
        <f t="shared" si="508"/>
        <v>0.50123579610960822</v>
      </c>
      <c r="L2346" s="39"/>
      <c r="M2346" s="25"/>
    </row>
    <row r="2347" spans="1:13" x14ac:dyDescent="0.2">
      <c r="A2347" s="25"/>
      <c r="B2347" s="35" t="s">
        <v>910</v>
      </c>
      <c r="C2347" s="36">
        <v>1581970240.885</v>
      </c>
      <c r="D2347" s="33"/>
      <c r="E2347" s="36">
        <v>2.0682130000000002E-3</v>
      </c>
      <c r="F2347" s="36">
        <v>2.72E-7</v>
      </c>
      <c r="G2347" s="37">
        <f t="shared" si="506"/>
        <v>9.5155221876814799</v>
      </c>
      <c r="H2347" s="37"/>
      <c r="I2347" s="37"/>
      <c r="J2347" s="37">
        <f t="shared" si="507"/>
        <v>0.13564731697586277</v>
      </c>
      <c r="K2347" s="37">
        <f t="shared" si="508"/>
        <v>0.43091111807873206</v>
      </c>
      <c r="L2347" s="39"/>
      <c r="M2347" s="25"/>
    </row>
    <row r="2348" spans="1:13" x14ac:dyDescent="0.2">
      <c r="A2348" s="25"/>
      <c r="B2348" s="35" t="s">
        <v>909</v>
      </c>
      <c r="C2348" s="36">
        <v>1575928831.766</v>
      </c>
      <c r="D2348" s="33"/>
      <c r="E2348" s="36">
        <v>2.0687769999999999E-3</v>
      </c>
      <c r="F2348" s="36">
        <v>2.8599999999999999E-7</v>
      </c>
      <c r="G2348" s="37">
        <f t="shared" si="506"/>
        <v>9.7908162480679906</v>
      </c>
      <c r="H2348" s="37"/>
      <c r="I2348" s="37"/>
      <c r="J2348" s="37">
        <f t="shared" si="507"/>
        <v>0.1426291641731498</v>
      </c>
      <c r="K2348" s="37">
        <f t="shared" si="508"/>
        <v>0.43315964211113211</v>
      </c>
      <c r="L2348" s="39"/>
      <c r="M2348" s="25"/>
    </row>
    <row r="2349" spans="1:13" x14ac:dyDescent="0.2">
      <c r="A2349" s="25"/>
      <c r="B2349" s="35" t="s">
        <v>908</v>
      </c>
      <c r="C2349" s="36">
        <v>1542484696.329</v>
      </c>
      <c r="D2349" s="33"/>
      <c r="E2349" s="36">
        <v>2.069651E-3</v>
      </c>
      <c r="F2349" s="36">
        <v>3.46E-7</v>
      </c>
      <c r="G2349" s="37">
        <f t="shared" si="506"/>
        <v>10.21742441965956</v>
      </c>
      <c r="H2349" s="37"/>
      <c r="I2349" s="37"/>
      <c r="J2349" s="37">
        <f t="shared" si="507"/>
        <v>0.1725513664472372</v>
      </c>
      <c r="K2349" s="37">
        <f t="shared" si="508"/>
        <v>0.44391234623957182</v>
      </c>
      <c r="L2349" s="39"/>
      <c r="M2349" s="25"/>
    </row>
    <row r="2350" spans="1:13" x14ac:dyDescent="0.2">
      <c r="A2350" s="25"/>
      <c r="B2350" s="35"/>
      <c r="C2350" s="36"/>
      <c r="D2350" s="33"/>
      <c r="E2350" s="36"/>
      <c r="F2350" s="36"/>
      <c r="G2350" s="40"/>
      <c r="H2350" s="37"/>
      <c r="I2350" s="37"/>
      <c r="J2350" s="40"/>
      <c r="K2350" s="40"/>
      <c r="L2350" s="39"/>
      <c r="M2350" s="25"/>
    </row>
    <row r="2351" spans="1:13" x14ac:dyDescent="0.2">
      <c r="A2351" s="25">
        <v>1</v>
      </c>
      <c r="B2351" s="35" t="s">
        <v>1849</v>
      </c>
      <c r="C2351" s="36">
        <f>AVERAGE(C2352:C2374)</f>
        <v>1612038640.1822174</v>
      </c>
      <c r="D2351" s="33"/>
      <c r="E2351" s="36">
        <f>AVERAGE(E2352:E2374)</f>
        <v>2.0607293043478259E-3</v>
      </c>
      <c r="F2351" s="36">
        <f>2*STDEV(E2352:E2374)</f>
        <v>9.6806563165604676E-7</v>
      </c>
      <c r="G2351" s="37">
        <f t="shared" ref="G2351:G2352" si="509">1000*(E2351/((1+(0)/1000)*(E$2254/((1+((4.87)/1000))*0.0020052)))/0.0020052-1)</f>
        <v>5.8626552323930436</v>
      </c>
      <c r="H2351" s="38">
        <f>G2351-I2351</f>
        <v>-2.1273447676069566</v>
      </c>
      <c r="I2351" s="40">
        <v>7.99</v>
      </c>
      <c r="J2351" s="37"/>
      <c r="K2351" s="37">
        <f>F2351/0.0020052*1000</f>
        <v>0.48277759408340654</v>
      </c>
      <c r="L2351" s="39"/>
      <c r="M2351" s="25"/>
    </row>
    <row r="2352" spans="1:13" x14ac:dyDescent="0.2">
      <c r="A2352" s="25"/>
      <c r="B2352" s="35" t="s">
        <v>1032</v>
      </c>
      <c r="C2352" s="36">
        <v>1610700342.141</v>
      </c>
      <c r="D2352" s="33"/>
      <c r="E2352" s="36">
        <v>2.060142E-3</v>
      </c>
      <c r="F2352" s="36">
        <v>4.5699999999999998E-7</v>
      </c>
      <c r="G2352" s="37">
        <f t="shared" si="509"/>
        <v>5.5759860859470045</v>
      </c>
      <c r="H2352" s="37"/>
      <c r="I2352" s="37"/>
      <c r="J2352" s="37">
        <f t="shared" ref="J2352" si="510">F2352/0.0020052*1000</f>
        <v>0.22790744065429883</v>
      </c>
      <c r="K2352" s="37">
        <f t="shared" ref="K2352" si="511">SQRT((F2352/0.0020052*1000)^2+(F$2254/0.0020052*1000)^2)</f>
        <v>0.46821576072010379</v>
      </c>
      <c r="L2352" s="39"/>
      <c r="M2352" s="25"/>
    </row>
    <row r="2353" spans="1:13" x14ac:dyDescent="0.2">
      <c r="A2353" s="25"/>
      <c r="B2353" s="35" t="s">
        <v>1031</v>
      </c>
      <c r="C2353" s="36">
        <v>1568895351.9419999</v>
      </c>
      <c r="D2353" s="33"/>
      <c r="E2353" s="36">
        <v>2.0604450000000002E-3</v>
      </c>
      <c r="F2353" s="36">
        <v>3.7E-7</v>
      </c>
      <c r="G2353" s="37">
        <f t="shared" ref="G2353:G2374" si="512">1000*(E2353/((1+(0)/1000)*(E$2254/((1+((4.87)/1000))*0.0020052)))/0.0020052-1)</f>
        <v>5.7238834268993344</v>
      </c>
      <c r="H2353" s="37"/>
      <c r="I2353" s="37"/>
      <c r="J2353" s="37">
        <f t="shared" ref="J2353:J2374" si="513">F2353/0.0020052*1000</f>
        <v>0.18452024735687214</v>
      </c>
      <c r="K2353" s="37">
        <f t="shared" ref="K2353:K2374" si="514">SQRT((F2353/0.0020052*1000)^2+(F$2254/0.0020052*1000)^2)</f>
        <v>0.448700254920536</v>
      </c>
      <c r="L2353" s="39"/>
      <c r="M2353" s="25"/>
    </row>
    <row r="2354" spans="1:13" x14ac:dyDescent="0.2">
      <c r="A2354" s="25"/>
      <c r="B2354" s="35" t="s">
        <v>1030</v>
      </c>
      <c r="C2354" s="36">
        <v>1579184834.8399999</v>
      </c>
      <c r="D2354" s="33"/>
      <c r="E2354" s="36">
        <v>2.0605110000000001E-3</v>
      </c>
      <c r="F2354" s="36">
        <v>2.4699999999999998E-7</v>
      </c>
      <c r="G2354" s="37">
        <f t="shared" si="512"/>
        <v>5.7560986892848387</v>
      </c>
      <c r="H2354" s="37"/>
      <c r="I2354" s="37"/>
      <c r="J2354" s="37">
        <f t="shared" si="513"/>
        <v>0.12317973269499301</v>
      </c>
      <c r="K2354" s="37">
        <f t="shared" si="514"/>
        <v>0.42715037589579935</v>
      </c>
      <c r="L2354" s="39"/>
      <c r="M2354" s="25"/>
    </row>
    <row r="2355" spans="1:13" x14ac:dyDescent="0.2">
      <c r="A2355" s="25"/>
      <c r="B2355" s="35" t="s">
        <v>1029</v>
      </c>
      <c r="C2355" s="36">
        <v>1604244185.8399999</v>
      </c>
      <c r="D2355" s="33"/>
      <c r="E2355" s="36">
        <v>2.0605129999999999E-3</v>
      </c>
      <c r="F2355" s="36">
        <v>1.61E-7</v>
      </c>
      <c r="G2355" s="37">
        <f t="shared" si="512"/>
        <v>5.7570749093569518</v>
      </c>
      <c r="H2355" s="37"/>
      <c r="I2355" s="37"/>
      <c r="J2355" s="37">
        <f t="shared" si="513"/>
        <v>8.0291242768801119E-2</v>
      </c>
      <c r="K2355" s="37">
        <f t="shared" si="514"/>
        <v>0.41681036544989053</v>
      </c>
      <c r="L2355" s="39"/>
      <c r="M2355" s="25"/>
    </row>
    <row r="2356" spans="1:13" x14ac:dyDescent="0.2">
      <c r="A2356" s="25"/>
      <c r="B2356" s="35" t="s">
        <v>1028</v>
      </c>
      <c r="C2356" s="36">
        <v>1586810957.2809999</v>
      </c>
      <c r="D2356" s="33"/>
      <c r="E2356" s="36">
        <v>2.0609550000000002E-3</v>
      </c>
      <c r="F2356" s="36">
        <v>1.4399999999999999E-7</v>
      </c>
      <c r="G2356" s="37">
        <f t="shared" si="512"/>
        <v>5.9728195453339072</v>
      </c>
      <c r="H2356" s="37"/>
      <c r="I2356" s="37"/>
      <c r="J2356" s="37">
        <f t="shared" si="513"/>
        <v>7.1813285457809697E-2</v>
      </c>
      <c r="K2356" s="37">
        <f t="shared" si="514"/>
        <v>0.4152605748796262</v>
      </c>
      <c r="L2356" s="39"/>
      <c r="M2356" s="25"/>
    </row>
    <row r="2357" spans="1:13" x14ac:dyDescent="0.2">
      <c r="A2357" s="25"/>
      <c r="B2357" s="35" t="s">
        <v>1027</v>
      </c>
      <c r="C2357" s="36">
        <v>1593456117.3210001</v>
      </c>
      <c r="D2357" s="33"/>
      <c r="E2357" s="36">
        <v>2.0612870000000002E-3</v>
      </c>
      <c r="F2357" s="36">
        <v>6.0299999999999999E-7</v>
      </c>
      <c r="G2357" s="37">
        <f t="shared" si="512"/>
        <v>6.134872077334208</v>
      </c>
      <c r="H2357" s="37"/>
      <c r="I2357" s="37"/>
      <c r="J2357" s="37">
        <f t="shared" si="513"/>
        <v>0.3007181328545781</v>
      </c>
      <c r="K2357" s="37">
        <f t="shared" si="514"/>
        <v>0.50765696341984357</v>
      </c>
      <c r="L2357" s="39"/>
      <c r="M2357" s="25"/>
    </row>
    <row r="2358" spans="1:13" x14ac:dyDescent="0.2">
      <c r="A2358" s="25"/>
      <c r="B2358" s="35" t="s">
        <v>1026</v>
      </c>
      <c r="C2358" s="36">
        <v>1591656974.302</v>
      </c>
      <c r="D2358" s="33"/>
      <c r="E2358" s="36">
        <v>2.060465E-3</v>
      </c>
      <c r="F2358" s="36">
        <v>4.4900000000000001E-7</v>
      </c>
      <c r="G2358" s="37">
        <f t="shared" si="512"/>
        <v>5.7336456276222414</v>
      </c>
      <c r="H2358" s="37"/>
      <c r="I2358" s="37"/>
      <c r="J2358" s="37">
        <f t="shared" si="513"/>
        <v>0.22391781368442051</v>
      </c>
      <c r="K2358" s="37">
        <f t="shared" si="514"/>
        <v>0.46628680483831364</v>
      </c>
      <c r="L2358" s="39"/>
      <c r="M2358" s="25"/>
    </row>
    <row r="2359" spans="1:13" x14ac:dyDescent="0.2">
      <c r="A2359" s="25"/>
      <c r="B2359" s="35" t="s">
        <v>1025</v>
      </c>
      <c r="C2359" s="36">
        <v>1591728673.5639999</v>
      </c>
      <c r="D2359" s="33"/>
      <c r="E2359" s="36">
        <v>2.0606729999999998E-3</v>
      </c>
      <c r="F2359" s="36">
        <v>4.39E-7</v>
      </c>
      <c r="G2359" s="37">
        <f t="shared" si="512"/>
        <v>5.8351725151404299</v>
      </c>
      <c r="H2359" s="37"/>
      <c r="I2359" s="37"/>
      <c r="J2359" s="37">
        <f t="shared" si="513"/>
        <v>0.21893077997207264</v>
      </c>
      <c r="K2359" s="37">
        <f t="shared" si="514"/>
        <v>0.46391258174390232</v>
      </c>
      <c r="L2359" s="39"/>
      <c r="M2359" s="25"/>
    </row>
    <row r="2360" spans="1:13" x14ac:dyDescent="0.2">
      <c r="A2360" s="25"/>
      <c r="B2360" s="35" t="s">
        <v>1024</v>
      </c>
      <c r="C2360" s="36">
        <v>1560887043.839</v>
      </c>
      <c r="D2360" s="33"/>
      <c r="E2360" s="36">
        <v>2.0614769999999999E-3</v>
      </c>
      <c r="F2360" s="36">
        <v>1.86E-7</v>
      </c>
      <c r="G2360" s="37">
        <f t="shared" si="512"/>
        <v>6.2276129842018246</v>
      </c>
      <c r="H2360" s="37"/>
      <c r="I2360" s="37"/>
      <c r="J2360" s="37">
        <f t="shared" si="513"/>
        <v>9.2758827049670867E-2</v>
      </c>
      <c r="K2360" s="37">
        <f t="shared" si="514"/>
        <v>0.41939050666025274</v>
      </c>
      <c r="L2360" s="39"/>
      <c r="M2360" s="25"/>
    </row>
    <row r="2361" spans="1:13" x14ac:dyDescent="0.2">
      <c r="A2361" s="25"/>
      <c r="B2361" s="35" t="s">
        <v>1023</v>
      </c>
      <c r="C2361" s="36">
        <v>1590006367.2030001</v>
      </c>
      <c r="D2361" s="33"/>
      <c r="E2361" s="36">
        <v>2.0610009999999998E-3</v>
      </c>
      <c r="F2361" s="36">
        <v>1.35E-7</v>
      </c>
      <c r="G2361" s="37">
        <f t="shared" si="512"/>
        <v>5.9952726069962825</v>
      </c>
      <c r="H2361" s="37"/>
      <c r="I2361" s="37"/>
      <c r="J2361" s="37">
        <f t="shared" si="513"/>
        <v>6.7324955116696603E-2</v>
      </c>
      <c r="K2361" s="37">
        <f t="shared" si="514"/>
        <v>0.41450795729705597</v>
      </c>
      <c r="L2361" s="39"/>
      <c r="M2361" s="25"/>
    </row>
    <row r="2362" spans="1:13" x14ac:dyDescent="0.2">
      <c r="A2362" s="25"/>
      <c r="B2362" s="35" t="s">
        <v>1022</v>
      </c>
      <c r="C2362" s="36">
        <v>1559011195.2290001</v>
      </c>
      <c r="D2362" s="33"/>
      <c r="E2362" s="36">
        <v>2.0608359999999999E-3</v>
      </c>
      <c r="F2362" s="36">
        <v>4.63E-7</v>
      </c>
      <c r="G2362" s="37">
        <f t="shared" si="512"/>
        <v>5.9147344510324107</v>
      </c>
      <c r="H2362" s="37"/>
      <c r="I2362" s="37"/>
      <c r="J2362" s="37">
        <f t="shared" si="513"/>
        <v>0.23089966088170757</v>
      </c>
      <c r="K2362" s="37">
        <f t="shared" si="514"/>
        <v>0.46967951890241105</v>
      </c>
      <c r="L2362" s="39"/>
      <c r="M2362" s="25"/>
    </row>
    <row r="2363" spans="1:13" x14ac:dyDescent="0.2">
      <c r="A2363" s="25"/>
      <c r="B2363" s="35" t="s">
        <v>1021</v>
      </c>
      <c r="C2363" s="36">
        <v>1624973569.4879999</v>
      </c>
      <c r="D2363" s="33"/>
      <c r="E2363" s="36">
        <v>2.060751E-3</v>
      </c>
      <c r="F2363" s="36">
        <v>5.1699999999999998E-7</v>
      </c>
      <c r="G2363" s="37">
        <f t="shared" si="512"/>
        <v>5.8732450979597228</v>
      </c>
      <c r="H2363" s="37"/>
      <c r="I2363" s="37"/>
      <c r="J2363" s="37">
        <f t="shared" si="513"/>
        <v>0.25782964292838623</v>
      </c>
      <c r="K2363" s="37">
        <f t="shared" si="514"/>
        <v>0.48348766463446807</v>
      </c>
      <c r="L2363" s="39"/>
      <c r="M2363" s="25"/>
    </row>
    <row r="2364" spans="1:13" x14ac:dyDescent="0.2">
      <c r="A2364" s="25"/>
      <c r="B2364" s="35" t="s">
        <v>1020</v>
      </c>
      <c r="C2364" s="36">
        <v>1623942542.1359999</v>
      </c>
      <c r="D2364" s="33"/>
      <c r="E2364" s="36">
        <v>2.0612389999999999E-3</v>
      </c>
      <c r="F2364" s="36">
        <v>1.61E-7</v>
      </c>
      <c r="G2364" s="37">
        <f t="shared" si="512"/>
        <v>6.1114427955992756</v>
      </c>
      <c r="H2364" s="37"/>
      <c r="I2364" s="37"/>
      <c r="J2364" s="37">
        <f t="shared" si="513"/>
        <v>8.0291242768801119E-2</v>
      </c>
      <c r="K2364" s="37">
        <f t="shared" si="514"/>
        <v>0.41681036544989053</v>
      </c>
      <c r="L2364" s="39"/>
      <c r="M2364" s="25"/>
    </row>
    <row r="2365" spans="1:13" x14ac:dyDescent="0.2">
      <c r="A2365" s="25"/>
      <c r="B2365" s="35" t="s">
        <v>1019</v>
      </c>
      <c r="C2365" s="36">
        <v>1608329724.6099999</v>
      </c>
      <c r="D2365" s="33"/>
      <c r="E2365" s="36">
        <v>2.0614119999999999E-3</v>
      </c>
      <c r="F2365" s="36">
        <v>5.1699999999999998E-7</v>
      </c>
      <c r="G2365" s="37">
        <f t="shared" si="512"/>
        <v>6.1958858318522658</v>
      </c>
      <c r="H2365" s="37"/>
      <c r="I2365" s="37"/>
      <c r="J2365" s="37">
        <f t="shared" si="513"/>
        <v>0.25782964292838623</v>
      </c>
      <c r="K2365" s="37">
        <f t="shared" si="514"/>
        <v>0.48348766463446807</v>
      </c>
      <c r="L2365" s="39"/>
      <c r="M2365" s="25"/>
    </row>
    <row r="2366" spans="1:13" x14ac:dyDescent="0.2">
      <c r="A2366" s="25"/>
      <c r="B2366" s="35" t="s">
        <v>1018</v>
      </c>
      <c r="C2366" s="36">
        <v>1624388605.8610001</v>
      </c>
      <c r="D2366" s="33"/>
      <c r="E2366" s="36">
        <v>2.061238E-3</v>
      </c>
      <c r="F2366" s="36">
        <v>3.53E-7</v>
      </c>
      <c r="G2366" s="37">
        <f t="shared" si="512"/>
        <v>6.110954685562886</v>
      </c>
      <c r="H2366" s="37"/>
      <c r="I2366" s="37"/>
      <c r="J2366" s="37">
        <f t="shared" si="513"/>
        <v>0.17604229004588071</v>
      </c>
      <c r="K2366" s="37">
        <f t="shared" si="514"/>
        <v>0.44528090568281808</v>
      </c>
      <c r="L2366" s="39"/>
      <c r="M2366" s="25"/>
    </row>
    <row r="2367" spans="1:13" x14ac:dyDescent="0.2">
      <c r="A2367" s="25"/>
      <c r="B2367" s="35" t="s">
        <v>1017</v>
      </c>
      <c r="C2367" s="36">
        <v>1613251809.454</v>
      </c>
      <c r="D2367" s="33"/>
      <c r="E2367" s="36">
        <v>2.0603269999999998E-3</v>
      </c>
      <c r="F2367" s="36">
        <v>2.34E-7</v>
      </c>
      <c r="G2367" s="37">
        <f t="shared" si="512"/>
        <v>5.6662864426337833</v>
      </c>
      <c r="H2367" s="37"/>
      <c r="I2367" s="37"/>
      <c r="J2367" s="37">
        <f t="shared" si="513"/>
        <v>0.11669658886894076</v>
      </c>
      <c r="K2367" s="37">
        <f t="shared" si="514"/>
        <v>0.42532609952218936</v>
      </c>
      <c r="L2367" s="39"/>
      <c r="M2367" s="25"/>
    </row>
    <row r="2368" spans="1:13" x14ac:dyDescent="0.2">
      <c r="A2368" s="25"/>
      <c r="B2368" s="35" t="s">
        <v>1016</v>
      </c>
      <c r="C2368" s="36">
        <v>1604440690.0209999</v>
      </c>
      <c r="D2368" s="33"/>
      <c r="E2368" s="36">
        <v>2.0603140000000002E-3</v>
      </c>
      <c r="F2368" s="36">
        <v>2.2100000000000001E-7</v>
      </c>
      <c r="G2368" s="37">
        <f t="shared" si="512"/>
        <v>5.6599410121642713</v>
      </c>
      <c r="H2368" s="37"/>
      <c r="I2368" s="37"/>
      <c r="J2368" s="37">
        <f t="shared" si="513"/>
        <v>0.11021344504288849</v>
      </c>
      <c r="K2368" s="37">
        <f t="shared" si="514"/>
        <v>0.42359320172700432</v>
      </c>
      <c r="L2368" s="39"/>
      <c r="M2368" s="25"/>
    </row>
    <row r="2369" spans="1:13" x14ac:dyDescent="0.2">
      <c r="A2369" s="25"/>
      <c r="B2369" s="35" t="s">
        <v>1015</v>
      </c>
      <c r="C2369" s="36">
        <v>1639129946.802</v>
      </c>
      <c r="D2369" s="33"/>
      <c r="E2369" s="36">
        <v>2.060208E-3</v>
      </c>
      <c r="F2369" s="36">
        <v>2.1799999999999999E-7</v>
      </c>
      <c r="G2369" s="37">
        <f t="shared" si="512"/>
        <v>5.6082013483325088</v>
      </c>
      <c r="H2369" s="37"/>
      <c r="I2369" s="37"/>
      <c r="J2369" s="37">
        <f t="shared" si="513"/>
        <v>0.10871733492918412</v>
      </c>
      <c r="K2369" s="37">
        <f t="shared" si="514"/>
        <v>0.42320639881175848</v>
      </c>
      <c r="L2369" s="39"/>
      <c r="M2369" s="25"/>
    </row>
    <row r="2370" spans="1:13" x14ac:dyDescent="0.2">
      <c r="A2370" s="25"/>
      <c r="B2370" s="35" t="s">
        <v>1014</v>
      </c>
      <c r="C2370" s="36">
        <v>1616833418.395</v>
      </c>
      <c r="D2370" s="33"/>
      <c r="E2370" s="36">
        <v>2.0603430000000001E-3</v>
      </c>
      <c r="F2370" s="36">
        <v>3.3799999999999998E-7</v>
      </c>
      <c r="G2370" s="37">
        <f t="shared" si="512"/>
        <v>5.6740962032122422</v>
      </c>
      <c r="H2370" s="37"/>
      <c r="I2370" s="37"/>
      <c r="J2370" s="37">
        <f t="shared" si="513"/>
        <v>0.16856173947735886</v>
      </c>
      <c r="K2370" s="37">
        <f t="shared" si="514"/>
        <v>0.44237682703408615</v>
      </c>
      <c r="L2370" s="39"/>
      <c r="M2370" s="25"/>
    </row>
    <row r="2371" spans="1:13" x14ac:dyDescent="0.2">
      <c r="A2371" s="25"/>
      <c r="B2371" s="35" t="s">
        <v>1013</v>
      </c>
      <c r="C2371" s="36">
        <v>1645633358.54</v>
      </c>
      <c r="D2371" s="33"/>
      <c r="E2371" s="36">
        <v>2.061574E-3</v>
      </c>
      <c r="F2371" s="36">
        <v>4.1300000000000001E-7</v>
      </c>
      <c r="G2371" s="37">
        <f t="shared" si="512"/>
        <v>6.2749596577080791</v>
      </c>
      <c r="H2371" s="37"/>
      <c r="I2371" s="37"/>
      <c r="J2371" s="37">
        <f t="shared" si="513"/>
        <v>0.20596449231996811</v>
      </c>
      <c r="K2371" s="37">
        <f t="shared" si="514"/>
        <v>0.4579362064499104</v>
      </c>
      <c r="L2371" s="39"/>
      <c r="M2371" s="25"/>
    </row>
    <row r="2372" spans="1:13" x14ac:dyDescent="0.2">
      <c r="A2372" s="25"/>
      <c r="B2372" s="35" t="s">
        <v>1012</v>
      </c>
      <c r="C2372" s="36">
        <v>1634918815.5840001</v>
      </c>
      <c r="D2372" s="33"/>
      <c r="E2372" s="36">
        <v>2.0610210000000001E-3</v>
      </c>
      <c r="F2372" s="36">
        <v>2.7300000000000002E-7</v>
      </c>
      <c r="G2372" s="37">
        <f t="shared" si="512"/>
        <v>6.0050348077194116</v>
      </c>
      <c r="H2372" s="37"/>
      <c r="I2372" s="37"/>
      <c r="J2372" s="37">
        <f t="shared" si="513"/>
        <v>0.13614602034709755</v>
      </c>
      <c r="K2372" s="37">
        <f t="shared" si="514"/>
        <v>0.43106836573502472</v>
      </c>
      <c r="L2372" s="39"/>
      <c r="M2372" s="25"/>
    </row>
    <row r="2373" spans="1:13" x14ac:dyDescent="0.2">
      <c r="A2373" s="25"/>
      <c r="B2373" s="35" t="s">
        <v>1011</v>
      </c>
      <c r="C2373" s="36">
        <v>1696276740.3239999</v>
      </c>
      <c r="D2373" s="33"/>
      <c r="E2373" s="36">
        <v>2.0599419999999999E-3</v>
      </c>
      <c r="F2373" s="36">
        <v>1.66E-7</v>
      </c>
      <c r="G2373" s="37">
        <f t="shared" si="512"/>
        <v>5.4783640787177124</v>
      </c>
      <c r="H2373" s="37"/>
      <c r="I2373" s="37"/>
      <c r="J2373" s="37">
        <f t="shared" si="513"/>
        <v>8.2784759624975057E-2</v>
      </c>
      <c r="K2373" s="37">
        <f t="shared" si="514"/>
        <v>0.41729787143870944</v>
      </c>
      <c r="L2373" s="39"/>
      <c r="M2373" s="25"/>
    </row>
    <row r="2374" spans="1:13" x14ac:dyDescent="0.2">
      <c r="A2374" s="25"/>
      <c r="B2374" s="35" t="s">
        <v>1010</v>
      </c>
      <c r="C2374" s="36">
        <v>1708187459.474</v>
      </c>
      <c r="D2374" s="33"/>
      <c r="E2374" s="36">
        <v>2.0601E-3</v>
      </c>
      <c r="F2374" s="36">
        <v>4.5699999999999998E-7</v>
      </c>
      <c r="G2374" s="37">
        <f t="shared" si="512"/>
        <v>5.5554854644288554</v>
      </c>
      <c r="H2374" s="37"/>
      <c r="I2374" s="37"/>
      <c r="J2374" s="37">
        <f t="shared" si="513"/>
        <v>0.22790744065429883</v>
      </c>
      <c r="K2374" s="37">
        <f t="shared" si="514"/>
        <v>0.46821576072010379</v>
      </c>
      <c r="L2374" s="39"/>
      <c r="M2374" s="25"/>
    </row>
    <row r="2375" spans="1:13" x14ac:dyDescent="0.2">
      <c r="A2375" s="25"/>
      <c r="B2375" s="35"/>
      <c r="C2375" s="36"/>
      <c r="D2375" s="33"/>
      <c r="E2375" s="36"/>
      <c r="F2375" s="36"/>
      <c r="G2375" s="40"/>
      <c r="H2375" s="37"/>
      <c r="I2375" s="37"/>
      <c r="J2375" s="40"/>
      <c r="K2375" s="40"/>
      <c r="L2375" s="39"/>
      <c r="M2375" s="25"/>
    </row>
    <row r="2376" spans="1:13" x14ac:dyDescent="0.2">
      <c r="A2376" s="25">
        <v>1</v>
      </c>
      <c r="B2376" s="35" t="s">
        <v>1850</v>
      </c>
      <c r="C2376" s="36">
        <f>AVERAGE(C2377:C2393)</f>
        <v>1535571914.8368235</v>
      </c>
      <c r="D2376" s="33"/>
      <c r="E2376" s="36">
        <f>AVERAGE(E2377:E2393)</f>
        <v>2.0537117647058825E-3</v>
      </c>
      <c r="F2376" s="36">
        <f>2*STDEV(E2377:E2393)</f>
        <v>5.523013350571948E-7</v>
      </c>
      <c r="G2376" s="37">
        <f t="shared" ref="G2376:G2395" si="515">1000*(E2376/((1+(0)/1000)*(E$2254/((1+((4.87)/1000))*0.0020052)))/0.0020052-1)</f>
        <v>2.4373237041077633</v>
      </c>
      <c r="H2376" s="38">
        <f>G2376-I2376</f>
        <v>-3.2026762958922363</v>
      </c>
      <c r="I2376" s="37">
        <v>5.64</v>
      </c>
      <c r="J2376" s="37"/>
      <c r="K2376" s="37">
        <f>F2376/0.0020052*1000</f>
        <v>0.27543453773049814</v>
      </c>
      <c r="L2376" s="39"/>
      <c r="M2376" s="25"/>
    </row>
    <row r="2377" spans="1:13" x14ac:dyDescent="0.2">
      <c r="A2377" s="25"/>
      <c r="B2377" s="35" t="s">
        <v>1009</v>
      </c>
      <c r="C2377" s="36">
        <v>1532252342.026</v>
      </c>
      <c r="D2377" s="33"/>
      <c r="E2377" s="36">
        <v>2.0530169999999999E-3</v>
      </c>
      <c r="F2377" s="36">
        <v>3.4999999999999998E-7</v>
      </c>
      <c r="G2377" s="37">
        <f t="shared" si="515"/>
        <v>2.098202078406386</v>
      </c>
      <c r="H2377" s="37"/>
      <c r="I2377" s="37"/>
      <c r="J2377" s="37">
        <f t="shared" ref="J2377:J2393" si="516">F2377/0.0020052*1000</f>
        <v>0.17454617993217633</v>
      </c>
      <c r="K2377" s="37">
        <f t="shared" ref="K2377:K2393" si="517">SQRT((F2377/0.0020052*1000)^2+(F$2254/0.0020052*1000)^2)</f>
        <v>0.44469154029509989</v>
      </c>
      <c r="L2377" s="39"/>
      <c r="M2377" s="25"/>
    </row>
    <row r="2378" spans="1:13" x14ac:dyDescent="0.2">
      <c r="A2378" s="25"/>
      <c r="B2378" s="35" t="s">
        <v>1008</v>
      </c>
      <c r="C2378" s="36">
        <v>1534550326.832</v>
      </c>
      <c r="D2378" s="33"/>
      <c r="E2378" s="36">
        <v>2.0536729999999998E-3</v>
      </c>
      <c r="F2378" s="36">
        <v>2.8099999999999999E-7</v>
      </c>
      <c r="G2378" s="37">
        <f t="shared" si="515"/>
        <v>2.4184022621180912</v>
      </c>
      <c r="H2378" s="37"/>
      <c r="I2378" s="37"/>
      <c r="J2378" s="37">
        <f t="shared" si="516"/>
        <v>0.14013564731697586</v>
      </c>
      <c r="K2378" s="37">
        <f t="shared" si="517"/>
        <v>0.43234499734593967</v>
      </c>
      <c r="L2378" s="39"/>
      <c r="M2378" s="25"/>
    </row>
    <row r="2379" spans="1:13" x14ac:dyDescent="0.2">
      <c r="A2379" s="25"/>
      <c r="B2379" s="35" t="s">
        <v>1007</v>
      </c>
      <c r="C2379" s="36">
        <v>1512651914.4130001</v>
      </c>
      <c r="D2379" s="33"/>
      <c r="E2379" s="36">
        <v>2.0538090000000002E-3</v>
      </c>
      <c r="F2379" s="36">
        <v>4.4999999999999998E-7</v>
      </c>
      <c r="G2379" s="37">
        <f t="shared" si="515"/>
        <v>2.4847852270344362</v>
      </c>
      <c r="H2379" s="37"/>
      <c r="I2379" s="37"/>
      <c r="J2379" s="37">
        <f t="shared" si="516"/>
        <v>0.2244165170556553</v>
      </c>
      <c r="K2379" s="37">
        <f t="shared" si="517"/>
        <v>0.46652649464795026</v>
      </c>
      <c r="L2379" s="39"/>
      <c r="M2379" s="25"/>
    </row>
    <row r="2380" spans="1:13" x14ac:dyDescent="0.2">
      <c r="A2380" s="25"/>
      <c r="B2380" s="35" t="s">
        <v>1006</v>
      </c>
      <c r="C2380" s="36">
        <v>1541265833.934</v>
      </c>
      <c r="D2380" s="33"/>
      <c r="E2380" s="36">
        <v>2.0537860000000002E-3</v>
      </c>
      <c r="F2380" s="36">
        <v>3.7500000000000001E-7</v>
      </c>
      <c r="G2380" s="37">
        <f t="shared" si="515"/>
        <v>2.4735586962028044</v>
      </c>
      <c r="H2380" s="37"/>
      <c r="I2380" s="37"/>
      <c r="J2380" s="37">
        <f t="shared" si="516"/>
        <v>0.18701376421304611</v>
      </c>
      <c r="K2380" s="37">
        <f t="shared" si="517"/>
        <v>0.44973141438668213</v>
      </c>
      <c r="L2380" s="39"/>
      <c r="M2380" s="25"/>
    </row>
    <row r="2381" spans="1:13" x14ac:dyDescent="0.2">
      <c r="A2381" s="25"/>
      <c r="B2381" s="35" t="s">
        <v>1005</v>
      </c>
      <c r="C2381" s="36">
        <v>1529093651.721</v>
      </c>
      <c r="D2381" s="33"/>
      <c r="E2381" s="36">
        <v>2.0535390000000001E-3</v>
      </c>
      <c r="F2381" s="36">
        <v>3.9700000000000002E-7</v>
      </c>
      <c r="G2381" s="37">
        <f t="shared" si="515"/>
        <v>2.3529955172747474</v>
      </c>
      <c r="H2381" s="37"/>
      <c r="I2381" s="37"/>
      <c r="J2381" s="37">
        <f t="shared" si="516"/>
        <v>0.19798523838021145</v>
      </c>
      <c r="K2381" s="37">
        <f t="shared" si="517"/>
        <v>0.45440329190883055</v>
      </c>
      <c r="L2381" s="39"/>
      <c r="M2381" s="25"/>
    </row>
    <row r="2382" spans="1:13" x14ac:dyDescent="0.2">
      <c r="A2382" s="25"/>
      <c r="B2382" s="35" t="s">
        <v>1004</v>
      </c>
      <c r="C2382" s="36">
        <v>1569779676.697</v>
      </c>
      <c r="D2382" s="33"/>
      <c r="E2382" s="36">
        <v>2.0535430000000001E-3</v>
      </c>
      <c r="F2382" s="36">
        <v>1.4600000000000001E-7</v>
      </c>
      <c r="G2382" s="37">
        <f t="shared" si="515"/>
        <v>2.3549479574191956</v>
      </c>
      <c r="H2382" s="37"/>
      <c r="I2382" s="37"/>
      <c r="J2382" s="37">
        <f t="shared" si="516"/>
        <v>7.2810692200279276E-2</v>
      </c>
      <c r="K2382" s="37">
        <f t="shared" si="517"/>
        <v>0.41543422340943043</v>
      </c>
      <c r="L2382" s="39"/>
      <c r="M2382" s="25"/>
    </row>
    <row r="2383" spans="1:13" x14ac:dyDescent="0.2">
      <c r="A2383" s="25"/>
      <c r="B2383" s="35" t="s">
        <v>1003</v>
      </c>
      <c r="C2383" s="36">
        <v>1531508046.888</v>
      </c>
      <c r="D2383" s="33"/>
      <c r="E2383" s="36">
        <v>2.0540179999999999E-3</v>
      </c>
      <c r="F2383" s="36">
        <v>6.4600000000000004E-7</v>
      </c>
      <c r="G2383" s="37">
        <f t="shared" si="515"/>
        <v>2.5868002245887922</v>
      </c>
      <c r="H2383" s="37"/>
      <c r="I2383" s="37"/>
      <c r="J2383" s="37">
        <f t="shared" si="516"/>
        <v>0.32216237781767409</v>
      </c>
      <c r="K2383" s="37">
        <f t="shared" si="517"/>
        <v>0.52064651613378776</v>
      </c>
      <c r="L2383" s="39"/>
      <c r="M2383" s="25"/>
    </row>
    <row r="2384" spans="1:13" x14ac:dyDescent="0.2">
      <c r="A2384" s="25"/>
      <c r="B2384" s="35" t="s">
        <v>1002</v>
      </c>
      <c r="C2384" s="36">
        <v>1540439845.0220001</v>
      </c>
      <c r="D2384" s="33"/>
      <c r="E2384" s="36">
        <v>2.0538829999999998E-3</v>
      </c>
      <c r="F2384" s="36">
        <v>3.6100000000000002E-7</v>
      </c>
      <c r="G2384" s="37">
        <f t="shared" si="515"/>
        <v>2.5209053697088368</v>
      </c>
      <c r="H2384" s="37"/>
      <c r="I2384" s="37"/>
      <c r="J2384" s="37">
        <f t="shared" si="516"/>
        <v>0.18003191701575905</v>
      </c>
      <c r="K2384" s="37">
        <f t="shared" si="517"/>
        <v>0.44687323507397697</v>
      </c>
      <c r="L2384" s="39"/>
      <c r="M2384" s="25"/>
    </row>
    <row r="2385" spans="1:13" x14ac:dyDescent="0.2">
      <c r="A2385" s="25"/>
      <c r="B2385" s="35" t="s">
        <v>1001</v>
      </c>
      <c r="C2385" s="36">
        <v>1537461338.7449999</v>
      </c>
      <c r="D2385" s="33"/>
      <c r="E2385" s="36">
        <v>2.0538990000000001E-3</v>
      </c>
      <c r="F2385" s="36">
        <v>2.1799999999999999E-7</v>
      </c>
      <c r="G2385" s="37">
        <f t="shared" si="515"/>
        <v>2.5287151302872957</v>
      </c>
      <c r="H2385" s="37"/>
      <c r="I2385" s="37"/>
      <c r="J2385" s="37">
        <f t="shared" si="516"/>
        <v>0.10871733492918412</v>
      </c>
      <c r="K2385" s="37">
        <f t="shared" si="517"/>
        <v>0.42320639881175848</v>
      </c>
      <c r="L2385" s="39"/>
      <c r="M2385" s="25"/>
    </row>
    <row r="2386" spans="1:13" x14ac:dyDescent="0.2">
      <c r="A2386" s="25"/>
      <c r="B2386" s="35" t="s">
        <v>1000</v>
      </c>
      <c r="C2386" s="36">
        <v>1541024671.7360001</v>
      </c>
      <c r="D2386" s="33"/>
      <c r="E2386" s="36">
        <v>2.0540010000000002E-3</v>
      </c>
      <c r="F2386" s="36">
        <v>4.32E-7</v>
      </c>
      <c r="G2386" s="37">
        <f t="shared" si="515"/>
        <v>2.5785023539743879</v>
      </c>
      <c r="H2386" s="37"/>
      <c r="I2386" s="37"/>
      <c r="J2386" s="37">
        <f t="shared" si="516"/>
        <v>0.21543985637342908</v>
      </c>
      <c r="K2386" s="37">
        <f t="shared" si="517"/>
        <v>0.46227538199142348</v>
      </c>
      <c r="L2386" s="39"/>
      <c r="M2386" s="25"/>
    </row>
    <row r="2387" spans="1:13" x14ac:dyDescent="0.2">
      <c r="A2387" s="25"/>
      <c r="B2387" s="35" t="s">
        <v>999</v>
      </c>
      <c r="C2387" s="36">
        <v>1529242609.74</v>
      </c>
      <c r="D2387" s="33"/>
      <c r="E2387" s="36">
        <v>2.0538990000000001E-3</v>
      </c>
      <c r="F2387" s="36">
        <v>2.03E-7</v>
      </c>
      <c r="G2387" s="37">
        <f t="shared" si="515"/>
        <v>2.5287151302872957</v>
      </c>
      <c r="H2387" s="37"/>
      <c r="I2387" s="37"/>
      <c r="J2387" s="37">
        <f t="shared" si="516"/>
        <v>0.10123678436066227</v>
      </c>
      <c r="K2387" s="37">
        <f t="shared" si="517"/>
        <v>0.42134674982584119</v>
      </c>
      <c r="L2387" s="39"/>
      <c r="M2387" s="25"/>
    </row>
    <row r="2388" spans="1:13" x14ac:dyDescent="0.2">
      <c r="A2388" s="25"/>
      <c r="B2388" s="35" t="s">
        <v>998</v>
      </c>
      <c r="C2388" s="36">
        <v>1530739244.1199999</v>
      </c>
      <c r="D2388" s="33"/>
      <c r="E2388" s="36">
        <v>2.0538359999999999E-3</v>
      </c>
      <c r="F2388" s="36">
        <v>2.16E-7</v>
      </c>
      <c r="G2388" s="37">
        <f t="shared" si="515"/>
        <v>2.497964198010072</v>
      </c>
      <c r="H2388" s="37"/>
      <c r="I2388" s="37"/>
      <c r="J2388" s="37">
        <f t="shared" si="516"/>
        <v>0.10771992818671454</v>
      </c>
      <c r="K2388" s="37">
        <f t="shared" si="517"/>
        <v>0.42295127380073427</v>
      </c>
      <c r="L2388" s="39"/>
      <c r="M2388" s="25"/>
    </row>
    <row r="2389" spans="1:13" x14ac:dyDescent="0.2">
      <c r="A2389" s="25"/>
      <c r="B2389" s="35" t="s">
        <v>997</v>
      </c>
      <c r="C2389" s="36">
        <v>1537727700.717</v>
      </c>
      <c r="D2389" s="33"/>
      <c r="E2389" s="36">
        <v>2.0536030000000002E-3</v>
      </c>
      <c r="F2389" s="36">
        <v>4.0400000000000002E-7</v>
      </c>
      <c r="G2389" s="37">
        <f t="shared" si="515"/>
        <v>2.3842345595881387</v>
      </c>
      <c r="H2389" s="37"/>
      <c r="I2389" s="37"/>
      <c r="J2389" s="37">
        <f t="shared" si="516"/>
        <v>0.20147616197885498</v>
      </c>
      <c r="K2389" s="37">
        <f t="shared" si="517"/>
        <v>0.45593512798077157</v>
      </c>
      <c r="L2389" s="39"/>
      <c r="M2389" s="25"/>
    </row>
    <row r="2390" spans="1:13" x14ac:dyDescent="0.2">
      <c r="A2390" s="25"/>
      <c r="B2390" s="35" t="s">
        <v>996</v>
      </c>
      <c r="C2390" s="36">
        <v>1536357277.9100001</v>
      </c>
      <c r="D2390" s="33"/>
      <c r="E2390" s="36">
        <v>2.053357E-3</v>
      </c>
      <c r="F2390" s="36">
        <v>4.2399999999999999E-7</v>
      </c>
      <c r="G2390" s="37">
        <f t="shared" si="515"/>
        <v>2.2641594906962492</v>
      </c>
      <c r="H2390" s="37"/>
      <c r="I2390" s="37"/>
      <c r="J2390" s="37">
        <f t="shared" si="516"/>
        <v>0.21145022940355077</v>
      </c>
      <c r="K2390" s="37">
        <f t="shared" si="517"/>
        <v>0.46042957832433723</v>
      </c>
      <c r="L2390" s="39"/>
      <c r="M2390" s="25"/>
    </row>
    <row r="2391" spans="1:13" x14ac:dyDescent="0.2">
      <c r="A2391" s="25"/>
      <c r="B2391" s="35" t="s">
        <v>995</v>
      </c>
      <c r="C2391" s="36">
        <v>1517527762.7060001</v>
      </c>
      <c r="D2391" s="33"/>
      <c r="E2391" s="36">
        <v>2.0541280000000001E-3</v>
      </c>
      <c r="F2391" s="36">
        <v>3.9499999999999998E-7</v>
      </c>
      <c r="G2391" s="37">
        <f t="shared" si="515"/>
        <v>2.6404923285647808</v>
      </c>
      <c r="H2391" s="37"/>
      <c r="I2391" s="37"/>
      <c r="J2391" s="37">
        <f t="shared" si="516"/>
        <v>0.19698783163774186</v>
      </c>
      <c r="K2391" s="37">
        <f t="shared" si="517"/>
        <v>0.45396960569453554</v>
      </c>
      <c r="L2391" s="39"/>
      <c r="M2391" s="25"/>
    </row>
    <row r="2392" spans="1:13" x14ac:dyDescent="0.2">
      <c r="A2392" s="25"/>
      <c r="B2392" s="35" t="s">
        <v>994</v>
      </c>
      <c r="C2392" s="36">
        <v>1541091164.059</v>
      </c>
      <c r="D2392" s="33"/>
      <c r="E2392" s="36">
        <v>2.0536249999999999E-3</v>
      </c>
      <c r="F2392" s="36">
        <v>6.6899999999999997E-7</v>
      </c>
      <c r="G2392" s="37">
        <f t="shared" si="515"/>
        <v>2.3949729803831588</v>
      </c>
      <c r="H2392" s="37"/>
      <c r="I2392" s="37"/>
      <c r="J2392" s="37">
        <f t="shared" si="516"/>
        <v>0.33363255535607422</v>
      </c>
      <c r="K2392" s="37">
        <f t="shared" si="517"/>
        <v>0.5278208778312361</v>
      </c>
      <c r="L2392" s="39"/>
      <c r="M2392" s="25"/>
    </row>
    <row r="2393" spans="1:13" x14ac:dyDescent="0.2">
      <c r="A2393" s="25"/>
      <c r="B2393" s="35" t="s">
        <v>993</v>
      </c>
      <c r="C2393" s="36">
        <v>1542009144.96</v>
      </c>
      <c r="D2393" s="33"/>
      <c r="E2393" s="36">
        <v>2.053484E-3</v>
      </c>
      <c r="F2393" s="36">
        <v>5.0999999999999999E-7</v>
      </c>
      <c r="G2393" s="37">
        <f t="shared" si="515"/>
        <v>2.3261494652866421</v>
      </c>
      <c r="H2393" s="37"/>
      <c r="I2393" s="37"/>
      <c r="J2393" s="37">
        <f t="shared" si="516"/>
        <v>0.25433871932974267</v>
      </c>
      <c r="K2393" s="37">
        <f t="shared" si="517"/>
        <v>0.48163511212473531</v>
      </c>
      <c r="L2393" s="39"/>
      <c r="M2393" s="25"/>
    </row>
    <row r="2394" spans="1:13" x14ac:dyDescent="0.2">
      <c r="A2394" s="25"/>
      <c r="B2394" s="35"/>
      <c r="C2394" s="36"/>
      <c r="D2394" s="33"/>
      <c r="E2394" s="36"/>
      <c r="F2394" s="36"/>
      <c r="G2394" s="40"/>
      <c r="H2394" s="37"/>
      <c r="I2394" s="37"/>
      <c r="J2394" s="40"/>
      <c r="K2394" s="40"/>
      <c r="L2394" s="39"/>
      <c r="M2394" s="25"/>
    </row>
    <row r="2395" spans="1:13" x14ac:dyDescent="0.2">
      <c r="A2395" s="25">
        <v>1</v>
      </c>
      <c r="B2395" s="35" t="s">
        <v>1851</v>
      </c>
      <c r="C2395" s="36">
        <f>AVERAGE(C2396:C2401)</f>
        <v>1607291566.0101664</v>
      </c>
      <c r="D2395" s="33"/>
      <c r="E2395" s="36">
        <f>AVERAGE(E2396:E2401)</f>
        <v>2.0604081666666667E-3</v>
      </c>
      <c r="F2395" s="36">
        <f>2*STDEV(E2396:E2401)</f>
        <v>8.7760256760479885E-7</v>
      </c>
      <c r="G2395" s="37">
        <f t="shared" si="515"/>
        <v>5.7059047072343105</v>
      </c>
      <c r="H2395" s="38">
        <f>G2395-I2395</f>
        <v>-2.3640952927656897</v>
      </c>
      <c r="I2395" s="40">
        <v>8.07</v>
      </c>
      <c r="J2395" s="37"/>
      <c r="K2395" s="37">
        <f>F2395/0.0020052*1000</f>
        <v>0.43766335906882048</v>
      </c>
      <c r="L2395" s="39"/>
      <c r="M2395" s="25"/>
    </row>
    <row r="2396" spans="1:13" x14ac:dyDescent="0.2">
      <c r="A2396" s="25"/>
      <c r="B2396" s="35" t="s">
        <v>956</v>
      </c>
      <c r="C2396" s="36">
        <v>1619444365.664</v>
      </c>
      <c r="D2396" s="33"/>
      <c r="E2396" s="36">
        <v>2.060189E-3</v>
      </c>
      <c r="F2396" s="36">
        <v>3.7300000000000002E-7</v>
      </c>
      <c r="G2396" s="37">
        <f t="shared" ref="G2396:G2401" si="518">1000*(E2396/((1+(0)/1000)*(E$2254/((1+((4.87)/1000))*0.0020052)))/0.0020052-1)</f>
        <v>5.5989272576457694</v>
      </c>
      <c r="H2396" s="37"/>
      <c r="I2396" s="37"/>
      <c r="J2396" s="37">
        <f t="shared" ref="J2396:J2401" si="519">F2396/0.0020052*1000</f>
        <v>0.18601635747057652</v>
      </c>
      <c r="K2396" s="37">
        <f t="shared" ref="K2396:K2401" si="520">SQRT((F2396/0.0020052*1000)^2+(F$2254/0.0020052*1000)^2)</f>
        <v>0.44931757402502526</v>
      </c>
      <c r="L2396" s="39"/>
      <c r="M2396" s="25"/>
    </row>
    <row r="2397" spans="1:13" x14ac:dyDescent="0.2">
      <c r="A2397" s="25"/>
      <c r="B2397" s="35" t="s">
        <v>951</v>
      </c>
      <c r="C2397" s="36">
        <v>1608044472.201</v>
      </c>
      <c r="D2397" s="33"/>
      <c r="E2397" s="36">
        <v>2.0612429999999999E-3</v>
      </c>
      <c r="F2397" s="36">
        <v>2.6100000000000002E-7</v>
      </c>
      <c r="G2397" s="37">
        <f t="shared" si="518"/>
        <v>6.1133952357437238</v>
      </c>
      <c r="H2397" s="37"/>
      <c r="I2397" s="37"/>
      <c r="J2397" s="37">
        <f t="shared" si="519"/>
        <v>0.13016157989228008</v>
      </c>
      <c r="K2397" s="37">
        <f t="shared" si="520"/>
        <v>0.42921583610249886</v>
      </c>
      <c r="L2397" s="39"/>
      <c r="M2397" s="25"/>
    </row>
    <row r="2398" spans="1:13" x14ac:dyDescent="0.2">
      <c r="A2398" s="25"/>
      <c r="B2398" s="35" t="s">
        <v>955</v>
      </c>
      <c r="C2398" s="36">
        <v>1600751549.658</v>
      </c>
      <c r="D2398" s="33"/>
      <c r="E2398" s="36">
        <v>2.0605530000000001E-3</v>
      </c>
      <c r="F2398" s="36">
        <v>2.1199999999999999E-7</v>
      </c>
      <c r="G2398" s="37">
        <f t="shared" si="518"/>
        <v>5.7765993108029878</v>
      </c>
      <c r="H2398" s="37"/>
      <c r="I2398" s="37"/>
      <c r="J2398" s="37">
        <f t="shared" si="519"/>
        <v>0.10572511470177538</v>
      </c>
      <c r="K2398" s="37">
        <f t="shared" si="520"/>
        <v>0.42244762629208404</v>
      </c>
      <c r="L2398" s="39"/>
      <c r="M2398" s="25"/>
    </row>
    <row r="2399" spans="1:13" x14ac:dyDescent="0.2">
      <c r="A2399" s="25"/>
      <c r="B2399" s="35" t="s">
        <v>954</v>
      </c>
      <c r="C2399" s="36">
        <v>1613256933.832</v>
      </c>
      <c r="D2399" s="33"/>
      <c r="E2399" s="36">
        <v>2.060143E-3</v>
      </c>
      <c r="F2399" s="36">
        <v>3.0800000000000001E-7</v>
      </c>
      <c r="G2399" s="37">
        <f t="shared" si="518"/>
        <v>5.5764741959831721</v>
      </c>
      <c r="H2399" s="37"/>
      <c r="I2399" s="37"/>
      <c r="J2399" s="37">
        <f t="shared" si="519"/>
        <v>0.1536006383403152</v>
      </c>
      <c r="K2399" s="37">
        <f t="shared" si="520"/>
        <v>0.43689512835423683</v>
      </c>
      <c r="L2399" s="39"/>
      <c r="M2399" s="25"/>
    </row>
    <row r="2400" spans="1:13" x14ac:dyDescent="0.2">
      <c r="A2400" s="25"/>
      <c r="B2400" s="35" t="s">
        <v>953</v>
      </c>
      <c r="C2400" s="36">
        <v>1619583640.467</v>
      </c>
      <c r="D2400" s="33"/>
      <c r="E2400" s="36">
        <v>2.0602039999999999E-3</v>
      </c>
      <c r="F2400" s="36">
        <v>2.6600000000000003E-7</v>
      </c>
      <c r="G2400" s="37">
        <f t="shared" si="518"/>
        <v>5.6062489081878386</v>
      </c>
      <c r="H2400" s="37"/>
      <c r="I2400" s="37"/>
      <c r="J2400" s="37">
        <f t="shared" si="519"/>
        <v>0.13265509674845402</v>
      </c>
      <c r="K2400" s="37">
        <f t="shared" si="520"/>
        <v>0.42997857129681993</v>
      </c>
      <c r="L2400" s="39"/>
      <c r="M2400" s="25"/>
    </row>
    <row r="2401" spans="1:13" x14ac:dyDescent="0.2">
      <c r="A2401" s="25"/>
      <c r="B2401" s="35" t="s">
        <v>952</v>
      </c>
      <c r="C2401" s="36">
        <v>1582668434.2390001</v>
      </c>
      <c r="D2401" s="33"/>
      <c r="E2401" s="36">
        <v>2.0601170000000002E-3</v>
      </c>
      <c r="F2401" s="36">
        <v>3.65E-7</v>
      </c>
      <c r="G2401" s="37">
        <f t="shared" si="518"/>
        <v>5.5637833350434818</v>
      </c>
      <c r="H2401" s="37"/>
      <c r="I2401" s="37"/>
      <c r="J2401" s="37">
        <f t="shared" si="519"/>
        <v>0.18202673050069818</v>
      </c>
      <c r="K2401" s="37">
        <f t="shared" si="520"/>
        <v>0.44768060902599582</v>
      </c>
      <c r="L2401" s="39"/>
      <c r="M2401" s="25"/>
    </row>
    <row r="2402" spans="1:13" x14ac:dyDescent="0.2">
      <c r="A2402" s="25"/>
      <c r="B2402" s="35"/>
      <c r="C2402" s="36"/>
      <c r="D2402" s="33"/>
      <c r="E2402" s="36"/>
      <c r="F2402" s="36"/>
      <c r="G2402" s="40"/>
      <c r="H2402" s="37"/>
      <c r="I2402" s="37"/>
      <c r="J2402" s="40"/>
      <c r="K2402" s="40"/>
      <c r="L2402" s="39"/>
      <c r="M2402" s="25"/>
    </row>
    <row r="2403" spans="1:13" x14ac:dyDescent="0.2">
      <c r="A2403" s="25">
        <v>1</v>
      </c>
      <c r="B2403" s="35" t="s">
        <v>2686</v>
      </c>
      <c r="C2403" s="36">
        <f>AVERAGE(C2404:C2409)</f>
        <v>1568953585.9371669</v>
      </c>
      <c r="D2403" s="33"/>
      <c r="E2403" s="36">
        <f>AVERAGE(E2404:E2409)</f>
        <v>2.0541196666666668E-3</v>
      </c>
      <c r="F2403" s="36">
        <f>2*STDEV(E2404:E2409)</f>
        <v>6.2338516718531441E-7</v>
      </c>
      <c r="G2403" s="37">
        <f t="shared" ref="G2403:G2409" si="521">1000*(E2403/((1+(0)/1000)*(E$2254/((1+((4.87)/1000))*0.0020052)))/0.0020052-1)</f>
        <v>2.6364247449301992</v>
      </c>
      <c r="H2403" s="38">
        <f>G2403-I2403</f>
        <v>-2.9635752550698005</v>
      </c>
      <c r="I2403" s="37">
        <v>5.6</v>
      </c>
      <c r="J2403" s="37"/>
      <c r="K2403" s="37">
        <f>F2403/0.0020052*1000</f>
        <v>0.3108842844530792</v>
      </c>
      <c r="L2403" s="39"/>
      <c r="M2403" s="25"/>
    </row>
    <row r="2404" spans="1:13" x14ac:dyDescent="0.2">
      <c r="A2404" s="25"/>
      <c r="B2404" s="35" t="s">
        <v>2687</v>
      </c>
      <c r="C2404" s="36">
        <v>1566966522.049</v>
      </c>
      <c r="D2404" s="33"/>
      <c r="E2404" s="36">
        <v>2.0542189999999999E-3</v>
      </c>
      <c r="F2404" s="36">
        <v>3.5199999999999998E-7</v>
      </c>
      <c r="G2404" s="37">
        <f t="shared" si="521"/>
        <v>2.6849103418540299</v>
      </c>
      <c r="H2404" s="37"/>
      <c r="I2404" s="37"/>
      <c r="J2404" s="37">
        <f t="shared" ref="J2404:J2409" si="522">F2404/0.0020052*1000</f>
        <v>0.17554358667464592</v>
      </c>
      <c r="K2404" s="37">
        <f t="shared" ref="K2404:K2409" si="523">SQRT((F2404/0.0020052*1000)^2+(F$2254/0.0020052*1000)^2)</f>
        <v>0.44508397848463571</v>
      </c>
      <c r="L2404" s="39"/>
      <c r="M2404" s="25"/>
    </row>
    <row r="2405" spans="1:13" x14ac:dyDescent="0.2">
      <c r="A2405" s="25"/>
      <c r="B2405" s="35" t="s">
        <v>2688</v>
      </c>
      <c r="C2405" s="36">
        <v>1567111108.5580001</v>
      </c>
      <c r="D2405" s="33"/>
      <c r="E2405" s="36">
        <v>2.0543739999999999E-3</v>
      </c>
      <c r="F2405" s="36">
        <v>4.4200000000000001E-7</v>
      </c>
      <c r="G2405" s="37">
        <f t="shared" si="521"/>
        <v>2.7605673974566702</v>
      </c>
      <c r="H2405" s="37"/>
      <c r="I2405" s="37"/>
      <c r="J2405" s="37">
        <f t="shared" si="522"/>
        <v>0.22042689008577698</v>
      </c>
      <c r="K2405" s="37">
        <f t="shared" si="523"/>
        <v>0.46462050208099936</v>
      </c>
      <c r="L2405" s="39"/>
      <c r="M2405" s="25"/>
    </row>
    <row r="2406" spans="1:13" x14ac:dyDescent="0.2">
      <c r="A2406" s="25"/>
      <c r="B2406" s="35" t="s">
        <v>2689</v>
      </c>
      <c r="C2406" s="36">
        <v>1560603695.73</v>
      </c>
      <c r="D2406" s="33"/>
      <c r="E2406" s="36">
        <v>2.0545020000000002E-3</v>
      </c>
      <c r="F2406" s="36">
        <v>4.1199999999999998E-7</v>
      </c>
      <c r="G2406" s="37">
        <f t="shared" si="521"/>
        <v>2.8230454820832307</v>
      </c>
      <c r="H2406" s="37"/>
      <c r="I2406" s="37"/>
      <c r="J2406" s="37">
        <f t="shared" si="522"/>
        <v>0.2054657889487333</v>
      </c>
      <c r="K2406" s="37">
        <f t="shared" si="523"/>
        <v>0.45771212296533959</v>
      </c>
      <c r="L2406" s="39"/>
      <c r="M2406" s="25"/>
    </row>
    <row r="2407" spans="1:13" x14ac:dyDescent="0.2">
      <c r="A2407" s="25"/>
      <c r="B2407" s="35" t="s">
        <v>2690</v>
      </c>
      <c r="C2407" s="36">
        <v>1574646445.628</v>
      </c>
      <c r="D2407" s="33"/>
      <c r="E2407" s="36">
        <v>2.053638E-3</v>
      </c>
      <c r="F2407" s="36">
        <v>1.2599999999999999E-7</v>
      </c>
      <c r="G2407" s="37">
        <f t="shared" si="521"/>
        <v>2.4013184108531149</v>
      </c>
      <c r="H2407" s="37"/>
      <c r="I2407" s="37"/>
      <c r="J2407" s="37">
        <f t="shared" si="522"/>
        <v>6.283662477558348E-2</v>
      </c>
      <c r="K2407" s="37">
        <f t="shared" si="523"/>
        <v>0.41380265646114484</v>
      </c>
      <c r="L2407" s="39"/>
      <c r="M2407" s="25"/>
    </row>
    <row r="2408" spans="1:13" x14ac:dyDescent="0.2">
      <c r="A2408" s="25"/>
      <c r="B2408" s="35" t="s">
        <v>2691</v>
      </c>
      <c r="C2408" s="36">
        <v>1579158649.2309999</v>
      </c>
      <c r="D2408" s="33"/>
      <c r="E2408" s="36">
        <v>2.0540110000000001E-3</v>
      </c>
      <c r="F2408" s="36">
        <v>4.5900000000000002E-7</v>
      </c>
      <c r="G2408" s="37">
        <f t="shared" si="521"/>
        <v>2.5833834543358414</v>
      </c>
      <c r="H2408" s="37"/>
      <c r="I2408" s="37"/>
      <c r="J2408" s="37">
        <f t="shared" si="522"/>
        <v>0.22890484739676842</v>
      </c>
      <c r="K2408" s="37">
        <f t="shared" si="523"/>
        <v>0.46870206554148081</v>
      </c>
      <c r="L2408" s="39"/>
      <c r="M2408" s="25"/>
    </row>
    <row r="2409" spans="1:13" x14ac:dyDescent="0.2">
      <c r="A2409" s="25"/>
      <c r="B2409" s="35" t="s">
        <v>2692</v>
      </c>
      <c r="C2409" s="36">
        <v>1565235094.427</v>
      </c>
      <c r="D2409" s="33"/>
      <c r="E2409" s="36">
        <v>2.0539740000000001E-3</v>
      </c>
      <c r="F2409" s="36">
        <v>3.6199999999999999E-7</v>
      </c>
      <c r="G2409" s="37">
        <f t="shared" si="521"/>
        <v>2.565323382998308</v>
      </c>
      <c r="H2409" s="37"/>
      <c r="I2409" s="37"/>
      <c r="J2409" s="37">
        <f t="shared" si="522"/>
        <v>0.18053062038699383</v>
      </c>
      <c r="K2409" s="37">
        <f t="shared" si="523"/>
        <v>0.44707438081199152</v>
      </c>
      <c r="L2409" s="39"/>
      <c r="M2409" s="25"/>
    </row>
    <row r="2410" spans="1:13" x14ac:dyDescent="0.2">
      <c r="A2410" s="25"/>
      <c r="B2410" s="35"/>
      <c r="C2410" s="36"/>
      <c r="D2410" s="33"/>
      <c r="E2410" s="36"/>
      <c r="F2410" s="36"/>
      <c r="G2410" s="40"/>
      <c r="H2410" s="37"/>
      <c r="I2410" s="37"/>
      <c r="J2410" s="40"/>
      <c r="K2410" s="40"/>
      <c r="L2410" s="39"/>
      <c r="M2410" s="25"/>
    </row>
    <row r="2411" spans="1:13" x14ac:dyDescent="0.2">
      <c r="A2411" s="25"/>
      <c r="B2411" s="30" t="s">
        <v>2720</v>
      </c>
      <c r="C2411" s="33"/>
      <c r="D2411" s="33"/>
      <c r="E2411" s="33"/>
      <c r="F2411" s="33"/>
      <c r="G2411" s="31"/>
      <c r="H2411" s="37"/>
      <c r="I2411" s="37"/>
      <c r="J2411" s="31"/>
      <c r="K2411" s="31"/>
      <c r="L2411" s="32"/>
      <c r="M2411" s="25"/>
    </row>
    <row r="2412" spans="1:13" x14ac:dyDescent="0.2">
      <c r="A2412" s="25"/>
      <c r="B2412" s="30" t="s">
        <v>3030</v>
      </c>
      <c r="C2412" s="36"/>
      <c r="D2412" s="33"/>
      <c r="E2412" s="36"/>
      <c r="F2412" s="36"/>
      <c r="G2412" s="40"/>
      <c r="H2412" s="37"/>
      <c r="I2412" s="40"/>
      <c r="J2412" s="40"/>
      <c r="K2412" s="40"/>
      <c r="L2412" s="39"/>
      <c r="M2412" s="25"/>
    </row>
    <row r="2413" spans="1:13" x14ac:dyDescent="0.2">
      <c r="A2413" s="25">
        <v>1</v>
      </c>
      <c r="B2413" s="35" t="s">
        <v>2717</v>
      </c>
      <c r="C2413" s="36">
        <f>AVERAGE(C2414:C2433)</f>
        <v>1662510640.5762501</v>
      </c>
      <c r="D2413" s="33"/>
      <c r="E2413" s="36">
        <f>AVERAGE(E2414:E2433)</f>
        <v>2.0299091999999999E-3</v>
      </c>
      <c r="F2413" s="36">
        <f>2*STDEV(E2414:E2433)</f>
        <v>1.0650658689785071E-6</v>
      </c>
      <c r="G2413" s="37">
        <f t="shared" ref="G2413:G2433" si="524">1000*(E2413/((1+(0)/1000)*(E$2413/((1+((4.87)/1000))*0.0020052)))/0.0020052-1)</f>
        <v>4.8699999999999299</v>
      </c>
      <c r="H2413" s="38">
        <f>G2413-I2413</f>
        <v>-7.0166095156309893E-14</v>
      </c>
      <c r="I2413" s="38">
        <v>4.87</v>
      </c>
      <c r="J2413" s="37"/>
      <c r="K2413" s="37">
        <f>F2413/0.0020052*1000</f>
        <v>0.53115193944669226</v>
      </c>
      <c r="L2413" s="39"/>
      <c r="M2413" s="25"/>
    </row>
    <row r="2414" spans="1:13" x14ac:dyDescent="0.2">
      <c r="A2414" s="25"/>
      <c r="B2414" s="35" t="s">
        <v>301</v>
      </c>
      <c r="C2414" s="36">
        <v>1699522691.2460001</v>
      </c>
      <c r="D2414" s="33"/>
      <c r="E2414" s="36">
        <v>2.0310839999999998E-3</v>
      </c>
      <c r="F2414" s="36">
        <v>2.23E-7</v>
      </c>
      <c r="G2414" s="37">
        <f t="shared" si="524"/>
        <v>5.4515635871787982</v>
      </c>
      <c r="H2414" s="37"/>
      <c r="I2414" s="37"/>
      <c r="J2414" s="37">
        <f t="shared" ref="J2414:J2433" si="525">F2414/0.0020052*1000</f>
        <v>0.11121085178535807</v>
      </c>
      <c r="K2414" s="37">
        <f t="shared" ref="K2414:K2433" si="526">SQRT((F2414/0.0020052*1000)^2+(F$2413/0.0020052*1000)^2)</f>
        <v>0.54266954616304708</v>
      </c>
      <c r="L2414" s="39"/>
      <c r="M2414" s="25"/>
    </row>
    <row r="2415" spans="1:13" x14ac:dyDescent="0.2">
      <c r="A2415" s="25"/>
      <c r="B2415" s="35" t="s">
        <v>303</v>
      </c>
      <c r="C2415" s="36">
        <v>1696101778.779</v>
      </c>
      <c r="D2415" s="33"/>
      <c r="E2415" s="36">
        <v>2.0299680000000001E-3</v>
      </c>
      <c r="F2415" s="36">
        <v>2.9700000000000003E-7</v>
      </c>
      <c r="G2415" s="37">
        <f t="shared" si="524"/>
        <v>4.8991078812783417</v>
      </c>
      <c r="H2415" s="37"/>
      <c r="I2415" s="37"/>
      <c r="J2415" s="37">
        <f t="shared" si="525"/>
        <v>0.14811490125673252</v>
      </c>
      <c r="K2415" s="37">
        <f t="shared" si="526"/>
        <v>0.55141672694276722</v>
      </c>
      <c r="L2415" s="39"/>
      <c r="M2415" s="25"/>
    </row>
    <row r="2416" spans="1:13" x14ac:dyDescent="0.2">
      <c r="A2416" s="25"/>
      <c r="B2416" s="35" t="s">
        <v>320</v>
      </c>
      <c r="C2416" s="36">
        <v>1679247726.934</v>
      </c>
      <c r="D2416" s="33"/>
      <c r="E2416" s="36">
        <v>2.030357E-3</v>
      </c>
      <c r="F2416" s="36">
        <v>6.0999999999999998E-7</v>
      </c>
      <c r="G2416" s="37">
        <f t="shared" si="524"/>
        <v>5.0916753271523785</v>
      </c>
      <c r="H2416" s="37"/>
      <c r="I2416" s="37"/>
      <c r="J2416" s="37">
        <f t="shared" si="525"/>
        <v>0.3042090564532216</v>
      </c>
      <c r="K2416" s="37">
        <f t="shared" si="526"/>
        <v>0.61209928345501441</v>
      </c>
      <c r="L2416" s="39"/>
      <c r="M2416" s="25"/>
    </row>
    <row r="2417" spans="1:13" x14ac:dyDescent="0.2">
      <c r="A2417" s="25"/>
      <c r="B2417" s="35" t="s">
        <v>322</v>
      </c>
      <c r="C2417" s="36">
        <v>1668624159.4070001</v>
      </c>
      <c r="D2417" s="33"/>
      <c r="E2417" s="36">
        <v>2.029646E-3</v>
      </c>
      <c r="F2417" s="36">
        <v>2.79E-7</v>
      </c>
      <c r="G2417" s="37">
        <f t="shared" si="524"/>
        <v>4.7397075790382992</v>
      </c>
      <c r="H2417" s="37"/>
      <c r="I2417" s="37"/>
      <c r="J2417" s="37">
        <f t="shared" si="525"/>
        <v>0.13913824057450627</v>
      </c>
      <c r="K2417" s="37">
        <f t="shared" si="526"/>
        <v>0.54907361325067505</v>
      </c>
      <c r="L2417" s="39"/>
      <c r="M2417" s="25"/>
    </row>
    <row r="2418" spans="1:13" x14ac:dyDescent="0.2">
      <c r="A2418" s="25"/>
      <c r="B2418" s="35" t="s">
        <v>323</v>
      </c>
      <c r="C2418" s="36">
        <v>1690038238.036</v>
      </c>
      <c r="D2418" s="33"/>
      <c r="E2418" s="36">
        <v>2.0294979999999998E-3</v>
      </c>
      <c r="F2418" s="36">
        <v>7.4000000000000001E-7</v>
      </c>
      <c r="G2418" s="37">
        <f t="shared" si="524"/>
        <v>4.6664428438472072</v>
      </c>
      <c r="H2418" s="37"/>
      <c r="I2418" s="37"/>
      <c r="J2418" s="37">
        <f t="shared" si="525"/>
        <v>0.36904049471374428</v>
      </c>
      <c r="K2418" s="37">
        <f t="shared" si="526"/>
        <v>0.64677141983590136</v>
      </c>
      <c r="L2418" s="39"/>
      <c r="M2418" s="25"/>
    </row>
    <row r="2419" spans="1:13" x14ac:dyDescent="0.2">
      <c r="A2419" s="25"/>
      <c r="B2419" s="35" t="s">
        <v>324</v>
      </c>
      <c r="C2419" s="36">
        <v>1681825209.7490001</v>
      </c>
      <c r="D2419" s="33"/>
      <c r="E2419" s="36">
        <v>2.0301189999999999E-3</v>
      </c>
      <c r="F2419" s="36">
        <v>6.9999999999999997E-7</v>
      </c>
      <c r="G2419" s="37">
        <f t="shared" si="524"/>
        <v>4.973857712453178</v>
      </c>
      <c r="H2419" s="37"/>
      <c r="I2419" s="37"/>
      <c r="J2419" s="37">
        <f t="shared" si="525"/>
        <v>0.34909235986435266</v>
      </c>
      <c r="K2419" s="37">
        <f t="shared" si="526"/>
        <v>0.63560039214403052</v>
      </c>
      <c r="L2419" s="39"/>
      <c r="M2419" s="25"/>
    </row>
    <row r="2420" spans="1:13" x14ac:dyDescent="0.2">
      <c r="A2420" s="25"/>
      <c r="B2420" s="35" t="s">
        <v>326</v>
      </c>
      <c r="C2420" s="36">
        <v>1683489458.664</v>
      </c>
      <c r="D2420" s="33"/>
      <c r="E2420" s="36">
        <v>2.029716E-3</v>
      </c>
      <c r="F2420" s="36">
        <v>4.0999999999999999E-7</v>
      </c>
      <c r="G2420" s="37">
        <f t="shared" si="524"/>
        <v>4.7743598186558156</v>
      </c>
      <c r="H2420" s="37"/>
      <c r="I2420" s="37"/>
      <c r="J2420" s="37">
        <f t="shared" si="525"/>
        <v>0.2044683822062637</v>
      </c>
      <c r="K2420" s="37">
        <f t="shared" si="526"/>
        <v>0.56914822506973473</v>
      </c>
      <c r="L2420" s="39"/>
      <c r="M2420" s="25"/>
    </row>
    <row r="2421" spans="1:13" x14ac:dyDescent="0.2">
      <c r="A2421" s="25"/>
      <c r="B2421" s="35" t="s">
        <v>399</v>
      </c>
      <c r="C2421" s="36">
        <v>1677117221.1860001</v>
      </c>
      <c r="D2421" s="33"/>
      <c r="E2421" s="36">
        <v>2.0303859999999999E-3</v>
      </c>
      <c r="F2421" s="36">
        <v>5.3099999999999998E-7</v>
      </c>
      <c r="G2421" s="37">
        <f t="shared" si="524"/>
        <v>5.1060312549937592</v>
      </c>
      <c r="H2421" s="37"/>
      <c r="I2421" s="37"/>
      <c r="J2421" s="37">
        <f t="shared" si="525"/>
        <v>0.26481149012567323</v>
      </c>
      <c r="K2421" s="37">
        <f t="shared" si="526"/>
        <v>0.59350442970593076</v>
      </c>
      <c r="L2421" s="39"/>
      <c r="M2421" s="25"/>
    </row>
    <row r="2422" spans="1:13" x14ac:dyDescent="0.2">
      <c r="A2422" s="25"/>
      <c r="B2422" s="35" t="s">
        <v>317</v>
      </c>
      <c r="C2422" s="36">
        <v>1649531115.234</v>
      </c>
      <c r="D2422" s="33"/>
      <c r="E2422" s="36">
        <v>2.0292330000000001E-3</v>
      </c>
      <c r="F2422" s="36">
        <v>2.9400000000000001E-7</v>
      </c>
      <c r="G2422" s="37">
        <f t="shared" si="524"/>
        <v>4.5352593652956408</v>
      </c>
      <c r="H2422" s="37"/>
      <c r="I2422" s="37"/>
      <c r="J2422" s="37">
        <f t="shared" si="525"/>
        <v>0.14661879114302814</v>
      </c>
      <c r="K2422" s="37">
        <f t="shared" si="526"/>
        <v>0.55101674447717608</v>
      </c>
      <c r="L2422" s="39"/>
      <c r="M2422" s="25"/>
    </row>
    <row r="2423" spans="1:13" x14ac:dyDescent="0.2">
      <c r="A2423" s="25"/>
      <c r="B2423" s="35" t="s">
        <v>396</v>
      </c>
      <c r="C2423" s="36">
        <v>1685144138.8510001</v>
      </c>
      <c r="D2423" s="33"/>
      <c r="E2423" s="36">
        <v>2.030011E-3</v>
      </c>
      <c r="F2423" s="36">
        <v>4.6899999999999998E-7</v>
      </c>
      <c r="G2423" s="37">
        <f t="shared" si="524"/>
        <v>4.9203942570432702</v>
      </c>
      <c r="H2423" s="37"/>
      <c r="I2423" s="37"/>
      <c r="J2423" s="37">
        <f t="shared" si="525"/>
        <v>0.2338918811091163</v>
      </c>
      <c r="K2423" s="37">
        <f t="shared" si="526"/>
        <v>0.58036867147249049</v>
      </c>
      <c r="L2423" s="39"/>
      <c r="M2423" s="25"/>
    </row>
    <row r="2424" spans="1:13" x14ac:dyDescent="0.2">
      <c r="A2424" s="25"/>
      <c r="B2424" s="35" t="s">
        <v>397</v>
      </c>
      <c r="C2424" s="36">
        <v>1667500463.938</v>
      </c>
      <c r="D2424" s="33"/>
      <c r="E2424" s="36">
        <v>2.0299459999999999E-3</v>
      </c>
      <c r="F2424" s="36">
        <v>2.8999999999999998E-7</v>
      </c>
      <c r="G2424" s="37">
        <f t="shared" si="524"/>
        <v>4.8882171773985128</v>
      </c>
      <c r="H2424" s="37"/>
      <c r="I2424" s="37"/>
      <c r="J2424" s="37">
        <f t="shared" si="525"/>
        <v>0.14462397765808896</v>
      </c>
      <c r="K2424" s="37">
        <f t="shared" si="526"/>
        <v>0.55048930751798442</v>
      </c>
      <c r="L2424" s="39"/>
      <c r="M2424" s="25"/>
    </row>
    <row r="2425" spans="1:13" x14ac:dyDescent="0.2">
      <c r="A2425" s="25"/>
      <c r="B2425" s="35" t="s">
        <v>398</v>
      </c>
      <c r="C2425" s="36">
        <v>1659887316.4860001</v>
      </c>
      <c r="D2425" s="33"/>
      <c r="E2425" s="36">
        <v>2.0294610000000002E-3</v>
      </c>
      <c r="F2425" s="36">
        <v>5.8599999999999998E-7</v>
      </c>
      <c r="G2425" s="37">
        <f t="shared" si="524"/>
        <v>4.6481266600495452</v>
      </c>
      <c r="H2425" s="37"/>
      <c r="I2425" s="37"/>
      <c r="J2425" s="37">
        <f t="shared" si="525"/>
        <v>0.29224017554358667</v>
      </c>
      <c r="K2425" s="37">
        <f t="shared" si="526"/>
        <v>0.60623980649552289</v>
      </c>
      <c r="L2425" s="39"/>
      <c r="M2425" s="25"/>
    </row>
    <row r="2426" spans="1:13" x14ac:dyDescent="0.2">
      <c r="A2426" s="25"/>
      <c r="B2426" s="35" t="s">
        <v>325</v>
      </c>
      <c r="C2426" s="36">
        <v>1632327262.1960001</v>
      </c>
      <c r="D2426" s="33"/>
      <c r="E2426" s="36">
        <v>2.030792E-3</v>
      </c>
      <c r="F2426" s="36">
        <v>6.9699999999999995E-7</v>
      </c>
      <c r="G2426" s="37">
        <f t="shared" si="524"/>
        <v>5.3070142447748658</v>
      </c>
      <c r="H2426" s="37"/>
      <c r="I2426" s="37"/>
      <c r="J2426" s="37">
        <f t="shared" si="525"/>
        <v>0.34759624975064829</v>
      </c>
      <c r="K2426" s="37">
        <f t="shared" si="526"/>
        <v>0.63477991116504129</v>
      </c>
      <c r="L2426" s="39"/>
      <c r="M2426" s="25"/>
    </row>
    <row r="2427" spans="1:13" x14ac:dyDescent="0.2">
      <c r="A2427" s="25"/>
      <c r="B2427" s="35" t="s">
        <v>316</v>
      </c>
      <c r="C2427" s="36">
        <v>1650275907.5940001</v>
      </c>
      <c r="D2427" s="33"/>
      <c r="E2427" s="36">
        <v>2.0304089999999999E-3</v>
      </c>
      <c r="F2427" s="36">
        <v>5.3300000000000002E-7</v>
      </c>
      <c r="G2427" s="37">
        <f t="shared" si="524"/>
        <v>5.1174169908680955</v>
      </c>
      <c r="H2427" s="37"/>
      <c r="I2427" s="37"/>
      <c r="J2427" s="37">
        <f t="shared" si="525"/>
        <v>0.2658088968681428</v>
      </c>
      <c r="K2427" s="37">
        <f t="shared" si="526"/>
        <v>0.59395012621620147</v>
      </c>
      <c r="L2427" s="39"/>
      <c r="M2427" s="25"/>
    </row>
    <row r="2428" spans="1:13" x14ac:dyDescent="0.2">
      <c r="A2428" s="25"/>
      <c r="B2428" s="35" t="s">
        <v>302</v>
      </c>
      <c r="C2428" s="36">
        <v>1653043226.4990001</v>
      </c>
      <c r="D2428" s="33"/>
      <c r="E2428" s="36">
        <v>2.0288070000000001E-3</v>
      </c>
      <c r="F2428" s="36">
        <v>5.3000000000000001E-7</v>
      </c>
      <c r="G2428" s="37">
        <f t="shared" si="524"/>
        <v>4.3243757356239421</v>
      </c>
      <c r="H2428" s="37"/>
      <c r="I2428" s="37"/>
      <c r="J2428" s="37">
        <f t="shared" si="525"/>
        <v>0.26431278675443848</v>
      </c>
      <c r="K2428" s="37">
        <f t="shared" si="526"/>
        <v>0.59328208469486077</v>
      </c>
      <c r="L2428" s="39"/>
      <c r="M2428" s="25"/>
    </row>
    <row r="2429" spans="1:13" x14ac:dyDescent="0.2">
      <c r="A2429" s="25"/>
      <c r="B2429" s="35" t="s">
        <v>321</v>
      </c>
      <c r="C2429" s="36">
        <v>1661461143.8570001</v>
      </c>
      <c r="D2429" s="33"/>
      <c r="E2429" s="36">
        <v>2.0298E-3</v>
      </c>
      <c r="F2429" s="36">
        <v>7.37E-7</v>
      </c>
      <c r="G2429" s="37">
        <f t="shared" si="524"/>
        <v>4.8159425061966576</v>
      </c>
      <c r="H2429" s="37"/>
      <c r="I2429" s="37"/>
      <c r="J2429" s="37">
        <f t="shared" si="525"/>
        <v>0.36754438460003991</v>
      </c>
      <c r="K2429" s="37">
        <f t="shared" si="526"/>
        <v>0.64591892481100499</v>
      </c>
      <c r="L2429" s="39"/>
      <c r="M2429" s="25"/>
    </row>
    <row r="2430" spans="1:13" x14ac:dyDescent="0.2">
      <c r="A2430" s="25"/>
      <c r="B2430" s="35" t="s">
        <v>319</v>
      </c>
      <c r="C2430" s="36">
        <v>1632061932.0940001</v>
      </c>
      <c r="D2430" s="33"/>
      <c r="E2430" s="36">
        <v>2.0297000000000002E-3</v>
      </c>
      <c r="F2430" s="36">
        <v>5.3000000000000001E-7</v>
      </c>
      <c r="G2430" s="37">
        <f t="shared" si="524"/>
        <v>4.7664393067432531</v>
      </c>
      <c r="H2430" s="37"/>
      <c r="I2430" s="37"/>
      <c r="J2430" s="37">
        <f t="shared" si="525"/>
        <v>0.26431278675443848</v>
      </c>
      <c r="K2430" s="37">
        <f t="shared" si="526"/>
        <v>0.59328208469486077</v>
      </c>
      <c r="L2430" s="39"/>
      <c r="M2430" s="25"/>
    </row>
    <row r="2431" spans="1:13" x14ac:dyDescent="0.2">
      <c r="A2431" s="25"/>
      <c r="B2431" s="35" t="s">
        <v>318</v>
      </c>
      <c r="C2431" s="36">
        <v>1624264704.7479999</v>
      </c>
      <c r="D2431" s="33"/>
      <c r="E2431" s="36">
        <v>2.0293820000000001E-3</v>
      </c>
      <c r="F2431" s="36">
        <v>8.3799999999999996E-7</v>
      </c>
      <c r="G2431" s="37">
        <f t="shared" si="524"/>
        <v>4.6090191324812402</v>
      </c>
      <c r="H2431" s="37"/>
      <c r="I2431" s="37"/>
      <c r="J2431" s="37">
        <f t="shared" si="525"/>
        <v>0.4179134250947536</v>
      </c>
      <c r="K2431" s="37">
        <f t="shared" si="526"/>
        <v>0.67585058530152275</v>
      </c>
      <c r="L2431" s="39"/>
      <c r="M2431" s="25"/>
    </row>
    <row r="2432" spans="1:13" x14ac:dyDescent="0.2">
      <c r="A2432" s="25"/>
      <c r="B2432" s="35" t="s">
        <v>1187</v>
      </c>
      <c r="C2432" s="36">
        <v>1622071244.813</v>
      </c>
      <c r="D2432" s="33"/>
      <c r="E2432" s="36">
        <v>2.02987E-3</v>
      </c>
      <c r="F2432" s="36">
        <v>2.3799999999999999E-7</v>
      </c>
      <c r="G2432" s="37">
        <f t="shared" si="524"/>
        <v>4.850594745814174</v>
      </c>
      <c r="H2432" s="37"/>
      <c r="I2432" s="37"/>
      <c r="J2432" s="37">
        <f t="shared" si="525"/>
        <v>0.11869140235387991</v>
      </c>
      <c r="K2432" s="37">
        <f t="shared" si="526"/>
        <v>0.54425180915704197</v>
      </c>
      <c r="L2432" s="39"/>
      <c r="M2432" s="25"/>
    </row>
    <row r="2433" spans="1:13" x14ac:dyDescent="0.2">
      <c r="A2433" s="25"/>
      <c r="B2433" s="35" t="s">
        <v>1186</v>
      </c>
      <c r="C2433" s="36">
        <v>1636677871.214</v>
      </c>
      <c r="D2433" s="33"/>
      <c r="E2433" s="36">
        <v>2.0299990000000002E-3</v>
      </c>
      <c r="F2433" s="36">
        <v>1.8799999999999999E-7</v>
      </c>
      <c r="G2433" s="37">
        <f t="shared" si="524"/>
        <v>4.9144538731091814</v>
      </c>
      <c r="H2433" s="37"/>
      <c r="I2433" s="37"/>
      <c r="J2433" s="37">
        <f t="shared" si="525"/>
        <v>9.3756233792140431E-2</v>
      </c>
      <c r="K2433" s="37">
        <f t="shared" si="526"/>
        <v>0.53936315609510177</v>
      </c>
      <c r="L2433" s="39"/>
      <c r="M2433" s="25"/>
    </row>
    <row r="2434" spans="1:13" x14ac:dyDescent="0.2">
      <c r="A2434" s="25"/>
      <c r="B2434" s="35"/>
      <c r="C2434" s="36"/>
      <c r="D2434" s="33"/>
      <c r="E2434" s="36"/>
      <c r="F2434" s="36"/>
      <c r="G2434" s="40"/>
      <c r="H2434" s="37"/>
      <c r="I2434" s="37"/>
      <c r="J2434" s="40"/>
      <c r="K2434" s="40"/>
      <c r="L2434" s="39"/>
      <c r="M2434" s="25"/>
    </row>
    <row r="2435" spans="1:13" x14ac:dyDescent="0.2">
      <c r="A2435" s="25">
        <v>1</v>
      </c>
      <c r="B2435" s="35" t="s">
        <v>1854</v>
      </c>
      <c r="C2435" s="36">
        <f>AVERAGE(C2436:C2446)</f>
        <v>1954521923.2547274</v>
      </c>
      <c r="D2435" s="33"/>
      <c r="E2435" s="36">
        <f>AVERAGE(E2436:E2446)</f>
        <v>2.0378378181818185E-3</v>
      </c>
      <c r="F2435" s="36">
        <f>2*STDEV(E2436:E2446)</f>
        <v>9.9654395514981366E-7</v>
      </c>
      <c r="G2435" s="37">
        <f t="shared" ref="G2435:G2446" si="527">1000*(E2435/((1+(0)/1000)*(E$2413/((1+((4.87)/1000))*0.0020052)))/0.0020052-1)</f>
        <v>8.7949196724483869</v>
      </c>
      <c r="H2435" s="38">
        <f>G2435-I2435</f>
        <v>0.82491967244838715</v>
      </c>
      <c r="I2435" s="40">
        <v>7.97</v>
      </c>
      <c r="J2435" s="37"/>
      <c r="K2435" s="37">
        <f>F2435/0.0020052*1000</f>
        <v>0.49697983001686302</v>
      </c>
      <c r="L2435" s="39"/>
      <c r="M2435" s="25"/>
    </row>
    <row r="2436" spans="1:13" x14ac:dyDescent="0.2">
      <c r="A2436" s="25"/>
      <c r="B2436" s="35" t="s">
        <v>1388</v>
      </c>
      <c r="C2436" s="36">
        <v>1992102121.704</v>
      </c>
      <c r="D2436" s="33"/>
      <c r="E2436" s="36">
        <v>2.037952E-3</v>
      </c>
      <c r="F2436" s="36">
        <v>3.3299999999999998E-7</v>
      </c>
      <c r="G2436" s="37">
        <f t="shared" si="527"/>
        <v>8.8514433256421388</v>
      </c>
      <c r="H2436" s="37"/>
      <c r="I2436" s="37"/>
      <c r="J2436" s="37">
        <f t="shared" ref="J2436:J2446" si="528">F2436/0.0020052*1000</f>
        <v>0.16606822262118492</v>
      </c>
      <c r="K2436" s="37">
        <f t="shared" ref="K2436:K2446" si="529">SQRT((F2436/0.0020052*1000)^2+(F$2413/0.0020052*1000)^2)</f>
        <v>0.55650789513046628</v>
      </c>
      <c r="L2436" s="39"/>
      <c r="M2436" s="25"/>
    </row>
    <row r="2437" spans="1:13" x14ac:dyDescent="0.2">
      <c r="A2437" s="25"/>
      <c r="B2437" s="35" t="s">
        <v>1387</v>
      </c>
      <c r="C2437" s="36">
        <v>2027886192.8399999</v>
      </c>
      <c r="D2437" s="33"/>
      <c r="E2437" s="36">
        <v>2.0377210000000002E-3</v>
      </c>
      <c r="F2437" s="36">
        <v>2.2600000000000001E-7</v>
      </c>
      <c r="G2437" s="37">
        <f t="shared" si="527"/>
        <v>8.7370909349047121</v>
      </c>
      <c r="H2437" s="37"/>
      <c r="I2437" s="37"/>
      <c r="J2437" s="37">
        <f t="shared" si="528"/>
        <v>0.11270696189906246</v>
      </c>
      <c r="K2437" s="37">
        <f t="shared" si="529"/>
        <v>0.54297812298332915</v>
      </c>
      <c r="L2437" s="39"/>
      <c r="M2437" s="25"/>
    </row>
    <row r="2438" spans="1:13" x14ac:dyDescent="0.2">
      <c r="A2438" s="25"/>
      <c r="B2438" s="35" t="s">
        <v>1386</v>
      </c>
      <c r="C2438" s="36">
        <v>2002008222.47</v>
      </c>
      <c r="D2438" s="33"/>
      <c r="E2438" s="36">
        <v>2.03827E-3</v>
      </c>
      <c r="F2438" s="36">
        <v>5.5799999999999999E-7</v>
      </c>
      <c r="G2438" s="37">
        <f t="shared" si="527"/>
        <v>9.0088634999041517</v>
      </c>
      <c r="H2438" s="37"/>
      <c r="I2438" s="37"/>
      <c r="J2438" s="37">
        <f t="shared" si="528"/>
        <v>0.27827648114901254</v>
      </c>
      <c r="K2438" s="37">
        <f t="shared" si="529"/>
        <v>0.59963337360312041</v>
      </c>
      <c r="L2438" s="39"/>
      <c r="M2438" s="25"/>
    </row>
    <row r="2439" spans="1:13" x14ac:dyDescent="0.2">
      <c r="A2439" s="25"/>
      <c r="B2439" s="35" t="s">
        <v>1385</v>
      </c>
      <c r="C2439" s="36">
        <v>2002887384.513</v>
      </c>
      <c r="D2439" s="33"/>
      <c r="E2439" s="36">
        <v>2.0373309999999999E-3</v>
      </c>
      <c r="F2439" s="36">
        <v>7.4199999999999995E-7</v>
      </c>
      <c r="G2439" s="37">
        <f t="shared" si="527"/>
        <v>8.544028457036168</v>
      </c>
      <c r="H2439" s="37"/>
      <c r="I2439" s="37"/>
      <c r="J2439" s="37">
        <f t="shared" si="528"/>
        <v>0.37003790145621379</v>
      </c>
      <c r="K2439" s="37">
        <f t="shared" si="529"/>
        <v>0.64734104712438956</v>
      </c>
      <c r="L2439" s="39"/>
      <c r="M2439" s="25"/>
    </row>
    <row r="2440" spans="1:13" x14ac:dyDescent="0.2">
      <c r="A2440" s="25"/>
      <c r="B2440" s="35" t="s">
        <v>1384</v>
      </c>
      <c r="C2440" s="36">
        <v>1715178466.6789999</v>
      </c>
      <c r="D2440" s="33"/>
      <c r="E2440" s="36">
        <v>2.0371230000000001E-3</v>
      </c>
      <c r="F2440" s="36">
        <v>1.73E-7</v>
      </c>
      <c r="G2440" s="37">
        <f t="shared" si="527"/>
        <v>8.4410618021730777</v>
      </c>
      <c r="H2440" s="37"/>
      <c r="I2440" s="37"/>
      <c r="J2440" s="37">
        <f t="shared" si="528"/>
        <v>8.6275683223618602E-2</v>
      </c>
      <c r="K2440" s="37">
        <f t="shared" si="529"/>
        <v>0.53811325601000093</v>
      </c>
      <c r="L2440" s="39"/>
      <c r="M2440" s="25"/>
    </row>
    <row r="2441" spans="1:13" x14ac:dyDescent="0.2">
      <c r="A2441" s="25"/>
      <c r="B2441" s="35" t="s">
        <v>1383</v>
      </c>
      <c r="C2441" s="36">
        <v>2048882054.878</v>
      </c>
      <c r="D2441" s="33"/>
      <c r="E2441" s="36">
        <v>2.0378340000000001E-3</v>
      </c>
      <c r="F2441" s="36">
        <v>5.3600000000000004E-7</v>
      </c>
      <c r="G2441" s="37">
        <f t="shared" si="527"/>
        <v>8.7930295502871569</v>
      </c>
      <c r="H2441" s="37"/>
      <c r="I2441" s="37"/>
      <c r="J2441" s="37">
        <f t="shared" si="528"/>
        <v>0.26730500698184723</v>
      </c>
      <c r="K2441" s="37">
        <f t="shared" si="529"/>
        <v>0.59462118153959842</v>
      </c>
      <c r="L2441" s="39"/>
      <c r="M2441" s="25"/>
    </row>
    <row r="2442" spans="1:13" x14ac:dyDescent="0.2">
      <c r="A2442" s="25"/>
      <c r="B2442" s="35" t="s">
        <v>1382</v>
      </c>
      <c r="C2442" s="36">
        <v>1718979141.073</v>
      </c>
      <c r="D2442" s="33"/>
      <c r="E2442" s="36">
        <v>2.0375910000000001E-3</v>
      </c>
      <c r="F2442" s="36">
        <v>2.2999999999999999E-7</v>
      </c>
      <c r="G2442" s="37">
        <f t="shared" si="527"/>
        <v>8.6727367756151974</v>
      </c>
      <c r="H2442" s="37"/>
      <c r="I2442" s="37"/>
      <c r="J2442" s="37">
        <f t="shared" si="528"/>
        <v>0.11470177538400159</v>
      </c>
      <c r="K2442" s="37">
        <f t="shared" si="529"/>
        <v>0.54339569381273589</v>
      </c>
      <c r="L2442" s="39"/>
      <c r="M2442" s="25"/>
    </row>
    <row r="2443" spans="1:13" x14ac:dyDescent="0.2">
      <c r="A2443" s="25"/>
      <c r="B2443" s="35" t="s">
        <v>1381</v>
      </c>
      <c r="C2443" s="36">
        <v>2024262689.303</v>
      </c>
      <c r="D2443" s="33"/>
      <c r="E2443" s="36">
        <v>2.0373919999999998E-3</v>
      </c>
      <c r="F2443" s="36">
        <v>4.9100000000000004E-7</v>
      </c>
      <c r="G2443" s="37">
        <f t="shared" si="527"/>
        <v>8.5742254087026737</v>
      </c>
      <c r="H2443" s="37"/>
      <c r="I2443" s="37"/>
      <c r="J2443" s="37">
        <f t="shared" si="528"/>
        <v>0.2448633552762817</v>
      </c>
      <c r="K2443" s="37">
        <f t="shared" si="529"/>
        <v>0.58487643612573514</v>
      </c>
      <c r="L2443" s="39"/>
      <c r="M2443" s="25"/>
    </row>
    <row r="2444" spans="1:13" x14ac:dyDescent="0.2">
      <c r="A2444" s="25"/>
      <c r="B2444" s="35" t="s">
        <v>1380</v>
      </c>
      <c r="C2444" s="36">
        <v>1987687329.4460001</v>
      </c>
      <c r="D2444" s="33"/>
      <c r="E2444" s="36">
        <v>2.038579E-3</v>
      </c>
      <c r="F2444" s="36">
        <v>4.27E-7</v>
      </c>
      <c r="G2444" s="37">
        <f t="shared" si="527"/>
        <v>9.1618283862151539</v>
      </c>
      <c r="H2444" s="37"/>
      <c r="I2444" s="37"/>
      <c r="J2444" s="37">
        <f t="shared" si="528"/>
        <v>0.21294633951725514</v>
      </c>
      <c r="K2444" s="37">
        <f t="shared" si="529"/>
        <v>0.5722486577457222</v>
      </c>
      <c r="L2444" s="39"/>
      <c r="M2444" s="25"/>
    </row>
    <row r="2445" spans="1:13" x14ac:dyDescent="0.2">
      <c r="A2445" s="25"/>
      <c r="B2445" s="35" t="s">
        <v>1379</v>
      </c>
      <c r="C2445" s="36">
        <v>2011751084.675</v>
      </c>
      <c r="D2445" s="33"/>
      <c r="E2445" s="36">
        <v>2.0377569999999998E-3</v>
      </c>
      <c r="F2445" s="36">
        <v>3.77E-7</v>
      </c>
      <c r="G2445" s="37">
        <f t="shared" si="527"/>
        <v>8.7549120867078667</v>
      </c>
      <c r="H2445" s="37"/>
      <c r="I2445" s="37"/>
      <c r="J2445" s="37">
        <f t="shared" si="528"/>
        <v>0.18801117095551567</v>
      </c>
      <c r="K2445" s="37">
        <f t="shared" si="529"/>
        <v>0.56344527966968261</v>
      </c>
      <c r="L2445" s="39"/>
      <c r="M2445" s="25"/>
    </row>
    <row r="2446" spans="1:13" x14ac:dyDescent="0.2">
      <c r="A2446" s="25"/>
      <c r="B2446" s="35" t="s">
        <v>1378</v>
      </c>
      <c r="C2446" s="36">
        <v>1968116468.221</v>
      </c>
      <c r="D2446" s="33"/>
      <c r="E2446" s="36">
        <v>2.0386660000000002E-3</v>
      </c>
      <c r="F2446" s="36">
        <v>2.5800000000000001E-7</v>
      </c>
      <c r="G2446" s="37">
        <f t="shared" si="527"/>
        <v>9.2048961697399623</v>
      </c>
      <c r="H2446" s="37"/>
      <c r="I2446" s="37"/>
      <c r="J2446" s="37">
        <f t="shared" si="528"/>
        <v>0.12866546977857571</v>
      </c>
      <c r="K2446" s="37">
        <f t="shared" si="529"/>
        <v>0.54651366487154207</v>
      </c>
      <c r="L2446" s="39"/>
      <c r="M2446" s="25"/>
    </row>
    <row r="2447" spans="1:13" x14ac:dyDescent="0.2">
      <c r="A2447" s="25"/>
      <c r="B2447" s="35"/>
      <c r="C2447" s="36"/>
      <c r="D2447" s="33"/>
      <c r="E2447" s="36"/>
      <c r="F2447" s="36"/>
      <c r="G2447" s="40"/>
      <c r="H2447" s="37"/>
      <c r="I2447" s="37"/>
      <c r="J2447" s="40"/>
      <c r="K2447" s="40"/>
      <c r="L2447" s="39"/>
      <c r="M2447" s="25"/>
    </row>
    <row r="2448" spans="1:13" x14ac:dyDescent="0.2">
      <c r="A2448" s="25">
        <v>1</v>
      </c>
      <c r="B2448" s="35" t="s">
        <v>1818</v>
      </c>
      <c r="C2448" s="36">
        <f>AVERAGE(C2449:C2460)</f>
        <v>2032714752.8003337</v>
      </c>
      <c r="D2448" s="33"/>
      <c r="E2448" s="36">
        <f>AVERAGE(E2449:E2460)</f>
        <v>2.0322410000000002E-3</v>
      </c>
      <c r="F2448" s="36">
        <f>2*STDEV(E2449:E2460)</f>
        <v>1.3803051046120339E-6</v>
      </c>
      <c r="G2448" s="37">
        <f t="shared" ref="G2448:G2460" si="530">1000*(E2448/((1+(0)/1000)*(E$2413/((1+((4.87)/1000))*0.0020052)))/0.0020052-1)</f>
        <v>6.0243156048553903</v>
      </c>
      <c r="H2448" s="38">
        <f>G2448-I2448</f>
        <v>1.8443156048553906</v>
      </c>
      <c r="I2448" s="40">
        <v>4.18</v>
      </c>
      <c r="J2448" s="37"/>
      <c r="K2448" s="37">
        <f>F2448/0.0020052*1000</f>
        <v>0.68836280900261015</v>
      </c>
      <c r="L2448" s="39"/>
      <c r="M2448" s="25"/>
    </row>
    <row r="2449" spans="1:13" x14ac:dyDescent="0.2">
      <c r="A2449" s="25"/>
      <c r="B2449" s="35" t="s">
        <v>1377</v>
      </c>
      <c r="C2449" s="36">
        <v>1973092023.928</v>
      </c>
      <c r="D2449" s="33"/>
      <c r="E2449" s="36">
        <v>2.032252E-3</v>
      </c>
      <c r="F2449" s="36">
        <v>2.8299999999999998E-7</v>
      </c>
      <c r="G2449" s="37">
        <f t="shared" si="530"/>
        <v>6.0297609567951937</v>
      </c>
      <c r="H2449" s="37"/>
      <c r="I2449" s="37"/>
      <c r="J2449" s="37">
        <f t="shared" ref="J2449:J2460" si="531">F2449/0.0020052*1000</f>
        <v>0.14113305405944546</v>
      </c>
      <c r="K2449" s="37">
        <f t="shared" ref="K2449:K2460" si="532">SQRT((F2449/0.0020052*1000)^2+(F$2413/0.0020052*1000)^2)</f>
        <v>0.54958249765265355</v>
      </c>
      <c r="L2449" s="39"/>
      <c r="M2449" s="25"/>
    </row>
    <row r="2450" spans="1:13" x14ac:dyDescent="0.2">
      <c r="A2450" s="25"/>
      <c r="B2450" s="35" t="s">
        <v>1376</v>
      </c>
      <c r="C2450" s="36">
        <v>2107014075.4749999</v>
      </c>
      <c r="D2450" s="33"/>
      <c r="E2450" s="36">
        <v>2.0310390000000001E-3</v>
      </c>
      <c r="F2450" s="36">
        <v>3.0699999999999998E-7</v>
      </c>
      <c r="G2450" s="37">
        <f t="shared" si="530"/>
        <v>5.429287147425077</v>
      </c>
      <c r="H2450" s="37"/>
      <c r="I2450" s="37"/>
      <c r="J2450" s="37">
        <f t="shared" si="531"/>
        <v>0.15310193496908039</v>
      </c>
      <c r="K2450" s="37">
        <f t="shared" si="532"/>
        <v>0.55277715697128726</v>
      </c>
      <c r="L2450" s="39"/>
      <c r="M2450" s="25"/>
    </row>
    <row r="2451" spans="1:13" x14ac:dyDescent="0.2">
      <c r="A2451" s="25"/>
      <c r="B2451" s="35" t="s">
        <v>1375</v>
      </c>
      <c r="C2451" s="36">
        <v>1995086143.9549999</v>
      </c>
      <c r="D2451" s="33"/>
      <c r="E2451" s="36">
        <v>2.0315620000000002E-3</v>
      </c>
      <c r="F2451" s="36">
        <v>5.5499999999999998E-7</v>
      </c>
      <c r="G2451" s="37">
        <f t="shared" si="530"/>
        <v>5.6881888805666581</v>
      </c>
      <c r="H2451" s="37"/>
      <c r="I2451" s="37"/>
      <c r="J2451" s="37">
        <f t="shared" si="531"/>
        <v>0.27678037103530817</v>
      </c>
      <c r="K2451" s="37">
        <f t="shared" si="532"/>
        <v>0.5989405284069742</v>
      </c>
      <c r="L2451" s="39"/>
      <c r="M2451" s="25"/>
    </row>
    <row r="2452" spans="1:13" x14ac:dyDescent="0.2">
      <c r="A2452" s="25"/>
      <c r="B2452" s="35" t="s">
        <v>1374</v>
      </c>
      <c r="C2452" s="36">
        <v>2072031591.21</v>
      </c>
      <c r="D2452" s="33"/>
      <c r="E2452" s="36">
        <v>2.0320189999999999E-3</v>
      </c>
      <c r="F2452" s="36">
        <v>6.0500000000000003E-7</v>
      </c>
      <c r="G2452" s="37">
        <f t="shared" si="530"/>
        <v>5.9144185020687523</v>
      </c>
      <c r="H2452" s="37"/>
      <c r="I2452" s="37"/>
      <c r="J2452" s="37">
        <f t="shared" si="531"/>
        <v>0.30171553959704767</v>
      </c>
      <c r="K2452" s="37">
        <f t="shared" si="532"/>
        <v>0.61086385521842779</v>
      </c>
      <c r="L2452" s="39"/>
      <c r="M2452" s="25"/>
    </row>
    <row r="2453" spans="1:13" x14ac:dyDescent="0.2">
      <c r="A2453" s="25"/>
      <c r="B2453" s="35" t="s">
        <v>1373</v>
      </c>
      <c r="C2453" s="36">
        <v>2015283340.1559999</v>
      </c>
      <c r="D2453" s="33"/>
      <c r="E2453" s="36">
        <v>2.0318010000000002E-3</v>
      </c>
      <c r="F2453" s="36">
        <v>7.4600000000000004E-7</v>
      </c>
      <c r="G2453" s="37">
        <f t="shared" si="530"/>
        <v>5.8065015272603659</v>
      </c>
      <c r="H2453" s="37"/>
      <c r="I2453" s="37"/>
      <c r="J2453" s="37">
        <f t="shared" si="531"/>
        <v>0.37203271494115303</v>
      </c>
      <c r="K2453" s="37">
        <f t="shared" si="532"/>
        <v>0.64848340284425776</v>
      </c>
      <c r="L2453" s="39"/>
      <c r="M2453" s="25"/>
    </row>
    <row r="2454" spans="1:13" x14ac:dyDescent="0.2">
      <c r="A2454" s="25"/>
      <c r="B2454" s="35" t="s">
        <v>1372</v>
      </c>
      <c r="C2454" s="36">
        <v>2017997071.7909999</v>
      </c>
      <c r="D2454" s="33"/>
      <c r="E2454" s="36">
        <v>2.0321269999999999E-3</v>
      </c>
      <c r="F2454" s="36">
        <v>5.2300000000000001E-7</v>
      </c>
      <c r="G2454" s="37">
        <f t="shared" si="530"/>
        <v>5.9678819574784381</v>
      </c>
      <c r="H2454" s="37"/>
      <c r="I2454" s="37"/>
      <c r="J2454" s="37">
        <f t="shared" si="531"/>
        <v>0.26082186315579492</v>
      </c>
      <c r="K2454" s="37">
        <f t="shared" si="532"/>
        <v>0.59173509873763852</v>
      </c>
      <c r="L2454" s="39"/>
      <c r="M2454" s="25"/>
    </row>
    <row r="2455" spans="1:13" x14ac:dyDescent="0.2">
      <c r="A2455" s="25"/>
      <c r="B2455" s="35" t="s">
        <v>1371</v>
      </c>
      <c r="C2455" s="36">
        <v>2058183705.901</v>
      </c>
      <c r="D2455" s="33"/>
      <c r="E2455" s="36">
        <v>2.032631E-3</v>
      </c>
      <c r="F2455" s="36">
        <v>3.0899999999999997E-7</v>
      </c>
      <c r="G2455" s="37">
        <f t="shared" si="530"/>
        <v>6.2173780827239344</v>
      </c>
      <c r="H2455" s="37"/>
      <c r="I2455" s="37"/>
      <c r="J2455" s="37">
        <f t="shared" si="531"/>
        <v>0.15409934171154996</v>
      </c>
      <c r="K2455" s="37">
        <f t="shared" si="532"/>
        <v>0.55305423775061668</v>
      </c>
      <c r="L2455" s="39"/>
      <c r="M2455" s="25"/>
    </row>
    <row r="2456" spans="1:13" x14ac:dyDescent="0.2">
      <c r="A2456" s="25"/>
      <c r="B2456" s="35" t="s">
        <v>1370</v>
      </c>
      <c r="C2456" s="36">
        <v>2090311531.8329999</v>
      </c>
      <c r="D2456" s="33"/>
      <c r="E2456" s="36">
        <v>2.0324029999999999E-3</v>
      </c>
      <c r="F2456" s="36">
        <v>4.6499999999999999E-7</v>
      </c>
      <c r="G2456" s="37">
        <f t="shared" si="530"/>
        <v>6.10451078797003</v>
      </c>
      <c r="H2456" s="37"/>
      <c r="I2456" s="37"/>
      <c r="J2456" s="37">
        <f t="shared" si="531"/>
        <v>0.23189706762417714</v>
      </c>
      <c r="K2456" s="37">
        <f t="shared" si="532"/>
        <v>0.57956762569235598</v>
      </c>
      <c r="L2456" s="39"/>
      <c r="M2456" s="25"/>
    </row>
    <row r="2457" spans="1:13" x14ac:dyDescent="0.2">
      <c r="A2457" s="25"/>
      <c r="B2457" s="35" t="s">
        <v>1369</v>
      </c>
      <c r="C2457" s="36">
        <v>1982772214.325</v>
      </c>
      <c r="D2457" s="33"/>
      <c r="E2457" s="36">
        <v>2.033066E-3</v>
      </c>
      <c r="F2457" s="36">
        <v>4.89E-7</v>
      </c>
      <c r="G2457" s="37">
        <f t="shared" si="530"/>
        <v>6.4327170003464218</v>
      </c>
      <c r="H2457" s="37"/>
      <c r="I2457" s="37"/>
      <c r="J2457" s="37">
        <f t="shared" si="531"/>
        <v>0.2438659485338121</v>
      </c>
      <c r="K2457" s="37">
        <f t="shared" si="532"/>
        <v>0.58445956543825894</v>
      </c>
      <c r="L2457" s="39"/>
      <c r="M2457" s="25"/>
    </row>
    <row r="2458" spans="1:13" x14ac:dyDescent="0.2">
      <c r="A2458" s="25"/>
      <c r="B2458" s="35" t="s">
        <v>1368</v>
      </c>
      <c r="C2458" s="36">
        <v>2086911135.007</v>
      </c>
      <c r="D2458" s="33"/>
      <c r="E2458" s="36">
        <v>2.0316069999999999E-3</v>
      </c>
      <c r="F2458" s="36">
        <v>2.7599999999999998E-7</v>
      </c>
      <c r="G2458" s="37">
        <f t="shared" si="530"/>
        <v>5.7104653203203792</v>
      </c>
      <c r="H2458" s="37"/>
      <c r="I2458" s="37"/>
      <c r="J2458" s="37">
        <f t="shared" si="531"/>
        <v>0.1376421304608019</v>
      </c>
      <c r="K2458" s="37">
        <f t="shared" si="532"/>
        <v>0.54869639952871119</v>
      </c>
      <c r="L2458" s="39"/>
      <c r="M2458" s="25"/>
    </row>
    <row r="2459" spans="1:13" x14ac:dyDescent="0.2">
      <c r="A2459" s="25"/>
      <c r="B2459" s="35" t="s">
        <v>1367</v>
      </c>
      <c r="C2459" s="36">
        <v>1941519393.6860001</v>
      </c>
      <c r="D2459" s="33"/>
      <c r="E2459" s="36">
        <v>2.0332470000000002E-3</v>
      </c>
      <c r="F2459" s="36">
        <v>2.1299999999999999E-7</v>
      </c>
      <c r="G2459" s="37">
        <f t="shared" si="530"/>
        <v>6.5223177913571462</v>
      </c>
      <c r="H2459" s="37"/>
      <c r="I2459" s="37"/>
      <c r="J2459" s="37">
        <f t="shared" si="531"/>
        <v>0.10622381807301018</v>
      </c>
      <c r="K2459" s="37">
        <f t="shared" si="532"/>
        <v>0.54166953237559023</v>
      </c>
      <c r="L2459" s="39"/>
      <c r="M2459" s="25"/>
    </row>
    <row r="2460" spans="1:13" x14ac:dyDescent="0.2">
      <c r="A2460" s="25"/>
      <c r="B2460" s="35" t="s">
        <v>1366</v>
      </c>
      <c r="C2460" s="36">
        <v>2052374806.3369999</v>
      </c>
      <c r="D2460" s="33"/>
      <c r="E2460" s="36">
        <v>2.0331379999999999E-3</v>
      </c>
      <c r="F2460" s="36">
        <v>5.7599999999999997E-7</v>
      </c>
      <c r="G2460" s="37">
        <f t="shared" si="530"/>
        <v>6.468359303952953</v>
      </c>
      <c r="H2460" s="37"/>
      <c r="I2460" s="37"/>
      <c r="J2460" s="37">
        <f t="shared" si="531"/>
        <v>0.28725314183123879</v>
      </c>
      <c r="K2460" s="37">
        <f t="shared" si="532"/>
        <v>0.60385159623031581</v>
      </c>
      <c r="L2460" s="39"/>
      <c r="M2460" s="25"/>
    </row>
    <row r="2461" spans="1:13" x14ac:dyDescent="0.2">
      <c r="A2461" s="25"/>
      <c r="B2461" s="35"/>
      <c r="C2461" s="36"/>
      <c r="D2461" s="33"/>
      <c r="E2461" s="36"/>
      <c r="F2461" s="36"/>
      <c r="G2461" s="40"/>
      <c r="H2461" s="37"/>
      <c r="I2461" s="37"/>
      <c r="J2461" s="40"/>
      <c r="K2461" s="40"/>
      <c r="L2461" s="39"/>
      <c r="M2461" s="25"/>
    </row>
    <row r="2462" spans="1:13" x14ac:dyDescent="0.2">
      <c r="A2462" s="25">
        <v>1</v>
      </c>
      <c r="B2462" s="35" t="s">
        <v>1814</v>
      </c>
      <c r="C2462" s="36">
        <f>AVERAGE(C2463:C2479)</f>
        <v>1816792809.7618825</v>
      </c>
      <c r="D2462" s="33"/>
      <c r="E2462" s="36">
        <f>AVERAGE(E2463:E2479)</f>
        <v>2.0404615294117648E-3</v>
      </c>
      <c r="F2462" s="36">
        <f>2*STDEV(E2463:E2479)</f>
        <v>1.2864999256990211E-6</v>
      </c>
      <c r="G2462" s="37">
        <f t="shared" ref="G2462:G2479" si="533">1000*(E2462/((1+(0)/1000)*(E$2413/((1+((4.87)/1000))*0.0020052)))/0.0020052-1)</f>
        <v>10.093740675691132</v>
      </c>
      <c r="H2462" s="38">
        <f>G2462-I2462</f>
        <v>2.8237406756911323</v>
      </c>
      <c r="I2462" s="40">
        <v>7.27</v>
      </c>
      <c r="J2462" s="37"/>
      <c r="K2462" s="37">
        <f>F2462/0.0020052*1000</f>
        <v>0.64158185003940815</v>
      </c>
      <c r="L2462" s="39" t="s">
        <v>3641</v>
      </c>
      <c r="M2462" s="25"/>
    </row>
    <row r="2463" spans="1:13" x14ac:dyDescent="0.2">
      <c r="A2463" s="25"/>
      <c r="B2463" s="35" t="s">
        <v>1365</v>
      </c>
      <c r="C2463" s="36">
        <v>1904218572.9979999</v>
      </c>
      <c r="D2463" s="33"/>
      <c r="E2463" s="36">
        <v>2.0393759999999999E-3</v>
      </c>
      <c r="F2463" s="36">
        <v>4.4000000000000002E-7</v>
      </c>
      <c r="G2463" s="37">
        <f t="shared" si="533"/>
        <v>9.5563688858593121</v>
      </c>
      <c r="H2463" s="37"/>
      <c r="I2463" s="37"/>
      <c r="J2463" s="37">
        <f t="shared" ref="J2463:J2479" si="534">F2463/0.0020052*1000</f>
        <v>0.21942948334330742</v>
      </c>
      <c r="K2463" s="37">
        <f t="shared" ref="K2463:K2479" si="535">SQRT((F2463/0.0020052*1000)^2+(F$2413/0.0020052*1000)^2)</f>
        <v>0.57469268390879436</v>
      </c>
      <c r="L2463" s="39"/>
      <c r="M2463" s="25"/>
    </row>
    <row r="2464" spans="1:13" x14ac:dyDescent="0.2">
      <c r="A2464" s="25"/>
      <c r="B2464" s="35" t="s">
        <v>1364</v>
      </c>
      <c r="C2464" s="36">
        <v>1803136868.0469999</v>
      </c>
      <c r="D2464" s="33"/>
      <c r="E2464" s="36">
        <v>2.039735E-3</v>
      </c>
      <c r="F2464" s="36">
        <v>3.9000000000000002E-7</v>
      </c>
      <c r="G2464" s="37">
        <f t="shared" si="533"/>
        <v>9.7340853718972387</v>
      </c>
      <c r="H2464" s="37"/>
      <c r="I2464" s="37"/>
      <c r="J2464" s="37">
        <f t="shared" si="534"/>
        <v>0.19449431478156795</v>
      </c>
      <c r="K2464" s="37">
        <f t="shared" si="535"/>
        <v>0.56564160142296305</v>
      </c>
      <c r="L2464" s="39"/>
      <c r="M2464" s="25"/>
    </row>
    <row r="2465" spans="1:13" x14ac:dyDescent="0.2">
      <c r="A2465" s="25"/>
      <c r="B2465" s="35" t="s">
        <v>1363</v>
      </c>
      <c r="C2465" s="36">
        <v>1788345621.2939999</v>
      </c>
      <c r="D2465" s="33"/>
      <c r="E2465" s="36">
        <v>2.0411959999999999E-3</v>
      </c>
      <c r="F2465" s="36">
        <v>3.0699999999999998E-7</v>
      </c>
      <c r="G2465" s="37">
        <f t="shared" si="533"/>
        <v>10.457327115912074</v>
      </c>
      <c r="H2465" s="37"/>
      <c r="I2465" s="37"/>
      <c r="J2465" s="37">
        <f t="shared" si="534"/>
        <v>0.15310193496908039</v>
      </c>
      <c r="K2465" s="37">
        <f t="shared" si="535"/>
        <v>0.55277715697128726</v>
      </c>
      <c r="L2465" s="39"/>
      <c r="M2465" s="25"/>
    </row>
    <row r="2466" spans="1:13" x14ac:dyDescent="0.2">
      <c r="A2466" s="25"/>
      <c r="B2466" s="35" t="s">
        <v>1362</v>
      </c>
      <c r="C2466" s="36">
        <v>1805858633.3369999</v>
      </c>
      <c r="D2466" s="33"/>
      <c r="E2466" s="36">
        <v>2.0410509999999999E-3</v>
      </c>
      <c r="F2466" s="36">
        <v>1.5099999999999999E-7</v>
      </c>
      <c r="G2466" s="37">
        <f t="shared" si="533"/>
        <v>10.385547476704726</v>
      </c>
      <c r="H2466" s="37"/>
      <c r="I2466" s="37"/>
      <c r="J2466" s="37">
        <f t="shared" si="534"/>
        <v>7.5304209056453214E-2</v>
      </c>
      <c r="K2466" s="37">
        <f t="shared" si="535"/>
        <v>0.53646351849832308</v>
      </c>
      <c r="L2466" s="39"/>
      <c r="M2466" s="25"/>
    </row>
    <row r="2467" spans="1:13" x14ac:dyDescent="0.2">
      <c r="A2467" s="25"/>
      <c r="B2467" s="35" t="s">
        <v>1361</v>
      </c>
      <c r="C2467" s="36">
        <v>1798774900.7119999</v>
      </c>
      <c r="D2467" s="33"/>
      <c r="E2467" s="36">
        <v>2.0405979999999998E-3</v>
      </c>
      <c r="F2467" s="36">
        <v>4.15E-7</v>
      </c>
      <c r="G2467" s="37">
        <f t="shared" si="533"/>
        <v>10.16129798318044</v>
      </c>
      <c r="H2467" s="37"/>
      <c r="I2467" s="37"/>
      <c r="J2467" s="37">
        <f t="shared" si="534"/>
        <v>0.20696189906243767</v>
      </c>
      <c r="K2467" s="37">
        <f t="shared" si="535"/>
        <v>0.57004877900186157</v>
      </c>
      <c r="L2467" s="39"/>
      <c r="M2467" s="25"/>
    </row>
    <row r="2468" spans="1:13" x14ac:dyDescent="0.2">
      <c r="A2468" s="25"/>
      <c r="B2468" s="35" t="s">
        <v>1360</v>
      </c>
      <c r="C2468" s="36">
        <v>1807959646.8340001</v>
      </c>
      <c r="D2468" s="33"/>
      <c r="E2468" s="36">
        <v>2.0411380000000001E-3</v>
      </c>
      <c r="F2468" s="36">
        <v>6.06E-7</v>
      </c>
      <c r="G2468" s="37">
        <f t="shared" si="533"/>
        <v>10.42861526022909</v>
      </c>
      <c r="H2468" s="37"/>
      <c r="I2468" s="37"/>
      <c r="J2468" s="37">
        <f t="shared" si="534"/>
        <v>0.30221424296828248</v>
      </c>
      <c r="K2468" s="37">
        <f t="shared" si="535"/>
        <v>0.61111032672576782</v>
      </c>
      <c r="L2468" s="39"/>
      <c r="M2468" s="25"/>
    </row>
    <row r="2469" spans="1:13" x14ac:dyDescent="0.2">
      <c r="A2469" s="25"/>
      <c r="B2469" s="35" t="s">
        <v>1359</v>
      </c>
      <c r="C2469" s="36">
        <v>1878645510.0710001</v>
      </c>
      <c r="D2469" s="33"/>
      <c r="E2469" s="36">
        <v>2.0396939999999999E-3</v>
      </c>
      <c r="F2469" s="36">
        <v>5.3300000000000002E-7</v>
      </c>
      <c r="G2469" s="37">
        <f t="shared" si="533"/>
        <v>9.713789060121325</v>
      </c>
      <c r="H2469" s="37"/>
      <c r="I2469" s="37"/>
      <c r="J2469" s="37">
        <f t="shared" si="534"/>
        <v>0.2658088968681428</v>
      </c>
      <c r="K2469" s="37">
        <f t="shared" si="535"/>
        <v>0.59395012621620147</v>
      </c>
      <c r="L2469" s="39"/>
      <c r="M2469" s="25"/>
    </row>
    <row r="2470" spans="1:13" x14ac:dyDescent="0.2">
      <c r="A2470" s="25"/>
      <c r="B2470" s="35" t="s">
        <v>1358</v>
      </c>
      <c r="C2470" s="36">
        <v>1806967553.3640001</v>
      </c>
      <c r="D2470" s="33"/>
      <c r="E2470" s="36">
        <v>2.0408940000000001E-3</v>
      </c>
      <c r="F2470" s="36">
        <v>3.7599999999999998E-7</v>
      </c>
      <c r="G2470" s="37">
        <f t="shared" si="533"/>
        <v>10.307827453562846</v>
      </c>
      <c r="H2470" s="37"/>
      <c r="I2470" s="37"/>
      <c r="J2470" s="37">
        <f t="shared" si="534"/>
        <v>0.18751246758428086</v>
      </c>
      <c r="K2470" s="37">
        <f t="shared" si="535"/>
        <v>0.56327906784961268</v>
      </c>
      <c r="L2470" s="39"/>
      <c r="M2470" s="25"/>
    </row>
    <row r="2471" spans="1:13" x14ac:dyDescent="0.2">
      <c r="A2471" s="25"/>
      <c r="B2471" s="35" t="s">
        <v>1357</v>
      </c>
      <c r="C2471" s="36">
        <v>1861272711.286</v>
      </c>
      <c r="D2471" s="33"/>
      <c r="E2471" s="36">
        <v>2.0395769999999999E-3</v>
      </c>
      <c r="F2471" s="36">
        <v>6.4600000000000004E-7</v>
      </c>
      <c r="G2471" s="37">
        <f t="shared" si="533"/>
        <v>9.6558703167608506</v>
      </c>
      <c r="H2471" s="37"/>
      <c r="I2471" s="37"/>
      <c r="J2471" s="37">
        <f t="shared" si="534"/>
        <v>0.32216237781767409</v>
      </c>
      <c r="K2471" s="37">
        <f t="shared" si="535"/>
        <v>0.62121733753906161</v>
      </c>
      <c r="L2471" s="39"/>
      <c r="M2471" s="25"/>
    </row>
    <row r="2472" spans="1:13" x14ac:dyDescent="0.2">
      <c r="A2472" s="25"/>
      <c r="B2472" s="35" t="s">
        <v>1356</v>
      </c>
      <c r="C2472" s="36">
        <v>1820908507.108</v>
      </c>
      <c r="D2472" s="33"/>
      <c r="E2472" s="36">
        <v>2.0406970000000002E-3</v>
      </c>
      <c r="F2472" s="36">
        <v>6.5099999999999999E-7</v>
      </c>
      <c r="G2472" s="37">
        <f t="shared" si="533"/>
        <v>10.210306150639559</v>
      </c>
      <c r="H2472" s="37"/>
      <c r="I2472" s="37"/>
      <c r="J2472" s="37">
        <f t="shared" si="534"/>
        <v>0.32465589467384798</v>
      </c>
      <c r="K2472" s="37">
        <f t="shared" si="535"/>
        <v>0.62251412251005145</v>
      </c>
      <c r="L2472" s="39"/>
      <c r="M2472" s="25"/>
    </row>
    <row r="2473" spans="1:13" x14ac:dyDescent="0.2">
      <c r="A2473" s="25"/>
      <c r="B2473" s="35" t="s">
        <v>1355</v>
      </c>
      <c r="C2473" s="36">
        <v>1866324643.7750001</v>
      </c>
      <c r="D2473" s="33"/>
      <c r="E2473" s="36">
        <v>2.0403270000000002E-3</v>
      </c>
      <c r="F2473" s="36">
        <v>6.9699999999999995E-7</v>
      </c>
      <c r="G2473" s="37">
        <f t="shared" si="533"/>
        <v>10.027144312661829</v>
      </c>
      <c r="H2473" s="37"/>
      <c r="I2473" s="37"/>
      <c r="J2473" s="37">
        <f t="shared" si="534"/>
        <v>0.34759624975064829</v>
      </c>
      <c r="K2473" s="37">
        <f t="shared" si="535"/>
        <v>0.63477991116504129</v>
      </c>
      <c r="L2473" s="39"/>
      <c r="M2473" s="25"/>
    </row>
    <row r="2474" spans="1:13" x14ac:dyDescent="0.2">
      <c r="A2474" s="25"/>
      <c r="B2474" s="35" t="s">
        <v>1354</v>
      </c>
      <c r="C2474" s="36">
        <v>1803956863.9070001</v>
      </c>
      <c r="D2474" s="33"/>
      <c r="E2474" s="36">
        <v>2.0395320000000002E-3</v>
      </c>
      <c r="F2474" s="36">
        <v>1.6199999999999999E-7</v>
      </c>
      <c r="G2474" s="37">
        <f t="shared" si="533"/>
        <v>9.6335938770066853</v>
      </c>
      <c r="H2474" s="37"/>
      <c r="I2474" s="37"/>
      <c r="J2474" s="37">
        <f t="shared" si="534"/>
        <v>8.0789946140035915E-2</v>
      </c>
      <c r="K2474" s="37">
        <f t="shared" si="535"/>
        <v>0.53726101494086886</v>
      </c>
      <c r="L2474" s="39"/>
      <c r="M2474" s="25"/>
    </row>
    <row r="2475" spans="1:13" x14ac:dyDescent="0.2">
      <c r="A2475" s="25"/>
      <c r="B2475" s="35" t="s">
        <v>1353</v>
      </c>
      <c r="C2475" s="36">
        <v>1804074170.8789999</v>
      </c>
      <c r="D2475" s="33"/>
      <c r="E2475" s="36">
        <v>2.0403309999999998E-3</v>
      </c>
      <c r="F2475" s="36">
        <v>8.0699999999999996E-7</v>
      </c>
      <c r="G2475" s="37">
        <f t="shared" si="533"/>
        <v>10.029124440639858</v>
      </c>
      <c r="H2475" s="37"/>
      <c r="I2475" s="37"/>
      <c r="J2475" s="37">
        <f t="shared" si="534"/>
        <v>0.40245362058647516</v>
      </c>
      <c r="K2475" s="37">
        <f t="shared" si="535"/>
        <v>0.66640175532567825</v>
      </c>
      <c r="L2475" s="39"/>
      <c r="M2475" s="25"/>
    </row>
    <row r="2476" spans="1:13" x14ac:dyDescent="0.2">
      <c r="A2476" s="25"/>
      <c r="B2476" s="35" t="s">
        <v>1352</v>
      </c>
      <c r="C2476" s="36">
        <v>1780223921.279</v>
      </c>
      <c r="D2476" s="33"/>
      <c r="E2476" s="36">
        <v>2.0410049999999998E-3</v>
      </c>
      <c r="F2476" s="36">
        <v>3.5199999999999998E-7</v>
      </c>
      <c r="G2476" s="37">
        <f t="shared" si="533"/>
        <v>10.362776004956054</v>
      </c>
      <c r="H2476" s="37"/>
      <c r="I2476" s="37"/>
      <c r="J2476" s="37">
        <f t="shared" si="534"/>
        <v>0.17554358667464592</v>
      </c>
      <c r="K2476" s="37">
        <f t="shared" si="535"/>
        <v>0.55940855696045755</v>
      </c>
      <c r="L2476" s="39"/>
      <c r="M2476" s="25"/>
    </row>
    <row r="2477" spans="1:13" x14ac:dyDescent="0.2">
      <c r="A2477" s="25"/>
      <c r="B2477" s="35" t="s">
        <v>1351</v>
      </c>
      <c r="C2477" s="36">
        <v>1792462251.529</v>
      </c>
      <c r="D2477" s="33"/>
      <c r="E2477" s="36">
        <v>2.0410070000000001E-3</v>
      </c>
      <c r="F2477" s="36">
        <v>3.7500000000000001E-7</v>
      </c>
      <c r="G2477" s="37">
        <f t="shared" si="533"/>
        <v>10.36376606894529</v>
      </c>
      <c r="H2477" s="37"/>
      <c r="I2477" s="37"/>
      <c r="J2477" s="37">
        <f t="shared" si="534"/>
        <v>0.18701376421304611</v>
      </c>
      <c r="K2477" s="37">
        <f t="shared" si="535"/>
        <v>0.56311324863042911</v>
      </c>
      <c r="L2477" s="39"/>
      <c r="M2477" s="25"/>
    </row>
    <row r="2478" spans="1:13" x14ac:dyDescent="0.2">
      <c r="A2478" s="25"/>
      <c r="B2478" s="35" t="s">
        <v>1350</v>
      </c>
      <c r="C2478" s="36">
        <v>1786332696.0190001</v>
      </c>
      <c r="D2478" s="33"/>
      <c r="E2478" s="36">
        <v>2.04112E-3</v>
      </c>
      <c r="F2478" s="36">
        <v>6.0999999999999998E-7</v>
      </c>
      <c r="G2478" s="37">
        <f t="shared" si="533"/>
        <v>10.419704684327513</v>
      </c>
      <c r="H2478" s="37"/>
      <c r="I2478" s="37"/>
      <c r="J2478" s="37">
        <f t="shared" si="534"/>
        <v>0.3042090564532216</v>
      </c>
      <c r="K2478" s="37">
        <f t="shared" si="535"/>
        <v>0.61209928345501441</v>
      </c>
      <c r="L2478" s="39"/>
      <c r="M2478" s="25"/>
    </row>
    <row r="2479" spans="1:13" x14ac:dyDescent="0.2">
      <c r="A2479" s="25"/>
      <c r="B2479" s="35" t="s">
        <v>1349</v>
      </c>
      <c r="C2479" s="36">
        <v>1776014693.513</v>
      </c>
      <c r="D2479" s="33"/>
      <c r="E2479" s="36">
        <v>2.040568E-3</v>
      </c>
      <c r="F2479" s="36">
        <v>7.7400000000000002E-7</v>
      </c>
      <c r="G2479" s="37">
        <f t="shared" si="533"/>
        <v>10.146447023344551</v>
      </c>
      <c r="H2479" s="37"/>
      <c r="I2479" s="37"/>
      <c r="J2479" s="37">
        <f t="shared" si="534"/>
        <v>0.38599640933572715</v>
      </c>
      <c r="K2479" s="37">
        <f t="shared" si="535"/>
        <v>0.65659394666571269</v>
      </c>
      <c r="L2479" s="39"/>
      <c r="M2479" s="25"/>
    </row>
    <row r="2480" spans="1:13" x14ac:dyDescent="0.2">
      <c r="A2480" s="25"/>
      <c r="B2480" s="35"/>
      <c r="C2480" s="36"/>
      <c r="D2480" s="33"/>
      <c r="E2480" s="36"/>
      <c r="F2480" s="36"/>
      <c r="G2480" s="40"/>
      <c r="H2480" s="37"/>
      <c r="I2480" s="37"/>
      <c r="J2480" s="40"/>
      <c r="K2480" s="40"/>
      <c r="L2480" s="39"/>
      <c r="M2480" s="25"/>
    </row>
    <row r="2481" spans="1:13" x14ac:dyDescent="0.2">
      <c r="A2481" s="25">
        <v>1</v>
      </c>
      <c r="B2481" s="35" t="s">
        <v>1815</v>
      </c>
      <c r="C2481" s="36">
        <f>AVERAGE(C2482:C2483,C2485:C2493)</f>
        <v>1773884098.3795457</v>
      </c>
      <c r="D2481" s="33"/>
      <c r="E2481" s="36">
        <f>AVERAGE(E2482:E2483,E2485:E2493)</f>
        <v>2.0408661818181813E-3</v>
      </c>
      <c r="F2481" s="36">
        <f>2*STDEV(E2482:E2483,E2485:E2493)</f>
        <v>9.1172794985432246E-7</v>
      </c>
      <c r="G2481" s="37">
        <f t="shared" ref="G2481:G2493" si="536">1000*(E2481/((1+(0)/1000)*(E$2413/((1+((4.87)/1000))*0.0020052)))/0.0020052-1)</f>
        <v>10.294056563532772</v>
      </c>
      <c r="H2481" s="38">
        <f>G2481-I2481</f>
        <v>3.5140565635327716</v>
      </c>
      <c r="I2481" s="40">
        <v>6.78</v>
      </c>
      <c r="J2481" s="37"/>
      <c r="K2481" s="37">
        <f>F2481/0.0020052*1000</f>
        <v>0.45468180224133375</v>
      </c>
      <c r="L2481" s="39" t="s">
        <v>3641</v>
      </c>
      <c r="M2481" s="25"/>
    </row>
    <row r="2482" spans="1:13" x14ac:dyDescent="0.2">
      <c r="A2482" s="25"/>
      <c r="B2482" s="35" t="s">
        <v>1348</v>
      </c>
      <c r="C2482" s="36">
        <v>1769254403.7639999</v>
      </c>
      <c r="D2482" s="33"/>
      <c r="E2482" s="36">
        <v>2.0413480000000001E-3</v>
      </c>
      <c r="F2482" s="36">
        <v>5.0900000000000002E-7</v>
      </c>
      <c r="G2482" s="37">
        <f t="shared" si="536"/>
        <v>10.53257197908164</v>
      </c>
      <c r="H2482" s="37"/>
      <c r="I2482" s="37"/>
      <c r="J2482" s="37">
        <f t="shared" ref="J2482:J2493" si="537">F2482/0.0020052*1000</f>
        <v>0.25384001595850791</v>
      </c>
      <c r="K2482" s="37">
        <f t="shared" ref="K2482:K2493" si="538">SQRT((F2482/0.0020052*1000)^2+(F$2413/0.0020052*1000)^2)</f>
        <v>0.58869103652068477</v>
      </c>
      <c r="L2482" s="39"/>
      <c r="M2482" s="25"/>
    </row>
    <row r="2483" spans="1:13" x14ac:dyDescent="0.2">
      <c r="A2483" s="25"/>
      <c r="B2483" s="35" t="s">
        <v>1347</v>
      </c>
      <c r="C2483" s="36">
        <v>1772471327.227</v>
      </c>
      <c r="D2483" s="33"/>
      <c r="E2483" s="36">
        <v>2.04054E-3</v>
      </c>
      <c r="F2483" s="36">
        <v>4.9800000000000004E-7</v>
      </c>
      <c r="G2483" s="37">
        <f t="shared" si="536"/>
        <v>10.132586127497456</v>
      </c>
      <c r="H2483" s="37"/>
      <c r="I2483" s="37"/>
      <c r="J2483" s="37">
        <f t="shared" si="537"/>
        <v>0.24835427887492523</v>
      </c>
      <c r="K2483" s="37">
        <f t="shared" si="538"/>
        <v>0.58634651070290067</v>
      </c>
      <c r="L2483" s="39"/>
      <c r="M2483" s="25"/>
    </row>
    <row r="2484" spans="1:13" x14ac:dyDescent="0.2">
      <c r="A2484" s="25"/>
      <c r="B2484" s="41" t="s">
        <v>1346</v>
      </c>
      <c r="C2484" s="42">
        <v>1792037416.4860001</v>
      </c>
      <c r="D2484" s="33"/>
      <c r="E2484" s="42">
        <v>2.038294E-3</v>
      </c>
      <c r="F2484" s="42">
        <v>5.3200000000000005E-7</v>
      </c>
      <c r="G2484" s="44">
        <f t="shared" si="536"/>
        <v>9.0207442677729954</v>
      </c>
      <c r="H2484" s="37"/>
      <c r="I2484" s="37"/>
      <c r="J2484" s="44">
        <f t="shared" si="537"/>
        <v>0.26531019349690804</v>
      </c>
      <c r="K2484" s="44">
        <f t="shared" si="538"/>
        <v>0.59372711033887393</v>
      </c>
      <c r="L2484" s="39" t="s">
        <v>9</v>
      </c>
      <c r="M2484" s="25"/>
    </row>
    <row r="2485" spans="1:13" x14ac:dyDescent="0.2">
      <c r="A2485" s="25"/>
      <c r="B2485" s="35" t="s">
        <v>1345</v>
      </c>
      <c r="C2485" s="36">
        <v>1792580752.8099999</v>
      </c>
      <c r="D2485" s="33"/>
      <c r="E2485" s="36">
        <v>2.0407770000000001E-3</v>
      </c>
      <c r="F2485" s="36">
        <v>5.5300000000000004E-7</v>
      </c>
      <c r="G2485" s="37">
        <f t="shared" si="536"/>
        <v>10.249908710202149</v>
      </c>
      <c r="H2485" s="37"/>
      <c r="I2485" s="37"/>
      <c r="J2485" s="37">
        <f t="shared" si="537"/>
        <v>0.27578296429283866</v>
      </c>
      <c r="K2485" s="37">
        <f t="shared" si="538"/>
        <v>0.59848026381170483</v>
      </c>
      <c r="L2485" s="39"/>
      <c r="M2485" s="25"/>
    </row>
    <row r="2486" spans="1:13" x14ac:dyDescent="0.2">
      <c r="A2486" s="25"/>
      <c r="B2486" s="35" t="s">
        <v>1344</v>
      </c>
      <c r="C2486" s="36">
        <v>1789847017.7190001</v>
      </c>
      <c r="D2486" s="33"/>
      <c r="E2486" s="36">
        <v>2.0406500000000002E-3</v>
      </c>
      <c r="F2486" s="36">
        <v>4.08E-7</v>
      </c>
      <c r="G2486" s="37">
        <f t="shared" si="536"/>
        <v>10.187039646896379</v>
      </c>
      <c r="H2486" s="37"/>
      <c r="I2486" s="37"/>
      <c r="J2486" s="37">
        <f t="shared" si="537"/>
        <v>0.20347097546379414</v>
      </c>
      <c r="K2486" s="37">
        <f t="shared" si="538"/>
        <v>0.56879066503782438</v>
      </c>
      <c r="L2486" s="39"/>
      <c r="M2486" s="25"/>
    </row>
    <row r="2487" spans="1:13" x14ac:dyDescent="0.2">
      <c r="A2487" s="25"/>
      <c r="B2487" s="35" t="s">
        <v>1343</v>
      </c>
      <c r="C2487" s="36">
        <v>1769949150.852</v>
      </c>
      <c r="D2487" s="33"/>
      <c r="E2487" s="36">
        <v>2.0407149999999998E-3</v>
      </c>
      <c r="F2487" s="36">
        <v>5.1600000000000001E-7</v>
      </c>
      <c r="G2487" s="37">
        <f t="shared" si="536"/>
        <v>10.219216726541136</v>
      </c>
      <c r="H2487" s="37"/>
      <c r="I2487" s="37"/>
      <c r="J2487" s="37">
        <f t="shared" si="537"/>
        <v>0.25733093955715142</v>
      </c>
      <c r="K2487" s="37">
        <f t="shared" si="538"/>
        <v>0.59020470620908216</v>
      </c>
      <c r="L2487" s="39"/>
      <c r="M2487" s="25"/>
    </row>
    <row r="2488" spans="1:13" x14ac:dyDescent="0.2">
      <c r="A2488" s="25"/>
      <c r="B2488" s="35" t="s">
        <v>1342</v>
      </c>
      <c r="C2488" s="36">
        <v>1806783032.7019999</v>
      </c>
      <c r="D2488" s="33"/>
      <c r="E2488" s="36">
        <v>2.0409809999999999E-3</v>
      </c>
      <c r="F2488" s="36">
        <v>3.0800000000000001E-7</v>
      </c>
      <c r="G2488" s="37">
        <f t="shared" si="536"/>
        <v>10.35089523708721</v>
      </c>
      <c r="H2488" s="37"/>
      <c r="I2488" s="37"/>
      <c r="J2488" s="37">
        <f t="shared" si="537"/>
        <v>0.1536006383403152</v>
      </c>
      <c r="K2488" s="37">
        <f t="shared" si="538"/>
        <v>0.55291548981425265</v>
      </c>
      <c r="L2488" s="39"/>
      <c r="M2488" s="25"/>
    </row>
    <row r="2489" spans="1:13" x14ac:dyDescent="0.2">
      <c r="A2489" s="25"/>
      <c r="B2489" s="35" t="s">
        <v>1341</v>
      </c>
      <c r="C2489" s="36">
        <v>1756656313.612</v>
      </c>
      <c r="D2489" s="33"/>
      <c r="E2489" s="36">
        <v>2.0407070000000001E-3</v>
      </c>
      <c r="F2489" s="36">
        <v>1.6E-7</v>
      </c>
      <c r="G2489" s="37">
        <f t="shared" si="536"/>
        <v>10.215256470584855</v>
      </c>
      <c r="H2489" s="37"/>
      <c r="I2489" s="37"/>
      <c r="J2489" s="37">
        <f t="shared" si="537"/>
        <v>7.9792539397566337E-2</v>
      </c>
      <c r="K2489" s="37">
        <f t="shared" si="538"/>
        <v>0.5371119363051754</v>
      </c>
      <c r="L2489" s="39"/>
      <c r="M2489" s="25"/>
    </row>
    <row r="2490" spans="1:13" x14ac:dyDescent="0.2">
      <c r="A2490" s="25"/>
      <c r="B2490" s="35" t="s">
        <v>1340</v>
      </c>
      <c r="C2490" s="36">
        <v>1757988171.2219999</v>
      </c>
      <c r="D2490" s="33"/>
      <c r="E2490" s="36">
        <v>2.0415300000000002E-3</v>
      </c>
      <c r="F2490" s="36">
        <v>4.3300000000000003E-7</v>
      </c>
      <c r="G2490" s="37">
        <f t="shared" si="536"/>
        <v>10.622667802086871</v>
      </c>
      <c r="H2490" s="37"/>
      <c r="I2490" s="37"/>
      <c r="J2490" s="37">
        <f t="shared" si="537"/>
        <v>0.21593855974466389</v>
      </c>
      <c r="K2490" s="37">
        <f t="shared" si="538"/>
        <v>0.57336885541733296</v>
      </c>
      <c r="L2490" s="39"/>
      <c r="M2490" s="25"/>
    </row>
    <row r="2491" spans="1:13" x14ac:dyDescent="0.2">
      <c r="A2491" s="25"/>
      <c r="B2491" s="35" t="s">
        <v>1339</v>
      </c>
      <c r="C2491" s="36">
        <v>1782201413.204</v>
      </c>
      <c r="D2491" s="33"/>
      <c r="E2491" s="36">
        <v>2.0401740000000001E-3</v>
      </c>
      <c r="F2491" s="36">
        <v>5.2600000000000002E-7</v>
      </c>
      <c r="G2491" s="37">
        <f t="shared" si="536"/>
        <v>9.9514044174979777</v>
      </c>
      <c r="H2491" s="37"/>
      <c r="I2491" s="37"/>
      <c r="J2491" s="37">
        <f t="shared" si="537"/>
        <v>0.26231797326949929</v>
      </c>
      <c r="K2491" s="37">
        <f t="shared" si="538"/>
        <v>0.59239606841892556</v>
      </c>
      <c r="L2491" s="39"/>
      <c r="M2491" s="25"/>
    </row>
    <row r="2492" spans="1:13" x14ac:dyDescent="0.2">
      <c r="A2492" s="25"/>
      <c r="B2492" s="35" t="s">
        <v>1338</v>
      </c>
      <c r="C2492" s="36">
        <v>1757681824.983</v>
      </c>
      <c r="D2492" s="33"/>
      <c r="E2492" s="36">
        <v>2.0404899999999998E-3</v>
      </c>
      <c r="F2492" s="36">
        <v>4.3300000000000003E-7</v>
      </c>
      <c r="G2492" s="37">
        <f t="shared" si="536"/>
        <v>10.107834527770532</v>
      </c>
      <c r="H2492" s="37"/>
      <c r="I2492" s="37"/>
      <c r="J2492" s="37">
        <f t="shared" si="537"/>
        <v>0.21593855974466389</v>
      </c>
      <c r="K2492" s="37">
        <f t="shared" si="538"/>
        <v>0.57336885541733296</v>
      </c>
      <c r="L2492" s="39"/>
      <c r="M2492" s="25"/>
    </row>
    <row r="2493" spans="1:13" x14ac:dyDescent="0.2">
      <c r="A2493" s="25"/>
      <c r="B2493" s="35" t="s">
        <v>1337</v>
      </c>
      <c r="C2493" s="36">
        <v>1757311674.0799999</v>
      </c>
      <c r="D2493" s="33"/>
      <c r="E2493" s="36">
        <v>2.041616E-3</v>
      </c>
      <c r="F2493" s="36">
        <v>4.3099999999999998E-7</v>
      </c>
      <c r="G2493" s="37">
        <f t="shared" si="536"/>
        <v>10.665240553616728</v>
      </c>
      <c r="H2493" s="37"/>
      <c r="I2493" s="37"/>
      <c r="J2493" s="37">
        <f t="shared" si="537"/>
        <v>0.2149411530021943</v>
      </c>
      <c r="K2493" s="37">
        <f t="shared" si="538"/>
        <v>0.57299396334681862</v>
      </c>
      <c r="L2493" s="39"/>
      <c r="M2493" s="25"/>
    </row>
    <row r="2494" spans="1:13" x14ac:dyDescent="0.2">
      <c r="A2494" s="25"/>
      <c r="B2494" s="35"/>
      <c r="C2494" s="36"/>
      <c r="D2494" s="33"/>
      <c r="E2494" s="36"/>
      <c r="F2494" s="36"/>
      <c r="G2494" s="40"/>
      <c r="H2494" s="37"/>
      <c r="I2494" s="37"/>
      <c r="J2494" s="40"/>
      <c r="K2494" s="40"/>
      <c r="L2494" s="39"/>
      <c r="M2494" s="25"/>
    </row>
    <row r="2495" spans="1:13" x14ac:dyDescent="0.2">
      <c r="A2495" s="25">
        <v>1</v>
      </c>
      <c r="B2495" s="35" t="s">
        <v>1816</v>
      </c>
      <c r="C2495" s="36">
        <f>AVERAGE(C2496:C2507)</f>
        <v>1793793617.075083</v>
      </c>
      <c r="D2495" s="33"/>
      <c r="E2495" s="36">
        <f>AVERAGE(E2496:E2507)</f>
        <v>2.0417785833333332E-3</v>
      </c>
      <c r="F2495" s="36">
        <f>2*STDEV(E2496:E2507)</f>
        <v>1.2149434579684261E-6</v>
      </c>
      <c r="G2495" s="37">
        <f t="shared" ref="G2495:G2507" si="539">1000*(E2495/((1+(0)/1000)*(E$2413/((1+((4.87)/1000))*0.0020052)))/0.0020052-1)</f>
        <v>10.745724505394794</v>
      </c>
      <c r="H2495" s="38">
        <f>G2495-I2495</f>
        <v>2.7457245053947936</v>
      </c>
      <c r="I2495" s="40">
        <v>8</v>
      </c>
      <c r="J2495" s="37"/>
      <c r="K2495" s="37">
        <f>F2495/0.0020052*1000</f>
        <v>0.60589639834850695</v>
      </c>
      <c r="L2495" s="39"/>
      <c r="M2495" s="25"/>
    </row>
    <row r="2496" spans="1:13" x14ac:dyDescent="0.2">
      <c r="A2496" s="25"/>
      <c r="B2496" s="35" t="s">
        <v>1336</v>
      </c>
      <c r="C2496" s="36">
        <v>1791785924.5510001</v>
      </c>
      <c r="D2496" s="33"/>
      <c r="E2496" s="36">
        <v>2.042042E-3</v>
      </c>
      <c r="F2496" s="36">
        <v>7.5099999999999999E-7</v>
      </c>
      <c r="G2496" s="37">
        <f t="shared" si="539"/>
        <v>10.876124183288427</v>
      </c>
      <c r="H2496" s="37"/>
      <c r="I2496" s="37"/>
      <c r="J2496" s="37">
        <f t="shared" ref="J2496:J2507" si="540">F2496/0.0020052*1000</f>
        <v>0.37452623179732697</v>
      </c>
      <c r="K2496" s="37">
        <f t="shared" ref="K2496:K2507" si="541">SQRT((F2496/0.0020052*1000)^2+(F$2413/0.0020052*1000)^2)</f>
        <v>0.64991713401193518</v>
      </c>
      <c r="L2496" s="39"/>
      <c r="M2496" s="25"/>
    </row>
    <row r="2497" spans="1:13" x14ac:dyDescent="0.2">
      <c r="A2497" s="25"/>
      <c r="B2497" s="35" t="s">
        <v>1335</v>
      </c>
      <c r="C2497" s="36">
        <v>1787127961.9890001</v>
      </c>
      <c r="D2497" s="33"/>
      <c r="E2497" s="36">
        <v>2.0414220000000002E-3</v>
      </c>
      <c r="F2497" s="36">
        <v>3.8799999999999998E-7</v>
      </c>
      <c r="G2497" s="37">
        <f t="shared" si="539"/>
        <v>10.569204346677186</v>
      </c>
      <c r="H2497" s="37"/>
      <c r="I2497" s="37"/>
      <c r="J2497" s="37">
        <f t="shared" si="540"/>
        <v>0.19349690803909836</v>
      </c>
      <c r="K2497" s="37">
        <f t="shared" si="541"/>
        <v>0.56529942172151026</v>
      </c>
      <c r="L2497" s="39"/>
      <c r="M2497" s="25"/>
    </row>
    <row r="2498" spans="1:13" x14ac:dyDescent="0.2">
      <c r="A2498" s="25"/>
      <c r="B2498" s="35" t="s">
        <v>1334</v>
      </c>
      <c r="C2498" s="36">
        <v>1783875459.826</v>
      </c>
      <c r="D2498" s="33"/>
      <c r="E2498" s="36">
        <v>2.0404860000000002E-3</v>
      </c>
      <c r="F2498" s="36">
        <v>6.2799999999999996E-7</v>
      </c>
      <c r="G2498" s="37">
        <f t="shared" si="539"/>
        <v>10.105854399792946</v>
      </c>
      <c r="H2498" s="37"/>
      <c r="I2498" s="37"/>
      <c r="J2498" s="37">
        <f t="shared" si="540"/>
        <v>0.31318571713544779</v>
      </c>
      <c r="K2498" s="37">
        <f t="shared" si="541"/>
        <v>0.6166098249262878</v>
      </c>
      <c r="L2498" s="39"/>
      <c r="M2498" s="25"/>
    </row>
    <row r="2499" spans="1:13" x14ac:dyDescent="0.2">
      <c r="A2499" s="25"/>
      <c r="B2499" s="35" t="s">
        <v>1333</v>
      </c>
      <c r="C2499" s="36">
        <v>1812189018.839</v>
      </c>
      <c r="D2499" s="33"/>
      <c r="E2499" s="36">
        <v>2.0418350000000001E-3</v>
      </c>
      <c r="F2499" s="36">
        <v>1.4100000000000001E-7</v>
      </c>
      <c r="G2499" s="37">
        <f t="shared" si="539"/>
        <v>10.773652560419844</v>
      </c>
      <c r="H2499" s="37"/>
      <c r="I2499" s="37"/>
      <c r="J2499" s="37">
        <f t="shared" si="540"/>
        <v>7.0317175344105337E-2</v>
      </c>
      <c r="K2499" s="37">
        <f t="shared" si="541"/>
        <v>0.53578623342370069</v>
      </c>
      <c r="L2499" s="39"/>
      <c r="M2499" s="25"/>
    </row>
    <row r="2500" spans="1:13" x14ac:dyDescent="0.2">
      <c r="A2500" s="25"/>
      <c r="B2500" s="35" t="s">
        <v>1332</v>
      </c>
      <c r="C2500" s="36">
        <v>1818072557.845</v>
      </c>
      <c r="D2500" s="33"/>
      <c r="E2500" s="36">
        <v>2.0413639999999999E-3</v>
      </c>
      <c r="F2500" s="36">
        <v>4.4799999999999999E-7</v>
      </c>
      <c r="G2500" s="37">
        <f t="shared" si="539"/>
        <v>10.54049249099398</v>
      </c>
      <c r="H2500" s="37"/>
      <c r="I2500" s="37"/>
      <c r="J2500" s="37">
        <f t="shared" si="540"/>
        <v>0.2234191103131857</v>
      </c>
      <c r="K2500" s="37">
        <f t="shared" si="541"/>
        <v>0.57622780359083514</v>
      </c>
      <c r="L2500" s="39"/>
      <c r="M2500" s="25"/>
    </row>
    <row r="2501" spans="1:13" x14ac:dyDescent="0.2">
      <c r="A2501" s="25"/>
      <c r="B2501" s="35" t="s">
        <v>1331</v>
      </c>
      <c r="C2501" s="36">
        <v>1772965789.8369999</v>
      </c>
      <c r="D2501" s="33"/>
      <c r="E2501" s="36">
        <v>2.042393E-3</v>
      </c>
      <c r="F2501" s="36">
        <v>5.7899999999999998E-7</v>
      </c>
      <c r="G2501" s="37">
        <f t="shared" si="539"/>
        <v>11.049880413370072</v>
      </c>
      <c r="H2501" s="37"/>
      <c r="I2501" s="37"/>
      <c r="J2501" s="37">
        <f t="shared" si="540"/>
        <v>0.28874925194494311</v>
      </c>
      <c r="K2501" s="37">
        <f t="shared" si="541"/>
        <v>0.60456473042739345</v>
      </c>
      <c r="L2501" s="39"/>
      <c r="M2501" s="25"/>
    </row>
    <row r="2502" spans="1:13" x14ac:dyDescent="0.2">
      <c r="A2502" s="25"/>
      <c r="B2502" s="35" t="s">
        <v>1330</v>
      </c>
      <c r="C2502" s="36">
        <v>1773585828.3570001</v>
      </c>
      <c r="D2502" s="33"/>
      <c r="E2502" s="36">
        <v>2.0419549999999998E-3</v>
      </c>
      <c r="F2502" s="36">
        <v>2.8200000000000001E-7</v>
      </c>
      <c r="G2502" s="37">
        <f t="shared" si="539"/>
        <v>10.833056399763841</v>
      </c>
      <c r="H2502" s="37"/>
      <c r="I2502" s="37"/>
      <c r="J2502" s="37">
        <f t="shared" si="540"/>
        <v>0.14063435068821067</v>
      </c>
      <c r="K2502" s="37">
        <f t="shared" si="541"/>
        <v>0.54945464177807912</v>
      </c>
      <c r="L2502" s="39"/>
      <c r="M2502" s="25"/>
    </row>
    <row r="2503" spans="1:13" x14ac:dyDescent="0.2">
      <c r="A2503" s="25"/>
      <c r="B2503" s="35" t="s">
        <v>1329</v>
      </c>
      <c r="C2503" s="36">
        <v>1832449380.1110001</v>
      </c>
      <c r="D2503" s="33"/>
      <c r="E2503" s="36">
        <v>2.041162E-3</v>
      </c>
      <c r="F2503" s="36">
        <v>4.0200000000000003E-7</v>
      </c>
      <c r="G2503" s="37">
        <f t="shared" si="539"/>
        <v>10.440496028098156</v>
      </c>
      <c r="H2503" s="37"/>
      <c r="I2503" s="37"/>
      <c r="J2503" s="37">
        <f t="shared" si="540"/>
        <v>0.20047875523638542</v>
      </c>
      <c r="K2503" s="37">
        <f t="shared" si="541"/>
        <v>0.567727147562201</v>
      </c>
      <c r="L2503" s="39"/>
      <c r="M2503" s="25"/>
    </row>
    <row r="2504" spans="1:13" x14ac:dyDescent="0.2">
      <c r="A2504" s="25"/>
      <c r="B2504" s="35" t="s">
        <v>1328</v>
      </c>
      <c r="C2504" s="36">
        <v>1788885166.5969999</v>
      </c>
      <c r="D2504" s="33"/>
      <c r="E2504" s="36">
        <v>2.0418490000000001E-3</v>
      </c>
      <c r="F2504" s="36">
        <v>4.03E-7</v>
      </c>
      <c r="G2504" s="37">
        <f t="shared" si="539"/>
        <v>10.780583008343392</v>
      </c>
      <c r="H2504" s="37"/>
      <c r="I2504" s="37"/>
      <c r="J2504" s="37">
        <f t="shared" si="540"/>
        <v>0.2009774586076202</v>
      </c>
      <c r="K2504" s="37">
        <f t="shared" si="541"/>
        <v>0.56790344394655712</v>
      </c>
      <c r="L2504" s="39"/>
      <c r="M2504" s="25"/>
    </row>
    <row r="2505" spans="1:13" x14ac:dyDescent="0.2">
      <c r="A2505" s="25"/>
      <c r="B2505" s="35" t="s">
        <v>1327</v>
      </c>
      <c r="C2505" s="36">
        <v>1800601178.0439999</v>
      </c>
      <c r="D2505" s="33"/>
      <c r="E2505" s="36">
        <v>2.0418379999999998E-3</v>
      </c>
      <c r="F2505" s="36">
        <v>5.1099999999999996E-7</v>
      </c>
      <c r="G2505" s="37">
        <f t="shared" si="539"/>
        <v>10.775137656403366</v>
      </c>
      <c r="H2505" s="37"/>
      <c r="I2505" s="37"/>
      <c r="J2505" s="37">
        <f t="shared" si="540"/>
        <v>0.25483742270097748</v>
      </c>
      <c r="K2505" s="37">
        <f t="shared" si="541"/>
        <v>0.58912179961944988</v>
      </c>
      <c r="L2505" s="39"/>
      <c r="M2505" s="25"/>
    </row>
    <row r="2506" spans="1:13" x14ac:dyDescent="0.2">
      <c r="A2506" s="25"/>
      <c r="B2506" s="35" t="s">
        <v>1326</v>
      </c>
      <c r="C2506" s="36">
        <v>1790781986.2030001</v>
      </c>
      <c r="D2506" s="33"/>
      <c r="E2506" s="36">
        <v>2.0428009999999999E-3</v>
      </c>
      <c r="F2506" s="36">
        <v>6.2500000000000005E-7</v>
      </c>
      <c r="G2506" s="37">
        <f t="shared" si="539"/>
        <v>11.251853467140194</v>
      </c>
      <c r="H2506" s="37"/>
      <c r="I2506" s="37"/>
      <c r="J2506" s="37">
        <f t="shared" si="540"/>
        <v>0.31168960702174348</v>
      </c>
      <c r="K2506" s="37">
        <f t="shared" si="541"/>
        <v>0.61585127579907761</v>
      </c>
      <c r="L2506" s="39"/>
      <c r="M2506" s="25"/>
    </row>
    <row r="2507" spans="1:13" x14ac:dyDescent="0.2">
      <c r="A2507" s="25"/>
      <c r="B2507" s="35" t="s">
        <v>1325</v>
      </c>
      <c r="C2507" s="36">
        <v>1773203152.7019999</v>
      </c>
      <c r="D2507" s="33"/>
      <c r="E2507" s="36">
        <v>2.042196E-3</v>
      </c>
      <c r="F2507" s="36">
        <v>3.0100000000000001E-7</v>
      </c>
      <c r="G2507" s="37">
        <f t="shared" si="539"/>
        <v>10.952359110446785</v>
      </c>
      <c r="H2507" s="37"/>
      <c r="I2507" s="37"/>
      <c r="J2507" s="37">
        <f t="shared" si="540"/>
        <v>0.15010971474167165</v>
      </c>
      <c r="K2507" s="37">
        <f t="shared" si="541"/>
        <v>0.55195589428668002</v>
      </c>
      <c r="L2507" s="39"/>
      <c r="M2507" s="25"/>
    </row>
    <row r="2508" spans="1:13" x14ac:dyDescent="0.2">
      <c r="A2508" s="25"/>
      <c r="B2508" s="35"/>
      <c r="C2508" s="36"/>
      <c r="D2508" s="33"/>
      <c r="E2508" s="36"/>
      <c r="F2508" s="36"/>
      <c r="G2508" s="40"/>
      <c r="H2508" s="37"/>
      <c r="I2508" s="37"/>
      <c r="J2508" s="40"/>
      <c r="K2508" s="40"/>
      <c r="L2508" s="39"/>
      <c r="M2508" s="25"/>
    </row>
    <row r="2509" spans="1:13" x14ac:dyDescent="0.2">
      <c r="A2509" s="25">
        <v>1</v>
      </c>
      <c r="B2509" s="35" t="s">
        <v>1817</v>
      </c>
      <c r="C2509" s="36">
        <f>AVERAGE(C2510:C2521)</f>
        <v>1766648619.9572506</v>
      </c>
      <c r="D2509" s="33"/>
      <c r="E2509" s="36">
        <f>AVERAGE(E2510:E2521)</f>
        <v>2.0407481666666672E-3</v>
      </c>
      <c r="F2509" s="36">
        <f>2*STDEV(E2510:E2521)</f>
        <v>1.0500828827317108E-6</v>
      </c>
      <c r="G2509" s="37">
        <f t="shared" ref="G2509:G2521" si="542">1000*(E2509/((1+(0)/1000)*(E$2413/((1+((4.87)/1000))*0.0020052)))/0.0020052-1)</f>
        <v>10.235635287693334</v>
      </c>
      <c r="H2509" s="38">
        <f>G2509-I2509</f>
        <v>3.2456352876933341</v>
      </c>
      <c r="I2509" s="40">
        <v>6.99</v>
      </c>
      <c r="J2509" s="37"/>
      <c r="K2509" s="37">
        <f>F2509/0.0020052*1000</f>
        <v>0.52367987369425029</v>
      </c>
      <c r="L2509" s="39"/>
      <c r="M2509" s="25"/>
    </row>
    <row r="2510" spans="1:13" x14ac:dyDescent="0.2">
      <c r="A2510" s="25"/>
      <c r="B2510" s="35" t="s">
        <v>1324</v>
      </c>
      <c r="C2510" s="36">
        <v>1752208995.2379999</v>
      </c>
      <c r="D2510" s="33"/>
      <c r="E2510" s="36">
        <v>2.0405319999999998E-3</v>
      </c>
      <c r="F2510" s="36">
        <v>5.4700000000000001E-7</v>
      </c>
      <c r="G2510" s="37">
        <f t="shared" si="542"/>
        <v>10.128625871541175</v>
      </c>
      <c r="H2510" s="37"/>
      <c r="I2510" s="37"/>
      <c r="J2510" s="37">
        <f t="shared" ref="J2510:J2521" si="543">F2510/0.0020052*1000</f>
        <v>0.27279074406542991</v>
      </c>
      <c r="K2510" s="37">
        <f t="shared" ref="K2510:K2521" si="544">SQRT((F2510/0.0020052*1000)^2+(F$2413/0.0020052*1000)^2)</f>
        <v>0.59710733777584202</v>
      </c>
      <c r="L2510" s="39"/>
      <c r="M2510" s="25"/>
    </row>
    <row r="2511" spans="1:13" x14ac:dyDescent="0.2">
      <c r="A2511" s="25"/>
      <c r="B2511" s="35" t="s">
        <v>1323</v>
      </c>
      <c r="C2511" s="36">
        <v>1751164725.2969999</v>
      </c>
      <c r="D2511" s="33"/>
      <c r="E2511" s="36">
        <v>2.04134E-3</v>
      </c>
      <c r="F2511" s="36">
        <v>7.0200000000000001E-7</v>
      </c>
      <c r="G2511" s="37">
        <f t="shared" si="542"/>
        <v>10.528611723125136</v>
      </c>
      <c r="H2511" s="37"/>
      <c r="I2511" s="37"/>
      <c r="J2511" s="37">
        <f t="shared" si="543"/>
        <v>0.35008976660682228</v>
      </c>
      <c r="K2511" s="37">
        <f t="shared" si="544"/>
        <v>0.63614874633280694</v>
      </c>
      <c r="L2511" s="39"/>
      <c r="M2511" s="25"/>
    </row>
    <row r="2512" spans="1:13" x14ac:dyDescent="0.2">
      <c r="A2512" s="25"/>
      <c r="B2512" s="35" t="s">
        <v>1322</v>
      </c>
      <c r="C2512" s="36">
        <v>1783664744.5</v>
      </c>
      <c r="D2512" s="33"/>
      <c r="E2512" s="36">
        <v>2.039931E-3</v>
      </c>
      <c r="F2512" s="36">
        <v>8.1100000000000005E-7</v>
      </c>
      <c r="G2512" s="37">
        <f t="shared" si="542"/>
        <v>9.8311116428260181</v>
      </c>
      <c r="H2512" s="37"/>
      <c r="I2512" s="37"/>
      <c r="J2512" s="37">
        <f t="shared" si="543"/>
        <v>0.40444843407141434</v>
      </c>
      <c r="K2512" s="37">
        <f t="shared" si="544"/>
        <v>0.66760835719814193</v>
      </c>
      <c r="L2512" s="39"/>
      <c r="M2512" s="25"/>
    </row>
    <row r="2513" spans="1:13" x14ac:dyDescent="0.2">
      <c r="A2513" s="25"/>
      <c r="B2513" s="35" t="s">
        <v>1321</v>
      </c>
      <c r="C2513" s="36">
        <v>1766139523.0899999</v>
      </c>
      <c r="D2513" s="33"/>
      <c r="E2513" s="36">
        <v>2.0397309999999999E-3</v>
      </c>
      <c r="F2513" s="36">
        <v>2.16E-7</v>
      </c>
      <c r="G2513" s="37">
        <f t="shared" si="542"/>
        <v>9.732105243918987</v>
      </c>
      <c r="H2513" s="37"/>
      <c r="I2513" s="37"/>
      <c r="J2513" s="37">
        <f t="shared" si="543"/>
        <v>0.10771992818671454</v>
      </c>
      <c r="K2513" s="37">
        <f t="shared" si="544"/>
        <v>0.54196491187763585</v>
      </c>
      <c r="L2513" s="39"/>
      <c r="M2513" s="25"/>
    </row>
    <row r="2514" spans="1:13" x14ac:dyDescent="0.2">
      <c r="A2514" s="25"/>
      <c r="B2514" s="35" t="s">
        <v>1320</v>
      </c>
      <c r="C2514" s="36">
        <v>1740794135.6489999</v>
      </c>
      <c r="D2514" s="33"/>
      <c r="E2514" s="36">
        <v>2.0409260000000002E-3</v>
      </c>
      <c r="F2514" s="36">
        <v>3.7399999999999999E-7</v>
      </c>
      <c r="G2514" s="37">
        <f t="shared" si="542"/>
        <v>10.323668477387971</v>
      </c>
      <c r="H2514" s="37"/>
      <c r="I2514" s="37"/>
      <c r="J2514" s="37">
        <f t="shared" si="543"/>
        <v>0.1865150608418113</v>
      </c>
      <c r="K2514" s="37">
        <f t="shared" si="544"/>
        <v>0.56294782235905949</v>
      </c>
      <c r="L2514" s="39"/>
      <c r="M2514" s="25"/>
    </row>
    <row r="2515" spans="1:13" x14ac:dyDescent="0.2">
      <c r="A2515" s="25"/>
      <c r="B2515" s="35" t="s">
        <v>1319</v>
      </c>
      <c r="C2515" s="36">
        <v>1778597693.5339999</v>
      </c>
      <c r="D2515" s="33"/>
      <c r="E2515" s="36">
        <v>2.0407229999999999E-3</v>
      </c>
      <c r="F2515" s="36">
        <v>4.39E-7</v>
      </c>
      <c r="G2515" s="37">
        <f t="shared" si="542"/>
        <v>10.223176982497195</v>
      </c>
      <c r="H2515" s="37"/>
      <c r="I2515" s="37"/>
      <c r="J2515" s="37">
        <f t="shared" si="543"/>
        <v>0.21893077997207264</v>
      </c>
      <c r="K2515" s="37">
        <f t="shared" si="544"/>
        <v>0.57450245360412755</v>
      </c>
      <c r="L2515" s="39"/>
      <c r="M2515" s="25"/>
    </row>
    <row r="2516" spans="1:13" x14ac:dyDescent="0.2">
      <c r="A2516" s="25"/>
      <c r="B2516" s="35" t="s">
        <v>1318</v>
      </c>
      <c r="C2516" s="36">
        <v>1771204885.881</v>
      </c>
      <c r="D2516" s="33"/>
      <c r="E2516" s="36">
        <v>2.0412870000000001E-3</v>
      </c>
      <c r="F2516" s="36">
        <v>3.0199999999999998E-7</v>
      </c>
      <c r="G2516" s="37">
        <f t="shared" si="542"/>
        <v>10.502375027414912</v>
      </c>
      <c r="H2516" s="37"/>
      <c r="I2516" s="37"/>
      <c r="J2516" s="37">
        <f t="shared" si="543"/>
        <v>0.15060841811290643</v>
      </c>
      <c r="K2516" s="37">
        <f t="shared" si="544"/>
        <v>0.55209173004533829</v>
      </c>
      <c r="L2516" s="39"/>
      <c r="M2516" s="25"/>
    </row>
    <row r="2517" spans="1:13" x14ac:dyDescent="0.2">
      <c r="A2517" s="25"/>
      <c r="B2517" s="35" t="s">
        <v>1317</v>
      </c>
      <c r="C2517" s="36">
        <v>1774420950.085</v>
      </c>
      <c r="D2517" s="33"/>
      <c r="E2517" s="36">
        <v>2.0404580000000002E-3</v>
      </c>
      <c r="F2517" s="36">
        <v>2.7599999999999998E-7</v>
      </c>
      <c r="G2517" s="37">
        <f t="shared" si="542"/>
        <v>10.091993503945629</v>
      </c>
      <c r="H2517" s="37"/>
      <c r="I2517" s="37"/>
      <c r="J2517" s="37">
        <f t="shared" si="543"/>
        <v>0.1376421304608019</v>
      </c>
      <c r="K2517" s="37">
        <f t="shared" si="544"/>
        <v>0.54869639952871119</v>
      </c>
      <c r="L2517" s="39"/>
      <c r="M2517" s="25"/>
    </row>
    <row r="2518" spans="1:13" x14ac:dyDescent="0.2">
      <c r="A2518" s="25"/>
      <c r="B2518" s="35" t="s">
        <v>1316</v>
      </c>
      <c r="C2518" s="36">
        <v>1770059357.4189999</v>
      </c>
      <c r="D2518" s="33"/>
      <c r="E2518" s="36">
        <v>2.041078E-3</v>
      </c>
      <c r="F2518" s="36">
        <v>6.0100000000000005E-7</v>
      </c>
      <c r="G2518" s="37">
        <f t="shared" si="542"/>
        <v>10.398913340557092</v>
      </c>
      <c r="H2518" s="37"/>
      <c r="I2518" s="37"/>
      <c r="J2518" s="37">
        <f t="shared" si="543"/>
        <v>0.29972072611210854</v>
      </c>
      <c r="K2518" s="37">
        <f t="shared" si="544"/>
        <v>0.60988105105762402</v>
      </c>
      <c r="L2518" s="39"/>
      <c r="M2518" s="25"/>
    </row>
    <row r="2519" spans="1:13" x14ac:dyDescent="0.2">
      <c r="A2519" s="25"/>
      <c r="B2519" s="35" t="s">
        <v>1315</v>
      </c>
      <c r="C2519" s="36">
        <v>1773552499.168</v>
      </c>
      <c r="D2519" s="33"/>
      <c r="E2519" s="36">
        <v>2.0409669999999999E-3</v>
      </c>
      <c r="F2519" s="36">
        <v>2.03E-7</v>
      </c>
      <c r="G2519" s="37">
        <f t="shared" si="542"/>
        <v>10.343964789163662</v>
      </c>
      <c r="H2519" s="37"/>
      <c r="I2519" s="37"/>
      <c r="J2519" s="37">
        <f t="shared" si="543"/>
        <v>0.10123678436066227</v>
      </c>
      <c r="K2519" s="37">
        <f t="shared" si="544"/>
        <v>0.54071366663481868</v>
      </c>
      <c r="L2519" s="39"/>
      <c r="M2519" s="25"/>
    </row>
    <row r="2520" spans="1:13" x14ac:dyDescent="0.2">
      <c r="A2520" s="25"/>
      <c r="B2520" s="35" t="s">
        <v>1314</v>
      </c>
      <c r="C2520" s="36">
        <v>1754015950.678</v>
      </c>
      <c r="D2520" s="33"/>
      <c r="E2520" s="36">
        <v>2.041349E-3</v>
      </c>
      <c r="F2520" s="36">
        <v>7.5600000000000005E-7</v>
      </c>
      <c r="G2520" s="37">
        <f t="shared" si="542"/>
        <v>10.533067011075925</v>
      </c>
      <c r="H2520" s="37"/>
      <c r="I2520" s="37"/>
      <c r="J2520" s="37">
        <f t="shared" si="543"/>
        <v>0.37701974865350091</v>
      </c>
      <c r="K2520" s="37">
        <f t="shared" si="544"/>
        <v>0.65135725500890185</v>
      </c>
      <c r="L2520" s="39"/>
      <c r="M2520" s="25"/>
    </row>
    <row r="2521" spans="1:13" x14ac:dyDescent="0.2">
      <c r="A2521" s="25"/>
      <c r="B2521" s="35" t="s">
        <v>1313</v>
      </c>
      <c r="C2521" s="36">
        <v>1783959978.948</v>
      </c>
      <c r="D2521" s="33"/>
      <c r="E2521" s="36">
        <v>2.0406560000000001E-3</v>
      </c>
      <c r="F2521" s="36">
        <v>3.6300000000000001E-7</v>
      </c>
      <c r="G2521" s="37">
        <f t="shared" si="542"/>
        <v>10.190009838863645</v>
      </c>
      <c r="H2521" s="37"/>
      <c r="I2521" s="37"/>
      <c r="J2521" s="37">
        <f t="shared" si="543"/>
        <v>0.18102932375822861</v>
      </c>
      <c r="K2521" s="37">
        <f t="shared" si="544"/>
        <v>0.56115416672991403</v>
      </c>
      <c r="L2521" s="39"/>
      <c r="M2521" s="25"/>
    </row>
    <row r="2522" spans="1:13" x14ac:dyDescent="0.2">
      <c r="A2522" s="25"/>
      <c r="B2522" s="48"/>
      <c r="C2522" s="33"/>
      <c r="D2522" s="33"/>
      <c r="E2522" s="33"/>
      <c r="F2522" s="33"/>
      <c r="G2522" s="31"/>
      <c r="H2522" s="37"/>
      <c r="I2522" s="37"/>
      <c r="J2522" s="31"/>
      <c r="K2522" s="31"/>
      <c r="L2522" s="32"/>
      <c r="M2522" s="25"/>
    </row>
    <row r="2523" spans="1:13" x14ac:dyDescent="0.2">
      <c r="A2523" s="25"/>
      <c r="B2523" s="48"/>
      <c r="C2523" s="33"/>
      <c r="D2523" s="33"/>
      <c r="E2523" s="33"/>
      <c r="F2523" s="33"/>
      <c r="G2523" s="31"/>
      <c r="H2523" s="37"/>
      <c r="I2523" s="37"/>
      <c r="J2523" s="31"/>
      <c r="K2523" s="31"/>
      <c r="L2523" s="32"/>
      <c r="M2523" s="25"/>
    </row>
    <row r="2524" spans="1:13" x14ac:dyDescent="0.2">
      <c r="A2524" s="25"/>
      <c r="B2524" s="35"/>
      <c r="C2524" s="36"/>
      <c r="D2524" s="33"/>
      <c r="E2524" s="36"/>
      <c r="F2524" s="36"/>
      <c r="G2524" s="40"/>
      <c r="H2524" s="37"/>
      <c r="I2524" s="37"/>
      <c r="J2524" s="40"/>
      <c r="K2524" s="40"/>
      <c r="L2524" s="39"/>
      <c r="M2524" s="25"/>
    </row>
    <row r="2525" spans="1:13" x14ac:dyDescent="0.2">
      <c r="A2525" s="25"/>
      <c r="B2525" s="30" t="s">
        <v>906</v>
      </c>
      <c r="C2525" s="36"/>
      <c r="D2525" s="33"/>
      <c r="E2525" s="36"/>
      <c r="F2525" s="36"/>
      <c r="G2525" s="40"/>
      <c r="H2525" s="37"/>
      <c r="I2525" s="37"/>
      <c r="J2525" s="40"/>
      <c r="K2525" s="40"/>
      <c r="L2525" s="39"/>
      <c r="M2525" s="25"/>
    </row>
    <row r="2526" spans="1:13" x14ac:dyDescent="0.2">
      <c r="A2526" s="25"/>
      <c r="B2526" s="49" t="s">
        <v>1411</v>
      </c>
      <c r="C2526" s="36"/>
      <c r="D2526" s="33"/>
      <c r="E2526" s="36"/>
      <c r="F2526" s="36"/>
      <c r="G2526" s="40"/>
      <c r="H2526" s="37"/>
      <c r="I2526" s="37"/>
      <c r="J2526" s="40"/>
      <c r="K2526" s="40"/>
      <c r="L2526" s="39"/>
      <c r="M2526" s="25"/>
    </row>
    <row r="2527" spans="1:13" x14ac:dyDescent="0.2">
      <c r="A2527" s="25"/>
      <c r="B2527" s="30" t="s">
        <v>3031</v>
      </c>
      <c r="C2527" s="36"/>
      <c r="D2527" s="33"/>
      <c r="E2527" s="36"/>
      <c r="F2527" s="36"/>
      <c r="G2527" s="40"/>
      <c r="H2527" s="37"/>
      <c r="I2527" s="40"/>
      <c r="J2527" s="40"/>
      <c r="K2527" s="40"/>
      <c r="L2527" s="39"/>
      <c r="M2527" s="25"/>
    </row>
    <row r="2528" spans="1:13" x14ac:dyDescent="0.2">
      <c r="A2528" s="25">
        <v>1</v>
      </c>
      <c r="B2528" s="35" t="s">
        <v>2710</v>
      </c>
      <c r="C2528" s="36">
        <f>AVERAGE(C2529:C2538)</f>
        <v>1510141700</v>
      </c>
      <c r="D2528" s="33"/>
      <c r="E2528" s="36">
        <f>AVERAGE(E2529:E2538)</f>
        <v>2.0317477000000002E-3</v>
      </c>
      <c r="F2528" s="33">
        <f>2*STDEV(E2529:E2538)</f>
        <v>3.9699879652782662E-7</v>
      </c>
      <c r="G2528" s="37">
        <f t="shared" ref="G2528:G2538" si="545">1000*(E2528/((1+(0)/1000)*(E$2528/((1+((4.87)/1000))*0.0020052)))/0.0020052-1)</f>
        <v>4.8699999999999299</v>
      </c>
      <c r="H2528" s="38">
        <f>G2528-I2528</f>
        <v>-7.0166095156309893E-14</v>
      </c>
      <c r="I2528" s="38">
        <v>4.87</v>
      </c>
      <c r="J2528" s="40"/>
      <c r="K2528" s="37">
        <f>F2528/0.0020052*1000</f>
        <v>0.1979846382045814</v>
      </c>
      <c r="L2528" s="39"/>
      <c r="M2528" s="25"/>
    </row>
    <row r="2529" spans="1:13" x14ac:dyDescent="0.2">
      <c r="A2529" s="25"/>
      <c r="B2529" s="35" t="s">
        <v>26</v>
      </c>
      <c r="C2529" s="36">
        <v>1518195000</v>
      </c>
      <c r="D2529" s="33"/>
      <c r="E2529" s="36">
        <v>2.031635E-3</v>
      </c>
      <c r="F2529" s="36">
        <v>3.3448356201599989E-7</v>
      </c>
      <c r="G2529" s="37">
        <f t="shared" si="545"/>
        <v>4.8142603779002258</v>
      </c>
      <c r="H2529" s="37"/>
      <c r="I2529" s="37"/>
      <c r="J2529" s="37">
        <f t="shared" ref="J2529:J2538" si="546">F2529/0.0020052*1000</f>
        <v>0.16680807999999997</v>
      </c>
      <c r="K2529" s="37">
        <f t="shared" ref="K2529:K2538" si="547">SQRT((F2529/0.0020052*1000)^2+(F$2528/0.0020052*1000)^2)</f>
        <v>0.25888772183764408</v>
      </c>
      <c r="L2529" s="39"/>
      <c r="M2529" s="25"/>
    </row>
    <row r="2530" spans="1:13" x14ac:dyDescent="0.2">
      <c r="A2530" s="25"/>
      <c r="B2530" s="35" t="s">
        <v>27</v>
      </c>
      <c r="C2530" s="36">
        <v>1503444000</v>
      </c>
      <c r="D2530" s="33"/>
      <c r="E2530" s="36">
        <v>2.0318210000000001E-3</v>
      </c>
      <c r="F2530" s="36">
        <v>2.7572109580800001E-7</v>
      </c>
      <c r="G2530" s="37">
        <f t="shared" si="545"/>
        <v>4.9062530106469548</v>
      </c>
      <c r="H2530" s="37"/>
      <c r="I2530" s="37"/>
      <c r="J2530" s="37">
        <f t="shared" si="546"/>
        <v>0.13750303999999999</v>
      </c>
      <c r="K2530" s="37">
        <f t="shared" si="547"/>
        <v>0.24104979355776388</v>
      </c>
      <c r="L2530" s="39"/>
      <c r="M2530" s="25"/>
    </row>
    <row r="2531" spans="1:13" x14ac:dyDescent="0.2">
      <c r="A2531" s="25"/>
      <c r="B2531" s="35" t="s">
        <v>28</v>
      </c>
      <c r="C2531" s="36">
        <v>1509811000</v>
      </c>
      <c r="D2531" s="33"/>
      <c r="E2531" s="36">
        <v>2.0314489999999998E-3</v>
      </c>
      <c r="F2531" s="36">
        <v>3.2115744395999997E-7</v>
      </c>
      <c r="G2531" s="37">
        <f t="shared" si="545"/>
        <v>4.7222677451532746</v>
      </c>
      <c r="H2531" s="37"/>
      <c r="I2531" s="37"/>
      <c r="J2531" s="37">
        <f t="shared" si="546"/>
        <v>0.16016229999999998</v>
      </c>
      <c r="K2531" s="37">
        <f t="shared" si="547"/>
        <v>0.25465639459139638</v>
      </c>
      <c r="L2531" s="39"/>
      <c r="M2531" s="25"/>
    </row>
    <row r="2532" spans="1:13" x14ac:dyDescent="0.2">
      <c r="A2532" s="25"/>
      <c r="B2532" s="35" t="s">
        <v>29</v>
      </c>
      <c r="C2532" s="36">
        <v>1508181000</v>
      </c>
      <c r="D2532" s="33"/>
      <c r="E2532" s="36">
        <v>2.0317970000000001E-3</v>
      </c>
      <c r="F2532" s="36">
        <v>3.2509549634399997E-7</v>
      </c>
      <c r="G2532" s="37">
        <f t="shared" si="545"/>
        <v>4.8943829935181871</v>
      </c>
      <c r="H2532" s="37"/>
      <c r="I2532" s="37"/>
      <c r="J2532" s="37">
        <f t="shared" si="546"/>
        <v>0.16212621999999999</v>
      </c>
      <c r="K2532" s="37">
        <f t="shared" si="547"/>
        <v>0.2558961277090519</v>
      </c>
      <c r="L2532" s="39"/>
      <c r="M2532" s="25"/>
    </row>
    <row r="2533" spans="1:13" x14ac:dyDescent="0.2">
      <c r="A2533" s="25"/>
      <c r="B2533" s="35" t="s">
        <v>30</v>
      </c>
      <c r="C2533" s="36">
        <v>1506015000</v>
      </c>
      <c r="D2533" s="33"/>
      <c r="E2533" s="36">
        <v>2.0316459999999998E-3</v>
      </c>
      <c r="F2533" s="36">
        <v>2.9874704803199999E-7</v>
      </c>
      <c r="G2533" s="37">
        <f t="shared" si="545"/>
        <v>4.8197008024173371</v>
      </c>
      <c r="H2533" s="37"/>
      <c r="I2533" s="37"/>
      <c r="J2533" s="37">
        <f t="shared" si="546"/>
        <v>0.14898616000000001</v>
      </c>
      <c r="K2533" s="37">
        <f t="shared" si="547"/>
        <v>0.24777972644376009</v>
      </c>
      <c r="L2533" s="39"/>
      <c r="M2533" s="25"/>
    </row>
    <row r="2534" spans="1:13" x14ac:dyDescent="0.2">
      <c r="A2534" s="25"/>
      <c r="B2534" s="35" t="s">
        <v>31</v>
      </c>
      <c r="C2534" s="36">
        <v>1502951000</v>
      </c>
      <c r="D2534" s="33"/>
      <c r="E2534" s="36">
        <v>2.031915E-3</v>
      </c>
      <c r="F2534" s="36">
        <v>2.5627402454399997E-7</v>
      </c>
      <c r="G2534" s="37">
        <f t="shared" si="545"/>
        <v>4.9527439110670368</v>
      </c>
      <c r="H2534" s="37"/>
      <c r="I2534" s="37"/>
      <c r="J2534" s="37">
        <f t="shared" si="546"/>
        <v>0.12780471999999998</v>
      </c>
      <c r="K2534" s="37">
        <f t="shared" si="547"/>
        <v>0.23565220860258743</v>
      </c>
      <c r="L2534" s="39"/>
      <c r="M2534" s="25"/>
    </row>
    <row r="2535" spans="1:13" x14ac:dyDescent="0.2">
      <c r="A2535" s="25"/>
      <c r="B2535" s="35" t="s">
        <v>32</v>
      </c>
      <c r="C2535" s="36">
        <v>1508846000</v>
      </c>
      <c r="D2535" s="33"/>
      <c r="E2535" s="36">
        <v>2.0316840000000002E-3</v>
      </c>
      <c r="F2535" s="36">
        <v>3.5990673083999997E-7</v>
      </c>
      <c r="G2535" s="37">
        <f t="shared" si="545"/>
        <v>4.8384949962043677</v>
      </c>
      <c r="H2535" s="37"/>
      <c r="I2535" s="37"/>
      <c r="J2535" s="37">
        <f t="shared" si="546"/>
        <v>0.1794867</v>
      </c>
      <c r="K2535" s="37">
        <f t="shared" si="547"/>
        <v>0.26723284311979506</v>
      </c>
      <c r="L2535" s="39"/>
      <c r="M2535" s="25"/>
    </row>
    <row r="2536" spans="1:13" x14ac:dyDescent="0.2">
      <c r="A2536" s="25"/>
      <c r="B2536" s="35" t="s">
        <v>33</v>
      </c>
      <c r="C2536" s="36">
        <v>1504115000</v>
      </c>
      <c r="D2536" s="33"/>
      <c r="E2536" s="36">
        <v>2.032177E-3</v>
      </c>
      <c r="F2536" s="36">
        <v>3.7671503911199994E-7</v>
      </c>
      <c r="G2536" s="37">
        <f t="shared" si="545"/>
        <v>5.0823249313876051</v>
      </c>
      <c r="H2536" s="37"/>
      <c r="I2536" s="37"/>
      <c r="J2536" s="37">
        <f t="shared" si="546"/>
        <v>0.18786905999999998</v>
      </c>
      <c r="K2536" s="37">
        <f t="shared" si="547"/>
        <v>0.27293350961412299</v>
      </c>
      <c r="L2536" s="39"/>
      <c r="M2536" s="25"/>
    </row>
    <row r="2537" spans="1:13" x14ac:dyDescent="0.2">
      <c r="A2537" s="25"/>
      <c r="B2537" s="35" t="s">
        <v>34</v>
      </c>
      <c r="C2537" s="36">
        <v>1530182000</v>
      </c>
      <c r="D2537" s="33"/>
      <c r="E2537" s="36">
        <v>2.0316129999999998E-3</v>
      </c>
      <c r="F2537" s="36">
        <v>3.2251572633600004E-7</v>
      </c>
      <c r="G2537" s="37">
        <f t="shared" si="545"/>
        <v>4.803379528865559</v>
      </c>
      <c r="H2537" s="37"/>
      <c r="I2537" s="37"/>
      <c r="J2537" s="37">
        <f t="shared" si="546"/>
        <v>0.16083968000000001</v>
      </c>
      <c r="K2537" s="37">
        <f t="shared" si="547"/>
        <v>0.25508296616493503</v>
      </c>
      <c r="L2537" s="39"/>
      <c r="M2537" s="25"/>
    </row>
    <row r="2538" spans="1:13" x14ac:dyDescent="0.2">
      <c r="A2538" s="25"/>
      <c r="B2538" s="35" t="s">
        <v>35</v>
      </c>
      <c r="C2538" s="36">
        <v>1509677000</v>
      </c>
      <c r="D2538" s="33"/>
      <c r="E2538" s="36">
        <v>2.0317400000000002E-3</v>
      </c>
      <c r="F2538" s="36">
        <v>2.47467787704E-7</v>
      </c>
      <c r="G2538" s="37">
        <f t="shared" si="545"/>
        <v>4.8661917028378632</v>
      </c>
      <c r="H2538" s="37"/>
      <c r="I2538" s="37"/>
      <c r="J2538" s="37">
        <f t="shared" si="546"/>
        <v>0.12341302000000001</v>
      </c>
      <c r="K2538" s="37">
        <f t="shared" si="547"/>
        <v>0.23329957237534618</v>
      </c>
      <c r="L2538" s="39"/>
      <c r="M2538" s="25"/>
    </row>
    <row r="2539" spans="1:13" x14ac:dyDescent="0.2">
      <c r="A2539" s="25"/>
      <c r="B2539" s="35"/>
      <c r="C2539" s="36"/>
      <c r="D2539" s="33"/>
      <c r="E2539" s="36"/>
      <c r="F2539" s="36"/>
      <c r="G2539" s="40"/>
      <c r="H2539" s="37"/>
      <c r="I2539" s="37"/>
      <c r="J2539" s="40"/>
      <c r="K2539" s="40"/>
      <c r="L2539" s="39"/>
      <c r="M2539" s="25"/>
    </row>
    <row r="2540" spans="1:13" x14ac:dyDescent="0.2">
      <c r="A2540" s="25">
        <v>1</v>
      </c>
      <c r="B2540" s="35" t="s">
        <v>1548</v>
      </c>
      <c r="C2540" s="36">
        <f>AVERAGE(C2541:C2550)</f>
        <v>1573288100</v>
      </c>
      <c r="D2540" s="33"/>
      <c r="E2540" s="36">
        <f>AVERAGE(E2541:E2550)</f>
        <v>2.0416747999999997E-3</v>
      </c>
      <c r="F2540" s="33">
        <f>2*STDEV(E2541:E2550)</f>
        <v>7.3561934600862616E-7</v>
      </c>
      <c r="G2540" s="37">
        <f t="shared" ref="G2540:G2550" si="548">1000*(E2540/((1+(0)/1000)*(E$2528/((1+((4.87)/1000))*0.0020052)))/0.0020052-1)</f>
        <v>9.7797852932228757</v>
      </c>
      <c r="H2540" s="38">
        <f>G2540-I2540</f>
        <v>-0.40021470677712401</v>
      </c>
      <c r="I2540" s="37">
        <v>10.18</v>
      </c>
      <c r="J2540" s="40"/>
      <c r="K2540" s="37">
        <f>F2540/0.0020052*1000</f>
        <v>0.366855847800033</v>
      </c>
      <c r="L2540" s="39"/>
      <c r="M2540" s="25"/>
    </row>
    <row r="2541" spans="1:13" x14ac:dyDescent="0.2">
      <c r="A2541" s="25"/>
      <c r="B2541" s="35" t="s">
        <v>16</v>
      </c>
      <c r="C2541" s="36">
        <v>1537632000</v>
      </c>
      <c r="D2541" s="33"/>
      <c r="E2541" s="36">
        <v>2.041457E-3</v>
      </c>
      <c r="F2541" s="36">
        <v>2.4801023440799995E-7</v>
      </c>
      <c r="G2541" s="37">
        <f t="shared" si="548"/>
        <v>9.6720648877810511</v>
      </c>
      <c r="H2541" s="37"/>
      <c r="I2541" s="37"/>
      <c r="J2541" s="37">
        <f t="shared" ref="J2541:J2550" si="549">F2541/0.0020052*1000</f>
        <v>0.12368353999999998</v>
      </c>
      <c r="K2541" s="37">
        <f t="shared" ref="K2541:K2550" si="550">SQRT((F2541/0.0020052*1000)^2+(F$2528/0.0020052*1000)^2)</f>
        <v>0.23344278749177619</v>
      </c>
      <c r="L2541" s="39"/>
      <c r="M2541" s="25"/>
    </row>
    <row r="2542" spans="1:13" x14ac:dyDescent="0.2">
      <c r="A2542" s="25"/>
      <c r="B2542" s="35" t="s">
        <v>17</v>
      </c>
      <c r="C2542" s="36">
        <v>1542969000</v>
      </c>
      <c r="D2542" s="33"/>
      <c r="E2542" s="36">
        <v>2.0413459999999999E-3</v>
      </c>
      <c r="F2542" s="36">
        <v>3.7078305595199998E-7</v>
      </c>
      <c r="G2542" s="37">
        <f t="shared" si="548"/>
        <v>9.6171660585608887</v>
      </c>
      <c r="H2542" s="37"/>
      <c r="I2542" s="37"/>
      <c r="J2542" s="37">
        <f t="shared" si="549"/>
        <v>0.18491075999999998</v>
      </c>
      <c r="K2542" s="37">
        <f t="shared" si="550"/>
        <v>0.27090571446312567</v>
      </c>
      <c r="L2542" s="39"/>
      <c r="M2542" s="25"/>
    </row>
    <row r="2543" spans="1:13" x14ac:dyDescent="0.2">
      <c r="A2543" s="25"/>
      <c r="B2543" s="35" t="s">
        <v>18</v>
      </c>
      <c r="C2543" s="36">
        <v>1556465000</v>
      </c>
      <c r="D2543" s="33"/>
      <c r="E2543" s="36">
        <v>2.0410910000000001E-3</v>
      </c>
      <c r="F2543" s="36">
        <v>3.0201628600800004E-7</v>
      </c>
      <c r="G2543" s="37">
        <f t="shared" si="548"/>
        <v>9.4910471265696739</v>
      </c>
      <c r="H2543" s="37"/>
      <c r="I2543" s="37"/>
      <c r="J2543" s="37">
        <f t="shared" si="549"/>
        <v>0.15061654000000002</v>
      </c>
      <c r="K2543" s="37">
        <f t="shared" si="550"/>
        <v>0.24876346011134873</v>
      </c>
      <c r="L2543" s="39"/>
      <c r="M2543" s="25"/>
    </row>
    <row r="2544" spans="1:13" x14ac:dyDescent="0.2">
      <c r="A2544" s="25"/>
      <c r="B2544" s="35" t="s">
        <v>19</v>
      </c>
      <c r="C2544" s="36">
        <v>1602243000</v>
      </c>
      <c r="D2544" s="33"/>
      <c r="E2544" s="36">
        <v>2.0419779999999998E-3</v>
      </c>
      <c r="F2544" s="36">
        <v>2.7535622961599998E-7</v>
      </c>
      <c r="G2544" s="37">
        <f t="shared" si="548"/>
        <v>9.9297431762808142</v>
      </c>
      <c r="H2544" s="37"/>
      <c r="I2544" s="37"/>
      <c r="J2544" s="37">
        <f t="shared" si="549"/>
        <v>0.13732107999999998</v>
      </c>
      <c r="K2544" s="37">
        <f t="shared" si="550"/>
        <v>0.2409460437055678</v>
      </c>
      <c r="L2544" s="39"/>
      <c r="M2544" s="25"/>
    </row>
    <row r="2545" spans="1:13" x14ac:dyDescent="0.2">
      <c r="A2545" s="25"/>
      <c r="B2545" s="35" t="s">
        <v>20</v>
      </c>
      <c r="C2545" s="36">
        <v>1603109000</v>
      </c>
      <c r="D2545" s="33"/>
      <c r="E2545" s="36">
        <v>2.0414819999999998E-3</v>
      </c>
      <c r="F2545" s="36">
        <v>2.7885357914399999E-7</v>
      </c>
      <c r="G2545" s="37">
        <f t="shared" si="548"/>
        <v>9.6844294889564253</v>
      </c>
      <c r="H2545" s="37"/>
      <c r="I2545" s="37"/>
      <c r="J2545" s="37">
        <f t="shared" si="549"/>
        <v>0.13906521999999999</v>
      </c>
      <c r="K2545" s="37">
        <f t="shared" si="550"/>
        <v>0.24194431669011648</v>
      </c>
      <c r="L2545" s="39"/>
      <c r="M2545" s="25"/>
    </row>
    <row r="2546" spans="1:13" x14ac:dyDescent="0.2">
      <c r="A2546" s="25"/>
      <c r="B2546" s="35" t="s">
        <v>21</v>
      </c>
      <c r="C2546" s="36">
        <v>1605092000</v>
      </c>
      <c r="D2546" s="33"/>
      <c r="E2546" s="36">
        <v>2.0416840000000002E-3</v>
      </c>
      <c r="F2546" s="36">
        <v>3.4810075490400002E-7</v>
      </c>
      <c r="G2546" s="37">
        <f t="shared" si="548"/>
        <v>9.7843354664557403</v>
      </c>
      <c r="H2546" s="37"/>
      <c r="I2546" s="37"/>
      <c r="J2546" s="37">
        <f t="shared" si="549"/>
        <v>0.17359901999999999</v>
      </c>
      <c r="K2546" s="37">
        <f t="shared" si="550"/>
        <v>0.26331452050724319</v>
      </c>
      <c r="L2546" s="39"/>
      <c r="M2546" s="25"/>
    </row>
    <row r="2547" spans="1:13" x14ac:dyDescent="0.2">
      <c r="A2547" s="25"/>
      <c r="B2547" s="35" t="s">
        <v>22</v>
      </c>
      <c r="C2547" s="36">
        <v>1556149000</v>
      </c>
      <c r="D2547" s="33"/>
      <c r="E2547" s="36">
        <v>2.0421469999999998E-3</v>
      </c>
      <c r="F2547" s="36">
        <v>3.2282376515999995E-7</v>
      </c>
      <c r="G2547" s="37">
        <f t="shared" si="548"/>
        <v>10.013327880228351</v>
      </c>
      <c r="H2547" s="37"/>
      <c r="I2547" s="37"/>
      <c r="J2547" s="37">
        <f t="shared" si="549"/>
        <v>0.16099329999999998</v>
      </c>
      <c r="K2547" s="37">
        <f t="shared" si="550"/>
        <v>0.25517985737492876</v>
      </c>
      <c r="L2547" s="39"/>
      <c r="M2547" s="25"/>
    </row>
    <row r="2548" spans="1:13" x14ac:dyDescent="0.2">
      <c r="A2548" s="25"/>
      <c r="B2548" s="35" t="s">
        <v>23</v>
      </c>
      <c r="C2548" s="36">
        <v>1557401000</v>
      </c>
      <c r="D2548" s="33"/>
      <c r="E2548" s="36">
        <v>2.0420450000000001E-3</v>
      </c>
      <c r="F2548" s="36">
        <v>2.5521932944799999E-7</v>
      </c>
      <c r="G2548" s="37">
        <f t="shared" si="548"/>
        <v>9.962880307431865</v>
      </c>
      <c r="H2548" s="37"/>
      <c r="I2548" s="37"/>
      <c r="J2548" s="37">
        <f t="shared" si="549"/>
        <v>0.12727874</v>
      </c>
      <c r="K2548" s="37">
        <f t="shared" si="550"/>
        <v>0.23536736099337688</v>
      </c>
      <c r="L2548" s="39"/>
      <c r="M2548" s="25"/>
    </row>
    <row r="2549" spans="1:13" x14ac:dyDescent="0.2">
      <c r="A2549" s="25"/>
      <c r="B2549" s="35" t="s">
        <v>24</v>
      </c>
      <c r="C2549" s="36">
        <v>1582689000</v>
      </c>
      <c r="D2549" s="33"/>
      <c r="E2549" s="36">
        <v>2.042089E-3</v>
      </c>
      <c r="F2549" s="36">
        <v>2.4076400306399997E-7</v>
      </c>
      <c r="G2549" s="37">
        <f t="shared" si="548"/>
        <v>9.9846420055007545</v>
      </c>
      <c r="H2549" s="37"/>
      <c r="I2549" s="37"/>
      <c r="J2549" s="37">
        <f t="shared" si="549"/>
        <v>0.12006981999999998</v>
      </c>
      <c r="K2549" s="37">
        <f t="shared" si="550"/>
        <v>0.23154843691943028</v>
      </c>
      <c r="L2549" s="39"/>
      <c r="M2549" s="25"/>
    </row>
    <row r="2550" spans="1:13" x14ac:dyDescent="0.2">
      <c r="A2550" s="25"/>
      <c r="B2550" s="35" t="s">
        <v>25</v>
      </c>
      <c r="C2550" s="36">
        <v>1589132000</v>
      </c>
      <c r="D2550" s="33"/>
      <c r="E2550" s="36">
        <v>2.041429E-3</v>
      </c>
      <c r="F2550" s="36">
        <v>2.6091606254399997E-7</v>
      </c>
      <c r="G2550" s="37">
        <f t="shared" si="548"/>
        <v>9.6582165344643034</v>
      </c>
      <c r="H2550" s="37"/>
      <c r="I2550" s="37"/>
      <c r="J2550" s="37">
        <f t="shared" si="549"/>
        <v>0.13011971999999999</v>
      </c>
      <c r="K2550" s="37">
        <f t="shared" si="550"/>
        <v>0.23691572024219371</v>
      </c>
      <c r="L2550" s="39"/>
      <c r="M2550" s="25"/>
    </row>
    <row r="2551" spans="1:13" x14ac:dyDescent="0.2">
      <c r="A2551" s="25"/>
      <c r="B2551" s="35"/>
      <c r="C2551" s="36"/>
      <c r="D2551" s="33"/>
      <c r="E2551" s="36"/>
      <c r="F2551" s="36"/>
      <c r="G2551" s="40"/>
      <c r="H2551" s="37"/>
      <c r="I2551" s="37"/>
      <c r="J2551" s="40"/>
      <c r="K2551" s="40"/>
      <c r="L2551" s="39"/>
      <c r="M2551" s="25"/>
    </row>
    <row r="2552" spans="1:13" x14ac:dyDescent="0.2">
      <c r="A2552" s="25"/>
      <c r="B2552" s="30" t="s">
        <v>3032</v>
      </c>
      <c r="C2552" s="36"/>
      <c r="D2552" s="33"/>
      <c r="E2552" s="36"/>
      <c r="F2552" s="36"/>
      <c r="G2552" s="40"/>
      <c r="H2552" s="37"/>
      <c r="I2552" s="40"/>
      <c r="J2552" s="40"/>
      <c r="K2552" s="40"/>
      <c r="L2552" s="39"/>
      <c r="M2552" s="25"/>
    </row>
    <row r="2553" spans="1:13" x14ac:dyDescent="0.2">
      <c r="A2553" s="25">
        <v>1</v>
      </c>
      <c r="B2553" s="35" t="s">
        <v>2702</v>
      </c>
      <c r="C2553" s="36">
        <f>AVERAGE(C2554:C2558)</f>
        <v>1536102400</v>
      </c>
      <c r="D2553" s="33"/>
      <c r="E2553" s="36">
        <f>AVERAGE(E2554:E2558)</f>
        <v>2.0323248000000001E-3</v>
      </c>
      <c r="F2553" s="33">
        <f>2*STDEV(E2554:E2558)</f>
        <v>5.0808936221879635E-7</v>
      </c>
      <c r="G2553" s="37">
        <f t="shared" ref="G2553:G2558" si="551">1000*(E2553/((1+(0)/1000)*(E$2553/((1+((4.87)/1000))*0.0020052)))/0.0020052-1)</f>
        <v>4.8699999999999299</v>
      </c>
      <c r="H2553" s="38">
        <f>G2553-I2553</f>
        <v>-7.0166095156309893E-14</v>
      </c>
      <c r="I2553" s="38">
        <v>4.87</v>
      </c>
      <c r="J2553" s="40"/>
      <c r="K2553" s="37">
        <f>F2553/0.0020052*1000</f>
        <v>0.2533858778270478</v>
      </c>
      <c r="L2553" s="39"/>
      <c r="M2553" s="25"/>
    </row>
    <row r="2554" spans="1:13" x14ac:dyDescent="0.2">
      <c r="A2554" s="25"/>
      <c r="B2554" s="35" t="s">
        <v>36</v>
      </c>
      <c r="C2554" s="36">
        <v>1521673000</v>
      </c>
      <c r="D2554" s="33"/>
      <c r="E2554" s="36">
        <v>2.0323400000000001E-3</v>
      </c>
      <c r="F2554" s="36">
        <v>2.9442263371199999E-7</v>
      </c>
      <c r="G2554" s="37">
        <f t="shared" si="551"/>
        <v>4.8775155427911443</v>
      </c>
      <c r="H2554" s="37"/>
      <c r="I2554" s="37"/>
      <c r="J2554" s="37">
        <f>F2554/0.0020052*1000</f>
        <v>0.14682956</v>
      </c>
      <c r="K2554" s="37">
        <f>SQRT((F2554/0.0020052*1000)^2+(F$2553/0.0020052*1000)^2)</f>
        <v>0.2928537566294433</v>
      </c>
      <c r="L2554" s="39"/>
      <c r="M2554" s="25"/>
    </row>
    <row r="2555" spans="1:13" x14ac:dyDescent="0.2">
      <c r="A2555" s="25"/>
      <c r="B2555" s="35" t="s">
        <v>37</v>
      </c>
      <c r="C2555" s="36">
        <v>1530718000</v>
      </c>
      <c r="D2555" s="33"/>
      <c r="E2555" s="36">
        <v>2.0323279999999999E-3</v>
      </c>
      <c r="F2555" s="36">
        <v>3.1050076845599999E-7</v>
      </c>
      <c r="G2555" s="37">
        <f t="shared" si="551"/>
        <v>4.8715822195348757</v>
      </c>
      <c r="H2555" s="37"/>
      <c r="I2555" s="37"/>
      <c r="J2555" s="37">
        <f>F2555/0.0020052*1000</f>
        <v>0.15484777999999999</v>
      </c>
      <c r="K2555" s="37">
        <f>SQRT((F2555/0.0020052*1000)^2+(F$2553/0.0020052*1000)^2)</f>
        <v>0.29695494279959711</v>
      </c>
      <c r="L2555" s="39"/>
      <c r="M2555" s="25"/>
    </row>
    <row r="2556" spans="1:13" x14ac:dyDescent="0.2">
      <c r="A2556" s="25"/>
      <c r="B2556" s="35" t="s">
        <v>38</v>
      </c>
      <c r="C2556" s="36">
        <v>1541445000</v>
      </c>
      <c r="D2556" s="33"/>
      <c r="E2556" s="36">
        <v>2.0324430000000001E-3</v>
      </c>
      <c r="F2556" s="36">
        <v>3.2194288080000001E-7</v>
      </c>
      <c r="G2556" s="37">
        <f t="shared" si="551"/>
        <v>4.9284432340734874</v>
      </c>
      <c r="H2556" s="37"/>
      <c r="I2556" s="37"/>
      <c r="J2556" s="37">
        <f>F2556/0.0020052*1000</f>
        <v>0.160554</v>
      </c>
      <c r="K2556" s="37">
        <f>SQRT((F2556/0.0020052*1000)^2+(F$2553/0.0020052*1000)^2)</f>
        <v>0.29996998182848833</v>
      </c>
      <c r="L2556" s="39"/>
      <c r="M2556" s="25"/>
    </row>
    <row r="2557" spans="1:13" x14ac:dyDescent="0.2">
      <c r="A2557" s="25"/>
      <c r="B2557" s="35" t="s">
        <v>39</v>
      </c>
      <c r="C2557" s="36">
        <v>1531873000</v>
      </c>
      <c r="D2557" s="33"/>
      <c r="E2557" s="36">
        <v>2.032599E-3</v>
      </c>
      <c r="F2557" s="36">
        <v>2.4472286942399999E-7</v>
      </c>
      <c r="G2557" s="37">
        <f t="shared" si="551"/>
        <v>5.0055764364040911</v>
      </c>
      <c r="H2557" s="37"/>
      <c r="I2557" s="37"/>
      <c r="J2557" s="37">
        <f>F2557/0.0020052*1000</f>
        <v>0.12204411999999999</v>
      </c>
      <c r="K2557" s="37">
        <f>SQRT((F2557/0.0020052*1000)^2+(F$2553/0.0020052*1000)^2)</f>
        <v>0.28124574718341611</v>
      </c>
      <c r="L2557" s="39"/>
      <c r="M2557" s="25"/>
    </row>
    <row r="2558" spans="1:13" x14ac:dyDescent="0.2">
      <c r="A2558" s="25"/>
      <c r="B2558" s="35" t="s">
        <v>40</v>
      </c>
      <c r="C2558" s="36">
        <v>1554803000</v>
      </c>
      <c r="D2558" s="33"/>
      <c r="E2558" s="36">
        <v>2.0319140000000001E-3</v>
      </c>
      <c r="F2558" s="36">
        <v>2.9672167571999999E-7</v>
      </c>
      <c r="G2558" s="37">
        <f t="shared" si="551"/>
        <v>4.6668825671958292</v>
      </c>
      <c r="H2558" s="37"/>
      <c r="I2558" s="37"/>
      <c r="J2558" s="37">
        <f>F2558/0.0020052*1000</f>
        <v>0.1479761</v>
      </c>
      <c r="K2558" s="37">
        <f>SQRT((F2558/0.0020052*1000)^2+(F$2553/0.0020052*1000)^2)</f>
        <v>0.29343028005540533</v>
      </c>
      <c r="L2558" s="39"/>
      <c r="M2558" s="25"/>
    </row>
    <row r="2559" spans="1:13" x14ac:dyDescent="0.2">
      <c r="A2559" s="25"/>
      <c r="B2559" s="35"/>
      <c r="C2559" s="36"/>
      <c r="D2559" s="33"/>
      <c r="E2559" s="36"/>
      <c r="F2559" s="36"/>
      <c r="G2559" s="40"/>
      <c r="H2559" s="37"/>
      <c r="I2559" s="37"/>
      <c r="J2559" s="40"/>
      <c r="K2559" s="40"/>
      <c r="L2559" s="39"/>
      <c r="M2559" s="25"/>
    </row>
    <row r="2560" spans="1:13" x14ac:dyDescent="0.2">
      <c r="A2560" s="25"/>
      <c r="B2560" s="30" t="s">
        <v>3014</v>
      </c>
      <c r="C2560" s="36"/>
      <c r="D2560" s="33"/>
      <c r="E2560" s="36"/>
      <c r="F2560" s="36"/>
      <c r="G2560" s="40"/>
      <c r="H2560" s="37"/>
      <c r="I2560" s="40"/>
      <c r="J2560" s="40"/>
      <c r="K2560" s="40"/>
      <c r="L2560" s="39"/>
      <c r="M2560" s="25"/>
    </row>
    <row r="2561" spans="1:13" x14ac:dyDescent="0.2">
      <c r="A2561" s="25">
        <v>1</v>
      </c>
      <c r="B2561" s="35" t="s">
        <v>2703</v>
      </c>
      <c r="C2561" s="36">
        <f>AVERAGE(C2562:C2572)</f>
        <v>1490815727.2727273</v>
      </c>
      <c r="D2561" s="33"/>
      <c r="E2561" s="36">
        <f>AVERAGE(E2562:E2572)</f>
        <v>2.031348818181818E-3</v>
      </c>
      <c r="F2561" s="33">
        <f>2*STDEV(E2562:E2572)</f>
        <v>5.0102759858668753E-7</v>
      </c>
      <c r="G2561" s="37">
        <f t="shared" ref="G2561:G2572" si="552">1000*(E2561/((1+(0)/1000)*(E$2561/((1+((4.87)/1000))*0.0020052)))/0.0020052-1)</f>
        <v>4.8699999999999299</v>
      </c>
      <c r="H2561" s="38">
        <f>G2561-I2561</f>
        <v>-7.0166095156309893E-14</v>
      </c>
      <c r="I2561" s="38">
        <v>4.87</v>
      </c>
      <c r="J2561" s="40"/>
      <c r="K2561" s="37">
        <f>F2561/0.0020052*1000</f>
        <v>0.24986415249685193</v>
      </c>
      <c r="L2561" s="39"/>
      <c r="M2561" s="25"/>
    </row>
    <row r="2562" spans="1:13" x14ac:dyDescent="0.2">
      <c r="A2562" s="25"/>
      <c r="B2562" s="35" t="s">
        <v>64</v>
      </c>
      <c r="C2562" s="36">
        <v>1505191000</v>
      </c>
      <c r="D2562" s="33"/>
      <c r="E2562" s="36">
        <v>2.0315250000000002E-3</v>
      </c>
      <c r="F2562" s="36">
        <v>3.6483531191999993E-7</v>
      </c>
      <c r="G2562" s="37">
        <f t="shared" si="552"/>
        <v>4.9571538270787308</v>
      </c>
      <c r="H2562" s="37"/>
      <c r="I2562" s="37"/>
      <c r="J2562" s="37">
        <f t="shared" ref="J2562:J2572" si="553">F2562/0.0020052*1000</f>
        <v>0.18194459999999998</v>
      </c>
      <c r="K2562" s="37">
        <f t="shared" ref="K2562:K2572" si="554">SQRT((F2562/0.0020052*1000)^2+(F$2561/0.0020052*1000)^2)</f>
        <v>0.3090888742289668</v>
      </c>
      <c r="L2562" s="39"/>
      <c r="M2562" s="25"/>
    </row>
    <row r="2563" spans="1:13" x14ac:dyDescent="0.2">
      <c r="A2563" s="25"/>
      <c r="B2563" s="35" t="s">
        <v>65</v>
      </c>
      <c r="C2563" s="36">
        <v>1489063000</v>
      </c>
      <c r="D2563" s="33"/>
      <c r="E2563" s="36">
        <v>2.0317260000000002E-3</v>
      </c>
      <c r="F2563" s="36">
        <v>3.1601085753599998E-7</v>
      </c>
      <c r="G2563" s="37">
        <f t="shared" si="552"/>
        <v>5.0565847412538112</v>
      </c>
      <c r="H2563" s="37"/>
      <c r="I2563" s="37"/>
      <c r="J2563" s="37">
        <f t="shared" si="553"/>
        <v>0.15759568000000002</v>
      </c>
      <c r="K2563" s="37">
        <f t="shared" si="554"/>
        <v>0.29541241182054706</v>
      </c>
      <c r="L2563" s="39"/>
      <c r="M2563" s="25"/>
    </row>
    <row r="2564" spans="1:13" x14ac:dyDescent="0.2">
      <c r="A2564" s="25"/>
      <c r="B2564" s="35" t="s">
        <v>66</v>
      </c>
      <c r="C2564" s="36">
        <v>1475151000</v>
      </c>
      <c r="D2564" s="33"/>
      <c r="E2564" s="36">
        <v>2.0312820000000001E-3</v>
      </c>
      <c r="F2564" s="36">
        <v>4.0070829981599995E-7</v>
      </c>
      <c r="G2564" s="37">
        <f t="shared" si="552"/>
        <v>4.8369463039716898</v>
      </c>
      <c r="H2564" s="37"/>
      <c r="I2564" s="37"/>
      <c r="J2564" s="37">
        <f t="shared" si="553"/>
        <v>0.19983457999999998</v>
      </c>
      <c r="K2564" s="37">
        <f t="shared" si="554"/>
        <v>0.31994679880684301</v>
      </c>
      <c r="L2564" s="39"/>
      <c r="M2564" s="25"/>
    </row>
    <row r="2565" spans="1:13" x14ac:dyDescent="0.2">
      <c r="A2565" s="25"/>
      <c r="B2565" s="35" t="s">
        <v>67</v>
      </c>
      <c r="C2565" s="36">
        <v>1494968000</v>
      </c>
      <c r="D2565" s="33"/>
      <c r="E2565" s="36">
        <v>2.0313979999999998E-3</v>
      </c>
      <c r="F2565" s="36">
        <v>3.7653212476799993E-7</v>
      </c>
      <c r="G2565" s="37">
        <f t="shared" si="552"/>
        <v>4.8943293191172632</v>
      </c>
      <c r="H2565" s="37"/>
      <c r="I2565" s="37"/>
      <c r="J2565" s="37">
        <f t="shared" si="553"/>
        <v>0.18777783999999997</v>
      </c>
      <c r="K2565" s="37">
        <f t="shared" si="554"/>
        <v>0.31255817362218452</v>
      </c>
      <c r="L2565" s="39"/>
      <c r="M2565" s="25"/>
    </row>
    <row r="2566" spans="1:13" x14ac:dyDescent="0.2">
      <c r="A2566" s="25"/>
      <c r="B2566" s="35" t="s">
        <v>68</v>
      </c>
      <c r="C2566" s="36">
        <v>1497696000</v>
      </c>
      <c r="D2566" s="33"/>
      <c r="E2566" s="36">
        <v>2.0311180000000002E-3</v>
      </c>
      <c r="F2566" s="36">
        <v>4.0275885744000002E-7</v>
      </c>
      <c r="G2566" s="37">
        <f t="shared" si="552"/>
        <v>4.7558185929035268</v>
      </c>
      <c r="H2566" s="37"/>
      <c r="I2566" s="37"/>
      <c r="J2566" s="37">
        <f t="shared" si="553"/>
        <v>0.20085720000000001</v>
      </c>
      <c r="K2566" s="37">
        <f t="shared" si="554"/>
        <v>0.32058650859761717</v>
      </c>
      <c r="L2566" s="39"/>
      <c r="M2566" s="25"/>
    </row>
    <row r="2567" spans="1:13" x14ac:dyDescent="0.2">
      <c r="A2567" s="25"/>
      <c r="B2567" s="35" t="s">
        <v>69</v>
      </c>
      <c r="C2567" s="36">
        <v>1486342000</v>
      </c>
      <c r="D2567" s="33"/>
      <c r="E2567" s="36">
        <v>2.031284E-3</v>
      </c>
      <c r="F2567" s="36">
        <v>3.34019117592E-7</v>
      </c>
      <c r="G2567" s="37">
        <f t="shared" si="552"/>
        <v>4.8379356663015294</v>
      </c>
      <c r="H2567" s="37"/>
      <c r="I2567" s="37"/>
      <c r="J2567" s="37">
        <f t="shared" si="553"/>
        <v>0.16657646000000001</v>
      </c>
      <c r="K2567" s="37">
        <f t="shared" si="554"/>
        <v>0.30029953667813353</v>
      </c>
      <c r="L2567" s="39"/>
      <c r="M2567" s="25"/>
    </row>
    <row r="2568" spans="1:13" x14ac:dyDescent="0.2">
      <c r="A2568" s="25"/>
      <c r="B2568" s="35" t="s">
        <v>70</v>
      </c>
      <c r="C2568" s="36">
        <v>1503810000</v>
      </c>
      <c r="D2568" s="33"/>
      <c r="E2568" s="36">
        <v>2.0311999999999999E-3</v>
      </c>
      <c r="F2568" s="36">
        <v>2.9141503423199998E-7</v>
      </c>
      <c r="G2568" s="37">
        <f t="shared" si="552"/>
        <v>4.7963824484376083</v>
      </c>
      <c r="H2568" s="37"/>
      <c r="I2568" s="37"/>
      <c r="J2568" s="37">
        <f t="shared" si="553"/>
        <v>0.14532966</v>
      </c>
      <c r="K2568" s="37">
        <f t="shared" si="554"/>
        <v>0.28905502033122638</v>
      </c>
      <c r="L2568" s="39"/>
      <c r="M2568" s="25"/>
    </row>
    <row r="2569" spans="1:13" x14ac:dyDescent="0.2">
      <c r="A2569" s="25"/>
      <c r="B2569" s="35" t="s">
        <v>71</v>
      </c>
      <c r="C2569" s="36">
        <v>1478071000</v>
      </c>
      <c r="D2569" s="33"/>
      <c r="E2569" s="36">
        <v>2.0317930000000001E-3</v>
      </c>
      <c r="F2569" s="36">
        <v>3.2766800752799999E-7</v>
      </c>
      <c r="G2569" s="37">
        <f t="shared" si="552"/>
        <v>5.0897283793118753</v>
      </c>
      <c r="H2569" s="37"/>
      <c r="I2569" s="37"/>
      <c r="J2569" s="37">
        <f t="shared" si="553"/>
        <v>0.16340914000000001</v>
      </c>
      <c r="K2569" s="37">
        <f t="shared" si="554"/>
        <v>0.29855425258821833</v>
      </c>
      <c r="L2569" s="39"/>
      <c r="M2569" s="25"/>
    </row>
    <row r="2570" spans="1:13" x14ac:dyDescent="0.2">
      <c r="A2570" s="25"/>
      <c r="B2570" s="35" t="s">
        <v>72</v>
      </c>
      <c r="C2570" s="36">
        <v>1511797000</v>
      </c>
      <c r="D2570" s="33"/>
      <c r="E2570" s="36">
        <v>2.030947E-3</v>
      </c>
      <c r="F2570" s="36">
        <v>3.18187381824E-7</v>
      </c>
      <c r="G2570" s="37">
        <f t="shared" si="552"/>
        <v>4.6712281136800371</v>
      </c>
      <c r="H2570" s="37"/>
      <c r="I2570" s="37"/>
      <c r="J2570" s="37">
        <f t="shared" si="553"/>
        <v>0.15868112000000001</v>
      </c>
      <c r="K2570" s="37">
        <f t="shared" si="554"/>
        <v>0.29599289273126894</v>
      </c>
      <c r="L2570" s="39"/>
      <c r="M2570" s="25"/>
    </row>
    <row r="2571" spans="1:13" x14ac:dyDescent="0.2">
      <c r="A2571" s="25"/>
      <c r="B2571" s="35" t="s">
        <v>73</v>
      </c>
      <c r="C2571" s="36">
        <v>1486820000</v>
      </c>
      <c r="D2571" s="33"/>
      <c r="E2571" s="36">
        <v>2.0312759999999998E-3</v>
      </c>
      <c r="F2571" s="36">
        <v>2.9663312608799999E-7</v>
      </c>
      <c r="G2571" s="37">
        <f t="shared" si="552"/>
        <v>4.8339782169812828</v>
      </c>
      <c r="H2571" s="37"/>
      <c r="I2571" s="37"/>
      <c r="J2571" s="37">
        <f t="shared" si="553"/>
        <v>0.14793194000000001</v>
      </c>
      <c r="K2571" s="37">
        <f t="shared" si="554"/>
        <v>0.29037209503520423</v>
      </c>
      <c r="L2571" s="39"/>
      <c r="M2571" s="25"/>
    </row>
    <row r="2572" spans="1:13" x14ac:dyDescent="0.2">
      <c r="A2572" s="25"/>
      <c r="B2572" s="35" t="s">
        <v>74</v>
      </c>
      <c r="C2572" s="36">
        <v>1470064000</v>
      </c>
      <c r="D2572" s="33"/>
      <c r="E2572" s="36">
        <v>2.031288E-3</v>
      </c>
      <c r="F2572" s="36">
        <v>2.7617599548000002E-7</v>
      </c>
      <c r="G2572" s="37">
        <f t="shared" si="552"/>
        <v>4.8399143909618747</v>
      </c>
      <c r="H2572" s="37"/>
      <c r="I2572" s="37"/>
      <c r="J2572" s="37">
        <f t="shared" si="553"/>
        <v>0.13772990000000002</v>
      </c>
      <c r="K2572" s="37">
        <f t="shared" si="554"/>
        <v>0.28530969148800406</v>
      </c>
      <c r="L2572" s="39"/>
      <c r="M2572" s="25"/>
    </row>
    <row r="2573" spans="1:13" x14ac:dyDescent="0.2">
      <c r="A2573" s="25"/>
      <c r="B2573" s="35"/>
      <c r="C2573" s="36"/>
      <c r="D2573" s="33"/>
      <c r="E2573" s="36"/>
      <c r="F2573" s="36"/>
      <c r="G2573" s="40"/>
      <c r="H2573" s="37"/>
      <c r="I2573" s="37"/>
      <c r="J2573" s="40"/>
      <c r="K2573" s="40"/>
      <c r="L2573" s="39"/>
      <c r="M2573" s="25"/>
    </row>
    <row r="2574" spans="1:13" x14ac:dyDescent="0.2">
      <c r="A2574" s="25">
        <v>1</v>
      </c>
      <c r="B2574" s="35" t="s">
        <v>1554</v>
      </c>
      <c r="C2574" s="36">
        <f>AVERAGE(C2575:C2585)</f>
        <v>1547991545.4545455</v>
      </c>
      <c r="D2574" s="33"/>
      <c r="E2574" s="36">
        <f>AVERAGE(E2575:E2585)</f>
        <v>2.0410430909090912E-3</v>
      </c>
      <c r="F2574" s="33">
        <f>2*STDEV(E2575:E2585)</f>
        <v>5.5659137941249388E-7</v>
      </c>
      <c r="G2574" s="37">
        <f t="shared" ref="G2574:G2585" si="555">1000*(E2574/((1+(0)/1000)*(E$2561/((1+((4.87)/1000))*0.0020052)))/0.0020052-1)</f>
        <v>9.6655741270346152</v>
      </c>
      <c r="H2574" s="38">
        <f>G2574-I2574</f>
        <v>-0.51442587296538456</v>
      </c>
      <c r="I2574" s="37">
        <v>10.18</v>
      </c>
      <c r="J2574" s="40"/>
      <c r="K2574" s="37">
        <f>F2574/0.0020052*1000</f>
        <v>0.27757399731323251</v>
      </c>
      <c r="L2574" s="39"/>
      <c r="M2574" s="25"/>
    </row>
    <row r="2575" spans="1:13" x14ac:dyDescent="0.2">
      <c r="A2575" s="25"/>
      <c r="B2575" s="35" t="s">
        <v>41</v>
      </c>
      <c r="C2575" s="36">
        <v>1560945000</v>
      </c>
      <c r="D2575" s="33"/>
      <c r="E2575" s="36">
        <v>2.0407559999999999E-3</v>
      </c>
      <c r="F2575" s="36">
        <v>2.3641484457600001E-7</v>
      </c>
      <c r="G2575" s="37">
        <f t="shared" si="555"/>
        <v>9.5235556616499739</v>
      </c>
      <c r="H2575" s="37"/>
      <c r="I2575" s="37"/>
      <c r="J2575" s="37">
        <f t="shared" ref="J2575:J2585" si="556">F2575/0.0020052*1000</f>
        <v>0.11790088000000001</v>
      </c>
      <c r="K2575" s="37">
        <f t="shared" ref="K2575:K2585" si="557">SQRT((F2575/0.0020052*1000)^2+(F$2561/0.0020052*1000)^2)</f>
        <v>0.27628375306511327</v>
      </c>
      <c r="L2575" s="39"/>
      <c r="M2575" s="25"/>
    </row>
    <row r="2576" spans="1:13" x14ac:dyDescent="0.2">
      <c r="A2576" s="25"/>
      <c r="B2576" s="35" t="s">
        <v>42</v>
      </c>
      <c r="C2576" s="36">
        <v>1532956000</v>
      </c>
      <c r="D2576" s="33"/>
      <c r="E2576" s="36">
        <v>2.0407469999999999E-3</v>
      </c>
      <c r="F2576" s="36">
        <v>2.9411760268799994E-7</v>
      </c>
      <c r="G2576" s="37">
        <f t="shared" si="555"/>
        <v>9.5191035311645855</v>
      </c>
      <c r="H2576" s="37"/>
      <c r="I2576" s="37"/>
      <c r="J2576" s="37">
        <f t="shared" si="556"/>
        <v>0.14667743999999999</v>
      </c>
      <c r="K2576" s="37">
        <f t="shared" si="557"/>
        <v>0.28973499289510002</v>
      </c>
      <c r="L2576" s="39"/>
      <c r="M2576" s="25"/>
    </row>
    <row r="2577" spans="1:13" x14ac:dyDescent="0.2">
      <c r="A2577" s="25"/>
      <c r="B2577" s="35" t="s">
        <v>43</v>
      </c>
      <c r="C2577" s="36">
        <v>1552166000</v>
      </c>
      <c r="D2577" s="33"/>
      <c r="E2577" s="36">
        <v>2.0412870000000001E-3</v>
      </c>
      <c r="F2577" s="36">
        <v>2.9487677140800004E-7</v>
      </c>
      <c r="G2577" s="37">
        <f t="shared" si="555"/>
        <v>9.7862313602914419</v>
      </c>
      <c r="H2577" s="37"/>
      <c r="I2577" s="37"/>
      <c r="J2577" s="37">
        <f t="shared" si="556"/>
        <v>0.14705604</v>
      </c>
      <c r="K2577" s="37">
        <f t="shared" si="557"/>
        <v>0.28992684181264017</v>
      </c>
      <c r="L2577" s="39"/>
      <c r="M2577" s="25"/>
    </row>
    <row r="2578" spans="1:13" x14ac:dyDescent="0.2">
      <c r="A2578" s="25"/>
      <c r="B2578" s="35" t="s">
        <v>44</v>
      </c>
      <c r="C2578" s="36">
        <v>1568318000</v>
      </c>
      <c r="D2578" s="33"/>
      <c r="E2578" s="36">
        <v>2.040947E-3</v>
      </c>
      <c r="F2578" s="36">
        <v>3.5278915312799999E-7</v>
      </c>
      <c r="G2578" s="37">
        <f t="shared" si="555"/>
        <v>9.6180397641745241</v>
      </c>
      <c r="H2578" s="37"/>
      <c r="I2578" s="37"/>
      <c r="J2578" s="37">
        <f t="shared" si="556"/>
        <v>0.17593713999999999</v>
      </c>
      <c r="K2578" s="37">
        <f t="shared" si="557"/>
        <v>0.30559118432040816</v>
      </c>
      <c r="L2578" s="39"/>
      <c r="M2578" s="25"/>
    </row>
    <row r="2579" spans="1:13" x14ac:dyDescent="0.2">
      <c r="A2579" s="25"/>
      <c r="B2579" s="35" t="s">
        <v>45</v>
      </c>
      <c r="C2579" s="36">
        <v>1544118000</v>
      </c>
      <c r="D2579" s="33"/>
      <c r="E2579" s="36">
        <v>2.0412059999999998E-3</v>
      </c>
      <c r="F2579" s="36">
        <v>2.93319011736E-7</v>
      </c>
      <c r="G2579" s="37">
        <f t="shared" si="555"/>
        <v>9.7461621859222802</v>
      </c>
      <c r="H2579" s="37"/>
      <c r="I2579" s="37"/>
      <c r="J2579" s="37">
        <f t="shared" si="556"/>
        <v>0.14627918000000001</v>
      </c>
      <c r="K2579" s="37">
        <f t="shared" si="557"/>
        <v>0.28953357871660151</v>
      </c>
      <c r="L2579" s="39"/>
      <c r="M2579" s="25"/>
    </row>
    <row r="2580" spans="1:13" x14ac:dyDescent="0.2">
      <c r="A2580" s="25"/>
      <c r="B2580" s="35" t="s">
        <v>46</v>
      </c>
      <c r="C2580" s="36">
        <v>1534421000</v>
      </c>
      <c r="D2580" s="33"/>
      <c r="E2580" s="36">
        <v>2.0413829999999999E-3</v>
      </c>
      <c r="F2580" s="36">
        <v>3.0266785569599998E-7</v>
      </c>
      <c r="G2580" s="37">
        <f t="shared" si="555"/>
        <v>9.8337207521359549</v>
      </c>
      <c r="H2580" s="37"/>
      <c r="I2580" s="37"/>
      <c r="J2580" s="37">
        <f t="shared" si="556"/>
        <v>0.15094147999999999</v>
      </c>
      <c r="K2580" s="37">
        <f t="shared" si="557"/>
        <v>0.29191681193031771</v>
      </c>
      <c r="L2580" s="39"/>
      <c r="M2580" s="25"/>
    </row>
    <row r="2581" spans="1:13" x14ac:dyDescent="0.2">
      <c r="A2581" s="25"/>
      <c r="B2581" s="35" t="s">
        <v>47</v>
      </c>
      <c r="C2581" s="36">
        <v>1547930000</v>
      </c>
      <c r="D2581" s="33"/>
      <c r="E2581" s="36">
        <v>2.0413459999999999E-3</v>
      </c>
      <c r="F2581" s="36">
        <v>2.94362076672E-7</v>
      </c>
      <c r="G2581" s="37">
        <f t="shared" si="555"/>
        <v>9.8154175490292594</v>
      </c>
      <c r="H2581" s="37"/>
      <c r="I2581" s="37"/>
      <c r="J2581" s="37">
        <f t="shared" si="556"/>
        <v>0.14679935999999999</v>
      </c>
      <c r="K2581" s="37">
        <f t="shared" si="557"/>
        <v>0.28979673358990721</v>
      </c>
      <c r="L2581" s="39"/>
      <c r="M2581" s="25"/>
    </row>
    <row r="2582" spans="1:13" x14ac:dyDescent="0.2">
      <c r="A2582" s="25"/>
      <c r="B2582" s="35" t="s">
        <v>48</v>
      </c>
      <c r="C2582" s="36">
        <v>1544815000</v>
      </c>
      <c r="D2582" s="33"/>
      <c r="E2582" s="36">
        <v>2.0410789999999999E-3</v>
      </c>
      <c r="F2582" s="36">
        <v>3.3412820047199997E-7</v>
      </c>
      <c r="G2582" s="37">
        <f t="shared" si="555"/>
        <v>9.6833376779610347</v>
      </c>
      <c r="H2582" s="37"/>
      <c r="I2582" s="37"/>
      <c r="J2582" s="37">
        <f t="shared" si="556"/>
        <v>0.16663085999999999</v>
      </c>
      <c r="K2582" s="37">
        <f t="shared" si="557"/>
        <v>0.30032971582464107</v>
      </c>
      <c r="L2582" s="39"/>
      <c r="M2582" s="25"/>
    </row>
    <row r="2583" spans="1:13" x14ac:dyDescent="0.2">
      <c r="A2583" s="25"/>
      <c r="B2583" s="35" t="s">
        <v>49</v>
      </c>
      <c r="C2583" s="36">
        <v>1540518000</v>
      </c>
      <c r="D2583" s="33"/>
      <c r="E2583" s="36">
        <v>2.041171E-3</v>
      </c>
      <c r="F2583" s="36">
        <v>3.11695225992E-7</v>
      </c>
      <c r="G2583" s="37">
        <f t="shared" si="555"/>
        <v>9.7288483451456464</v>
      </c>
      <c r="H2583" s="37"/>
      <c r="I2583" s="37"/>
      <c r="J2583" s="37">
        <f t="shared" si="556"/>
        <v>0.15544346000000001</v>
      </c>
      <c r="K2583" s="37">
        <f t="shared" si="557"/>
        <v>0.29426988286221489</v>
      </c>
      <c r="L2583" s="39"/>
      <c r="M2583" s="25"/>
    </row>
    <row r="2584" spans="1:13" x14ac:dyDescent="0.2">
      <c r="A2584" s="25"/>
      <c r="B2584" s="35" t="s">
        <v>50</v>
      </c>
      <c r="C2584" s="36">
        <v>1540883000</v>
      </c>
      <c r="D2584" s="33"/>
      <c r="E2584" s="36">
        <v>2.0405100000000002E-3</v>
      </c>
      <c r="F2584" s="36">
        <v>2.9498220482400002E-7</v>
      </c>
      <c r="G2584" s="37">
        <f t="shared" si="555"/>
        <v>9.4018640950479515</v>
      </c>
      <c r="H2584" s="37"/>
      <c r="I2584" s="37"/>
      <c r="J2584" s="37">
        <f t="shared" si="556"/>
        <v>0.14710862</v>
      </c>
      <c r="K2584" s="37">
        <f t="shared" si="557"/>
        <v>0.28995351486276982</v>
      </c>
      <c r="L2584" s="39"/>
      <c r="M2584" s="25"/>
    </row>
    <row r="2585" spans="1:13" x14ac:dyDescent="0.2">
      <c r="A2585" s="25"/>
      <c r="B2585" s="35" t="s">
        <v>51</v>
      </c>
      <c r="C2585" s="36">
        <v>1560837000</v>
      </c>
      <c r="D2585" s="33"/>
      <c r="E2585" s="36">
        <v>2.0410419999999999E-3</v>
      </c>
      <c r="F2585" s="36">
        <v>2.5816970051999994E-7</v>
      </c>
      <c r="G2585" s="37">
        <f t="shared" si="555"/>
        <v>9.6650344748541173</v>
      </c>
      <c r="H2585" s="37"/>
      <c r="I2585" s="37"/>
      <c r="J2585" s="37">
        <f t="shared" si="556"/>
        <v>0.12875009999999998</v>
      </c>
      <c r="K2585" s="37">
        <f t="shared" si="557"/>
        <v>0.28108483230686793</v>
      </c>
      <c r="L2585" s="39"/>
      <c r="M2585" s="25"/>
    </row>
    <row r="2586" spans="1:13" x14ac:dyDescent="0.2">
      <c r="A2586" s="25"/>
      <c r="B2586" s="35"/>
      <c r="C2586" s="36"/>
      <c r="D2586" s="33"/>
      <c r="E2586" s="36"/>
      <c r="F2586" s="36"/>
      <c r="G2586" s="40"/>
      <c r="H2586" s="37"/>
      <c r="I2586" s="37"/>
      <c r="J2586" s="40"/>
      <c r="K2586" s="40"/>
      <c r="L2586" s="39"/>
      <c r="M2586" s="25"/>
    </row>
    <row r="2587" spans="1:13" x14ac:dyDescent="0.2">
      <c r="A2587" s="25">
        <v>1</v>
      </c>
      <c r="B2587" s="35" t="s">
        <v>2632</v>
      </c>
      <c r="C2587" s="36">
        <f>AVERAGE(C2588:C2598)</f>
        <v>1677580909.090909</v>
      </c>
      <c r="D2587" s="33"/>
      <c r="E2587" s="36">
        <f>AVERAGE(E2588:E2598)</f>
        <v>2.03206E-3</v>
      </c>
      <c r="F2587" s="33">
        <f>2*STDEV(E2588:E2598)</f>
        <v>8.5383089660661761E-7</v>
      </c>
      <c r="G2587" s="37">
        <f t="shared" ref="G2587:G2598" si="558">1000*(E2587/((1+(0)/1000)*(E$2561/((1+((4.87)/1000))*0.0020052)))/0.0020052-1)</f>
        <v>5.2218082503798779</v>
      </c>
      <c r="H2587" s="38">
        <f>G2587-I2587</f>
        <v>-0.27819174962012205</v>
      </c>
      <c r="I2587" s="40">
        <v>5.5</v>
      </c>
      <c r="J2587" s="40"/>
      <c r="K2587" s="37">
        <f t="shared" ref="K2587:K2598" si="559">SQRT((F2587/0.0020052*1000)^2+(F$2561/0.0020052*1000)^2)</f>
        <v>0.49370521846444065</v>
      </c>
      <c r="L2587" s="39"/>
      <c r="M2587" s="25"/>
    </row>
    <row r="2588" spans="1:13" x14ac:dyDescent="0.2">
      <c r="A2588" s="25"/>
      <c r="B2588" s="35" t="s">
        <v>75</v>
      </c>
      <c r="C2588" s="36">
        <v>1689187000</v>
      </c>
      <c r="D2588" s="33"/>
      <c r="E2588" s="36">
        <v>2.031625E-3</v>
      </c>
      <c r="F2588" s="36">
        <v>2.8717792632E-7</v>
      </c>
      <c r="G2588" s="37">
        <f t="shared" si="558"/>
        <v>5.006621943583589</v>
      </c>
      <c r="H2588" s="37"/>
      <c r="I2588" s="37"/>
      <c r="J2588" s="37">
        <f t="shared" ref="J2588:J2598" si="560">F2588/0.0020052*1000</f>
        <v>0.1432166</v>
      </c>
      <c r="K2588" s="37">
        <f t="shared" si="559"/>
        <v>0.2879984187778295</v>
      </c>
      <c r="L2588" s="39"/>
      <c r="M2588" s="25"/>
    </row>
    <row r="2589" spans="1:13" x14ac:dyDescent="0.2">
      <c r="A2589" s="25"/>
      <c r="B2589" s="35" t="s">
        <v>76</v>
      </c>
      <c r="C2589" s="36">
        <v>1690180000</v>
      </c>
      <c r="D2589" s="33"/>
      <c r="E2589" s="36">
        <v>2.031887E-3</v>
      </c>
      <c r="F2589" s="36">
        <v>2.6753149807200002E-7</v>
      </c>
      <c r="G2589" s="37">
        <f t="shared" si="558"/>
        <v>5.1362284088265486</v>
      </c>
      <c r="H2589" s="37"/>
      <c r="I2589" s="37"/>
      <c r="J2589" s="37">
        <f t="shared" si="560"/>
        <v>0.13341886</v>
      </c>
      <c r="K2589" s="37">
        <f t="shared" si="559"/>
        <v>0.28325375003108022</v>
      </c>
      <c r="L2589" s="39"/>
      <c r="M2589" s="25"/>
    </row>
    <row r="2590" spans="1:13" x14ac:dyDescent="0.2">
      <c r="A2590" s="25"/>
      <c r="B2590" s="35" t="s">
        <v>77</v>
      </c>
      <c r="C2590" s="36">
        <v>1639974000</v>
      </c>
      <c r="D2590" s="33"/>
      <c r="E2590" s="36">
        <v>2.03228E-3</v>
      </c>
      <c r="F2590" s="36">
        <v>2.7988040195999995E-7</v>
      </c>
      <c r="G2590" s="37">
        <f t="shared" si="558"/>
        <v>5.330638106690877</v>
      </c>
      <c r="H2590" s="37"/>
      <c r="I2590" s="37"/>
      <c r="J2590" s="37">
        <f t="shared" si="560"/>
        <v>0.13957729999999999</v>
      </c>
      <c r="K2590" s="37">
        <f t="shared" si="559"/>
        <v>0.28620607501983614</v>
      </c>
      <c r="L2590" s="39"/>
      <c r="M2590" s="25"/>
    </row>
    <row r="2591" spans="1:13" x14ac:dyDescent="0.2">
      <c r="A2591" s="25"/>
      <c r="B2591" s="35" t="s">
        <v>78</v>
      </c>
      <c r="C2591" s="36">
        <v>1672624000</v>
      </c>
      <c r="D2591" s="33"/>
      <c r="E2591" s="36">
        <v>2.0318950000000001E-3</v>
      </c>
      <c r="F2591" s="36">
        <v>3.3064969982399998E-7</v>
      </c>
      <c r="G2591" s="37">
        <f t="shared" si="558"/>
        <v>5.1401858581467952</v>
      </c>
      <c r="H2591" s="37"/>
      <c r="I2591" s="37"/>
      <c r="J2591" s="37">
        <f t="shared" si="560"/>
        <v>0.16489612000000001</v>
      </c>
      <c r="K2591" s="37">
        <f t="shared" si="559"/>
        <v>0.29937071515768615</v>
      </c>
      <c r="L2591" s="39"/>
      <c r="M2591" s="25"/>
    </row>
    <row r="2592" spans="1:13" x14ac:dyDescent="0.2">
      <c r="A2592" s="25"/>
      <c r="B2592" s="35" t="s">
        <v>79</v>
      </c>
      <c r="C2592" s="36">
        <v>1705547000</v>
      </c>
      <c r="D2592" s="33"/>
      <c r="E2592" s="36">
        <v>2.032921E-3</v>
      </c>
      <c r="F2592" s="36">
        <v>2.6000301477599994E-7</v>
      </c>
      <c r="G2592" s="37">
        <f t="shared" si="558"/>
        <v>5.6477287334877335</v>
      </c>
      <c r="H2592" s="37"/>
      <c r="I2592" s="37"/>
      <c r="J2592" s="37">
        <f t="shared" si="560"/>
        <v>0.12966438</v>
      </c>
      <c r="K2592" s="37">
        <f t="shared" si="559"/>
        <v>0.2815047888469297</v>
      </c>
      <c r="L2592" s="39"/>
      <c r="M2592" s="25"/>
    </row>
    <row r="2593" spans="1:13" x14ac:dyDescent="0.2">
      <c r="A2593" s="25"/>
      <c r="B2593" s="35" t="s">
        <v>80</v>
      </c>
      <c r="C2593" s="36">
        <v>1706552000</v>
      </c>
      <c r="D2593" s="33"/>
      <c r="E2593" s="36">
        <v>2.0327510000000002E-3</v>
      </c>
      <c r="F2593" s="36">
        <v>2.8542429871200001E-7</v>
      </c>
      <c r="G2593" s="37">
        <f t="shared" si="558"/>
        <v>5.5636329354291636</v>
      </c>
      <c r="H2593" s="37"/>
      <c r="I2593" s="37"/>
      <c r="J2593" s="37">
        <f t="shared" si="560"/>
        <v>0.14234205999999999</v>
      </c>
      <c r="K2593" s="37">
        <f t="shared" si="559"/>
        <v>0.28756452623370232</v>
      </c>
      <c r="L2593" s="39"/>
      <c r="M2593" s="25"/>
    </row>
    <row r="2594" spans="1:13" x14ac:dyDescent="0.2">
      <c r="A2594" s="25"/>
      <c r="B2594" s="35" t="s">
        <v>81</v>
      </c>
      <c r="C2594" s="36">
        <v>1646597000</v>
      </c>
      <c r="D2594" s="33"/>
      <c r="E2594" s="36">
        <v>2.0316370000000002E-3</v>
      </c>
      <c r="F2594" s="36">
        <v>2.5829626874400001E-7</v>
      </c>
      <c r="G2594" s="37">
        <f t="shared" si="558"/>
        <v>5.0125581175644029</v>
      </c>
      <c r="H2594" s="37"/>
      <c r="I2594" s="37"/>
      <c r="J2594" s="37">
        <f t="shared" si="560"/>
        <v>0.12881322000000001</v>
      </c>
      <c r="K2594" s="37">
        <f t="shared" si="559"/>
        <v>0.28111374984112475</v>
      </c>
      <c r="L2594" s="39"/>
      <c r="M2594" s="25"/>
    </row>
    <row r="2595" spans="1:13" x14ac:dyDescent="0.2">
      <c r="A2595" s="25"/>
      <c r="B2595" s="35" t="s">
        <v>82</v>
      </c>
      <c r="C2595" s="36">
        <v>1656420000</v>
      </c>
      <c r="D2595" s="33"/>
      <c r="E2595" s="36">
        <v>2.031906E-3</v>
      </c>
      <c r="F2595" s="36">
        <v>2.7716576219999996E-7</v>
      </c>
      <c r="G2595" s="37">
        <f t="shared" si="558"/>
        <v>5.1456273509624673</v>
      </c>
      <c r="H2595" s="37"/>
      <c r="I2595" s="37"/>
      <c r="J2595" s="37">
        <f t="shared" si="560"/>
        <v>0.1382235</v>
      </c>
      <c r="K2595" s="37">
        <f t="shared" si="559"/>
        <v>0.28554829828808309</v>
      </c>
      <c r="L2595" s="39"/>
      <c r="M2595" s="25"/>
    </row>
    <row r="2596" spans="1:13" x14ac:dyDescent="0.2">
      <c r="A2596" s="25"/>
      <c r="B2596" s="35" t="s">
        <v>83</v>
      </c>
      <c r="C2596" s="36">
        <v>1645171000</v>
      </c>
      <c r="D2596" s="33"/>
      <c r="E2596" s="36">
        <v>2.0317579999999998E-3</v>
      </c>
      <c r="F2596" s="36">
        <v>3.4831783785599998E-7</v>
      </c>
      <c r="G2596" s="37">
        <f t="shared" si="558"/>
        <v>5.0724145385350194</v>
      </c>
      <c r="H2596" s="37"/>
      <c r="I2596" s="37"/>
      <c r="J2596" s="37">
        <f t="shared" si="560"/>
        <v>0.17370727999999999</v>
      </c>
      <c r="K2596" s="37">
        <f t="shared" si="559"/>
        <v>0.30431285518027079</v>
      </c>
      <c r="L2596" s="39"/>
      <c r="M2596" s="25"/>
    </row>
    <row r="2597" spans="1:13" x14ac:dyDescent="0.2">
      <c r="A2597" s="25"/>
      <c r="B2597" s="35" t="s">
        <v>84</v>
      </c>
      <c r="C2597" s="36">
        <v>1707855000</v>
      </c>
      <c r="D2597" s="33"/>
      <c r="E2597" s="36">
        <v>2.0319370000000002E-3</v>
      </c>
      <c r="F2597" s="36">
        <v>2.4430189773599999E-7</v>
      </c>
      <c r="G2597" s="37">
        <f t="shared" si="558"/>
        <v>5.1609624670791998</v>
      </c>
      <c r="H2597" s="37"/>
      <c r="I2597" s="37"/>
      <c r="J2597" s="37">
        <f t="shared" si="560"/>
        <v>0.12183418</v>
      </c>
      <c r="K2597" s="37">
        <f t="shared" si="559"/>
        <v>0.27798500340709476</v>
      </c>
      <c r="L2597" s="39"/>
      <c r="M2597" s="25"/>
    </row>
    <row r="2598" spans="1:13" x14ac:dyDescent="0.2">
      <c r="A2598" s="25"/>
      <c r="B2598" s="35" t="s">
        <v>85</v>
      </c>
      <c r="C2598" s="36">
        <v>1693283000</v>
      </c>
      <c r="D2598" s="33"/>
      <c r="E2598" s="36">
        <v>2.0320630000000002E-3</v>
      </c>
      <c r="F2598" s="36">
        <v>2.2942247155200001E-7</v>
      </c>
      <c r="G2598" s="37">
        <f t="shared" si="558"/>
        <v>5.2232922938753035</v>
      </c>
      <c r="H2598" s="37"/>
      <c r="I2598" s="37"/>
      <c r="J2598" s="37">
        <f t="shared" si="560"/>
        <v>0.11441376</v>
      </c>
      <c r="K2598" s="37">
        <f t="shared" si="559"/>
        <v>0.27481376090055548</v>
      </c>
      <c r="L2598" s="39"/>
      <c r="M2598" s="25"/>
    </row>
    <row r="2599" spans="1:13" x14ac:dyDescent="0.2">
      <c r="A2599" s="25"/>
      <c r="B2599" s="35"/>
      <c r="C2599" s="36"/>
      <c r="D2599" s="33"/>
      <c r="E2599" s="36"/>
      <c r="F2599" s="36"/>
      <c r="G2599" s="40"/>
      <c r="H2599" s="37"/>
      <c r="I2599" s="37"/>
      <c r="J2599" s="40"/>
      <c r="K2599" s="40"/>
      <c r="L2599" s="39"/>
      <c r="M2599" s="25"/>
    </row>
    <row r="2600" spans="1:13" x14ac:dyDescent="0.2">
      <c r="A2600" s="25">
        <v>1</v>
      </c>
      <c r="B2600" s="35" t="s">
        <v>1869</v>
      </c>
      <c r="C2600" s="36">
        <f>AVERAGE(C2601:C2611)</f>
        <v>1624786000</v>
      </c>
      <c r="D2600" s="33"/>
      <c r="E2600" s="36">
        <f>AVERAGE(E2601:E2611)</f>
        <v>2.0248670000000001E-3</v>
      </c>
      <c r="F2600" s="33">
        <f>2*STDEV(E2601:E2611)</f>
        <v>5.7062351861801352E-7</v>
      </c>
      <c r="G2600" s="37">
        <f t="shared" ref="G2600:G2611" si="561">1000*(E2600/((1+(0)/1000)*(E$2561/((1+((4.87)/1000))*0.0020052)))/0.0020052-1)</f>
        <v>1.6635666301796359</v>
      </c>
      <c r="H2600" s="38">
        <f>G2600-I2600</f>
        <v>-1.8764333698203641</v>
      </c>
      <c r="I2600" s="37">
        <v>3.54</v>
      </c>
      <c r="J2600" s="40"/>
      <c r="K2600" s="37">
        <f t="shared" ref="K2600:K2611" si="562">SQRT((F2600/0.0020052*1000)^2+(F$2561/0.0020052*1000)^2)</f>
        <v>0.37869941284263164</v>
      </c>
      <c r="L2600" s="39"/>
      <c r="M2600" s="25"/>
    </row>
    <row r="2601" spans="1:13" x14ac:dyDescent="0.2">
      <c r="A2601" s="25"/>
      <c r="B2601" s="35" t="s">
        <v>1724</v>
      </c>
      <c r="C2601" s="36">
        <v>1606683000</v>
      </c>
      <c r="D2601" s="33"/>
      <c r="E2601" s="36">
        <v>2.0252270000000001E-3</v>
      </c>
      <c r="F2601" s="36">
        <v>3.3670255643999994E-7</v>
      </c>
      <c r="G2601" s="37">
        <f t="shared" si="561"/>
        <v>1.8416518495971701</v>
      </c>
      <c r="H2601" s="37"/>
      <c r="I2601" s="37"/>
      <c r="J2601" s="37">
        <f t="shared" ref="J2601:J2611" si="563">F2601/0.0020052*1000</f>
        <v>0.1679147</v>
      </c>
      <c r="K2601" s="37">
        <f t="shared" si="562"/>
        <v>0.30104391902023214</v>
      </c>
      <c r="L2601" s="39"/>
      <c r="M2601" s="25"/>
    </row>
    <row r="2602" spans="1:13" x14ac:dyDescent="0.2">
      <c r="A2602" s="25"/>
      <c r="B2602" s="35" t="s">
        <v>1725</v>
      </c>
      <c r="C2602" s="36">
        <v>1645661000</v>
      </c>
      <c r="D2602" s="33"/>
      <c r="E2602" s="36">
        <v>2.0245319999999999E-3</v>
      </c>
      <c r="F2602" s="36">
        <v>3.3327988056000002E-7</v>
      </c>
      <c r="G2602" s="37">
        <f t="shared" si="561"/>
        <v>1.4978484398877612</v>
      </c>
      <c r="H2602" s="37"/>
      <c r="I2602" s="37"/>
      <c r="J2602" s="37">
        <f t="shared" si="563"/>
        <v>0.16620780000000002</v>
      </c>
      <c r="K2602" s="37">
        <f t="shared" si="562"/>
        <v>0.30009519736878509</v>
      </c>
      <c r="L2602" s="39"/>
      <c r="M2602" s="25"/>
    </row>
    <row r="2603" spans="1:13" x14ac:dyDescent="0.2">
      <c r="A2603" s="25"/>
      <c r="B2603" s="35" t="s">
        <v>1726</v>
      </c>
      <c r="C2603" s="36">
        <v>1602338000</v>
      </c>
      <c r="D2603" s="33"/>
      <c r="E2603" s="36">
        <v>2.0251689999999998E-3</v>
      </c>
      <c r="F2603" s="36">
        <v>3.4862010170399995E-7</v>
      </c>
      <c r="G2603" s="37">
        <f t="shared" si="561"/>
        <v>1.8129603420242724</v>
      </c>
      <c r="H2603" s="37"/>
      <c r="I2603" s="37"/>
      <c r="J2603" s="37">
        <f t="shared" si="563"/>
        <v>0.17385802</v>
      </c>
      <c r="K2603" s="37">
        <f t="shared" si="562"/>
        <v>0.3043989254601443</v>
      </c>
      <c r="L2603" s="39"/>
      <c r="M2603" s="25"/>
    </row>
    <row r="2604" spans="1:13" x14ac:dyDescent="0.2">
      <c r="A2604" s="25"/>
      <c r="B2604" s="35" t="s">
        <v>1727</v>
      </c>
      <c r="C2604" s="36">
        <v>1609552000</v>
      </c>
      <c r="D2604" s="33"/>
      <c r="E2604" s="36">
        <v>2.0251079999999999E-3</v>
      </c>
      <c r="F2604" s="36">
        <v>3.81806442432E-7</v>
      </c>
      <c r="G2604" s="37">
        <f t="shared" si="561"/>
        <v>1.7827847909561712</v>
      </c>
      <c r="H2604" s="37"/>
      <c r="I2604" s="37"/>
      <c r="J2604" s="37">
        <f t="shared" si="563"/>
        <v>0.19040815999999999</v>
      </c>
      <c r="K2604" s="37">
        <f t="shared" si="562"/>
        <v>0.31414544736086125</v>
      </c>
      <c r="L2604" s="39"/>
      <c r="M2604" s="25"/>
    </row>
    <row r="2605" spans="1:13" x14ac:dyDescent="0.2">
      <c r="A2605" s="25"/>
      <c r="B2605" s="35" t="s">
        <v>1728</v>
      </c>
      <c r="C2605" s="36">
        <v>1629374000</v>
      </c>
      <c r="D2605" s="33"/>
      <c r="E2605" s="36">
        <v>2.0248829999999999E-3</v>
      </c>
      <c r="F2605" s="36">
        <v>2.9746885334400004E-7</v>
      </c>
      <c r="G2605" s="37">
        <f t="shared" si="561"/>
        <v>1.671481528820129</v>
      </c>
      <c r="H2605" s="37"/>
      <c r="I2605" s="37"/>
      <c r="J2605" s="37">
        <f t="shared" si="563"/>
        <v>0.14834872000000002</v>
      </c>
      <c r="K2605" s="37">
        <f t="shared" si="562"/>
        <v>0.29058464761340796</v>
      </c>
      <c r="L2605" s="39"/>
      <c r="M2605" s="25"/>
    </row>
    <row r="2606" spans="1:13" x14ac:dyDescent="0.2">
      <c r="A2606" s="25"/>
      <c r="B2606" s="35" t="s">
        <v>1729</v>
      </c>
      <c r="C2606" s="36">
        <v>1632494000</v>
      </c>
      <c r="D2606" s="33"/>
      <c r="E2606" s="36">
        <v>2.0246690000000002E-3</v>
      </c>
      <c r="F2606" s="36">
        <v>3.07877926752E-7</v>
      </c>
      <c r="G2606" s="37">
        <f t="shared" si="561"/>
        <v>1.565619759499759</v>
      </c>
      <c r="H2606" s="37"/>
      <c r="I2606" s="37"/>
      <c r="J2606" s="37">
        <f t="shared" si="563"/>
        <v>0.15353976</v>
      </c>
      <c r="K2606" s="37">
        <f t="shared" si="562"/>
        <v>0.29326873785630081</v>
      </c>
      <c r="L2606" s="39"/>
      <c r="M2606" s="25"/>
    </row>
    <row r="2607" spans="1:13" x14ac:dyDescent="0.2">
      <c r="A2607" s="25"/>
      <c r="B2607" s="35" t="s">
        <v>1730</v>
      </c>
      <c r="C2607" s="36">
        <v>1625036000</v>
      </c>
      <c r="D2607" s="33"/>
      <c r="E2607" s="36">
        <v>2.0251090000000002E-3</v>
      </c>
      <c r="F2607" s="36">
        <v>3.6517226572800003E-7</v>
      </c>
      <c r="G2607" s="37">
        <f t="shared" si="561"/>
        <v>1.783279472121313</v>
      </c>
      <c r="H2607" s="37"/>
      <c r="I2607" s="37"/>
      <c r="J2607" s="37">
        <f t="shared" si="563"/>
        <v>0.18211264000000002</v>
      </c>
      <c r="K2607" s="37">
        <f t="shared" si="562"/>
        <v>0.30918782050840826</v>
      </c>
      <c r="L2607" s="39"/>
      <c r="M2607" s="25"/>
    </row>
    <row r="2608" spans="1:13" x14ac:dyDescent="0.2">
      <c r="A2608" s="25"/>
      <c r="B2608" s="35" t="s">
        <v>1731</v>
      </c>
      <c r="C2608" s="36">
        <v>1621212000</v>
      </c>
      <c r="D2608" s="33"/>
      <c r="E2608" s="36">
        <v>2.0249920000000002E-3</v>
      </c>
      <c r="F2608" s="36">
        <v>3.8893893883200002E-7</v>
      </c>
      <c r="G2608" s="37">
        <f t="shared" si="561"/>
        <v>1.7254017758108198</v>
      </c>
      <c r="H2608" s="37"/>
      <c r="I2608" s="37"/>
      <c r="J2608" s="37">
        <f t="shared" si="563"/>
        <v>0.19396516</v>
      </c>
      <c r="K2608" s="37">
        <f t="shared" si="562"/>
        <v>0.31631404963547805</v>
      </c>
      <c r="L2608" s="39"/>
      <c r="M2608" s="25"/>
    </row>
    <row r="2609" spans="1:13" x14ac:dyDescent="0.2">
      <c r="A2609" s="25"/>
      <c r="B2609" s="35" t="s">
        <v>1732</v>
      </c>
      <c r="C2609" s="36">
        <v>1637212000</v>
      </c>
      <c r="D2609" s="33"/>
      <c r="E2609" s="36">
        <v>2.0248670000000001E-3</v>
      </c>
      <c r="F2609" s="36">
        <v>3.3558305327999998E-7</v>
      </c>
      <c r="G2609" s="37">
        <f t="shared" si="561"/>
        <v>1.6635666301796359</v>
      </c>
      <c r="H2609" s="37"/>
      <c r="I2609" s="37"/>
      <c r="J2609" s="37">
        <f t="shared" si="563"/>
        <v>0.16735639999999999</v>
      </c>
      <c r="K2609" s="37">
        <f t="shared" si="562"/>
        <v>0.30073287037490609</v>
      </c>
      <c r="L2609" s="39"/>
      <c r="M2609" s="25"/>
    </row>
    <row r="2610" spans="1:13" x14ac:dyDescent="0.2">
      <c r="A2610" s="25"/>
      <c r="B2610" s="35" t="s">
        <v>1733</v>
      </c>
      <c r="C2610" s="36">
        <v>1624094000</v>
      </c>
      <c r="D2610" s="33"/>
      <c r="E2610" s="36">
        <v>2.0243769999999999E-3</v>
      </c>
      <c r="F2610" s="36">
        <v>2.6921293847999994E-7</v>
      </c>
      <c r="G2610" s="37">
        <f t="shared" si="561"/>
        <v>1.4211728593052086</v>
      </c>
      <c r="H2610" s="37"/>
      <c r="I2610" s="37"/>
      <c r="J2610" s="37">
        <f t="shared" si="563"/>
        <v>0.1342574</v>
      </c>
      <c r="K2610" s="37">
        <f t="shared" si="562"/>
        <v>0.28364968562952803</v>
      </c>
      <c r="L2610" s="39"/>
      <c r="M2610" s="25"/>
    </row>
    <row r="2611" spans="1:13" x14ac:dyDescent="0.2">
      <c r="A2611" s="25"/>
      <c r="B2611" s="35" t="s">
        <v>1734</v>
      </c>
      <c r="C2611" s="36">
        <v>1638990000</v>
      </c>
      <c r="D2611" s="33"/>
      <c r="E2611" s="36">
        <v>2.0246040000000002E-3</v>
      </c>
      <c r="F2611" s="36">
        <v>3.8722465324799996E-7</v>
      </c>
      <c r="G2611" s="37">
        <f t="shared" si="561"/>
        <v>1.5334654837715345</v>
      </c>
      <c r="H2611" s="37"/>
      <c r="I2611" s="37"/>
      <c r="J2611" s="37">
        <f t="shared" si="563"/>
        <v>0.19311023999999999</v>
      </c>
      <c r="K2611" s="37">
        <f t="shared" si="562"/>
        <v>0.31579053104206223</v>
      </c>
      <c r="L2611" s="39"/>
      <c r="M2611" s="25"/>
    </row>
    <row r="2612" spans="1:13" x14ac:dyDescent="0.2">
      <c r="A2612" s="25"/>
      <c r="B2612" s="35"/>
      <c r="C2612" s="36"/>
      <c r="D2612" s="33"/>
      <c r="E2612" s="36"/>
      <c r="F2612" s="36"/>
      <c r="G2612" s="40"/>
      <c r="H2612" s="37"/>
      <c r="I2612" s="37"/>
      <c r="J2612" s="40"/>
      <c r="K2612" s="40"/>
      <c r="L2612" s="39"/>
      <c r="M2612" s="25"/>
    </row>
    <row r="2613" spans="1:13" x14ac:dyDescent="0.2">
      <c r="A2613" s="25">
        <v>1</v>
      </c>
      <c r="B2613" s="35" t="s">
        <v>1870</v>
      </c>
      <c r="C2613" s="36">
        <f>AVERAGE(C2614:C2624)</f>
        <v>1549090363.6363637</v>
      </c>
      <c r="D2613" s="33"/>
      <c r="E2613" s="36">
        <f>AVERAGE(E2614:E2624)</f>
        <v>2.0012305454545454E-3</v>
      </c>
      <c r="F2613" s="33">
        <f>2*STDEV(E2614:E2624)</f>
        <v>8.7669349884047515E-7</v>
      </c>
      <c r="G2613" s="37">
        <f t="shared" ref="G2613:G2624" si="564">1000*(E2613/((1+(0)/1000)*(E$2561/((1+((4.87)/1000))*0.0020052)))/0.0020052-1)</f>
        <v>-10.028942242004458</v>
      </c>
      <c r="H2613" s="38">
        <f>G2613-I2613</f>
        <v>-2.4189422420044577</v>
      </c>
      <c r="I2613" s="40">
        <v>-7.61</v>
      </c>
      <c r="J2613" s="40"/>
      <c r="K2613" s="37">
        <f t="shared" ref="K2613:K2624" si="565">SQRT((F2613/0.0020052*1000)^2+(F$2561/0.0020052*1000)^2)</f>
        <v>0.50357192315094224</v>
      </c>
      <c r="L2613" s="39"/>
      <c r="M2613" s="25"/>
    </row>
    <row r="2614" spans="1:13" x14ac:dyDescent="0.2">
      <c r="A2614" s="25"/>
      <c r="B2614" s="35" t="s">
        <v>1556</v>
      </c>
      <c r="C2614" s="36">
        <v>1559162000</v>
      </c>
      <c r="D2614" s="33"/>
      <c r="E2614" s="36">
        <v>2.0007829999999999E-3</v>
      </c>
      <c r="F2614" s="36">
        <v>3.4816941295199998E-7</v>
      </c>
      <c r="G2614" s="37">
        <f t="shared" si="564"/>
        <v>-10.250334548871699</v>
      </c>
      <c r="H2614" s="37"/>
      <c r="I2614" s="37"/>
      <c r="J2614" s="37">
        <f t="shared" ref="J2614:J2624" si="566">F2614/0.0020052*1000</f>
        <v>0.17363325999999998</v>
      </c>
      <c r="K2614" s="37">
        <f t="shared" si="565"/>
        <v>0.30427060929573474</v>
      </c>
      <c r="L2614" s="39"/>
      <c r="M2614" s="25"/>
    </row>
    <row r="2615" spans="1:13" x14ac:dyDescent="0.2">
      <c r="A2615" s="25"/>
      <c r="B2615" s="35" t="s">
        <v>1557</v>
      </c>
      <c r="C2615" s="36">
        <v>1544849000</v>
      </c>
      <c r="D2615" s="33"/>
      <c r="E2615" s="36">
        <v>2.001582E-3</v>
      </c>
      <c r="F2615" s="36">
        <v>3.1986340819200001E-7</v>
      </c>
      <c r="G2615" s="37">
        <f t="shared" si="564"/>
        <v>-9.8550842979968643</v>
      </c>
      <c r="H2615" s="37"/>
      <c r="I2615" s="37"/>
      <c r="J2615" s="37">
        <f t="shared" si="566"/>
        <v>0.15951696000000001</v>
      </c>
      <c r="K2615" s="37">
        <f t="shared" si="565"/>
        <v>0.29644182436122551</v>
      </c>
      <c r="L2615" s="39"/>
      <c r="M2615" s="25"/>
    </row>
    <row r="2616" spans="1:13" x14ac:dyDescent="0.2">
      <c r="A2616" s="25"/>
      <c r="B2616" s="35" t="s">
        <v>1558</v>
      </c>
      <c r="C2616" s="36">
        <v>1544058000</v>
      </c>
      <c r="D2616" s="33"/>
      <c r="E2616" s="36">
        <v>2.0013930000000002E-3</v>
      </c>
      <c r="F2616" s="36">
        <v>3.6921587183999995E-7</v>
      </c>
      <c r="G2616" s="37">
        <f t="shared" si="564"/>
        <v>-9.9485790381912409</v>
      </c>
      <c r="H2616" s="37"/>
      <c r="I2616" s="37"/>
      <c r="J2616" s="37">
        <f t="shared" si="566"/>
        <v>0.18412919999999999</v>
      </c>
      <c r="K2616" s="37">
        <f t="shared" si="565"/>
        <v>0.31037985919774186</v>
      </c>
      <c r="L2616" s="39"/>
      <c r="M2616" s="25"/>
    </row>
    <row r="2617" spans="1:13" x14ac:dyDescent="0.2">
      <c r="A2617" s="25"/>
      <c r="B2617" s="35" t="s">
        <v>1559</v>
      </c>
      <c r="C2617" s="36">
        <v>1534334000</v>
      </c>
      <c r="D2617" s="33"/>
      <c r="E2617" s="36">
        <v>2.0011819999999998E-3</v>
      </c>
      <c r="F2617" s="36">
        <v>3.1353427512000003E-7</v>
      </c>
      <c r="G2617" s="37">
        <f t="shared" si="564"/>
        <v>-10.052956764016852</v>
      </c>
      <c r="H2617" s="37"/>
      <c r="I2617" s="37"/>
      <c r="J2617" s="37">
        <f t="shared" si="566"/>
        <v>0.15636060000000002</v>
      </c>
      <c r="K2617" s="37">
        <f t="shared" si="565"/>
        <v>0.294755376431593</v>
      </c>
      <c r="L2617" s="39"/>
      <c r="M2617" s="25"/>
    </row>
    <row r="2618" spans="1:13" x14ac:dyDescent="0.2">
      <c r="A2618" s="25"/>
      <c r="B2618" s="35" t="s">
        <v>1560</v>
      </c>
      <c r="C2618" s="36">
        <v>1581092000</v>
      </c>
      <c r="D2618" s="33"/>
      <c r="E2618" s="36">
        <v>2.000731E-3</v>
      </c>
      <c r="F2618" s="36">
        <v>3.2692692571200006E-7</v>
      </c>
      <c r="G2618" s="37">
        <f t="shared" si="564"/>
        <v>-10.27605796945419</v>
      </c>
      <c r="H2618" s="37"/>
      <c r="I2618" s="37"/>
      <c r="J2618" s="37">
        <f t="shared" si="566"/>
        <v>0.16303956000000003</v>
      </c>
      <c r="K2618" s="37">
        <f t="shared" si="565"/>
        <v>0.29835212891475016</v>
      </c>
      <c r="L2618" s="39"/>
      <c r="M2618" s="25"/>
    </row>
    <row r="2619" spans="1:13" x14ac:dyDescent="0.2">
      <c r="A2619" s="25"/>
      <c r="B2619" s="35" t="s">
        <v>1561</v>
      </c>
      <c r="C2619" s="36">
        <v>1515921000</v>
      </c>
      <c r="D2619" s="33"/>
      <c r="E2619" s="36">
        <v>2.0019669999999999E-3</v>
      </c>
      <c r="F2619" s="36">
        <v>2.3233113446400002E-7</v>
      </c>
      <c r="G2619" s="37">
        <f t="shared" si="564"/>
        <v>-9.6646320494528926</v>
      </c>
      <c r="H2619" s="37"/>
      <c r="I2619" s="37"/>
      <c r="J2619" s="37">
        <f t="shared" si="566"/>
        <v>0.11586432000000001</v>
      </c>
      <c r="K2619" s="37">
        <f t="shared" si="565"/>
        <v>0.27542083318447874</v>
      </c>
      <c r="L2619" s="39"/>
      <c r="M2619" s="25"/>
    </row>
    <row r="2620" spans="1:13" x14ac:dyDescent="0.2">
      <c r="A2620" s="25"/>
      <c r="B2620" s="35" t="s">
        <v>1562</v>
      </c>
      <c r="C2620" s="36">
        <v>1568245000</v>
      </c>
      <c r="D2620" s="33"/>
      <c r="E2620" s="36">
        <v>2.0013140000000001E-3</v>
      </c>
      <c r="F2620" s="36">
        <v>2.73305070432E-7</v>
      </c>
      <c r="G2620" s="37">
        <f t="shared" si="564"/>
        <v>-9.987658850230229</v>
      </c>
      <c r="H2620" s="37"/>
      <c r="I2620" s="37"/>
      <c r="J2620" s="37">
        <f t="shared" si="566"/>
        <v>0.13629816</v>
      </c>
      <c r="K2620" s="37">
        <f t="shared" si="565"/>
        <v>0.28462129773148681</v>
      </c>
      <c r="L2620" s="39"/>
      <c r="M2620" s="25"/>
    </row>
    <row r="2621" spans="1:13" x14ac:dyDescent="0.2">
      <c r="A2621" s="25"/>
      <c r="B2621" s="35" t="s">
        <v>1563</v>
      </c>
      <c r="C2621" s="36">
        <v>1531845000</v>
      </c>
      <c r="D2621" s="33"/>
      <c r="E2621" s="36">
        <v>2.0015900000000001E-3</v>
      </c>
      <c r="F2621" s="36">
        <v>3.2044130683199997E-7</v>
      </c>
      <c r="G2621" s="37">
        <f t="shared" si="564"/>
        <v>-9.8511268486765058</v>
      </c>
      <c r="H2621" s="37"/>
      <c r="I2621" s="37"/>
      <c r="J2621" s="37">
        <f t="shared" si="566"/>
        <v>0.15980516</v>
      </c>
      <c r="K2621" s="37">
        <f t="shared" si="565"/>
        <v>0.29659700582709136</v>
      </c>
      <c r="L2621" s="39"/>
      <c r="M2621" s="25"/>
    </row>
    <row r="2622" spans="1:13" x14ac:dyDescent="0.2">
      <c r="A2622" s="25"/>
      <c r="B2622" s="35" t="s">
        <v>1564</v>
      </c>
      <c r="C2622" s="36">
        <v>1566501000</v>
      </c>
      <c r="D2622" s="33"/>
      <c r="E2622" s="36">
        <v>2.0007950000000001E-3</v>
      </c>
      <c r="F2622" s="36">
        <v>3.4811358818400002E-7</v>
      </c>
      <c r="G2622" s="37">
        <f t="shared" si="564"/>
        <v>-10.244398374890773</v>
      </c>
      <c r="H2622" s="37"/>
      <c r="I2622" s="37"/>
      <c r="J2622" s="37">
        <f t="shared" si="566"/>
        <v>0.17360542000000001</v>
      </c>
      <c r="K2622" s="37">
        <f t="shared" si="565"/>
        <v>0.30425472314550267</v>
      </c>
      <c r="L2622" s="39"/>
      <c r="M2622" s="25"/>
    </row>
    <row r="2623" spans="1:13" x14ac:dyDescent="0.2">
      <c r="A2623" s="25"/>
      <c r="B2623" s="35" t="s">
        <v>1565</v>
      </c>
      <c r="C2623" s="36">
        <v>1559038000</v>
      </c>
      <c r="D2623" s="33"/>
      <c r="E2623" s="36">
        <v>2.0015559999999998E-3</v>
      </c>
      <c r="F2623" s="36">
        <v>3.2758443079199995E-7</v>
      </c>
      <c r="G2623" s="37">
        <f t="shared" si="564"/>
        <v>-9.8679460082883317</v>
      </c>
      <c r="H2623" s="37"/>
      <c r="I2623" s="37"/>
      <c r="J2623" s="37">
        <f t="shared" si="566"/>
        <v>0.16336745999999999</v>
      </c>
      <c r="K2623" s="37">
        <f t="shared" si="565"/>
        <v>0.29853144171062063</v>
      </c>
      <c r="L2623" s="39"/>
      <c r="M2623" s="25"/>
    </row>
    <row r="2624" spans="1:13" x14ac:dyDescent="0.2">
      <c r="A2624" s="25"/>
      <c r="B2624" s="35" t="s">
        <v>1566</v>
      </c>
      <c r="C2624" s="36">
        <v>1534949000</v>
      </c>
      <c r="D2624" s="33"/>
      <c r="E2624" s="36">
        <v>2.0006429999999999E-3</v>
      </c>
      <c r="F2624" s="36">
        <v>2.82094864632E-7</v>
      </c>
      <c r="G2624" s="37">
        <f t="shared" si="564"/>
        <v>-10.319589911978454</v>
      </c>
      <c r="H2624" s="37"/>
      <c r="I2624" s="37"/>
      <c r="J2624" s="37">
        <f t="shared" si="566"/>
        <v>0.14068165999999999</v>
      </c>
      <c r="K2624" s="37">
        <f t="shared" si="565"/>
        <v>0.28674627140265602</v>
      </c>
      <c r="L2624" s="39"/>
      <c r="M2624" s="25"/>
    </row>
    <row r="2625" spans="1:13" x14ac:dyDescent="0.2">
      <c r="A2625" s="25"/>
      <c r="B2625" s="35"/>
      <c r="C2625" s="36"/>
      <c r="D2625" s="33"/>
      <c r="E2625" s="36"/>
      <c r="F2625" s="36"/>
      <c r="G2625" s="40"/>
      <c r="H2625" s="37"/>
      <c r="I2625" s="37"/>
      <c r="J2625" s="40"/>
      <c r="K2625" s="40"/>
      <c r="L2625" s="39"/>
      <c r="M2625" s="25"/>
    </row>
    <row r="2626" spans="1:13" x14ac:dyDescent="0.2">
      <c r="A2626" s="25">
        <v>1</v>
      </c>
      <c r="B2626" s="35" t="s">
        <v>1852</v>
      </c>
      <c r="C2626" s="36">
        <f>AVERAGE(C2627,C2629:C2637)</f>
        <v>1639755000</v>
      </c>
      <c r="D2626" s="33"/>
      <c r="E2626" s="36">
        <f>AVERAGE(E2627,E2629:E2637)</f>
        <v>2.0297024000000006E-3</v>
      </c>
      <c r="F2626" s="33">
        <f>2*STDEV(E2627,E2629:E2637)</f>
        <v>1.4871506536551274E-6</v>
      </c>
      <c r="G2626" s="37">
        <f t="shared" ref="G2626:G2627" si="567">1000*(E2626/((1+(0)/1000)*(E$2561/((1+((4.87)/1000))*0.0020052)))/0.0020052-1)</f>
        <v>4.0555479356596535</v>
      </c>
      <c r="H2626" s="38">
        <f>G2626-I2626</f>
        <v>-3.9344520643403467</v>
      </c>
      <c r="I2626" s="40">
        <v>7.99</v>
      </c>
      <c r="J2626" s="40"/>
      <c r="K2626" s="37">
        <f>F2626/0.0020052*1000</f>
        <v>0.74164704451183294</v>
      </c>
      <c r="L2626" s="39" t="s">
        <v>52</v>
      </c>
      <c r="M2626" s="25"/>
    </row>
    <row r="2627" spans="1:13" x14ac:dyDescent="0.2">
      <c r="A2627" s="25"/>
      <c r="B2627" s="35" t="s">
        <v>53</v>
      </c>
      <c r="C2627" s="36">
        <v>1642082000</v>
      </c>
      <c r="D2627" s="33"/>
      <c r="E2627" s="36">
        <v>2.0300240000000001E-3</v>
      </c>
      <c r="F2627" s="36">
        <v>4.1110931231999991E-7</v>
      </c>
      <c r="G2627" s="37">
        <f t="shared" si="567"/>
        <v>4.2146373983393826</v>
      </c>
      <c r="H2627" s="37"/>
      <c r="I2627" s="37"/>
      <c r="J2627" s="37">
        <f t="shared" ref="J2627" si="568">F2627/0.0020052*1000</f>
        <v>0.20502159999999997</v>
      </c>
      <c r="K2627" s="37">
        <f t="shared" ref="K2627" si="569">SQRT((F2627/0.0020052*1000)^2+(F$2561/0.0020052*1000)^2)</f>
        <v>0.32321192918815678</v>
      </c>
      <c r="L2627" s="39"/>
      <c r="M2627" s="25"/>
    </row>
    <row r="2628" spans="1:13" x14ac:dyDescent="0.2">
      <c r="A2628" s="25"/>
      <c r="B2628" s="41" t="s">
        <v>54</v>
      </c>
      <c r="C2628" s="42">
        <v>1586585000</v>
      </c>
      <c r="D2628" s="33"/>
      <c r="E2628" s="42">
        <v>2.0313689999999999E-3</v>
      </c>
      <c r="F2628" s="42">
        <v>2.7141180069600002E-7</v>
      </c>
      <c r="G2628" s="37">
        <f t="shared" ref="G2628:G2637" si="570">1000*(E2628/((1+(0)/1000)*(E$2561/((1+((4.87)/1000))*0.0020052)))/0.0020052-1)</f>
        <v>4.8799835653308143</v>
      </c>
      <c r="H2628" s="37"/>
      <c r="I2628" s="37"/>
      <c r="J2628" s="37">
        <f t="shared" ref="J2628:J2637" si="571">F2628/0.0020052*1000</f>
        <v>0.13535398000000001</v>
      </c>
      <c r="K2628" s="37">
        <f t="shared" ref="K2628:K2637" si="572">SQRT((F2628/0.0020052*1000)^2+(F$2561/0.0020052*1000)^2)</f>
        <v>0.28417036193947193</v>
      </c>
      <c r="L2628" s="39" t="s">
        <v>13</v>
      </c>
      <c r="M2628" s="25"/>
    </row>
    <row r="2629" spans="1:13" x14ac:dyDescent="0.2">
      <c r="A2629" s="25"/>
      <c r="B2629" s="35" t="s">
        <v>55</v>
      </c>
      <c r="C2629" s="36">
        <v>1650715000</v>
      </c>
      <c r="D2629" s="33"/>
      <c r="E2629" s="36">
        <v>2.028682E-3</v>
      </c>
      <c r="F2629" s="36">
        <v>3.3902622230400001E-7</v>
      </c>
      <c r="G2629" s="37">
        <f t="shared" si="570"/>
        <v>3.5507752748429322</v>
      </c>
      <c r="H2629" s="37"/>
      <c r="I2629" s="37"/>
      <c r="J2629" s="37">
        <f t="shared" si="571"/>
        <v>0.16907352</v>
      </c>
      <c r="K2629" s="37">
        <f t="shared" si="572"/>
        <v>0.30169181272974654</v>
      </c>
      <c r="L2629" s="39"/>
      <c r="M2629" s="25"/>
    </row>
    <row r="2630" spans="1:13" x14ac:dyDescent="0.2">
      <c r="A2630" s="25"/>
      <c r="B2630" s="35" t="s">
        <v>56</v>
      </c>
      <c r="C2630" s="36">
        <v>1611001000</v>
      </c>
      <c r="D2630" s="33"/>
      <c r="E2630" s="36">
        <v>2.0299160000000001E-3</v>
      </c>
      <c r="F2630" s="36">
        <v>2.8790846078399995E-7</v>
      </c>
      <c r="G2630" s="37">
        <f t="shared" si="570"/>
        <v>4.1612118325140557</v>
      </c>
      <c r="H2630" s="37"/>
      <c r="I2630" s="37"/>
      <c r="J2630" s="37">
        <f t="shared" si="571"/>
        <v>0.14358092</v>
      </c>
      <c r="K2630" s="37">
        <f t="shared" si="572"/>
        <v>0.2881797621121519</v>
      </c>
      <c r="L2630" s="39"/>
      <c r="M2630" s="25"/>
    </row>
    <row r="2631" spans="1:13" x14ac:dyDescent="0.2">
      <c r="A2631" s="25"/>
      <c r="B2631" s="35" t="s">
        <v>57</v>
      </c>
      <c r="C2631" s="36">
        <v>1648050000</v>
      </c>
      <c r="D2631" s="33"/>
      <c r="E2631" s="36">
        <v>2.0301479999999998E-3</v>
      </c>
      <c r="F2631" s="36">
        <v>4.4646219143999994E-7</v>
      </c>
      <c r="G2631" s="37">
        <f t="shared" si="570"/>
        <v>4.2759778628054246</v>
      </c>
      <c r="H2631" s="37"/>
      <c r="I2631" s="37"/>
      <c r="J2631" s="37">
        <f t="shared" si="571"/>
        <v>0.22265219999999999</v>
      </c>
      <c r="K2631" s="37">
        <f t="shared" si="572"/>
        <v>0.33467311942821171</v>
      </c>
      <c r="L2631" s="39"/>
      <c r="M2631" s="25"/>
    </row>
    <row r="2632" spans="1:13" x14ac:dyDescent="0.2">
      <c r="A2632" s="25"/>
      <c r="B2632" s="35" t="s">
        <v>58</v>
      </c>
      <c r="C2632" s="36">
        <v>1650789000</v>
      </c>
      <c r="D2632" s="33"/>
      <c r="E2632" s="36">
        <v>2.029061E-3</v>
      </c>
      <c r="F2632" s="36">
        <v>5.2320480480000005E-7</v>
      </c>
      <c r="G2632" s="37">
        <f t="shared" si="570"/>
        <v>3.7382594363968291</v>
      </c>
      <c r="H2632" s="37"/>
      <c r="I2632" s="37"/>
      <c r="J2632" s="37">
        <f t="shared" si="571"/>
        <v>0.26092400000000004</v>
      </c>
      <c r="K2632" s="37">
        <f t="shared" si="572"/>
        <v>0.36126642312699098</v>
      </c>
      <c r="L2632" s="39"/>
      <c r="M2632" s="25"/>
    </row>
    <row r="2633" spans="1:13" x14ac:dyDescent="0.2">
      <c r="A2633" s="25"/>
      <c r="B2633" s="35" t="s">
        <v>59</v>
      </c>
      <c r="C2633" s="36">
        <v>1663303000</v>
      </c>
      <c r="D2633" s="33"/>
      <c r="E2633" s="36">
        <v>2.0289180000000002E-3</v>
      </c>
      <c r="F2633" s="36">
        <v>2.4015694881600004E-7</v>
      </c>
      <c r="G2633" s="37">
        <f t="shared" si="570"/>
        <v>3.6675200297948685</v>
      </c>
      <c r="H2633" s="37"/>
      <c r="I2633" s="37"/>
      <c r="J2633" s="37">
        <f t="shared" si="571"/>
        <v>0.11976708000000003</v>
      </c>
      <c r="K2633" s="37">
        <f t="shared" si="572"/>
        <v>0.27708527235256747</v>
      </c>
      <c r="L2633" s="39"/>
      <c r="M2633" s="25"/>
    </row>
    <row r="2634" spans="1:13" x14ac:dyDescent="0.2">
      <c r="A2634" s="25"/>
      <c r="B2634" s="35" t="s">
        <v>60</v>
      </c>
      <c r="C2634" s="36">
        <v>1657958000</v>
      </c>
      <c r="D2634" s="33"/>
      <c r="E2634" s="36">
        <v>2.0302990000000002E-3</v>
      </c>
      <c r="F2634" s="36">
        <v>2.48596434576E-7</v>
      </c>
      <c r="G2634" s="37">
        <f t="shared" si="570"/>
        <v>4.3506747187280759</v>
      </c>
      <c r="H2634" s="37"/>
      <c r="I2634" s="37"/>
      <c r="J2634" s="37">
        <f t="shared" si="571"/>
        <v>0.12397588</v>
      </c>
      <c r="K2634" s="37">
        <f t="shared" si="572"/>
        <v>0.27893030227055732</v>
      </c>
      <c r="L2634" s="39"/>
      <c r="M2634" s="25"/>
    </row>
    <row r="2635" spans="1:13" x14ac:dyDescent="0.2">
      <c r="A2635" s="25"/>
      <c r="B2635" s="35" t="s">
        <v>61</v>
      </c>
      <c r="C2635" s="36">
        <v>1595181000</v>
      </c>
      <c r="D2635" s="33"/>
      <c r="E2635" s="36">
        <v>2.030605E-3</v>
      </c>
      <c r="F2635" s="36">
        <v>3.8545927516799996E-7</v>
      </c>
      <c r="G2635" s="37">
        <f t="shared" si="570"/>
        <v>4.5020471552332797</v>
      </c>
      <c r="H2635" s="37"/>
      <c r="I2635" s="37"/>
      <c r="J2635" s="37">
        <f t="shared" si="571"/>
        <v>0.19222983999999999</v>
      </c>
      <c r="K2635" s="37">
        <f t="shared" si="572"/>
        <v>0.31525292399816957</v>
      </c>
      <c r="L2635" s="39"/>
      <c r="M2635" s="25"/>
    </row>
    <row r="2636" spans="1:13" x14ac:dyDescent="0.2">
      <c r="A2636" s="25"/>
      <c r="B2636" s="35" t="s">
        <v>62</v>
      </c>
      <c r="C2636" s="36">
        <v>1623481000</v>
      </c>
      <c r="D2636" s="33"/>
      <c r="E2636" s="36">
        <v>2.0288519999999998E-3</v>
      </c>
      <c r="F2636" s="36">
        <v>2.9791533117600001E-7</v>
      </c>
      <c r="G2636" s="37">
        <f t="shared" si="570"/>
        <v>3.6348710729012801</v>
      </c>
      <c r="H2636" s="37"/>
      <c r="I2636" s="37"/>
      <c r="J2636" s="37">
        <f t="shared" si="571"/>
        <v>0.14857138</v>
      </c>
      <c r="K2636" s="37">
        <f t="shared" si="572"/>
        <v>0.29069838262032777</v>
      </c>
      <c r="L2636" s="39"/>
      <c r="M2636" s="25"/>
    </row>
    <row r="2637" spans="1:13" x14ac:dyDescent="0.2">
      <c r="A2637" s="25"/>
      <c r="B2637" s="35" t="s">
        <v>63</v>
      </c>
      <c r="C2637" s="36">
        <v>1654990000</v>
      </c>
      <c r="D2637" s="33"/>
      <c r="E2637" s="36">
        <v>2.0305190000000002E-3</v>
      </c>
      <c r="F2637" s="36">
        <v>3.5905780936800001E-7</v>
      </c>
      <c r="G2637" s="37">
        <f t="shared" si="570"/>
        <v>4.4595045750388529</v>
      </c>
      <c r="H2637" s="37"/>
      <c r="I2637" s="37"/>
      <c r="J2637" s="37">
        <f t="shared" si="571"/>
        <v>0.17906333999999999</v>
      </c>
      <c r="K2637" s="37">
        <f t="shared" si="572"/>
        <v>0.30740165001984893</v>
      </c>
      <c r="L2637" s="39"/>
      <c r="M2637" s="25"/>
    </row>
    <row r="2638" spans="1:13" x14ac:dyDescent="0.2">
      <c r="A2638" s="25"/>
      <c r="B2638" s="35"/>
      <c r="C2638" s="36"/>
      <c r="D2638" s="33"/>
      <c r="E2638" s="36"/>
      <c r="F2638" s="36"/>
      <c r="G2638" s="40"/>
      <c r="H2638" s="37"/>
      <c r="I2638" s="37"/>
      <c r="J2638" s="40"/>
      <c r="K2638" s="40"/>
      <c r="L2638" s="39"/>
      <c r="M2638" s="25"/>
    </row>
    <row r="2639" spans="1:13" x14ac:dyDescent="0.2">
      <c r="A2639" s="25">
        <v>1</v>
      </c>
      <c r="B2639" s="35" t="s">
        <v>2700</v>
      </c>
      <c r="C2639" s="36">
        <f>AVERAGE(C2640:C2650)</f>
        <v>1604236909.090909</v>
      </c>
      <c r="D2639" s="33"/>
      <c r="E2639" s="36">
        <f>AVERAGE(E2640:E2650)</f>
        <v>2.0247330909090905E-3</v>
      </c>
      <c r="F2639" s="33">
        <f>2*STDEV(E2640:E2650)</f>
        <v>8.1409260138907391E-7</v>
      </c>
      <c r="G2639" s="37">
        <f t="shared" ref="G2639:G2650" si="573">1000*(E2639/((1+(0)/1000)*(E$2561/((1+((4.87)/1000))*0.0020052)))/0.0020052-1)</f>
        <v>1.5973243250775315</v>
      </c>
      <c r="H2639" s="38">
        <f>G2639-I2639</f>
        <v>-4.0026756749224681</v>
      </c>
      <c r="I2639" s="37">
        <v>5.6</v>
      </c>
      <c r="J2639" s="40"/>
      <c r="K2639" s="37">
        <f>F2639/0.0020052*1000</f>
        <v>0.4059907248100309</v>
      </c>
      <c r="L2639" s="39"/>
      <c r="M2639" s="25"/>
    </row>
    <row r="2640" spans="1:13" x14ac:dyDescent="0.2">
      <c r="A2640" s="25"/>
      <c r="B2640" s="35" t="s">
        <v>86</v>
      </c>
      <c r="C2640" s="36">
        <v>1606671000</v>
      </c>
      <c r="D2640" s="33"/>
      <c r="E2640" s="36">
        <v>2.0248079999999999E-3</v>
      </c>
      <c r="F2640" s="36">
        <v>3.5243720042400003E-7</v>
      </c>
      <c r="G2640" s="37">
        <f t="shared" si="573"/>
        <v>1.6343804414413743</v>
      </c>
      <c r="H2640" s="37"/>
      <c r="I2640" s="37"/>
      <c r="J2640" s="37">
        <f t="shared" ref="J2640:J2650" si="574">F2640/0.0020052*1000</f>
        <v>0.17576162000000001</v>
      </c>
      <c r="K2640" s="37">
        <f t="shared" ref="K2640:K2650" si="575">SQRT((F2640/0.0020052*1000)^2+(F$2561/0.0020052*1000)^2)</f>
        <v>0.30549016640146454</v>
      </c>
      <c r="L2640" s="39"/>
      <c r="M2640" s="25"/>
    </row>
    <row r="2641" spans="1:13" x14ac:dyDescent="0.2">
      <c r="A2641" s="25"/>
      <c r="B2641" s="35" t="s">
        <v>87</v>
      </c>
      <c r="C2641" s="36">
        <v>1597827000</v>
      </c>
      <c r="D2641" s="33"/>
      <c r="E2641" s="36">
        <v>2.024882E-3</v>
      </c>
      <c r="F2641" s="36">
        <v>2.2988591337599999E-7</v>
      </c>
      <c r="G2641" s="37">
        <f t="shared" si="573"/>
        <v>1.6709868476549872</v>
      </c>
      <c r="H2641" s="37"/>
      <c r="I2641" s="37"/>
      <c r="J2641" s="37">
        <f t="shared" si="574"/>
        <v>0.11464488</v>
      </c>
      <c r="K2641" s="37">
        <f t="shared" si="575"/>
        <v>0.27491006386304678</v>
      </c>
      <c r="L2641" s="39"/>
      <c r="M2641" s="25"/>
    </row>
    <row r="2642" spans="1:13" x14ac:dyDescent="0.2">
      <c r="A2642" s="25"/>
      <c r="B2642" s="35" t="s">
        <v>88</v>
      </c>
      <c r="C2642" s="36">
        <v>1598397000</v>
      </c>
      <c r="D2642" s="33"/>
      <c r="E2642" s="36">
        <v>2.0248309999999999E-3</v>
      </c>
      <c r="F2642" s="36">
        <v>2.8004639241599997E-7</v>
      </c>
      <c r="G2642" s="37">
        <f t="shared" si="573"/>
        <v>1.6457581082376382</v>
      </c>
      <c r="H2642" s="37"/>
      <c r="I2642" s="37"/>
      <c r="J2642" s="37">
        <f t="shared" si="574"/>
        <v>0.13966007999999999</v>
      </c>
      <c r="K2642" s="37">
        <f t="shared" si="575"/>
        <v>0.28624645438603508</v>
      </c>
      <c r="L2642" s="39"/>
      <c r="M2642" s="25"/>
    </row>
    <row r="2643" spans="1:13" x14ac:dyDescent="0.2">
      <c r="A2643" s="25"/>
      <c r="B2643" s="35" t="s">
        <v>89</v>
      </c>
      <c r="C2643" s="36">
        <v>1611343000</v>
      </c>
      <c r="D2643" s="33"/>
      <c r="E2643" s="36">
        <v>2.0245609999999998E-3</v>
      </c>
      <c r="F2643" s="36">
        <v>2.2461821287199999E-7</v>
      </c>
      <c r="G2643" s="37">
        <f t="shared" si="573"/>
        <v>1.51219419367421</v>
      </c>
      <c r="H2643" s="37"/>
      <c r="I2643" s="37"/>
      <c r="J2643" s="37">
        <f t="shared" si="574"/>
        <v>0.11201786</v>
      </c>
      <c r="K2643" s="37">
        <f t="shared" si="575"/>
        <v>0.27382493615803083</v>
      </c>
      <c r="L2643" s="39"/>
      <c r="M2643" s="25"/>
    </row>
    <row r="2644" spans="1:13" x14ac:dyDescent="0.2">
      <c r="A2644" s="25"/>
      <c r="B2644" s="35" t="s">
        <v>90</v>
      </c>
      <c r="C2644" s="36">
        <v>1589123000</v>
      </c>
      <c r="D2644" s="33"/>
      <c r="E2644" s="36">
        <v>2.025841E-3</v>
      </c>
      <c r="F2644" s="36">
        <v>4.7019814488000006E-7</v>
      </c>
      <c r="G2644" s="37">
        <f t="shared" si="573"/>
        <v>2.1453860849376394</v>
      </c>
      <c r="H2644" s="37"/>
      <c r="I2644" s="37"/>
      <c r="J2644" s="37">
        <f t="shared" si="574"/>
        <v>0.23448940000000001</v>
      </c>
      <c r="K2644" s="37">
        <f t="shared" si="575"/>
        <v>0.34266218556375622</v>
      </c>
      <c r="L2644" s="39"/>
      <c r="M2644" s="25"/>
    </row>
    <row r="2645" spans="1:13" x14ac:dyDescent="0.2">
      <c r="A2645" s="25"/>
      <c r="B2645" s="35" t="s">
        <v>91</v>
      </c>
      <c r="C2645" s="36">
        <v>1608277000</v>
      </c>
      <c r="D2645" s="33"/>
      <c r="E2645" s="36">
        <v>2.0244579999999998E-3</v>
      </c>
      <c r="F2645" s="36">
        <v>3.18615131088E-7</v>
      </c>
      <c r="G2645" s="37">
        <f t="shared" si="573"/>
        <v>1.4612420336739262</v>
      </c>
      <c r="H2645" s="37"/>
      <c r="I2645" s="37"/>
      <c r="J2645" s="37">
        <f t="shared" si="574"/>
        <v>0.15889444</v>
      </c>
      <c r="K2645" s="37">
        <f t="shared" si="575"/>
        <v>0.29610730785626294</v>
      </c>
      <c r="L2645" s="39"/>
      <c r="M2645" s="25"/>
    </row>
    <row r="2646" spans="1:13" x14ac:dyDescent="0.2">
      <c r="A2646" s="25"/>
      <c r="B2646" s="35" t="s">
        <v>92</v>
      </c>
      <c r="C2646" s="36">
        <v>1615303000</v>
      </c>
      <c r="D2646" s="33"/>
      <c r="E2646" s="36">
        <v>2.0244899999999999E-3</v>
      </c>
      <c r="F2646" s="36">
        <v>3.4287548443199997E-7</v>
      </c>
      <c r="G2646" s="37">
        <f t="shared" si="573"/>
        <v>1.4770718309558006</v>
      </c>
      <c r="H2646" s="37"/>
      <c r="I2646" s="37"/>
      <c r="J2646" s="37">
        <f t="shared" si="574"/>
        <v>0.17099316000000001</v>
      </c>
      <c r="K2646" s="37">
        <f t="shared" si="575"/>
        <v>0.30277178777051811</v>
      </c>
      <c r="L2646" s="39"/>
      <c r="M2646" s="25"/>
    </row>
    <row r="2647" spans="1:13" x14ac:dyDescent="0.2">
      <c r="A2647" s="25"/>
      <c r="B2647" s="35" t="s">
        <v>93</v>
      </c>
      <c r="C2647" s="36">
        <v>1613875000</v>
      </c>
      <c r="D2647" s="33"/>
      <c r="E2647" s="36">
        <v>2.0242960000000001E-3</v>
      </c>
      <c r="F2647" s="36">
        <v>3.0703606358399998E-7</v>
      </c>
      <c r="G2647" s="37">
        <f t="shared" si="573"/>
        <v>1.381103684936269</v>
      </c>
      <c r="H2647" s="37"/>
      <c r="I2647" s="37"/>
      <c r="J2647" s="37">
        <f t="shared" si="574"/>
        <v>0.15311991999999999</v>
      </c>
      <c r="K2647" s="37">
        <f t="shared" si="575"/>
        <v>0.29304915049147723</v>
      </c>
      <c r="L2647" s="39"/>
      <c r="M2647" s="25"/>
    </row>
    <row r="2648" spans="1:13" x14ac:dyDescent="0.2">
      <c r="A2648" s="25"/>
      <c r="B2648" s="35" t="s">
        <v>94</v>
      </c>
      <c r="C2648" s="36">
        <v>1592238000</v>
      </c>
      <c r="D2648" s="33"/>
      <c r="E2648" s="36">
        <v>2.0246560000000001E-3</v>
      </c>
      <c r="F2648" s="36">
        <v>2.0626353446399997E-7</v>
      </c>
      <c r="G2648" s="37">
        <f t="shared" si="573"/>
        <v>1.5591889043540252</v>
      </c>
      <c r="H2648" s="37"/>
      <c r="I2648" s="37"/>
      <c r="J2648" s="37">
        <f t="shared" si="574"/>
        <v>0.10286432</v>
      </c>
      <c r="K2648" s="37">
        <f t="shared" si="575"/>
        <v>0.2702094799077791</v>
      </c>
      <c r="L2648" s="39"/>
      <c r="M2648" s="25"/>
    </row>
    <row r="2649" spans="1:13" x14ac:dyDescent="0.2">
      <c r="A2649" s="25"/>
      <c r="B2649" s="35" t="s">
        <v>95</v>
      </c>
      <c r="C2649" s="36">
        <v>1621051000</v>
      </c>
      <c r="D2649" s="33"/>
      <c r="E2649" s="36">
        <v>2.0246719999999999E-3</v>
      </c>
      <c r="F2649" s="36">
        <v>3.4728347548800006E-7</v>
      </c>
      <c r="G2649" s="37">
        <f t="shared" si="573"/>
        <v>1.5671038029947404</v>
      </c>
      <c r="H2649" s="37"/>
      <c r="I2649" s="37"/>
      <c r="J2649" s="37">
        <f t="shared" si="574"/>
        <v>0.17319144000000003</v>
      </c>
      <c r="K2649" s="37">
        <f t="shared" si="575"/>
        <v>0.30401869941213105</v>
      </c>
      <c r="L2649" s="39"/>
      <c r="M2649" s="25"/>
    </row>
    <row r="2650" spans="1:13" x14ac:dyDescent="0.2">
      <c r="A2650" s="25"/>
      <c r="B2650" s="35" t="s">
        <v>96</v>
      </c>
      <c r="C2650" s="36">
        <v>1592501000</v>
      </c>
      <c r="D2650" s="33"/>
      <c r="E2650" s="36">
        <v>2.0245689999999999E-3</v>
      </c>
      <c r="F2650" s="36">
        <v>1.9692291182399999E-7</v>
      </c>
      <c r="G2650" s="37">
        <f t="shared" si="573"/>
        <v>1.5161516429946786</v>
      </c>
      <c r="H2650" s="37"/>
      <c r="I2650" s="37"/>
      <c r="J2650" s="37">
        <f t="shared" si="574"/>
        <v>9.8206119999999994E-2</v>
      </c>
      <c r="K2650" s="37">
        <f t="shared" si="575"/>
        <v>0.26847073715476788</v>
      </c>
      <c r="L2650" s="39"/>
      <c r="M2650" s="25"/>
    </row>
    <row r="2651" spans="1:13" x14ac:dyDescent="0.2">
      <c r="A2651" s="25"/>
      <c r="B2651" s="35"/>
      <c r="C2651" s="36"/>
      <c r="D2651" s="33"/>
      <c r="E2651" s="36"/>
      <c r="F2651" s="36"/>
      <c r="G2651" s="40"/>
      <c r="H2651" s="37"/>
      <c r="I2651" s="37"/>
      <c r="J2651" s="40"/>
      <c r="K2651" s="40"/>
      <c r="L2651" s="39"/>
      <c r="M2651" s="25"/>
    </row>
    <row r="2652" spans="1:13" x14ac:dyDescent="0.2">
      <c r="A2652" s="25"/>
      <c r="B2652" s="49" t="s">
        <v>1412</v>
      </c>
      <c r="C2652" s="36"/>
      <c r="D2652" s="33"/>
      <c r="E2652" s="36"/>
      <c r="F2652" s="36"/>
      <c r="G2652" s="40"/>
      <c r="H2652" s="37"/>
      <c r="I2652" s="37"/>
      <c r="J2652" s="40"/>
      <c r="K2652" s="40"/>
      <c r="L2652" s="39"/>
      <c r="M2652" s="25"/>
    </row>
    <row r="2653" spans="1:13" x14ac:dyDescent="0.2">
      <c r="A2653" s="25"/>
      <c r="B2653" s="30" t="s">
        <v>3014</v>
      </c>
      <c r="C2653" s="36"/>
      <c r="D2653" s="33"/>
      <c r="E2653" s="36"/>
      <c r="F2653" s="36"/>
      <c r="G2653" s="40"/>
      <c r="H2653" s="40"/>
      <c r="I2653" s="40"/>
      <c r="J2653" s="40"/>
      <c r="K2653" s="40"/>
      <c r="L2653" s="39"/>
      <c r="M2653" s="25"/>
    </row>
    <row r="2654" spans="1:13" x14ac:dyDescent="0.2">
      <c r="A2654" s="25">
        <v>1</v>
      </c>
      <c r="B2654" s="35" t="s">
        <v>2705</v>
      </c>
      <c r="C2654" s="36">
        <f>AVERAGE(C2655:C2669)</f>
        <v>1532468400</v>
      </c>
      <c r="D2654" s="33"/>
      <c r="E2654" s="36">
        <f>AVERAGE(E2655:E2669)</f>
        <v>2.022518933333333E-3</v>
      </c>
      <c r="F2654" s="36">
        <f>2*STDEV(E2655:E2669)</f>
        <v>1.680170138777015E-6</v>
      </c>
      <c r="G2654" s="37">
        <f t="shared" ref="G2654:G2669" si="576">1000*(E2654/((1+(0)/1000)*(E$2654/((1+((4.87)/1000))*0.0020052)))/0.0020052-1)</f>
        <v>4.8699999999999299</v>
      </c>
      <c r="H2654" s="38">
        <f>G2654-I2654</f>
        <v>-7.0166095156309893E-14</v>
      </c>
      <c r="I2654" s="38">
        <v>4.87</v>
      </c>
      <c r="J2654" s="40"/>
      <c r="K2654" s="37">
        <f>F2654/0.0020052*1000</f>
        <v>0.83790651245612158</v>
      </c>
      <c r="L2654" s="39"/>
      <c r="M2654" s="25"/>
    </row>
    <row r="2655" spans="1:13" x14ac:dyDescent="0.2">
      <c r="A2655" s="25"/>
      <c r="B2655" s="35" t="s">
        <v>1194</v>
      </c>
      <c r="C2655" s="36">
        <v>1499898000</v>
      </c>
      <c r="D2655" s="33"/>
      <c r="E2655" s="36">
        <v>2.0233930000000001E-3</v>
      </c>
      <c r="F2655" s="36">
        <v>4.0010321066399997E-7</v>
      </c>
      <c r="G2655" s="37">
        <f t="shared" si="576"/>
        <v>5.3042720143963162</v>
      </c>
      <c r="H2655" s="37"/>
      <c r="I2655" s="37"/>
      <c r="J2655" s="37">
        <f t="shared" ref="J2655:J2669" si="577">F2655/0.0020052*1000</f>
        <v>0.19953282</v>
      </c>
      <c r="K2655" s="37">
        <f t="shared" ref="K2655:K2669" si="578">SQRT((F2655/0.0020052*1000)^2+(F$2654/0.0020052*1000)^2)</f>
        <v>0.86133656016306015</v>
      </c>
      <c r="L2655" s="39"/>
      <c r="M2655" s="25"/>
    </row>
    <row r="2656" spans="1:13" x14ac:dyDescent="0.2">
      <c r="A2656" s="25"/>
      <c r="B2656" s="35" t="s">
        <v>1195</v>
      </c>
      <c r="C2656" s="36">
        <v>1541347000</v>
      </c>
      <c r="D2656" s="33"/>
      <c r="E2656" s="36">
        <v>2.0220839999999999E-3</v>
      </c>
      <c r="F2656" s="36">
        <v>1.05317595648E-6</v>
      </c>
      <c r="G2656" s="37">
        <f t="shared" si="576"/>
        <v>4.6539073585598612</v>
      </c>
      <c r="H2656" s="37"/>
      <c r="I2656" s="37"/>
      <c r="J2656" s="37">
        <f t="shared" si="577"/>
        <v>0.52522239999999998</v>
      </c>
      <c r="K2656" s="37">
        <f t="shared" si="578"/>
        <v>0.98891146877672553</v>
      </c>
      <c r="L2656" s="39" t="s">
        <v>15</v>
      </c>
      <c r="M2656" s="25"/>
    </row>
    <row r="2657" spans="1:13" x14ac:dyDescent="0.2">
      <c r="A2657" s="25"/>
      <c r="B2657" s="35" t="s">
        <v>1196</v>
      </c>
      <c r="C2657" s="36">
        <v>1605755000</v>
      </c>
      <c r="D2657" s="33"/>
      <c r="E2657" s="36">
        <v>2.0221340000000001E-3</v>
      </c>
      <c r="F2657" s="36">
        <v>3.0587192467199996E-7</v>
      </c>
      <c r="G2657" s="37">
        <f t="shared" si="576"/>
        <v>4.6787494004176811</v>
      </c>
      <c r="H2657" s="37"/>
      <c r="I2657" s="37"/>
      <c r="J2657" s="37">
        <f t="shared" si="577"/>
        <v>0.15253935999999998</v>
      </c>
      <c r="K2657" s="37">
        <f t="shared" si="578"/>
        <v>0.85167809644582859</v>
      </c>
      <c r="L2657" s="39" t="s">
        <v>14</v>
      </c>
      <c r="M2657" s="25"/>
    </row>
    <row r="2658" spans="1:13" x14ac:dyDescent="0.2">
      <c r="A2658" s="25"/>
      <c r="B2658" s="35" t="s">
        <v>1197</v>
      </c>
      <c r="C2658" s="36">
        <v>1583321000</v>
      </c>
      <c r="D2658" s="33"/>
      <c r="E2658" s="36">
        <v>2.0218990000000002E-3</v>
      </c>
      <c r="F2658" s="36">
        <v>3.31759016568E-7</v>
      </c>
      <c r="G2658" s="37">
        <f t="shared" si="576"/>
        <v>4.5619918036863272</v>
      </c>
      <c r="H2658" s="37"/>
      <c r="I2658" s="37"/>
      <c r="J2658" s="37">
        <f t="shared" si="577"/>
        <v>0.16544934</v>
      </c>
      <c r="K2658" s="37">
        <f t="shared" si="578"/>
        <v>0.85408477783110981</v>
      </c>
      <c r="L2658" s="39"/>
      <c r="M2658" s="25"/>
    </row>
    <row r="2659" spans="1:13" x14ac:dyDescent="0.2">
      <c r="A2659" s="25"/>
      <c r="B2659" s="35" t="s">
        <v>1198</v>
      </c>
      <c r="C2659" s="36">
        <v>1567653000</v>
      </c>
      <c r="D2659" s="33"/>
      <c r="E2659" s="36">
        <v>2.0219930000000001E-3</v>
      </c>
      <c r="F2659" s="36">
        <v>2.8780711797600002E-7</v>
      </c>
      <c r="G2659" s="37">
        <f t="shared" si="576"/>
        <v>4.6086948423786911</v>
      </c>
      <c r="H2659" s="37"/>
      <c r="I2659" s="37"/>
      <c r="J2659" s="37">
        <f t="shared" si="577"/>
        <v>0.14353038000000001</v>
      </c>
      <c r="K2659" s="37">
        <f t="shared" si="578"/>
        <v>0.85011075372525724</v>
      </c>
      <c r="L2659" s="39"/>
      <c r="M2659" s="25"/>
    </row>
    <row r="2660" spans="1:13" x14ac:dyDescent="0.2">
      <c r="A2660" s="25"/>
      <c r="B2660" s="35" t="s">
        <v>1199</v>
      </c>
      <c r="C2660" s="36">
        <v>1554735000</v>
      </c>
      <c r="D2660" s="33"/>
      <c r="E2660" s="36">
        <v>2.0238740000000002E-3</v>
      </c>
      <c r="F2660" s="36">
        <v>3.6193254429599998E-7</v>
      </c>
      <c r="G2660" s="37">
        <f t="shared" si="576"/>
        <v>5.5432524570682151</v>
      </c>
      <c r="H2660" s="37"/>
      <c r="I2660" s="37"/>
      <c r="J2660" s="37">
        <f t="shared" si="577"/>
        <v>0.18049698</v>
      </c>
      <c r="K2660" s="37">
        <f t="shared" si="578"/>
        <v>0.85712687707567603</v>
      </c>
      <c r="L2660" s="39"/>
      <c r="M2660" s="25"/>
    </row>
    <row r="2661" spans="1:13" x14ac:dyDescent="0.2">
      <c r="A2661" s="25"/>
      <c r="B2661" s="35" t="s">
        <v>1200</v>
      </c>
      <c r="C2661" s="36">
        <v>1537570000</v>
      </c>
      <c r="D2661" s="33"/>
      <c r="E2661" s="36">
        <v>2.0238439999999999E-3</v>
      </c>
      <c r="F2661" s="36">
        <v>3.36554011224E-7</v>
      </c>
      <c r="G2661" s="37">
        <f t="shared" si="576"/>
        <v>5.52834723195339</v>
      </c>
      <c r="H2661" s="37"/>
      <c r="I2661" s="37"/>
      <c r="J2661" s="37">
        <f t="shared" si="577"/>
        <v>0.16784062</v>
      </c>
      <c r="K2661" s="37">
        <f t="shared" si="578"/>
        <v>0.85455122569590003</v>
      </c>
      <c r="L2661" s="39"/>
      <c r="M2661" s="25"/>
    </row>
    <row r="2662" spans="1:13" x14ac:dyDescent="0.2">
      <c r="A2662" s="25"/>
      <c r="B2662" s="35" t="s">
        <v>1201</v>
      </c>
      <c r="C2662" s="36">
        <v>1533947000</v>
      </c>
      <c r="D2662" s="33"/>
      <c r="E2662" s="36">
        <v>2.022359E-3</v>
      </c>
      <c r="F2662" s="36">
        <v>4.0440753288E-7</v>
      </c>
      <c r="G2662" s="37">
        <f t="shared" si="576"/>
        <v>4.7905385887776486</v>
      </c>
      <c r="H2662" s="37"/>
      <c r="I2662" s="37"/>
      <c r="J2662" s="37">
        <f t="shared" si="577"/>
        <v>0.20167939999999998</v>
      </c>
      <c r="K2662" s="37">
        <f t="shared" si="578"/>
        <v>0.86183635569679962</v>
      </c>
      <c r="L2662" s="39"/>
      <c r="M2662" s="25"/>
    </row>
    <row r="2663" spans="1:13" x14ac:dyDescent="0.2">
      <c r="A2663" s="25"/>
      <c r="B2663" s="35" t="s">
        <v>1202</v>
      </c>
      <c r="C2663" s="36">
        <v>1515838000</v>
      </c>
      <c r="D2663" s="33"/>
      <c r="E2663" s="36">
        <v>2.0216660000000001E-3</v>
      </c>
      <c r="F2663" s="36">
        <v>3.2209098487199995E-7</v>
      </c>
      <c r="G2663" s="37">
        <f t="shared" si="576"/>
        <v>4.4462278886290285</v>
      </c>
      <c r="H2663" s="37"/>
      <c r="I2663" s="37"/>
      <c r="J2663" s="37">
        <f t="shared" si="577"/>
        <v>0.16062785999999998</v>
      </c>
      <c r="K2663" s="37">
        <f t="shared" si="578"/>
        <v>0.8531638957577613</v>
      </c>
      <c r="L2663" s="39"/>
      <c r="M2663" s="25"/>
    </row>
    <row r="2664" spans="1:13" x14ac:dyDescent="0.2">
      <c r="A2664" s="25"/>
      <c r="B2664" s="35" t="s">
        <v>1203</v>
      </c>
      <c r="C2664" s="36">
        <v>1530244000</v>
      </c>
      <c r="D2664" s="33"/>
      <c r="E2664" s="36">
        <v>2.0223139999999999E-3</v>
      </c>
      <c r="F2664" s="36">
        <v>2.9374872609600004E-7</v>
      </c>
      <c r="G2664" s="37">
        <f t="shared" si="576"/>
        <v>4.7681807511055219</v>
      </c>
      <c r="H2664" s="37"/>
      <c r="I2664" s="37"/>
      <c r="J2664" s="37">
        <f t="shared" si="577"/>
        <v>0.14649348000000001</v>
      </c>
      <c r="K2664" s="37">
        <f t="shared" si="578"/>
        <v>0.8506160492836301</v>
      </c>
      <c r="L2664" s="39"/>
      <c r="M2664" s="25"/>
    </row>
    <row r="2665" spans="1:13" x14ac:dyDescent="0.2">
      <c r="A2665" s="25"/>
      <c r="B2665" s="35" t="s">
        <v>1204</v>
      </c>
      <c r="C2665" s="36">
        <v>1535346000</v>
      </c>
      <c r="D2665" s="33"/>
      <c r="E2665" s="36">
        <v>2.0221200000000001E-3</v>
      </c>
      <c r="F2665" s="36">
        <v>3.1794226617599996E-7</v>
      </c>
      <c r="G2665" s="37">
        <f t="shared" si="576"/>
        <v>4.6717936286975181</v>
      </c>
      <c r="H2665" s="37"/>
      <c r="I2665" s="37"/>
      <c r="J2665" s="37">
        <f t="shared" si="577"/>
        <v>0.15855887999999999</v>
      </c>
      <c r="K2665" s="37">
        <f t="shared" si="578"/>
        <v>0.852776783245906</v>
      </c>
      <c r="L2665" s="39"/>
      <c r="M2665" s="25"/>
    </row>
    <row r="2666" spans="1:13" x14ac:dyDescent="0.2">
      <c r="A2666" s="25"/>
      <c r="B2666" s="35" t="s">
        <v>1205</v>
      </c>
      <c r="C2666" s="36">
        <v>1477515000</v>
      </c>
      <c r="D2666" s="33"/>
      <c r="E2666" s="36">
        <v>2.0230629999999999E-3</v>
      </c>
      <c r="F2666" s="36">
        <v>4.6672112807999999E-7</v>
      </c>
      <c r="G2666" s="37">
        <f t="shared" si="576"/>
        <v>5.1403145381350157</v>
      </c>
      <c r="H2666" s="37"/>
      <c r="I2666" s="37"/>
      <c r="J2666" s="37">
        <f t="shared" si="577"/>
        <v>0.2327554</v>
      </c>
      <c r="K2666" s="37">
        <f t="shared" si="578"/>
        <v>0.86963348592699707</v>
      </c>
      <c r="L2666" s="39" t="s">
        <v>14</v>
      </c>
      <c r="M2666" s="25"/>
    </row>
    <row r="2667" spans="1:13" x14ac:dyDescent="0.2">
      <c r="A2667" s="25"/>
      <c r="B2667" s="35" t="s">
        <v>1206</v>
      </c>
      <c r="C2667" s="36">
        <v>1507360000</v>
      </c>
      <c r="D2667" s="33"/>
      <c r="E2667" s="36">
        <v>2.0211909999999999E-3</v>
      </c>
      <c r="F2667" s="36">
        <v>3.0072537835199998E-7</v>
      </c>
      <c r="G2667" s="37">
        <f t="shared" si="576"/>
        <v>4.2102284909799614</v>
      </c>
      <c r="H2667" s="37"/>
      <c r="I2667" s="37"/>
      <c r="J2667" s="37">
        <f t="shared" si="577"/>
        <v>0.14997276000000001</v>
      </c>
      <c r="K2667" s="37">
        <f t="shared" si="578"/>
        <v>0.85122215217791308</v>
      </c>
      <c r="L2667" s="39"/>
      <c r="M2667" s="25"/>
    </row>
    <row r="2668" spans="1:13" x14ac:dyDescent="0.2">
      <c r="A2668" s="25"/>
      <c r="B2668" s="35" t="s">
        <v>1207</v>
      </c>
      <c r="C2668" s="36">
        <v>1503457000</v>
      </c>
      <c r="D2668" s="33"/>
      <c r="E2668" s="36">
        <v>2.0221560000000002E-3</v>
      </c>
      <c r="F2668" s="36">
        <v>3.3378430867200002E-7</v>
      </c>
      <c r="G2668" s="37">
        <f t="shared" si="576"/>
        <v>4.6896798988351751</v>
      </c>
      <c r="H2668" s="37"/>
      <c r="I2668" s="37"/>
      <c r="J2668" s="37">
        <f t="shared" si="577"/>
        <v>0.16645936</v>
      </c>
      <c r="K2668" s="37">
        <f t="shared" si="578"/>
        <v>0.85428100888875569</v>
      </c>
      <c r="L2668" s="39"/>
      <c r="M2668" s="25"/>
    </row>
    <row r="2669" spans="1:13" x14ac:dyDescent="0.2">
      <c r="A2669" s="25"/>
      <c r="B2669" s="35" t="s">
        <v>1208</v>
      </c>
      <c r="C2669" s="36">
        <v>1493040000</v>
      </c>
      <c r="D2669" s="33"/>
      <c r="E2669" s="36">
        <v>2.0236939999999999E-3</v>
      </c>
      <c r="F2669" s="36">
        <v>3.4947580075199991E-7</v>
      </c>
      <c r="G2669" s="37">
        <f t="shared" si="576"/>
        <v>5.4538211063799302</v>
      </c>
      <c r="H2669" s="37"/>
      <c r="I2669" s="37"/>
      <c r="J2669" s="37">
        <f t="shared" si="577"/>
        <v>0.17428475999999998</v>
      </c>
      <c r="K2669" s="37">
        <f t="shared" si="578"/>
        <v>0.85584023110896001</v>
      </c>
      <c r="L2669" s="39"/>
      <c r="M2669" s="25"/>
    </row>
    <row r="2670" spans="1:13" x14ac:dyDescent="0.2">
      <c r="A2670" s="25"/>
      <c r="B2670" s="35"/>
      <c r="C2670" s="36"/>
      <c r="D2670" s="33"/>
      <c r="E2670" s="36"/>
      <c r="F2670" s="36"/>
      <c r="G2670" s="40"/>
      <c r="H2670" s="37"/>
      <c r="I2670" s="37"/>
      <c r="J2670" s="40"/>
      <c r="K2670" s="40"/>
      <c r="L2670" s="39"/>
      <c r="M2670" s="25"/>
    </row>
    <row r="2671" spans="1:13" x14ac:dyDescent="0.2">
      <c r="A2671" s="25">
        <v>1</v>
      </c>
      <c r="B2671" s="35" t="s">
        <v>862</v>
      </c>
      <c r="C2671" s="36">
        <f>AVERAGE(C2672:C2681)</f>
        <v>1651472600</v>
      </c>
      <c r="D2671" s="33"/>
      <c r="E2671" s="36">
        <f>AVERAGE(E2672:E2681)</f>
        <v>2.0224992999999998E-3</v>
      </c>
      <c r="F2671" s="36">
        <f>2*STDEV(E2672:E2681)</f>
        <v>1.4115586499405284E-6</v>
      </c>
      <c r="G2671" s="37">
        <f t="shared" ref="G2671:G2681" si="579">1000*(E2671/((1+(0)/1000)*(E$2654/((1+((4.87)/1000))*0.0020052)))/0.0020052-1)</f>
        <v>4.8602453582304861</v>
      </c>
      <c r="H2671" s="38">
        <f>G2671-I2671</f>
        <v>-0.63975464176951391</v>
      </c>
      <c r="I2671" s="37">
        <v>5.5</v>
      </c>
      <c r="J2671" s="40"/>
      <c r="K2671" s="37">
        <f>F2671/0.0020052*1000</f>
        <v>0.70394905742096969</v>
      </c>
      <c r="L2671" s="39"/>
      <c r="M2671" s="25"/>
    </row>
    <row r="2672" spans="1:13" x14ac:dyDescent="0.2">
      <c r="A2672" s="25"/>
      <c r="B2672" s="35" t="s">
        <v>1224</v>
      </c>
      <c r="C2672" s="36">
        <v>1655868000</v>
      </c>
      <c r="D2672" s="33"/>
      <c r="E2672" s="36">
        <v>2.0227520000000001E-3</v>
      </c>
      <c r="F2672" s="36">
        <v>2.8433166523200001E-7</v>
      </c>
      <c r="G2672" s="37">
        <f t="shared" si="579"/>
        <v>4.9857970377797933</v>
      </c>
      <c r="H2672" s="37"/>
      <c r="I2672" s="37"/>
      <c r="J2672" s="37">
        <f t="shared" ref="J2672:J2681" si="580">F2672/0.0020052*1000</f>
        <v>0.14179716000000001</v>
      </c>
      <c r="K2672" s="37">
        <f t="shared" ref="K2672:K2681" si="581">SQRT((F2672/0.0020052*1000)^2+(F$2654/0.0020052*1000)^2)</f>
        <v>0.84981983867196587</v>
      </c>
      <c r="L2672" s="39"/>
      <c r="M2672" s="25"/>
    </row>
    <row r="2673" spans="1:13" x14ac:dyDescent="0.2">
      <c r="A2673" s="25"/>
      <c r="B2673" s="35" t="s">
        <v>1225</v>
      </c>
      <c r="C2673" s="36">
        <v>1642162000</v>
      </c>
      <c r="D2673" s="33"/>
      <c r="E2673" s="36">
        <v>2.0234229999999999E-3</v>
      </c>
      <c r="F2673" s="36">
        <v>2.9373841936799999E-7</v>
      </c>
      <c r="G2673" s="37">
        <f t="shared" si="579"/>
        <v>5.3191772395106973</v>
      </c>
      <c r="H2673" s="37"/>
      <c r="I2673" s="37"/>
      <c r="J2673" s="37">
        <f t="shared" si="580"/>
        <v>0.14648833999999999</v>
      </c>
      <c r="K2673" s="37">
        <f t="shared" si="581"/>
        <v>0.8506151640855788</v>
      </c>
      <c r="L2673" s="39"/>
      <c r="M2673" s="25"/>
    </row>
    <row r="2674" spans="1:13" x14ac:dyDescent="0.2">
      <c r="A2674" s="25"/>
      <c r="B2674" s="35" t="s">
        <v>1226</v>
      </c>
      <c r="C2674" s="36">
        <v>1658001000</v>
      </c>
      <c r="D2674" s="33"/>
      <c r="E2674" s="36">
        <v>2.0217859999999998E-3</v>
      </c>
      <c r="F2674" s="36">
        <v>3.9735448250400001E-7</v>
      </c>
      <c r="G2674" s="37">
        <f t="shared" si="579"/>
        <v>4.505848789087441</v>
      </c>
      <c r="H2674" s="37"/>
      <c r="I2674" s="37"/>
      <c r="J2674" s="37">
        <f t="shared" si="580"/>
        <v>0.19816202000000002</v>
      </c>
      <c r="K2674" s="37">
        <f t="shared" si="581"/>
        <v>0.86102004029340751</v>
      </c>
      <c r="L2674" s="39"/>
      <c r="M2674" s="25"/>
    </row>
    <row r="2675" spans="1:13" x14ac:dyDescent="0.2">
      <c r="A2675" s="25"/>
      <c r="B2675" s="35" t="s">
        <v>1227</v>
      </c>
      <c r="C2675" s="36">
        <v>1638845000</v>
      </c>
      <c r="D2675" s="33"/>
      <c r="E2675" s="36">
        <v>2.0215459999999999E-3</v>
      </c>
      <c r="F2675" s="36">
        <v>3.9974231476799999E-7</v>
      </c>
      <c r="G2675" s="37">
        <f t="shared" si="579"/>
        <v>4.3866069881701719</v>
      </c>
      <c r="H2675" s="37"/>
      <c r="I2675" s="37"/>
      <c r="J2675" s="37">
        <f t="shared" si="580"/>
        <v>0.19935284</v>
      </c>
      <c r="K2675" s="37">
        <f t="shared" si="581"/>
        <v>0.86129488471280624</v>
      </c>
      <c r="L2675" s="39"/>
      <c r="M2675" s="25"/>
    </row>
    <row r="2676" spans="1:13" x14ac:dyDescent="0.2">
      <c r="A2676" s="25"/>
      <c r="B2676" s="35" t="s">
        <v>1228</v>
      </c>
      <c r="C2676" s="36">
        <v>1652082000</v>
      </c>
      <c r="D2676" s="33"/>
      <c r="E2676" s="36">
        <v>2.0232929999999998E-3</v>
      </c>
      <c r="F2676" s="36">
        <v>2.9736831261599993E-7</v>
      </c>
      <c r="G2676" s="37">
        <f t="shared" si="579"/>
        <v>5.2545879306806764</v>
      </c>
      <c r="H2676" s="37"/>
      <c r="I2676" s="37"/>
      <c r="J2676" s="37">
        <f t="shared" si="580"/>
        <v>0.14829857999999999</v>
      </c>
      <c r="K2676" s="37">
        <f t="shared" si="581"/>
        <v>0.85092878224114443</v>
      </c>
      <c r="L2676" s="39"/>
      <c r="M2676" s="25"/>
    </row>
    <row r="2677" spans="1:13" x14ac:dyDescent="0.2">
      <c r="A2677" s="25"/>
      <c r="B2677" s="35" t="s">
        <v>1229</v>
      </c>
      <c r="C2677" s="36">
        <v>1650986000</v>
      </c>
      <c r="D2677" s="33"/>
      <c r="E2677" s="36">
        <v>2.0220310000000001E-3</v>
      </c>
      <c r="F2677" s="36">
        <v>3.6420968951999997E-7</v>
      </c>
      <c r="G2677" s="37">
        <f t="shared" si="579"/>
        <v>4.6275747941906253</v>
      </c>
      <c r="H2677" s="37"/>
      <c r="I2677" s="37"/>
      <c r="J2677" s="37">
        <f t="shared" si="580"/>
        <v>0.18163260000000001</v>
      </c>
      <c r="K2677" s="37">
        <f t="shared" si="581"/>
        <v>0.85736673891581572</v>
      </c>
      <c r="L2677" s="39"/>
      <c r="M2677" s="25"/>
    </row>
    <row r="2678" spans="1:13" x14ac:dyDescent="0.2">
      <c r="A2678" s="25"/>
      <c r="B2678" s="35" t="s">
        <v>1230</v>
      </c>
      <c r="C2678" s="36">
        <v>1656685000</v>
      </c>
      <c r="D2678" s="33"/>
      <c r="E2678" s="36">
        <v>2.0216700000000002E-3</v>
      </c>
      <c r="F2678" s="36">
        <v>3.7507205844000004E-7</v>
      </c>
      <c r="G2678" s="37">
        <f t="shared" si="579"/>
        <v>4.4482152519775831</v>
      </c>
      <c r="H2678" s="37"/>
      <c r="I2678" s="37"/>
      <c r="J2678" s="37">
        <f t="shared" si="580"/>
        <v>0.18704970000000001</v>
      </c>
      <c r="K2678" s="37">
        <f t="shared" si="581"/>
        <v>0.85853067148848594</v>
      </c>
      <c r="L2678" s="39"/>
      <c r="M2678" s="25"/>
    </row>
    <row r="2679" spans="1:13" x14ac:dyDescent="0.2">
      <c r="A2679" s="25"/>
      <c r="B2679" s="35" t="s">
        <v>1231</v>
      </c>
      <c r="C2679" s="36">
        <v>1649762000</v>
      </c>
      <c r="D2679" s="33"/>
      <c r="E2679" s="36">
        <v>2.0225579999999998E-3</v>
      </c>
      <c r="F2679" s="36">
        <v>2.8025056188000001E-7</v>
      </c>
      <c r="G2679" s="37">
        <f t="shared" si="579"/>
        <v>4.8894099153715675</v>
      </c>
      <c r="H2679" s="37"/>
      <c r="I2679" s="37"/>
      <c r="J2679" s="37">
        <f t="shared" si="580"/>
        <v>0.13976189999999999</v>
      </c>
      <c r="K2679" s="37">
        <f t="shared" si="581"/>
        <v>0.84948261448248052</v>
      </c>
      <c r="L2679" s="39"/>
      <c r="M2679" s="25"/>
    </row>
    <row r="2680" spans="1:13" x14ac:dyDescent="0.2">
      <c r="A2680" s="25"/>
      <c r="B2680" s="35" t="s">
        <v>1232</v>
      </c>
      <c r="C2680" s="36">
        <v>1656572000</v>
      </c>
      <c r="D2680" s="33"/>
      <c r="E2680" s="36">
        <v>2.0232589999999999E-3</v>
      </c>
      <c r="F2680" s="36">
        <v>2.8071356255999999E-7</v>
      </c>
      <c r="G2680" s="37">
        <f t="shared" si="579"/>
        <v>5.2376953422172967</v>
      </c>
      <c r="H2680" s="37"/>
      <c r="I2680" s="37"/>
      <c r="J2680" s="37">
        <f t="shared" si="580"/>
        <v>0.1399928</v>
      </c>
      <c r="K2680" s="37">
        <f t="shared" si="581"/>
        <v>0.849520634045001</v>
      </c>
      <c r="L2680" s="39"/>
      <c r="M2680" s="25"/>
    </row>
    <row r="2681" spans="1:13" x14ac:dyDescent="0.2">
      <c r="A2681" s="25"/>
      <c r="B2681" s="35" t="s">
        <v>1233</v>
      </c>
      <c r="C2681" s="36">
        <v>1653763000</v>
      </c>
      <c r="D2681" s="33"/>
      <c r="E2681" s="36">
        <v>2.0226749999999998E-3</v>
      </c>
      <c r="F2681" s="36">
        <v>3.830152973039999E-7</v>
      </c>
      <c r="G2681" s="37">
        <f t="shared" si="579"/>
        <v>4.9475402933185642</v>
      </c>
      <c r="H2681" s="37"/>
      <c r="I2681" s="37"/>
      <c r="J2681" s="37">
        <f t="shared" si="580"/>
        <v>0.19101101999999998</v>
      </c>
      <c r="K2681" s="37">
        <f t="shared" si="581"/>
        <v>0.85940242807303091</v>
      </c>
      <c r="L2681" s="39"/>
      <c r="M2681" s="25"/>
    </row>
    <row r="2682" spans="1:13" x14ac:dyDescent="0.2">
      <c r="A2682" s="25"/>
      <c r="B2682" s="35"/>
      <c r="C2682" s="36"/>
      <c r="D2682" s="33"/>
      <c r="E2682" s="36"/>
      <c r="F2682" s="36"/>
      <c r="G2682" s="40"/>
      <c r="H2682" s="37"/>
      <c r="I2682" s="37"/>
      <c r="J2682" s="40"/>
      <c r="K2682" s="40"/>
      <c r="L2682" s="39"/>
      <c r="M2682" s="25"/>
    </row>
    <row r="2683" spans="1:13" x14ac:dyDescent="0.2">
      <c r="A2683" s="25">
        <v>1</v>
      </c>
      <c r="B2683" s="35" t="s">
        <v>1871</v>
      </c>
      <c r="C2683" s="36">
        <f>AVERAGE(C2684:C2697)</f>
        <v>1631973500</v>
      </c>
      <c r="D2683" s="33"/>
      <c r="E2683" s="36">
        <f>AVERAGE(E2684:E2697)</f>
        <v>2.0151426428571431E-3</v>
      </c>
      <c r="F2683" s="36">
        <f>2*STDEV(E2684:E2697)</f>
        <v>6.6319766499670405E-7</v>
      </c>
      <c r="G2683" s="37">
        <f t="shared" ref="G2683:G2697" si="582">1000*(E2683/((1+(0)/1000)*(E$2654/((1+((4.87)/1000))*0.0020052)))/0.0020052-1)</f>
        <v>1.2051576647080786</v>
      </c>
      <c r="H2683" s="38">
        <f>G2683-I2683</f>
        <v>-2.3348423352919214</v>
      </c>
      <c r="I2683" s="40">
        <v>3.54</v>
      </c>
      <c r="J2683" s="40"/>
      <c r="K2683" s="37">
        <f>F2683/0.0020052*1000</f>
        <v>0.33073891132889693</v>
      </c>
      <c r="L2683" s="39"/>
      <c r="M2683" s="25"/>
    </row>
    <row r="2684" spans="1:13" x14ac:dyDescent="0.2">
      <c r="A2684" s="25"/>
      <c r="B2684" s="35" t="s">
        <v>1245</v>
      </c>
      <c r="C2684" s="36">
        <v>1628115000</v>
      </c>
      <c r="D2684" s="33"/>
      <c r="E2684" s="36">
        <v>2.0151209999999999E-3</v>
      </c>
      <c r="F2684" s="36">
        <v>3.1568040057599998E-7</v>
      </c>
      <c r="G2684" s="37">
        <f t="shared" si="582"/>
        <v>1.1944046094467531</v>
      </c>
      <c r="H2684" s="37"/>
      <c r="I2684" s="37"/>
      <c r="J2684" s="37">
        <f t="shared" ref="J2684:J2697" si="583">F2684/0.0020052*1000</f>
        <v>0.15743088</v>
      </c>
      <c r="K2684" s="37">
        <f t="shared" ref="K2684:K2697" si="584">SQRT((F2684/0.0020052*1000)^2+(F$2654/0.0020052*1000)^2)</f>
        <v>0.85256777184805377</v>
      </c>
      <c r="L2684" s="39"/>
      <c r="M2684" s="25"/>
    </row>
    <row r="2685" spans="1:13" x14ac:dyDescent="0.2">
      <c r="A2685" s="25"/>
      <c r="B2685" s="35" t="s">
        <v>1246</v>
      </c>
      <c r="C2685" s="36">
        <v>1620213000</v>
      </c>
      <c r="D2685" s="33"/>
      <c r="E2685" s="36">
        <v>2.0147110000000002E-3</v>
      </c>
      <c r="F2685" s="36">
        <v>4.3012743119999999E-7</v>
      </c>
      <c r="G2685" s="37">
        <f t="shared" si="582"/>
        <v>0.99069986621325157</v>
      </c>
      <c r="H2685" s="37"/>
      <c r="I2685" s="37"/>
      <c r="J2685" s="37">
        <f t="shared" si="583"/>
        <v>0.214506</v>
      </c>
      <c r="K2685" s="37">
        <f t="shared" si="584"/>
        <v>0.86492782800207135</v>
      </c>
      <c r="L2685" s="39"/>
      <c r="M2685" s="25"/>
    </row>
    <row r="2686" spans="1:13" x14ac:dyDescent="0.2">
      <c r="A2686" s="25"/>
      <c r="B2686" s="35" t="s">
        <v>1247</v>
      </c>
      <c r="C2686" s="36">
        <v>1635028000</v>
      </c>
      <c r="D2686" s="33"/>
      <c r="E2686" s="36">
        <v>2.0152350000000002E-3</v>
      </c>
      <c r="F2686" s="36">
        <v>3.2625867276000006E-7</v>
      </c>
      <c r="G2686" s="37">
        <f t="shared" si="582"/>
        <v>1.2510444648825558</v>
      </c>
      <c r="H2686" s="37"/>
      <c r="I2686" s="37"/>
      <c r="J2686" s="37">
        <f t="shared" si="583"/>
        <v>0.16270630000000003</v>
      </c>
      <c r="K2686" s="37">
        <f t="shared" si="584"/>
        <v>0.85355765105590298</v>
      </c>
      <c r="L2686" s="39"/>
      <c r="M2686" s="25"/>
    </row>
    <row r="2687" spans="1:13" x14ac:dyDescent="0.2">
      <c r="A2687" s="25"/>
      <c r="B2687" s="35" t="s">
        <v>1248</v>
      </c>
      <c r="C2687" s="36">
        <v>1649580000</v>
      </c>
      <c r="D2687" s="33"/>
      <c r="E2687" s="36">
        <v>2.0157130000000001E-3</v>
      </c>
      <c r="F2687" s="36">
        <v>2.8801722283199995E-7</v>
      </c>
      <c r="G2687" s="37">
        <f t="shared" si="582"/>
        <v>1.4885343850428168</v>
      </c>
      <c r="H2687" s="37"/>
      <c r="I2687" s="37"/>
      <c r="J2687" s="37">
        <f t="shared" si="583"/>
        <v>0.14363515999999998</v>
      </c>
      <c r="K2687" s="37">
        <f t="shared" si="584"/>
        <v>0.85012845076765087</v>
      </c>
      <c r="L2687" s="39"/>
      <c r="M2687" s="25"/>
    </row>
    <row r="2688" spans="1:13" x14ac:dyDescent="0.2">
      <c r="A2688" s="25"/>
      <c r="B2688" s="35" t="s">
        <v>1249</v>
      </c>
      <c r="C2688" s="36">
        <v>1620974000</v>
      </c>
      <c r="D2688" s="33"/>
      <c r="E2688" s="36">
        <v>2.0152400000000002E-3</v>
      </c>
      <c r="F2688" s="36">
        <v>3.9601184068799998E-7</v>
      </c>
      <c r="G2688" s="37">
        <f t="shared" si="582"/>
        <v>1.253528669068249</v>
      </c>
      <c r="H2688" s="37"/>
      <c r="I2688" s="37"/>
      <c r="J2688" s="37">
        <f t="shared" si="583"/>
        <v>0.19749243999999999</v>
      </c>
      <c r="K2688" s="37">
        <f t="shared" si="584"/>
        <v>0.86086618441749363</v>
      </c>
      <c r="L2688" s="39"/>
      <c r="M2688" s="25"/>
    </row>
    <row r="2689" spans="1:13" x14ac:dyDescent="0.2">
      <c r="A2689" s="25"/>
      <c r="B2689" s="35" t="s">
        <v>1250</v>
      </c>
      <c r="C2689" s="36">
        <v>1633348000</v>
      </c>
      <c r="D2689" s="33"/>
      <c r="E2689" s="36">
        <v>2.0144970000000001E-3</v>
      </c>
      <c r="F2689" s="36">
        <v>2.9914692501600002E-7</v>
      </c>
      <c r="G2689" s="37">
        <f t="shared" si="582"/>
        <v>0.88437592706180901</v>
      </c>
      <c r="H2689" s="37"/>
      <c r="I2689" s="37"/>
      <c r="J2689" s="37">
        <f t="shared" si="583"/>
        <v>0.14918558000000001</v>
      </c>
      <c r="K2689" s="37">
        <f t="shared" si="584"/>
        <v>0.85108381543554035</v>
      </c>
      <c r="L2689" s="39"/>
      <c r="M2689" s="25"/>
    </row>
    <row r="2690" spans="1:13" x14ac:dyDescent="0.2">
      <c r="A2690" s="25"/>
      <c r="B2690" s="35" t="s">
        <v>1251</v>
      </c>
      <c r="C2690" s="36">
        <v>1627074000</v>
      </c>
      <c r="D2690" s="33"/>
      <c r="E2690" s="36">
        <v>2.0156869999999999E-3</v>
      </c>
      <c r="F2690" s="36">
        <v>3.65142227832E-7</v>
      </c>
      <c r="G2690" s="37">
        <f t="shared" si="582"/>
        <v>1.4756165232767682</v>
      </c>
      <c r="H2690" s="37"/>
      <c r="I2690" s="37"/>
      <c r="J2690" s="37">
        <f t="shared" si="583"/>
        <v>0.18209765999999999</v>
      </c>
      <c r="K2690" s="37">
        <f t="shared" si="584"/>
        <v>0.85746538203816491</v>
      </c>
      <c r="L2690" s="39"/>
      <c r="M2690" s="25"/>
    </row>
    <row r="2691" spans="1:13" x14ac:dyDescent="0.2">
      <c r="A2691" s="25"/>
      <c r="B2691" s="35" t="s">
        <v>1252</v>
      </c>
      <c r="C2691" s="36">
        <v>1634114000</v>
      </c>
      <c r="D2691" s="33"/>
      <c r="E2691" s="36">
        <v>2.0149769999999998E-3</v>
      </c>
      <c r="F2691" s="36">
        <v>3.7749554315999999E-7</v>
      </c>
      <c r="G2691" s="37">
        <f t="shared" si="582"/>
        <v>1.1228595288963472</v>
      </c>
      <c r="H2691" s="37"/>
      <c r="I2691" s="37"/>
      <c r="J2691" s="37">
        <f t="shared" si="583"/>
        <v>0.18825830000000002</v>
      </c>
      <c r="K2691" s="37">
        <f t="shared" si="584"/>
        <v>0.8587948015301855</v>
      </c>
      <c r="L2691" s="39"/>
      <c r="M2691" s="25"/>
    </row>
    <row r="2692" spans="1:13" x14ac:dyDescent="0.2">
      <c r="A2692" s="25"/>
      <c r="B2692" s="35" t="s">
        <v>1253</v>
      </c>
      <c r="C2692" s="36">
        <v>1638061000</v>
      </c>
      <c r="D2692" s="33"/>
      <c r="E2692" s="36">
        <v>2.0151589999999999E-3</v>
      </c>
      <c r="F2692" s="36">
        <v>3.5213609959199997E-7</v>
      </c>
      <c r="G2692" s="37">
        <f t="shared" si="582"/>
        <v>1.2132845612584653</v>
      </c>
      <c r="H2692" s="37"/>
      <c r="I2692" s="37"/>
      <c r="J2692" s="37">
        <f t="shared" si="583"/>
        <v>0.17561146</v>
      </c>
      <c r="K2692" s="37">
        <f t="shared" si="584"/>
        <v>0.85611138790446661</v>
      </c>
      <c r="L2692" s="39"/>
      <c r="M2692" s="25"/>
    </row>
    <row r="2693" spans="1:13" x14ac:dyDescent="0.2">
      <c r="A2693" s="25"/>
      <c r="B2693" s="35" t="s">
        <v>1254</v>
      </c>
      <c r="C2693" s="36">
        <v>1634780000</v>
      </c>
      <c r="D2693" s="33"/>
      <c r="E2693" s="36">
        <v>2.0153440000000001E-3</v>
      </c>
      <c r="F2693" s="36">
        <v>2.6296934724E-7</v>
      </c>
      <c r="G2693" s="37">
        <f t="shared" si="582"/>
        <v>1.3052001161322213</v>
      </c>
      <c r="H2693" s="37"/>
      <c r="I2693" s="37"/>
      <c r="J2693" s="37">
        <f t="shared" si="583"/>
        <v>0.1311437</v>
      </c>
      <c r="K2693" s="37">
        <f t="shared" si="584"/>
        <v>0.84810730079752916</v>
      </c>
      <c r="L2693" s="39"/>
      <c r="M2693" s="25"/>
    </row>
    <row r="2694" spans="1:13" x14ac:dyDescent="0.2">
      <c r="A2694" s="25"/>
      <c r="B2694" s="35" t="s">
        <v>1255</v>
      </c>
      <c r="C2694" s="36">
        <v>1639665000</v>
      </c>
      <c r="D2694" s="33"/>
      <c r="E2694" s="36">
        <v>2.0152019999999998E-3</v>
      </c>
      <c r="F2694" s="36">
        <v>3.0611756167199998E-7</v>
      </c>
      <c r="G2694" s="37">
        <f t="shared" si="582"/>
        <v>1.2346487172560927</v>
      </c>
      <c r="H2694" s="37"/>
      <c r="I2694" s="37"/>
      <c r="J2694" s="37">
        <f t="shared" si="583"/>
        <v>0.15266185999999998</v>
      </c>
      <c r="K2694" s="37">
        <f t="shared" si="584"/>
        <v>0.85170004527124465</v>
      </c>
      <c r="L2694" s="39"/>
      <c r="M2694" s="25"/>
    </row>
    <row r="2695" spans="1:13" x14ac:dyDescent="0.2">
      <c r="A2695" s="25"/>
      <c r="B2695" s="35" t="s">
        <v>1256</v>
      </c>
      <c r="C2695" s="36">
        <v>1629274000</v>
      </c>
      <c r="D2695" s="33"/>
      <c r="E2695" s="36">
        <v>2.0148940000000001E-3</v>
      </c>
      <c r="F2695" s="36">
        <v>4.2844426631999995E-7</v>
      </c>
      <c r="G2695" s="37">
        <f t="shared" si="582"/>
        <v>1.0816217394125083</v>
      </c>
      <c r="H2695" s="37"/>
      <c r="I2695" s="37"/>
      <c r="J2695" s="37">
        <f t="shared" si="583"/>
        <v>0.21366659999999998</v>
      </c>
      <c r="K2695" s="37">
        <f t="shared" si="584"/>
        <v>0.8647200353709521</v>
      </c>
      <c r="L2695" s="39"/>
      <c r="M2695" s="25"/>
    </row>
    <row r="2696" spans="1:13" x14ac:dyDescent="0.2">
      <c r="A2696" s="25"/>
      <c r="B2696" s="35" t="s">
        <v>1257</v>
      </c>
      <c r="C2696" s="36">
        <v>1636253000</v>
      </c>
      <c r="D2696" s="33"/>
      <c r="E2696" s="36">
        <v>2.0149500000000002E-3</v>
      </c>
      <c r="F2696" s="36">
        <v>2.6137124294400003E-7</v>
      </c>
      <c r="G2696" s="37">
        <f t="shared" si="582"/>
        <v>1.109444826293382</v>
      </c>
      <c r="H2696" s="37"/>
      <c r="I2696" s="37"/>
      <c r="J2696" s="37">
        <f t="shared" si="583"/>
        <v>0.13034672</v>
      </c>
      <c r="K2696" s="37">
        <f t="shared" si="584"/>
        <v>0.84798442853105449</v>
      </c>
      <c r="L2696" s="39"/>
      <c r="M2696" s="25"/>
    </row>
    <row r="2697" spans="1:13" x14ac:dyDescent="0.2">
      <c r="A2697" s="25"/>
      <c r="B2697" s="35" t="s">
        <v>1258</v>
      </c>
      <c r="C2697" s="36">
        <v>1621150000</v>
      </c>
      <c r="D2697" s="33"/>
      <c r="E2697" s="36">
        <v>2.0152669999999998E-3</v>
      </c>
      <c r="F2697" s="36">
        <v>3.03444750384E-7</v>
      </c>
      <c r="G2697" s="37">
        <f t="shared" si="582"/>
        <v>1.2669433716712142</v>
      </c>
      <c r="H2697" s="37"/>
      <c r="I2697" s="37"/>
      <c r="J2697" s="37">
        <f t="shared" si="583"/>
        <v>0.15132892000000001</v>
      </c>
      <c r="K2697" s="37">
        <f t="shared" si="584"/>
        <v>0.85146213400523396</v>
      </c>
      <c r="L2697" s="39"/>
      <c r="M2697" s="25"/>
    </row>
    <row r="2698" spans="1:13" x14ac:dyDescent="0.2">
      <c r="A2698" s="25"/>
      <c r="B2698" s="35"/>
      <c r="C2698" s="36"/>
      <c r="D2698" s="33"/>
      <c r="E2698" s="36"/>
      <c r="F2698" s="36"/>
      <c r="G2698" s="40"/>
      <c r="H2698" s="37"/>
      <c r="I2698" s="37"/>
      <c r="J2698" s="40"/>
      <c r="K2698" s="40"/>
      <c r="L2698" s="39"/>
      <c r="M2698" s="25"/>
    </row>
    <row r="2699" spans="1:13" x14ac:dyDescent="0.2">
      <c r="A2699" s="25">
        <v>1</v>
      </c>
      <c r="B2699" s="35" t="s">
        <v>1872</v>
      </c>
      <c r="C2699" s="36">
        <f>AVERAGE(C2700:C2712)</f>
        <v>1572606538.4615386</v>
      </c>
      <c r="D2699" s="33"/>
      <c r="E2699" s="36">
        <f>AVERAGE(E2700:E2712)</f>
        <v>1.9920918461538459E-3</v>
      </c>
      <c r="F2699" s="36">
        <f>2*STDEV(E2700:E2712)</f>
        <v>1.4210338598249289E-6</v>
      </c>
      <c r="G2699" s="37">
        <f t="shared" ref="G2699:G2712" si="585">1000*(E2699/((1+(0)/1000)*(E$2654/((1+((4.87)/1000))*0.0020052)))/0.0020052-1)</f>
        <v>-10.247419466457131</v>
      </c>
      <c r="H2699" s="38">
        <f>G2699-I2699</f>
        <v>-2.6374194664571311</v>
      </c>
      <c r="I2699" s="40">
        <v>-7.61</v>
      </c>
      <c r="J2699" s="40"/>
      <c r="K2699" s="37">
        <f>F2699/0.0020052*1000</f>
        <v>0.70867437653347742</v>
      </c>
      <c r="L2699" s="39"/>
      <c r="M2699" s="25"/>
    </row>
    <row r="2700" spans="1:13" x14ac:dyDescent="0.2">
      <c r="A2700" s="25"/>
      <c r="B2700" s="35" t="s">
        <v>1259</v>
      </c>
      <c r="C2700" s="36">
        <v>1588703000</v>
      </c>
      <c r="D2700" s="33"/>
      <c r="E2700" s="36">
        <v>1.9920810000000001E-3</v>
      </c>
      <c r="F2700" s="36">
        <v>2.6072753363999997E-7</v>
      </c>
      <c r="G2700" s="37">
        <f t="shared" si="585"/>
        <v>-10.252808278613855</v>
      </c>
      <c r="H2700" s="37"/>
      <c r="I2700" s="37"/>
      <c r="J2700" s="37">
        <f t="shared" ref="J2700:J2712" si="586">F2700/0.0020052*1000</f>
        <v>0.13002569999999999</v>
      </c>
      <c r="K2700" s="37">
        <f t="shared" ref="K2700:K2712" si="587">SQRT((F2700/0.0020052*1000)^2+(F$2654/0.0020052*1000)^2)</f>
        <v>0.84793514273019177</v>
      </c>
      <c r="L2700" s="39"/>
      <c r="M2700" s="25"/>
    </row>
    <row r="2701" spans="1:13" x14ac:dyDescent="0.2">
      <c r="A2701" s="25"/>
      <c r="B2701" s="35" t="s">
        <v>1260</v>
      </c>
      <c r="C2701" s="36">
        <v>1554238000</v>
      </c>
      <c r="D2701" s="33"/>
      <c r="E2701" s="36">
        <v>1.993178E-3</v>
      </c>
      <c r="F2701" s="36">
        <v>2.41584571008E-7</v>
      </c>
      <c r="G2701" s="37">
        <f t="shared" si="585"/>
        <v>-9.7077738802543436</v>
      </c>
      <c r="H2701" s="37"/>
      <c r="I2701" s="37"/>
      <c r="J2701" s="37">
        <f t="shared" si="586"/>
        <v>0.12047904</v>
      </c>
      <c r="K2701" s="37">
        <f t="shared" si="587"/>
        <v>0.84652378743642065</v>
      </c>
      <c r="L2701" s="39"/>
      <c r="M2701" s="25"/>
    </row>
    <row r="2702" spans="1:13" x14ac:dyDescent="0.2">
      <c r="A2702" s="25"/>
      <c r="B2702" s="35" t="s">
        <v>1261</v>
      </c>
      <c r="C2702" s="36">
        <v>1590929000</v>
      </c>
      <c r="D2702" s="33"/>
      <c r="E2702" s="36">
        <v>1.9919999999999998E-3</v>
      </c>
      <c r="F2702" s="36">
        <v>2.8097800833600002E-7</v>
      </c>
      <c r="G2702" s="37">
        <f t="shared" si="585"/>
        <v>-10.293052386423639</v>
      </c>
      <c r="H2702" s="37"/>
      <c r="I2702" s="37"/>
      <c r="J2702" s="37">
        <f t="shared" si="586"/>
        <v>0.14012468</v>
      </c>
      <c r="K2702" s="37">
        <f t="shared" si="587"/>
        <v>0.84954237655427345</v>
      </c>
      <c r="L2702" s="39"/>
      <c r="M2702" s="25"/>
    </row>
    <row r="2703" spans="1:13" x14ac:dyDescent="0.2">
      <c r="A2703" s="25"/>
      <c r="B2703" s="35" t="s">
        <v>1262</v>
      </c>
      <c r="C2703" s="36">
        <v>1589117000</v>
      </c>
      <c r="D2703" s="33"/>
      <c r="E2703" s="36">
        <v>1.9915570000000001E-3</v>
      </c>
      <c r="F2703" s="36">
        <v>2.1173516380799999E-7</v>
      </c>
      <c r="G2703" s="37">
        <f t="shared" si="585"/>
        <v>-10.513152877283382</v>
      </c>
      <c r="H2703" s="37"/>
      <c r="I2703" s="37"/>
      <c r="J2703" s="37">
        <f t="shared" si="586"/>
        <v>0.10559304</v>
      </c>
      <c r="K2703" s="37">
        <f t="shared" si="587"/>
        <v>0.8445337256219092</v>
      </c>
      <c r="L2703" s="39"/>
      <c r="M2703" s="25"/>
    </row>
    <row r="2704" spans="1:13" x14ac:dyDescent="0.2">
      <c r="A2704" s="25"/>
      <c r="B2704" s="35" t="s">
        <v>1263</v>
      </c>
      <c r="C2704" s="36">
        <v>1593743000</v>
      </c>
      <c r="D2704" s="33"/>
      <c r="E2704" s="36">
        <v>1.9918549999999998E-3</v>
      </c>
      <c r="F2704" s="36">
        <v>2.1100486996799998E-7</v>
      </c>
      <c r="G2704" s="37">
        <f t="shared" si="585"/>
        <v>-10.365094307811074</v>
      </c>
      <c r="H2704" s="37"/>
      <c r="I2704" s="37"/>
      <c r="J2704" s="37">
        <f t="shared" si="586"/>
        <v>0.10522883999999999</v>
      </c>
      <c r="K2704" s="37">
        <f t="shared" si="587"/>
        <v>0.8444882665757566</v>
      </c>
      <c r="L2704" s="39"/>
      <c r="M2704" s="25"/>
    </row>
    <row r="2705" spans="1:13" x14ac:dyDescent="0.2">
      <c r="A2705" s="25"/>
      <c r="B2705" s="35" t="s">
        <v>1264</v>
      </c>
      <c r="C2705" s="36">
        <v>1561392000</v>
      </c>
      <c r="D2705" s="33"/>
      <c r="E2705" s="36">
        <v>1.99242E-3</v>
      </c>
      <c r="F2705" s="36">
        <v>4.6541855016000005E-7</v>
      </c>
      <c r="G2705" s="37">
        <f t="shared" si="585"/>
        <v>-10.084379234818197</v>
      </c>
      <c r="H2705" s="37"/>
      <c r="I2705" s="37"/>
      <c r="J2705" s="37">
        <f t="shared" si="586"/>
        <v>0.23210580000000003</v>
      </c>
      <c r="K2705" s="37">
        <f t="shared" si="587"/>
        <v>0.86945984726726777</v>
      </c>
      <c r="L2705" s="39"/>
      <c r="M2705" s="25"/>
    </row>
    <row r="2706" spans="1:13" x14ac:dyDescent="0.2">
      <c r="A2706" s="25"/>
      <c r="B2706" s="35" t="s">
        <v>1265</v>
      </c>
      <c r="C2706" s="36">
        <v>1573399000</v>
      </c>
      <c r="D2706" s="33"/>
      <c r="E2706" s="36">
        <v>1.9906390000000002E-3</v>
      </c>
      <c r="F2706" s="36">
        <v>4.7152679039999997E-7</v>
      </c>
      <c r="G2706" s="37">
        <f t="shared" si="585"/>
        <v>-10.969252765791859</v>
      </c>
      <c r="H2706" s="37"/>
      <c r="I2706" s="37"/>
      <c r="J2706" s="37">
        <f t="shared" si="586"/>
        <v>0.235152</v>
      </c>
      <c r="K2706" s="37">
        <f t="shared" si="587"/>
        <v>0.87027799393089367</v>
      </c>
      <c r="L2706" s="39"/>
      <c r="M2706" s="25"/>
    </row>
    <row r="2707" spans="1:13" x14ac:dyDescent="0.2">
      <c r="A2707" s="25"/>
      <c r="B2707" s="35" t="s">
        <v>1266</v>
      </c>
      <c r="C2707" s="36">
        <v>1564969000</v>
      </c>
      <c r="D2707" s="33"/>
      <c r="E2707" s="36">
        <v>1.9928989999999998E-3</v>
      </c>
      <c r="F2707" s="36">
        <v>4.1803206479999998E-7</v>
      </c>
      <c r="G2707" s="37">
        <f t="shared" si="585"/>
        <v>-9.8463924738210196</v>
      </c>
      <c r="H2707" s="37"/>
      <c r="I2707" s="37"/>
      <c r="J2707" s="37">
        <f t="shared" si="586"/>
        <v>0.20847399999999999</v>
      </c>
      <c r="K2707" s="37">
        <f t="shared" si="587"/>
        <v>0.86345163865290142</v>
      </c>
      <c r="L2707" s="39"/>
      <c r="M2707" s="25"/>
    </row>
    <row r="2708" spans="1:13" x14ac:dyDescent="0.2">
      <c r="A2708" s="25"/>
      <c r="B2708" s="35" t="s">
        <v>1267</v>
      </c>
      <c r="C2708" s="36">
        <v>1565008000</v>
      </c>
      <c r="D2708" s="33"/>
      <c r="E2708" s="36">
        <v>1.9924909999999999E-3</v>
      </c>
      <c r="F2708" s="36">
        <v>4.3919133623999999E-7</v>
      </c>
      <c r="G2708" s="37">
        <f t="shared" si="585"/>
        <v>-10.049103535380244</v>
      </c>
      <c r="H2708" s="37"/>
      <c r="I2708" s="37"/>
      <c r="J2708" s="37">
        <f t="shared" si="586"/>
        <v>0.2190262</v>
      </c>
      <c r="K2708" s="37">
        <f t="shared" si="587"/>
        <v>0.86605992858625003</v>
      </c>
      <c r="L2708" s="39"/>
      <c r="M2708" s="25"/>
    </row>
    <row r="2709" spans="1:13" x14ac:dyDescent="0.2">
      <c r="A2709" s="25"/>
      <c r="B2709" s="35" t="s">
        <v>1268</v>
      </c>
      <c r="C2709" s="36">
        <v>1568256000</v>
      </c>
      <c r="D2709" s="33"/>
      <c r="E2709" s="36">
        <v>1.9913029999999998E-3</v>
      </c>
      <c r="F2709" s="36">
        <v>3.6847763740800003E-7</v>
      </c>
      <c r="G2709" s="37">
        <f t="shared" si="585"/>
        <v>-10.639350449921036</v>
      </c>
      <c r="H2709" s="37"/>
      <c r="I2709" s="37"/>
      <c r="J2709" s="37">
        <f t="shared" si="586"/>
        <v>0.18376104000000001</v>
      </c>
      <c r="K2709" s="37">
        <f t="shared" si="587"/>
        <v>0.85782016963828867</v>
      </c>
      <c r="L2709" s="39"/>
      <c r="M2709" s="25"/>
    </row>
    <row r="2710" spans="1:13" x14ac:dyDescent="0.2">
      <c r="A2710" s="25"/>
      <c r="B2710" s="35" t="s">
        <v>1269</v>
      </c>
      <c r="C2710" s="36">
        <v>1563701000</v>
      </c>
      <c r="D2710" s="33"/>
      <c r="E2710" s="36">
        <v>1.99153E-3</v>
      </c>
      <c r="F2710" s="36">
        <v>4.1082657911999996E-7</v>
      </c>
      <c r="G2710" s="37">
        <f t="shared" si="585"/>
        <v>-10.526567579886459</v>
      </c>
      <c r="H2710" s="37"/>
      <c r="I2710" s="37"/>
      <c r="J2710" s="37">
        <f t="shared" si="586"/>
        <v>0.2048806</v>
      </c>
      <c r="K2710" s="37">
        <f t="shared" si="587"/>
        <v>0.86259108729034562</v>
      </c>
      <c r="L2710" s="39"/>
      <c r="M2710" s="25"/>
    </row>
    <row r="2711" spans="1:13" x14ac:dyDescent="0.2">
      <c r="A2711" s="25"/>
      <c r="B2711" s="35" t="s">
        <v>1270</v>
      </c>
      <c r="C2711" s="36">
        <v>1562446000</v>
      </c>
      <c r="D2711" s="33"/>
      <c r="E2711" s="36">
        <v>1.9925939999999999E-3</v>
      </c>
      <c r="F2711" s="36">
        <v>5.2861643855999998E-7</v>
      </c>
      <c r="G2711" s="37">
        <f t="shared" si="585"/>
        <v>-9.9979289291533</v>
      </c>
      <c r="H2711" s="37"/>
      <c r="I2711" s="37"/>
      <c r="J2711" s="37">
        <f t="shared" si="586"/>
        <v>0.26362279999999999</v>
      </c>
      <c r="K2711" s="37">
        <f t="shared" si="587"/>
        <v>0.8783987160146699</v>
      </c>
      <c r="L2711" s="39"/>
      <c r="M2711" s="25"/>
    </row>
    <row r="2712" spans="1:13" x14ac:dyDescent="0.2">
      <c r="A2712" s="25"/>
      <c r="B2712" s="35" t="s">
        <v>1271</v>
      </c>
      <c r="C2712" s="36">
        <v>1567984000</v>
      </c>
      <c r="D2712" s="33"/>
      <c r="E2712" s="36">
        <v>1.9926470000000002E-3</v>
      </c>
      <c r="F2712" s="36">
        <v>4.1474313576E-7</v>
      </c>
      <c r="G2712" s="37">
        <f t="shared" si="585"/>
        <v>-9.9715963647838421</v>
      </c>
      <c r="H2712" s="37"/>
      <c r="I2712" s="37"/>
      <c r="J2712" s="37">
        <f t="shared" si="586"/>
        <v>0.20683380000000001</v>
      </c>
      <c r="K2712" s="37">
        <f t="shared" si="587"/>
        <v>0.86305709222439086</v>
      </c>
      <c r="L2712" s="39"/>
      <c r="M2712" s="25"/>
    </row>
    <row r="2713" spans="1:13" x14ac:dyDescent="0.2">
      <c r="A2713" s="25"/>
      <c r="B2713" s="35"/>
      <c r="C2713" s="36"/>
      <c r="D2713" s="33"/>
      <c r="E2713" s="36"/>
      <c r="F2713" s="36"/>
      <c r="G2713" s="40"/>
      <c r="H2713" s="37"/>
      <c r="I2713" s="37"/>
      <c r="J2713" s="40"/>
      <c r="K2713" s="40"/>
      <c r="L2713" s="39"/>
      <c r="M2713" s="25"/>
    </row>
    <row r="2714" spans="1:13" x14ac:dyDescent="0.2">
      <c r="A2714" s="25">
        <v>1</v>
      </c>
      <c r="B2714" s="35" t="s">
        <v>1555</v>
      </c>
      <c r="C2714" s="36">
        <f>AVERAGE(C2715:C2729)</f>
        <v>1566155800</v>
      </c>
      <c r="D2714" s="33"/>
      <c r="E2714" s="36">
        <f>AVERAGE(E2715:E2729)</f>
        <v>2.0316892000000002E-3</v>
      </c>
      <c r="F2714" s="36">
        <f>2*STDEV(E2715:E2729)</f>
        <v>9.6512329338202158E-7</v>
      </c>
      <c r="G2714" s="37">
        <f t="shared" ref="G2714:G2729" si="588">1000*(E2714/((1+(0)/1000)*(E$2654/((1+((4.87)/1000))*0.0020052)))/0.0020052-1)</f>
        <v>9.4261629676051228</v>
      </c>
      <c r="H2714" s="38">
        <f>G2714-I2714</f>
        <v>-0.75383703239487687</v>
      </c>
      <c r="I2714" s="40">
        <v>10.18</v>
      </c>
      <c r="J2714" s="40"/>
      <c r="K2714" s="37">
        <f>F2714/0.0020052*1000</f>
        <v>0.48131024006683704</v>
      </c>
      <c r="L2714" s="39"/>
      <c r="M2714" s="25"/>
    </row>
    <row r="2715" spans="1:13" x14ac:dyDescent="0.2">
      <c r="A2715" s="25"/>
      <c r="B2715" s="35" t="s">
        <v>1272</v>
      </c>
      <c r="C2715" s="36">
        <v>1551396000</v>
      </c>
      <c r="D2715" s="33"/>
      <c r="E2715" s="36">
        <v>2.0311550000000002E-3</v>
      </c>
      <c r="F2715" s="36">
        <v>3.6367967505599997E-7</v>
      </c>
      <c r="G2715" s="37">
        <f t="shared" si="588"/>
        <v>9.1607505923967381</v>
      </c>
      <c r="H2715" s="37"/>
      <c r="I2715" s="37"/>
      <c r="J2715" s="37">
        <f t="shared" ref="J2715:J2729" si="589">F2715/0.0020052*1000</f>
        <v>0.18136827999999999</v>
      </c>
      <c r="K2715" s="37">
        <f t="shared" ref="K2715:K2729" si="590">SQRT((F2715/0.0020052*1000)^2+(F$2654/0.0020052*1000)^2)</f>
        <v>0.8573107818093384</v>
      </c>
      <c r="L2715" s="39"/>
      <c r="M2715" s="25"/>
    </row>
    <row r="2716" spans="1:13" x14ac:dyDescent="0.2">
      <c r="A2716" s="25"/>
      <c r="B2716" s="35" t="s">
        <v>1273</v>
      </c>
      <c r="C2716" s="36">
        <v>1561801000</v>
      </c>
      <c r="D2716" s="33"/>
      <c r="E2716" s="36">
        <v>2.0320400000000001E-3</v>
      </c>
      <c r="F2716" s="36">
        <v>3.1427688088799995E-7</v>
      </c>
      <c r="G2716" s="37">
        <f t="shared" si="588"/>
        <v>9.6004547332790846</v>
      </c>
      <c r="H2716" s="37"/>
      <c r="I2716" s="37"/>
      <c r="J2716" s="37">
        <f t="shared" si="589"/>
        <v>0.15673093999999999</v>
      </c>
      <c r="K2716" s="37">
        <f t="shared" si="590"/>
        <v>0.85243880200848687</v>
      </c>
      <c r="L2716" s="39"/>
      <c r="M2716" s="25"/>
    </row>
    <row r="2717" spans="1:13" x14ac:dyDescent="0.2">
      <c r="A2717" s="25"/>
      <c r="B2717" s="35" t="s">
        <v>1274</v>
      </c>
      <c r="C2717" s="36">
        <v>1548499000</v>
      </c>
      <c r="D2717" s="33"/>
      <c r="E2717" s="36">
        <v>2.0311880000000002E-3</v>
      </c>
      <c r="F2717" s="36">
        <v>3.9321635126399997E-7</v>
      </c>
      <c r="G2717" s="37">
        <f t="shared" si="588"/>
        <v>9.1771463400227571</v>
      </c>
      <c r="H2717" s="37"/>
      <c r="I2717" s="37"/>
      <c r="J2717" s="37">
        <f t="shared" si="589"/>
        <v>0.19609831999999999</v>
      </c>
      <c r="K2717" s="37">
        <f t="shared" si="590"/>
        <v>0.86054742735261425</v>
      </c>
      <c r="L2717" s="39"/>
      <c r="M2717" s="25"/>
    </row>
    <row r="2718" spans="1:13" x14ac:dyDescent="0.2">
      <c r="A2718" s="25"/>
      <c r="B2718" s="35" t="s">
        <v>1275</v>
      </c>
      <c r="C2718" s="36">
        <v>1551963000</v>
      </c>
      <c r="D2718" s="33"/>
      <c r="E2718" s="36">
        <v>2.031808E-3</v>
      </c>
      <c r="F2718" s="36">
        <v>5.1825557015999993E-7</v>
      </c>
      <c r="G2718" s="37">
        <f t="shared" si="588"/>
        <v>9.4851876590589246</v>
      </c>
      <c r="H2718" s="37"/>
      <c r="I2718" s="37"/>
      <c r="J2718" s="37">
        <f t="shared" si="589"/>
        <v>0.25845580000000001</v>
      </c>
      <c r="K2718" s="37">
        <f t="shared" si="590"/>
        <v>0.87686186150956558</v>
      </c>
      <c r="L2718" s="39"/>
      <c r="M2718" s="25"/>
    </row>
    <row r="2719" spans="1:13" x14ac:dyDescent="0.2">
      <c r="A2719" s="25"/>
      <c r="B2719" s="35" t="s">
        <v>1276</v>
      </c>
      <c r="C2719" s="36">
        <v>1573125000</v>
      </c>
      <c r="D2719" s="33"/>
      <c r="E2719" s="36">
        <v>2.0313380000000002E-3</v>
      </c>
      <c r="F2719" s="36">
        <v>3.4369500967200004E-7</v>
      </c>
      <c r="G2719" s="37">
        <f t="shared" si="588"/>
        <v>9.2516724655959948</v>
      </c>
      <c r="H2719" s="37"/>
      <c r="I2719" s="37"/>
      <c r="J2719" s="37">
        <f t="shared" si="589"/>
        <v>0.17140186000000002</v>
      </c>
      <c r="K2719" s="37">
        <f t="shared" si="590"/>
        <v>0.85525780980230759</v>
      </c>
      <c r="L2719" s="39"/>
      <c r="M2719" s="25"/>
    </row>
    <row r="2720" spans="1:13" x14ac:dyDescent="0.2">
      <c r="A2720" s="25"/>
      <c r="B2720" s="35" t="s">
        <v>1277</v>
      </c>
      <c r="C2720" s="36">
        <v>1574471000</v>
      </c>
      <c r="D2720" s="33"/>
      <c r="E2720" s="36">
        <v>2.0324200000000001E-3</v>
      </c>
      <c r="F2720" s="36">
        <v>2.7657619329599996E-7</v>
      </c>
      <c r="G2720" s="37">
        <f t="shared" si="588"/>
        <v>9.789254251398205</v>
      </c>
      <c r="H2720" s="37"/>
      <c r="I2720" s="37"/>
      <c r="J2720" s="37">
        <f t="shared" si="589"/>
        <v>0.13792947999999999</v>
      </c>
      <c r="K2720" s="37">
        <f t="shared" si="590"/>
        <v>0.84918305745548828</v>
      </c>
      <c r="L2720" s="39"/>
      <c r="M2720" s="25"/>
    </row>
    <row r="2721" spans="1:13" x14ac:dyDescent="0.2">
      <c r="A2721" s="25"/>
      <c r="B2721" s="35" t="s">
        <v>1278</v>
      </c>
      <c r="C2721" s="36">
        <v>1580175000</v>
      </c>
      <c r="D2721" s="33"/>
      <c r="E2721" s="36">
        <v>2.0317489999999998E-3</v>
      </c>
      <c r="F2721" s="36">
        <v>2.7475206285599997E-7</v>
      </c>
      <c r="G2721" s="37">
        <f t="shared" si="588"/>
        <v>9.4558740496666349</v>
      </c>
      <c r="H2721" s="37"/>
      <c r="I2721" s="37"/>
      <c r="J2721" s="37">
        <f t="shared" si="589"/>
        <v>0.13701978000000001</v>
      </c>
      <c r="K2721" s="37">
        <f t="shared" si="590"/>
        <v>0.84903577293752996</v>
      </c>
      <c r="L2721" s="39"/>
      <c r="M2721" s="25"/>
    </row>
    <row r="2722" spans="1:13" x14ac:dyDescent="0.2">
      <c r="A2722" s="25"/>
      <c r="B2722" s="35" t="s">
        <v>1279</v>
      </c>
      <c r="C2722" s="36">
        <v>1570757000</v>
      </c>
      <c r="D2722" s="33"/>
      <c r="E2722" s="36">
        <v>2.0312429999999999E-3</v>
      </c>
      <c r="F2722" s="36">
        <v>3.2934836512800004E-7</v>
      </c>
      <c r="G2722" s="37">
        <f t="shared" si="588"/>
        <v>9.2044725860660481</v>
      </c>
      <c r="H2722" s="37"/>
      <c r="I2722" s="37"/>
      <c r="J2722" s="37">
        <f t="shared" si="589"/>
        <v>0.16424714000000001</v>
      </c>
      <c r="K2722" s="37">
        <f t="shared" si="590"/>
        <v>0.85385270779834166</v>
      </c>
      <c r="L2722" s="39"/>
      <c r="M2722" s="25"/>
    </row>
    <row r="2723" spans="1:13" x14ac:dyDescent="0.2">
      <c r="A2723" s="25"/>
      <c r="B2723" s="35" t="s">
        <v>1280</v>
      </c>
      <c r="C2723" s="36">
        <v>1580781000</v>
      </c>
      <c r="D2723" s="33"/>
      <c r="E2723" s="36">
        <v>2.0314059999999999E-3</v>
      </c>
      <c r="F2723" s="36">
        <v>3.3292864972800002E-7</v>
      </c>
      <c r="G2723" s="37">
        <f t="shared" si="588"/>
        <v>9.2854576425225321</v>
      </c>
      <c r="H2723" s="37"/>
      <c r="I2723" s="37"/>
      <c r="J2723" s="37">
        <f t="shared" si="589"/>
        <v>0.16603264000000001</v>
      </c>
      <c r="K2723" s="37">
        <f t="shared" si="590"/>
        <v>0.85419796368391687</v>
      </c>
      <c r="L2723" s="39"/>
      <c r="M2723" s="25"/>
    </row>
    <row r="2724" spans="1:13" x14ac:dyDescent="0.2">
      <c r="A2724" s="25"/>
      <c r="B2724" s="35" t="s">
        <v>1281</v>
      </c>
      <c r="C2724" s="36">
        <v>1566114000</v>
      </c>
      <c r="D2724" s="33"/>
      <c r="E2724" s="36">
        <v>2.0316520000000001E-3</v>
      </c>
      <c r="F2724" s="36">
        <v>2.98415347848E-7</v>
      </c>
      <c r="G2724" s="37">
        <f t="shared" si="588"/>
        <v>9.4076804884628551</v>
      </c>
      <c r="H2724" s="37"/>
      <c r="I2724" s="37"/>
      <c r="J2724" s="37">
        <f t="shared" si="589"/>
        <v>0.14882074000000001</v>
      </c>
      <c r="K2724" s="37">
        <f t="shared" si="590"/>
        <v>0.85101993882078231</v>
      </c>
      <c r="L2724" s="39"/>
      <c r="M2724" s="25"/>
    </row>
    <row r="2725" spans="1:13" x14ac:dyDescent="0.2">
      <c r="A2725" s="25"/>
      <c r="B2725" s="35" t="s">
        <v>1282</v>
      </c>
      <c r="C2725" s="36">
        <v>1574974000</v>
      </c>
      <c r="D2725" s="33"/>
      <c r="E2725" s="36">
        <v>2.0313639999999999E-3</v>
      </c>
      <c r="F2725" s="36">
        <v>3.6721404057600004E-7</v>
      </c>
      <c r="G2725" s="37">
        <f t="shared" si="588"/>
        <v>9.2645903273620434</v>
      </c>
      <c r="H2725" s="37"/>
      <c r="I2725" s="37"/>
      <c r="J2725" s="37">
        <f t="shared" si="589"/>
        <v>0.18313088000000002</v>
      </c>
      <c r="K2725" s="37">
        <f t="shared" si="590"/>
        <v>0.85768539851507031</v>
      </c>
      <c r="L2725" s="39"/>
      <c r="M2725" s="25"/>
    </row>
    <row r="2726" spans="1:13" x14ac:dyDescent="0.2">
      <c r="A2726" s="25"/>
      <c r="B2726" s="35" t="s">
        <v>1283</v>
      </c>
      <c r="C2726" s="36">
        <v>1561900000</v>
      </c>
      <c r="D2726" s="33"/>
      <c r="E2726" s="36">
        <v>2.0322550000000002E-3</v>
      </c>
      <c r="F2726" s="36">
        <v>3.32262762912E-7</v>
      </c>
      <c r="G2726" s="37">
        <f t="shared" si="588"/>
        <v>9.7072755132676658</v>
      </c>
      <c r="H2726" s="37"/>
      <c r="I2726" s="37"/>
      <c r="J2726" s="37">
        <f t="shared" si="589"/>
        <v>0.16570056</v>
      </c>
      <c r="K2726" s="37">
        <f t="shared" si="590"/>
        <v>0.85413347856215904</v>
      </c>
      <c r="L2726" s="39"/>
      <c r="M2726" s="25"/>
    </row>
    <row r="2727" spans="1:13" x14ac:dyDescent="0.2">
      <c r="A2727" s="25"/>
      <c r="B2727" s="35" t="s">
        <v>1284</v>
      </c>
      <c r="C2727" s="36">
        <v>1569799000</v>
      </c>
      <c r="D2727" s="33"/>
      <c r="E2727" s="36">
        <v>2.0310689999999999E-3</v>
      </c>
      <c r="F2727" s="36">
        <v>2.6263540123200002E-7</v>
      </c>
      <c r="G2727" s="37">
        <f t="shared" si="588"/>
        <v>9.1180222804012612</v>
      </c>
      <c r="H2727" s="37"/>
      <c r="I2727" s="37"/>
      <c r="J2727" s="37">
        <f t="shared" si="589"/>
        <v>0.13097716000000001</v>
      </c>
      <c r="K2727" s="37">
        <f t="shared" si="590"/>
        <v>0.84808156450782857</v>
      </c>
      <c r="L2727" s="39"/>
      <c r="M2727" s="25"/>
    </row>
    <row r="2728" spans="1:13" x14ac:dyDescent="0.2">
      <c r="A2728" s="25"/>
      <c r="B2728" s="35" t="s">
        <v>1285</v>
      </c>
      <c r="C2728" s="36">
        <v>1561142000</v>
      </c>
      <c r="D2728" s="33"/>
      <c r="E2728" s="36">
        <v>2.0324359999999999E-3</v>
      </c>
      <c r="F2728" s="36">
        <v>3.1234230403199995E-7</v>
      </c>
      <c r="G2728" s="37">
        <f t="shared" si="588"/>
        <v>9.7972037047926452</v>
      </c>
      <c r="H2728" s="37"/>
      <c r="I2728" s="37"/>
      <c r="J2728" s="37">
        <f t="shared" si="589"/>
        <v>0.15576615999999999</v>
      </c>
      <c r="K2728" s="37">
        <f t="shared" si="590"/>
        <v>0.85226194342908812</v>
      </c>
      <c r="L2728" s="39"/>
      <c r="M2728" s="25"/>
    </row>
    <row r="2729" spans="1:13" x14ac:dyDescent="0.2">
      <c r="A2729" s="25"/>
      <c r="B2729" s="35" t="s">
        <v>1286</v>
      </c>
      <c r="C2729" s="36">
        <v>1565440000</v>
      </c>
      <c r="D2729" s="33"/>
      <c r="E2729" s="36">
        <v>2.032215E-3</v>
      </c>
      <c r="F2729" s="36">
        <v>3.2100849770399999E-7</v>
      </c>
      <c r="G2729" s="37">
        <f t="shared" si="588"/>
        <v>9.6874018797814543</v>
      </c>
      <c r="H2729" s="37"/>
      <c r="I2729" s="37"/>
      <c r="J2729" s="37">
        <f t="shared" si="589"/>
        <v>0.16008802</v>
      </c>
      <c r="K2729" s="37">
        <f t="shared" si="590"/>
        <v>0.85306242313438063</v>
      </c>
      <c r="L2729" s="39"/>
      <c r="M2729" s="25"/>
    </row>
    <row r="2730" spans="1:13" x14ac:dyDescent="0.2">
      <c r="A2730" s="25"/>
      <c r="B2730" s="35"/>
      <c r="C2730" s="36"/>
      <c r="D2730" s="33"/>
      <c r="E2730" s="36"/>
      <c r="F2730" s="36"/>
      <c r="G2730" s="40"/>
      <c r="H2730" s="37"/>
      <c r="I2730" s="37"/>
      <c r="J2730" s="40"/>
      <c r="K2730" s="40"/>
      <c r="L2730" s="39"/>
      <c r="M2730" s="25"/>
    </row>
    <row r="2731" spans="1:13" x14ac:dyDescent="0.2">
      <c r="A2731" s="25">
        <v>1</v>
      </c>
      <c r="B2731" s="35" t="s">
        <v>1835</v>
      </c>
      <c r="C2731" s="36">
        <f>AVERAGE(C2732:C2746)</f>
        <v>1667527133.3333333</v>
      </c>
      <c r="D2731" s="33"/>
      <c r="E2731" s="36">
        <f>AVERAGE(E2732:E2746)</f>
        <v>2.0204634666666664E-3</v>
      </c>
      <c r="F2731" s="36">
        <f>2*STDEV(E2732:E2746)</f>
        <v>1.8301219111097999E-6</v>
      </c>
      <c r="G2731" s="37">
        <f t="shared" ref="G2731:G2732" si="591">1000*(E2731/((1+(0)/1000)*(E$2654/((1+((4.87)/1000))*0.0020052)))/0.0020052-1)</f>
        <v>3.84876022058811</v>
      </c>
      <c r="H2731" s="38">
        <f>G2731-I2731</f>
        <v>-4.1412397794118903</v>
      </c>
      <c r="I2731" s="40">
        <v>7.99</v>
      </c>
      <c r="J2731" s="40"/>
      <c r="K2731" s="37">
        <f>F2731/0.0020052*1000</f>
        <v>0.91268796684111309</v>
      </c>
      <c r="L2731" s="39"/>
      <c r="M2731" s="25"/>
    </row>
    <row r="2732" spans="1:13" x14ac:dyDescent="0.2">
      <c r="A2732" s="25"/>
      <c r="B2732" s="35" t="s">
        <v>1209</v>
      </c>
      <c r="C2732" s="36">
        <v>1684842000</v>
      </c>
      <c r="D2732" s="33"/>
      <c r="E2732" s="36">
        <v>2.0211769999999999E-3</v>
      </c>
      <c r="F2732" s="36">
        <v>2.0525628240000002E-7</v>
      </c>
      <c r="G2732" s="37">
        <f t="shared" si="591"/>
        <v>4.2032727192597985</v>
      </c>
      <c r="H2732" s="37"/>
      <c r="I2732" s="37"/>
      <c r="J2732" s="37">
        <f t="shared" ref="J2732" si="592">F2732/0.0020052*1000</f>
        <v>0.10236200000000001</v>
      </c>
      <c r="K2732" s="37">
        <f t="shared" ref="K2732" si="593">SQRT((F2732/0.0020052*1000)^2+(F$2654/0.0020052*1000)^2)</f>
        <v>0.84413583187801045</v>
      </c>
      <c r="L2732" s="39"/>
      <c r="M2732" s="25"/>
    </row>
    <row r="2733" spans="1:13" x14ac:dyDescent="0.2">
      <c r="A2733" s="25"/>
      <c r="B2733" s="35" t="s">
        <v>1210</v>
      </c>
      <c r="C2733" s="36">
        <v>1676083000</v>
      </c>
      <c r="D2733" s="33"/>
      <c r="E2733" s="36">
        <v>2.0212350000000001E-3</v>
      </c>
      <c r="F2733" s="36">
        <v>2.6463819499200002E-7</v>
      </c>
      <c r="G2733" s="37">
        <f t="shared" ref="G2733:G2746" si="594">1000*(E2733/((1+(0)/1000)*(E$2654/((1+((4.87)/1000))*0.0020052)))/0.0020052-1)</f>
        <v>4.2320894878149495</v>
      </c>
      <c r="H2733" s="37"/>
      <c r="I2733" s="37"/>
      <c r="J2733" s="37">
        <f t="shared" ref="J2733:J2746" si="595">F2733/0.0020052*1000</f>
        <v>0.13197596</v>
      </c>
      <c r="K2733" s="37">
        <f t="shared" ref="K2733:K2746" si="596">SQRT((F2733/0.0020052*1000)^2+(F$2654/0.0020052*1000)^2)</f>
        <v>0.84823639254296457</v>
      </c>
      <c r="L2733" s="39"/>
      <c r="M2733" s="25"/>
    </row>
    <row r="2734" spans="1:13" x14ac:dyDescent="0.2">
      <c r="A2734" s="25"/>
      <c r="B2734" s="35" t="s">
        <v>1211</v>
      </c>
      <c r="C2734" s="36">
        <v>1675112000</v>
      </c>
      <c r="D2734" s="33"/>
      <c r="E2734" s="36">
        <v>2.0196720000000001E-3</v>
      </c>
      <c r="F2734" s="36">
        <v>2.9256561799200006E-7</v>
      </c>
      <c r="G2734" s="37">
        <f t="shared" si="594"/>
        <v>3.4555272593410624</v>
      </c>
      <c r="H2734" s="37"/>
      <c r="I2734" s="37"/>
      <c r="J2734" s="37">
        <f t="shared" si="595"/>
        <v>0.14590346000000001</v>
      </c>
      <c r="K2734" s="37">
        <f t="shared" si="596"/>
        <v>0.85051463435754715</v>
      </c>
      <c r="L2734" s="39"/>
      <c r="M2734" s="25"/>
    </row>
    <row r="2735" spans="1:13" x14ac:dyDescent="0.2">
      <c r="A2735" s="25"/>
      <c r="B2735" s="35" t="s">
        <v>1212</v>
      </c>
      <c r="C2735" s="36">
        <v>1669909000</v>
      </c>
      <c r="D2735" s="33"/>
      <c r="E2735" s="36">
        <v>2.0197919999999999E-3</v>
      </c>
      <c r="F2735" s="36">
        <v>3.3016135341599998E-7</v>
      </c>
      <c r="G2735" s="37">
        <f t="shared" si="594"/>
        <v>3.515148159799697</v>
      </c>
      <c r="H2735" s="37"/>
      <c r="I2735" s="37"/>
      <c r="J2735" s="37">
        <f t="shared" si="595"/>
        <v>0.16465257999999999</v>
      </c>
      <c r="K2735" s="37">
        <f t="shared" si="596"/>
        <v>0.85393079094095037</v>
      </c>
      <c r="L2735" s="39"/>
      <c r="M2735" s="25"/>
    </row>
    <row r="2736" spans="1:13" x14ac:dyDescent="0.2">
      <c r="A2736" s="25"/>
      <c r="B2736" s="35" t="s">
        <v>1213</v>
      </c>
      <c r="C2736" s="36">
        <v>1662878000</v>
      </c>
      <c r="D2736" s="33"/>
      <c r="E2736" s="36">
        <v>2.0219040000000001E-3</v>
      </c>
      <c r="F2736" s="36">
        <v>3.4300060891199997E-7</v>
      </c>
      <c r="G2736" s="37">
        <f t="shared" si="594"/>
        <v>4.5644760078717983</v>
      </c>
      <c r="H2736" s="37"/>
      <c r="I2736" s="37"/>
      <c r="J2736" s="37">
        <f t="shared" si="595"/>
        <v>0.17105556</v>
      </c>
      <c r="K2736" s="37">
        <f t="shared" si="596"/>
        <v>0.85518847526337383</v>
      </c>
      <c r="L2736" s="39"/>
      <c r="M2736" s="25"/>
    </row>
    <row r="2737" spans="1:13" x14ac:dyDescent="0.2">
      <c r="A2737" s="25"/>
      <c r="B2737" s="35" t="s">
        <v>1214</v>
      </c>
      <c r="C2737" s="36">
        <v>1664244000</v>
      </c>
      <c r="D2737" s="33"/>
      <c r="E2737" s="36">
        <v>2.0193350000000001E-3</v>
      </c>
      <c r="F2737" s="36">
        <v>2.5752001572000002E-7</v>
      </c>
      <c r="G2737" s="37">
        <f t="shared" si="594"/>
        <v>3.2880918972197914</v>
      </c>
      <c r="H2737" s="37"/>
      <c r="I2737" s="37"/>
      <c r="J2737" s="37">
        <f t="shared" si="595"/>
        <v>0.12842610000000002</v>
      </c>
      <c r="K2737" s="37">
        <f t="shared" si="596"/>
        <v>0.84769132753472864</v>
      </c>
      <c r="L2737" s="39"/>
      <c r="M2737" s="25"/>
    </row>
    <row r="2738" spans="1:13" x14ac:dyDescent="0.2">
      <c r="A2738" s="25"/>
      <c r="B2738" s="35" t="s">
        <v>1215</v>
      </c>
      <c r="C2738" s="36">
        <v>1665599000</v>
      </c>
      <c r="D2738" s="33"/>
      <c r="E2738" s="36">
        <v>2.0200840000000001E-3</v>
      </c>
      <c r="F2738" s="36">
        <v>2.6119394316000001E-7</v>
      </c>
      <c r="G2738" s="37">
        <f t="shared" si="594"/>
        <v>3.6602256842490632</v>
      </c>
      <c r="H2738" s="37"/>
      <c r="I2738" s="37"/>
      <c r="J2738" s="37">
        <f t="shared" si="595"/>
        <v>0.13025829999999999</v>
      </c>
      <c r="K2738" s="37">
        <f t="shared" si="596"/>
        <v>0.84797084167751346</v>
      </c>
      <c r="L2738" s="39"/>
      <c r="M2738" s="25"/>
    </row>
    <row r="2739" spans="1:13" x14ac:dyDescent="0.2">
      <c r="A2739" s="25"/>
      <c r="B2739" s="35" t="s">
        <v>1216</v>
      </c>
      <c r="C2739" s="36">
        <v>1678864000</v>
      </c>
      <c r="D2739" s="33"/>
      <c r="E2739" s="36">
        <v>2.0190299999999998E-3</v>
      </c>
      <c r="F2739" s="36">
        <v>3.3828100977600007E-7</v>
      </c>
      <c r="G2739" s="37">
        <f t="shared" si="594"/>
        <v>3.1365554418869568</v>
      </c>
      <c r="H2739" s="37"/>
      <c r="I2739" s="37"/>
      <c r="J2739" s="37">
        <f t="shared" si="595"/>
        <v>0.16870188000000003</v>
      </c>
      <c r="K2739" s="37">
        <f t="shared" si="596"/>
        <v>0.85472080115784888</v>
      </c>
      <c r="L2739" s="39"/>
      <c r="M2739" s="25"/>
    </row>
    <row r="2740" spans="1:13" x14ac:dyDescent="0.2">
      <c r="A2740" s="25"/>
      <c r="B2740" s="35" t="s">
        <v>1217</v>
      </c>
      <c r="C2740" s="36">
        <v>1652910000</v>
      </c>
      <c r="D2740" s="33"/>
      <c r="E2740" s="36">
        <v>2.0207430000000002E-3</v>
      </c>
      <c r="F2740" s="36">
        <v>3.1980513708000003E-7</v>
      </c>
      <c r="G2740" s="37">
        <f t="shared" si="594"/>
        <v>3.9876437959345257</v>
      </c>
      <c r="H2740" s="37"/>
      <c r="I2740" s="37"/>
      <c r="J2740" s="37">
        <f t="shared" si="595"/>
        <v>0.15948790000000002</v>
      </c>
      <c r="K2740" s="37">
        <f t="shared" si="596"/>
        <v>0.85295000666087728</v>
      </c>
      <c r="L2740" s="39"/>
      <c r="M2740" s="25"/>
    </row>
    <row r="2741" spans="1:13" x14ac:dyDescent="0.2">
      <c r="A2741" s="25"/>
      <c r="B2741" s="35" t="s">
        <v>1218</v>
      </c>
      <c r="C2741" s="36">
        <v>1659755000</v>
      </c>
      <c r="D2741" s="33"/>
      <c r="E2741" s="36">
        <v>2.020815E-3</v>
      </c>
      <c r="F2741" s="36">
        <v>2.5143355195199996E-7</v>
      </c>
      <c r="G2741" s="37">
        <f t="shared" si="594"/>
        <v>4.0234163362096176</v>
      </c>
      <c r="H2741" s="37"/>
      <c r="I2741" s="37"/>
      <c r="J2741" s="37">
        <f t="shared" si="595"/>
        <v>0.12539075999999999</v>
      </c>
      <c r="K2741" s="37">
        <f t="shared" si="596"/>
        <v>0.8472367829065014</v>
      </c>
      <c r="L2741" s="39"/>
      <c r="M2741" s="25"/>
    </row>
    <row r="2742" spans="1:13" x14ac:dyDescent="0.2">
      <c r="A2742" s="25"/>
      <c r="B2742" s="35" t="s">
        <v>1219</v>
      </c>
      <c r="C2742" s="36">
        <v>1658959000</v>
      </c>
      <c r="D2742" s="33"/>
      <c r="E2742" s="36">
        <v>2.019435E-3</v>
      </c>
      <c r="F2742" s="36">
        <v>2.6526802831200002E-7</v>
      </c>
      <c r="G2742" s="37">
        <f t="shared" si="594"/>
        <v>3.3377759809352092</v>
      </c>
      <c r="H2742" s="37"/>
      <c r="I2742" s="37"/>
      <c r="J2742" s="37">
        <f t="shared" si="595"/>
        <v>0.13229005999999999</v>
      </c>
      <c r="K2742" s="37">
        <f t="shared" si="596"/>
        <v>0.84828531968388099</v>
      </c>
      <c r="L2742" s="39"/>
      <c r="M2742" s="25"/>
    </row>
    <row r="2743" spans="1:13" x14ac:dyDescent="0.2">
      <c r="A2743" s="25"/>
      <c r="B2743" s="35" t="s">
        <v>1220</v>
      </c>
      <c r="C2743" s="36">
        <v>1657790000</v>
      </c>
      <c r="D2743" s="33"/>
      <c r="E2743" s="36">
        <v>2.0207570000000002E-3</v>
      </c>
      <c r="F2743" s="36">
        <v>2.1459634358400002E-7</v>
      </c>
      <c r="G2743" s="37">
        <f t="shared" si="594"/>
        <v>3.9945995676546886</v>
      </c>
      <c r="H2743" s="37"/>
      <c r="I2743" s="37"/>
      <c r="J2743" s="37">
        <f t="shared" si="595"/>
        <v>0.10701992</v>
      </c>
      <c r="K2743" s="37">
        <f t="shared" si="596"/>
        <v>0.84471331639390357</v>
      </c>
      <c r="L2743" s="39"/>
      <c r="M2743" s="25"/>
    </row>
    <row r="2744" spans="1:13" x14ac:dyDescent="0.2">
      <c r="A2744" s="25"/>
      <c r="B2744" s="35" t="s">
        <v>1221</v>
      </c>
      <c r="C2744" s="36">
        <v>1678859000</v>
      </c>
      <c r="D2744" s="33"/>
      <c r="E2744" s="36">
        <v>2.01994E-3</v>
      </c>
      <c r="F2744" s="36">
        <v>2.7922562395199997E-7</v>
      </c>
      <c r="G2744" s="37">
        <f t="shared" si="594"/>
        <v>3.5886806036986574</v>
      </c>
      <c r="H2744" s="37"/>
      <c r="I2744" s="37"/>
      <c r="J2744" s="37">
        <f t="shared" si="595"/>
        <v>0.13925076</v>
      </c>
      <c r="K2744" s="37">
        <f t="shared" si="596"/>
        <v>0.84939866833952482</v>
      </c>
      <c r="L2744" s="39"/>
      <c r="M2744" s="25"/>
    </row>
    <row r="2745" spans="1:13" x14ac:dyDescent="0.2">
      <c r="A2745" s="25"/>
      <c r="B2745" s="35" t="s">
        <v>1222</v>
      </c>
      <c r="C2745" s="36">
        <v>1662499000</v>
      </c>
      <c r="D2745" s="33"/>
      <c r="E2745" s="36">
        <v>2.0217960000000002E-3</v>
      </c>
      <c r="F2745" s="36">
        <v>2.3878527170400003E-7</v>
      </c>
      <c r="G2745" s="37">
        <f t="shared" si="594"/>
        <v>4.5108171974590494</v>
      </c>
      <c r="H2745" s="37"/>
      <c r="I2745" s="37"/>
      <c r="J2745" s="37">
        <f t="shared" si="595"/>
        <v>0.11908302000000001</v>
      </c>
      <c r="K2745" s="37">
        <f t="shared" si="596"/>
        <v>0.84632623099411319</v>
      </c>
      <c r="L2745" s="39"/>
      <c r="M2745" s="25"/>
    </row>
    <row r="2746" spans="1:13" x14ac:dyDescent="0.2">
      <c r="A2746" s="25"/>
      <c r="B2746" s="35" t="s">
        <v>1223</v>
      </c>
      <c r="C2746" s="36">
        <v>1664604000</v>
      </c>
      <c r="D2746" s="33"/>
      <c r="E2746" s="36">
        <v>2.0212369999999999E-3</v>
      </c>
      <c r="F2746" s="36">
        <v>3.5938148875199996E-7</v>
      </c>
      <c r="G2746" s="37">
        <f t="shared" si="594"/>
        <v>4.2330831694892268</v>
      </c>
      <c r="H2746" s="37"/>
      <c r="I2746" s="37"/>
      <c r="J2746" s="37">
        <f t="shared" si="595"/>
        <v>0.17922475999999998</v>
      </c>
      <c r="K2746" s="37">
        <f t="shared" si="596"/>
        <v>0.85685987081519821</v>
      </c>
      <c r="L2746" s="39"/>
      <c r="M2746" s="25"/>
    </row>
    <row r="2747" spans="1:13" x14ac:dyDescent="0.2">
      <c r="A2747" s="25"/>
      <c r="B2747" s="35"/>
      <c r="C2747" s="36"/>
      <c r="D2747" s="33"/>
      <c r="E2747" s="36"/>
      <c r="F2747" s="36"/>
      <c r="G2747" s="40"/>
      <c r="H2747" s="37"/>
      <c r="I2747" s="37"/>
      <c r="J2747" s="40"/>
      <c r="K2747" s="40"/>
      <c r="L2747" s="39"/>
      <c r="M2747" s="25"/>
    </row>
    <row r="2748" spans="1:13" x14ac:dyDescent="0.2">
      <c r="A2748" s="25">
        <v>1</v>
      </c>
      <c r="B2748" s="35" t="s">
        <v>2700</v>
      </c>
      <c r="C2748" s="36">
        <f>AVERAGE(C2749:C2759)</f>
        <v>1607706181.8181818</v>
      </c>
      <c r="D2748" s="33"/>
      <c r="E2748" s="36">
        <f>AVERAGE(E2749:E2759)</f>
        <v>2.0149588181818182E-3</v>
      </c>
      <c r="F2748" s="36">
        <f>2*STDEV(E2749:E2759)</f>
        <v>1.3565656101144708E-6</v>
      </c>
      <c r="G2748" s="37">
        <f t="shared" ref="G2748:G2759" si="597">1000*(E2748/((1+(0)/1000)*(E$2654/((1+((4.87)/1000))*0.0020052)))/0.0020052-1)</f>
        <v>1.1138260591299076</v>
      </c>
      <c r="H2748" s="38">
        <f>G2748-I2748</f>
        <v>-4.486173940870092</v>
      </c>
      <c r="I2748" s="40">
        <v>5.6</v>
      </c>
      <c r="J2748" s="40"/>
      <c r="K2748" s="37">
        <f>F2748/0.0020052*1000</f>
        <v>0.67652384306526581</v>
      </c>
      <c r="L2748" s="39"/>
      <c r="M2748" s="25"/>
    </row>
    <row r="2749" spans="1:13" x14ac:dyDescent="0.2">
      <c r="A2749" s="25"/>
      <c r="B2749" s="35" t="s">
        <v>1234</v>
      </c>
      <c r="C2749" s="36">
        <v>1621081000</v>
      </c>
      <c r="D2749" s="33"/>
      <c r="E2749" s="36">
        <v>2.0143449999999999E-3</v>
      </c>
      <c r="F2749" s="36">
        <v>3.26154723192E-7</v>
      </c>
      <c r="G2749" s="37">
        <f t="shared" si="597"/>
        <v>0.80885611981384997</v>
      </c>
      <c r="H2749" s="37"/>
      <c r="I2749" s="37"/>
      <c r="J2749" s="37">
        <f t="shared" ref="J2749:J2759" si="598">F2749/0.0020052*1000</f>
        <v>0.16265446</v>
      </c>
      <c r="K2749" s="37">
        <f t="shared" ref="K2749:K2759" si="599">SQRT((F2749/0.0020052*1000)^2+(F$2654/0.0020052*1000)^2)</f>
        <v>0.85354777076287425</v>
      </c>
      <c r="L2749" s="39"/>
      <c r="M2749" s="25"/>
    </row>
    <row r="2750" spans="1:13" x14ac:dyDescent="0.2">
      <c r="A2750" s="25"/>
      <c r="B2750" s="35" t="s">
        <v>1235</v>
      </c>
      <c r="C2750" s="36">
        <v>1617924000</v>
      </c>
      <c r="D2750" s="33"/>
      <c r="E2750" s="36">
        <v>2.0148140000000002E-3</v>
      </c>
      <c r="F2750" s="36">
        <v>3.0338944696800002E-7</v>
      </c>
      <c r="G2750" s="37">
        <f t="shared" si="597"/>
        <v>1.0418744724400852</v>
      </c>
      <c r="H2750" s="37"/>
      <c r="I2750" s="37"/>
      <c r="J2750" s="37">
        <f t="shared" si="598"/>
        <v>0.15130134000000001</v>
      </c>
      <c r="K2750" s="37">
        <f t="shared" si="599"/>
        <v>0.85145723269121165</v>
      </c>
      <c r="L2750" s="39"/>
      <c r="M2750" s="25"/>
    </row>
    <row r="2751" spans="1:13" x14ac:dyDescent="0.2">
      <c r="A2751" s="25"/>
      <c r="B2751" s="35" t="s">
        <v>1236</v>
      </c>
      <c r="C2751" s="36">
        <v>1605593000</v>
      </c>
      <c r="D2751" s="33"/>
      <c r="E2751" s="36">
        <v>2.0154729999999998E-3</v>
      </c>
      <c r="F2751" s="36">
        <v>3.51967983624E-7</v>
      </c>
      <c r="G2751" s="37">
        <f t="shared" si="597"/>
        <v>1.3692925841253256</v>
      </c>
      <c r="H2751" s="37"/>
      <c r="I2751" s="37"/>
      <c r="J2751" s="37">
        <f t="shared" si="598"/>
        <v>0.17552762</v>
      </c>
      <c r="K2751" s="37">
        <f t="shared" si="599"/>
        <v>0.85609419399926134</v>
      </c>
      <c r="L2751" s="39"/>
      <c r="M2751" s="25"/>
    </row>
    <row r="2752" spans="1:13" x14ac:dyDescent="0.2">
      <c r="A2752" s="25"/>
      <c r="B2752" s="35" t="s">
        <v>1237</v>
      </c>
      <c r="C2752" s="36">
        <v>1619636000</v>
      </c>
      <c r="D2752" s="33"/>
      <c r="E2752" s="36">
        <v>2.0151639999999998E-3</v>
      </c>
      <c r="F2752" s="36">
        <v>2.9951520004800001E-7</v>
      </c>
      <c r="G2752" s="37">
        <f t="shared" si="597"/>
        <v>1.2157687654443805</v>
      </c>
      <c r="H2752" s="37"/>
      <c r="I2752" s="37"/>
      <c r="J2752" s="37">
        <f t="shared" si="598"/>
        <v>0.14936924000000001</v>
      </c>
      <c r="K2752" s="37">
        <f t="shared" si="599"/>
        <v>0.8511160282091732</v>
      </c>
      <c r="L2752" s="39"/>
      <c r="M2752" s="25"/>
    </row>
    <row r="2753" spans="1:13" x14ac:dyDescent="0.2">
      <c r="A2753" s="25"/>
      <c r="B2753" s="35" t="s">
        <v>1238</v>
      </c>
      <c r="C2753" s="36">
        <v>1612698000</v>
      </c>
      <c r="D2753" s="33"/>
      <c r="E2753" s="36">
        <v>2.0146560000000001E-3</v>
      </c>
      <c r="F2753" s="36">
        <v>4.0842515159999997E-7</v>
      </c>
      <c r="G2753" s="37">
        <f t="shared" si="597"/>
        <v>0.96337362016951644</v>
      </c>
      <c r="H2753" s="37"/>
      <c r="I2753" s="37"/>
      <c r="J2753" s="37">
        <f t="shared" si="598"/>
        <v>0.203683</v>
      </c>
      <c r="K2753" s="37">
        <f t="shared" si="599"/>
        <v>0.86230742088038448</v>
      </c>
      <c r="L2753" s="39"/>
      <c r="M2753" s="25"/>
    </row>
    <row r="2754" spans="1:13" x14ac:dyDescent="0.2">
      <c r="A2754" s="25"/>
      <c r="B2754" s="35" t="s">
        <v>1239</v>
      </c>
      <c r="C2754" s="36">
        <v>1602435000</v>
      </c>
      <c r="D2754" s="33"/>
      <c r="E2754" s="36">
        <v>2.0146209999999999E-3</v>
      </c>
      <c r="F2754" s="36">
        <v>3.1212477993600004E-7</v>
      </c>
      <c r="G2754" s="37">
        <f t="shared" si="597"/>
        <v>0.9459841908689981</v>
      </c>
      <c r="H2754" s="37"/>
      <c r="I2754" s="37"/>
      <c r="J2754" s="37">
        <f t="shared" si="598"/>
        <v>0.15565768000000002</v>
      </c>
      <c r="K2754" s="37">
        <f t="shared" si="599"/>
        <v>0.85224212343638761</v>
      </c>
      <c r="L2754" s="39"/>
      <c r="M2754" s="25"/>
    </row>
    <row r="2755" spans="1:13" x14ac:dyDescent="0.2">
      <c r="A2755" s="25"/>
      <c r="B2755" s="35" t="s">
        <v>1240</v>
      </c>
      <c r="C2755" s="36">
        <v>1607526000</v>
      </c>
      <c r="D2755" s="33"/>
      <c r="E2755" s="36">
        <v>2.0142070000000001E-3</v>
      </c>
      <c r="F2755" s="36">
        <v>3.5335181224800006E-7</v>
      </c>
      <c r="G2755" s="37">
        <f t="shared" si="597"/>
        <v>0.74029208428672</v>
      </c>
      <c r="H2755" s="37"/>
      <c r="I2755" s="37"/>
      <c r="J2755" s="37">
        <f t="shared" si="598"/>
        <v>0.17621774000000001</v>
      </c>
      <c r="K2755" s="37">
        <f t="shared" si="599"/>
        <v>0.85623595784520068</v>
      </c>
      <c r="L2755" s="39"/>
      <c r="M2755" s="25"/>
    </row>
    <row r="2756" spans="1:13" x14ac:dyDescent="0.2">
      <c r="A2756" s="25"/>
      <c r="B2756" s="35" t="s">
        <v>1241</v>
      </c>
      <c r="C2756" s="36">
        <v>1599354000</v>
      </c>
      <c r="D2756" s="33"/>
      <c r="E2756" s="36">
        <v>2.0149529999999999E-3</v>
      </c>
      <c r="F2756" s="36">
        <v>3.4278176138399994E-7</v>
      </c>
      <c r="G2756" s="37">
        <f t="shared" si="597"/>
        <v>1.1109353488045759</v>
      </c>
      <c r="H2756" s="37"/>
      <c r="I2756" s="37"/>
      <c r="J2756" s="37">
        <f t="shared" si="598"/>
        <v>0.17094641999999999</v>
      </c>
      <c r="K2756" s="37">
        <f t="shared" si="599"/>
        <v>0.85516665166925032</v>
      </c>
      <c r="L2756" s="39"/>
      <c r="M2756" s="25"/>
    </row>
    <row r="2757" spans="1:13" x14ac:dyDescent="0.2">
      <c r="A2757" s="25"/>
      <c r="B2757" s="35" t="s">
        <v>1242</v>
      </c>
      <c r="C2757" s="36">
        <v>1610159000</v>
      </c>
      <c r="D2757" s="33"/>
      <c r="E2757" s="36">
        <v>2.0141730000000002E-3</v>
      </c>
      <c r="F2757" s="36">
        <v>3.19332952584E-7</v>
      </c>
      <c r="G2757" s="37">
        <f t="shared" si="597"/>
        <v>0.72339949582334029</v>
      </c>
      <c r="H2757" s="37"/>
      <c r="I2757" s="37"/>
      <c r="J2757" s="37">
        <f t="shared" si="598"/>
        <v>0.15925242000000001</v>
      </c>
      <c r="K2757" s="37">
        <f t="shared" si="599"/>
        <v>0.85290600706774078</v>
      </c>
      <c r="L2757" s="39"/>
      <c r="M2757" s="25"/>
    </row>
    <row r="2758" spans="1:13" x14ac:dyDescent="0.2">
      <c r="A2758" s="25"/>
      <c r="B2758" s="35" t="s">
        <v>1243</v>
      </c>
      <c r="C2758" s="36">
        <v>1594308000</v>
      </c>
      <c r="D2758" s="33"/>
      <c r="E2758" s="36">
        <v>2.0159359999999999E-3</v>
      </c>
      <c r="F2758" s="36">
        <v>4.4740022399999996E-7</v>
      </c>
      <c r="G2758" s="37">
        <f t="shared" si="597"/>
        <v>1.599329891728285</v>
      </c>
      <c r="H2758" s="37"/>
      <c r="I2758" s="37"/>
      <c r="J2758" s="37">
        <f t="shared" si="598"/>
        <v>0.22311999999999999</v>
      </c>
      <c r="K2758" s="37">
        <f t="shared" si="599"/>
        <v>0.86710429477449869</v>
      </c>
      <c r="L2758" s="39"/>
      <c r="M2758" s="25"/>
    </row>
    <row r="2759" spans="1:13" x14ac:dyDescent="0.2">
      <c r="A2759" s="25"/>
      <c r="B2759" s="35" t="s">
        <v>1244</v>
      </c>
      <c r="C2759" s="36">
        <v>1594054000</v>
      </c>
      <c r="D2759" s="33"/>
      <c r="E2759" s="36">
        <v>2.0162050000000001E-3</v>
      </c>
      <c r="F2759" s="36">
        <v>5.8077570095999999E-7</v>
      </c>
      <c r="G2759" s="37">
        <f t="shared" si="597"/>
        <v>1.7329800769232406</v>
      </c>
      <c r="H2759" s="37"/>
      <c r="I2759" s="37"/>
      <c r="J2759" s="37">
        <f t="shared" si="598"/>
        <v>0.28963479999999997</v>
      </c>
      <c r="K2759" s="37">
        <f t="shared" si="599"/>
        <v>0.88655267242698022</v>
      </c>
      <c r="L2759" s="39"/>
      <c r="M2759" s="25"/>
    </row>
    <row r="2760" spans="1:13" x14ac:dyDescent="0.2">
      <c r="A2760" s="25"/>
      <c r="B2760" s="35"/>
      <c r="C2760" s="36"/>
      <c r="D2760" s="33"/>
      <c r="E2760" s="36"/>
      <c r="F2760" s="36"/>
      <c r="G2760" s="40"/>
      <c r="H2760" s="37"/>
      <c r="I2760" s="37"/>
      <c r="J2760" s="40"/>
      <c r="K2760" s="40"/>
      <c r="L2760" s="39"/>
      <c r="M2760" s="25"/>
    </row>
    <row r="2761" spans="1:13" x14ac:dyDescent="0.2">
      <c r="A2761" s="25"/>
      <c r="B2761" s="30" t="s">
        <v>3033</v>
      </c>
      <c r="C2761" s="33"/>
      <c r="D2761" s="33"/>
      <c r="E2761" s="33"/>
      <c r="F2761" s="33"/>
      <c r="G2761" s="31"/>
      <c r="H2761" s="37"/>
      <c r="I2761" s="37"/>
      <c r="J2761" s="31"/>
      <c r="K2761" s="31"/>
      <c r="L2761" s="32"/>
      <c r="M2761" s="25"/>
    </row>
    <row r="2762" spans="1:13" x14ac:dyDescent="0.2">
      <c r="A2762" s="25">
        <v>1</v>
      </c>
      <c r="B2762" s="35" t="s">
        <v>2724</v>
      </c>
      <c r="C2762" s="33">
        <f>AVERAGE(C2763:C2776)</f>
        <v>1586977522.9337308</v>
      </c>
      <c r="D2762" s="33"/>
      <c r="E2762" s="33">
        <f>AVERAGE(E2763:E2776)</f>
        <v>2.0211667857142853E-3</v>
      </c>
      <c r="F2762" s="33">
        <f>2*STDEV(E2763:E2776)</f>
        <v>7.8591922801709328E-7</v>
      </c>
      <c r="G2762" s="38">
        <f t="shared" ref="G2762:G2776" si="600">1000*(E2762/((1+(0)/1000)*(E$2762/((1+((4.87)/1000))*0.0020052)))/0.0020052-1)</f>
        <v>4.8699999999999299</v>
      </c>
      <c r="H2762" s="38">
        <f>G2762-I2762</f>
        <v>-7.0166095156309893E-14</v>
      </c>
      <c r="I2762" s="38">
        <v>4.87</v>
      </c>
      <c r="J2762" s="31"/>
      <c r="K2762" s="38">
        <f>F2762/0.0020052*1000</f>
        <v>0.39194056853036774</v>
      </c>
      <c r="L2762" s="32"/>
      <c r="M2762" s="25"/>
    </row>
    <row r="2763" spans="1:13" x14ac:dyDescent="0.2">
      <c r="A2763" s="25"/>
      <c r="B2763" s="35" t="s">
        <v>1794</v>
      </c>
      <c r="C2763" s="33">
        <v>1563430827.5531304</v>
      </c>
      <c r="D2763" s="33"/>
      <c r="E2763" s="33">
        <v>2.0211970000000002E-3</v>
      </c>
      <c r="F2763" s="33">
        <v>3.3771450067199998E-7</v>
      </c>
      <c r="G2763" s="38">
        <f t="shared" si="600"/>
        <v>4.8850217337335078</v>
      </c>
      <c r="H2763" s="37"/>
      <c r="I2763" s="37"/>
      <c r="J2763" s="38">
        <f t="shared" ref="J2763:J2776" si="601">F2763/0.0020052*1000</f>
        <v>0.16841935999999999</v>
      </c>
      <c r="K2763" s="38">
        <f t="shared" ref="K2763:K2776" si="602">SQRT((F2763/0.0020052*1000)^2+(F$2762/0.0020052*1000)^2)</f>
        <v>0.42659405772082371</v>
      </c>
      <c r="L2763" s="32"/>
      <c r="M2763" s="25"/>
    </row>
    <row r="2764" spans="1:13" x14ac:dyDescent="0.2">
      <c r="A2764" s="25"/>
      <c r="B2764" s="35" t="s">
        <v>1793</v>
      </c>
      <c r="C2764" s="33">
        <v>1565195531.1685948</v>
      </c>
      <c r="D2764" s="33"/>
      <c r="E2764" s="33">
        <v>2.0207649999999999E-3</v>
      </c>
      <c r="F2764" s="33">
        <v>2.4757791328799999E-7</v>
      </c>
      <c r="G2764" s="38">
        <f t="shared" si="600"/>
        <v>4.6702429024818581</v>
      </c>
      <c r="H2764" s="37"/>
      <c r="I2764" s="37"/>
      <c r="J2764" s="38">
        <f t="shared" si="601"/>
        <v>0.12346794</v>
      </c>
      <c r="K2764" s="38">
        <f t="shared" si="602"/>
        <v>0.41092790300459214</v>
      </c>
      <c r="L2764" s="32"/>
      <c r="M2764" s="25"/>
    </row>
    <row r="2765" spans="1:13" x14ac:dyDescent="0.2">
      <c r="A2765" s="25"/>
      <c r="B2765" s="35" t="s">
        <v>1792</v>
      </c>
      <c r="C2765" s="33">
        <v>1578000870.5303392</v>
      </c>
      <c r="D2765" s="33"/>
      <c r="E2765" s="33">
        <v>2.020614E-3</v>
      </c>
      <c r="F2765" s="33">
        <v>3.2293028138400001E-7</v>
      </c>
      <c r="G2765" s="38">
        <f t="shared" si="600"/>
        <v>4.5951697461881214</v>
      </c>
      <c r="H2765" s="37"/>
      <c r="I2765" s="37"/>
      <c r="J2765" s="38">
        <f t="shared" si="601"/>
        <v>0.16104642</v>
      </c>
      <c r="K2765" s="38">
        <f t="shared" si="602"/>
        <v>0.42373736990584659</v>
      </c>
      <c r="L2765" s="32"/>
      <c r="M2765" s="25"/>
    </row>
    <row r="2766" spans="1:13" x14ac:dyDescent="0.2">
      <c r="A2766" s="25"/>
      <c r="B2766" s="35" t="s">
        <v>1791</v>
      </c>
      <c r="C2766" s="33">
        <v>1587905877.5174682</v>
      </c>
      <c r="D2766" s="33"/>
      <c r="E2766" s="33">
        <v>2.0208869999999999E-3</v>
      </c>
      <c r="F2766" s="33">
        <v>2.7510349420799994E-7</v>
      </c>
      <c r="G2766" s="38">
        <f t="shared" si="600"/>
        <v>4.7308980353815144</v>
      </c>
      <c r="H2766" s="37"/>
      <c r="I2766" s="37"/>
      <c r="J2766" s="38">
        <f t="shared" si="601"/>
        <v>0.13719503999999999</v>
      </c>
      <c r="K2766" s="38">
        <f t="shared" si="602"/>
        <v>0.41525882080999738</v>
      </c>
      <c r="L2766" s="32"/>
      <c r="M2766" s="25"/>
    </row>
    <row r="2767" spans="1:13" x14ac:dyDescent="0.2">
      <c r="A2767" s="25"/>
      <c r="B2767" s="35" t="s">
        <v>1790</v>
      </c>
      <c r="C2767" s="33">
        <v>1592647517.9930449</v>
      </c>
      <c r="D2767" s="33"/>
      <c r="E2767" s="33">
        <v>2.020516E-3</v>
      </c>
      <c r="F2767" s="33">
        <v>2.8606467938399999E-7</v>
      </c>
      <c r="G2767" s="38">
        <f t="shared" si="600"/>
        <v>4.546446770580248</v>
      </c>
      <c r="H2767" s="37"/>
      <c r="I2767" s="37"/>
      <c r="J2767" s="38">
        <f t="shared" si="601"/>
        <v>0.14266142000000001</v>
      </c>
      <c r="K2767" s="38">
        <f t="shared" si="602"/>
        <v>0.41709673939785752</v>
      </c>
      <c r="L2767" s="32"/>
      <c r="M2767" s="25"/>
    </row>
    <row r="2768" spans="1:13" x14ac:dyDescent="0.2">
      <c r="A2768" s="25"/>
      <c r="B2768" s="35" t="s">
        <v>1789</v>
      </c>
      <c r="C2768" s="33">
        <v>1596169095.2765594</v>
      </c>
      <c r="D2768" s="33"/>
      <c r="E2768" s="33">
        <v>2.0210319999999999E-3</v>
      </c>
      <c r="F2768" s="33">
        <v>3.3463928584799998E-7</v>
      </c>
      <c r="G2768" s="38">
        <f t="shared" si="600"/>
        <v>4.802988152352583</v>
      </c>
      <c r="H2768" s="37"/>
      <c r="I2768" s="37"/>
      <c r="J2768" s="38">
        <f t="shared" si="601"/>
        <v>0.16688574</v>
      </c>
      <c r="K2768" s="38">
        <f t="shared" si="602"/>
        <v>0.42599091478018108</v>
      </c>
      <c r="L2768" s="32"/>
      <c r="M2768" s="25"/>
    </row>
    <row r="2769" spans="1:13" x14ac:dyDescent="0.2">
      <c r="A2769" s="25"/>
      <c r="B2769" s="35" t="s">
        <v>1788</v>
      </c>
      <c r="C2769" s="33">
        <v>1593301032.2620614</v>
      </c>
      <c r="D2769" s="33"/>
      <c r="E2769" s="33">
        <v>2.0220429999999998E-3</v>
      </c>
      <c r="F2769" s="33">
        <v>2.6185505759999998E-7</v>
      </c>
      <c r="G2769" s="38">
        <f t="shared" si="600"/>
        <v>5.3056302782674702</v>
      </c>
      <c r="H2769" s="37"/>
      <c r="I2769" s="37"/>
      <c r="J2769" s="38">
        <f t="shared" si="601"/>
        <v>0.13058800000000001</v>
      </c>
      <c r="K2769" s="38">
        <f t="shared" si="602"/>
        <v>0.41312302647505367</v>
      </c>
      <c r="L2769" s="32"/>
      <c r="M2769" s="25"/>
    </row>
    <row r="2770" spans="1:13" x14ac:dyDescent="0.2">
      <c r="A2770" s="25"/>
      <c r="B2770" s="35" t="s">
        <v>1787</v>
      </c>
      <c r="C2770" s="33">
        <v>1597410377.328074</v>
      </c>
      <c r="D2770" s="33"/>
      <c r="E2770" s="33">
        <v>2.0212860000000002E-3</v>
      </c>
      <c r="F2770" s="33">
        <v>3.1630570214399997E-7</v>
      </c>
      <c r="G2770" s="38">
        <f t="shared" si="600"/>
        <v>4.9292701503569347</v>
      </c>
      <c r="H2770" s="37"/>
      <c r="I2770" s="37"/>
      <c r="J2770" s="38">
        <f t="shared" si="601"/>
        <v>0.15774272</v>
      </c>
      <c r="K2770" s="38">
        <f t="shared" si="602"/>
        <v>0.4224928105576547</v>
      </c>
      <c r="L2770" s="32"/>
      <c r="M2770" s="25"/>
    </row>
    <row r="2771" spans="1:13" x14ac:dyDescent="0.2">
      <c r="A2771" s="25"/>
      <c r="B2771" s="35" t="s">
        <v>1786</v>
      </c>
      <c r="C2771" s="33">
        <v>1597006760.9655116</v>
      </c>
      <c r="D2771" s="33"/>
      <c r="E2771" s="33">
        <v>2.0211679999999998E-3</v>
      </c>
      <c r="F2771" s="33">
        <v>3.1393571616000001E-7</v>
      </c>
      <c r="G2771" s="38">
        <f t="shared" si="600"/>
        <v>4.8706037103392053</v>
      </c>
      <c r="H2771" s="37"/>
      <c r="I2771" s="37"/>
      <c r="J2771" s="38">
        <f t="shared" si="601"/>
        <v>0.1565608</v>
      </c>
      <c r="K2771" s="38">
        <f t="shared" si="602"/>
        <v>0.42205295089188499</v>
      </c>
      <c r="L2771" s="32"/>
      <c r="M2771" s="25"/>
    </row>
    <row r="2772" spans="1:13" x14ac:dyDescent="0.2">
      <c r="A2772" s="25"/>
      <c r="B2772" s="35" t="s">
        <v>1785</v>
      </c>
      <c r="C2772" s="33">
        <v>1595176528.4814026</v>
      </c>
      <c r="D2772" s="33"/>
      <c r="E2772" s="33">
        <v>2.0214320000000001E-3</v>
      </c>
      <c r="F2772" s="33">
        <v>2.5928411047200001E-7</v>
      </c>
      <c r="G2772" s="38">
        <f t="shared" si="600"/>
        <v>5.001857440548596</v>
      </c>
      <c r="H2772" s="37"/>
      <c r="I2772" s="37"/>
      <c r="J2772" s="38">
        <f t="shared" si="601"/>
        <v>0.12930585999999999</v>
      </c>
      <c r="K2772" s="38">
        <f t="shared" si="602"/>
        <v>0.41271953514493048</v>
      </c>
      <c r="L2772" s="32"/>
      <c r="M2772" s="25"/>
    </row>
    <row r="2773" spans="1:13" x14ac:dyDescent="0.2">
      <c r="A2773" s="25"/>
      <c r="B2773" s="35" t="s">
        <v>1784</v>
      </c>
      <c r="C2773" s="33">
        <v>1579990403.2620945</v>
      </c>
      <c r="D2773" s="33"/>
      <c r="E2773" s="33">
        <v>2.021194E-3</v>
      </c>
      <c r="F2773" s="33">
        <v>2.6831132035199997E-7</v>
      </c>
      <c r="G2773" s="38">
        <f t="shared" si="600"/>
        <v>4.8835302140719516</v>
      </c>
      <c r="H2773" s="37"/>
      <c r="I2773" s="37"/>
      <c r="J2773" s="38">
        <f t="shared" si="601"/>
        <v>0.13380776</v>
      </c>
      <c r="K2773" s="38">
        <f t="shared" si="602"/>
        <v>0.41415205649148412</v>
      </c>
      <c r="L2773" s="32"/>
      <c r="M2773" s="25"/>
    </row>
    <row r="2774" spans="1:13" x14ac:dyDescent="0.2">
      <c r="A2774" s="25"/>
      <c r="B2774" s="35" t="s">
        <v>1783</v>
      </c>
      <c r="C2774" s="33">
        <v>1582784620.433805</v>
      </c>
      <c r="D2774" s="33"/>
      <c r="E2774" s="33">
        <v>2.0214059999999999E-3</v>
      </c>
      <c r="F2774" s="33">
        <v>2.9791513065599999E-7</v>
      </c>
      <c r="G2774" s="38">
        <f t="shared" si="600"/>
        <v>4.9889309368156276</v>
      </c>
      <c r="H2774" s="37"/>
      <c r="I2774" s="37"/>
      <c r="J2774" s="38">
        <f t="shared" si="601"/>
        <v>0.14857128</v>
      </c>
      <c r="K2774" s="38">
        <f t="shared" si="602"/>
        <v>0.41915490513740417</v>
      </c>
      <c r="L2774" s="32"/>
      <c r="M2774" s="25"/>
    </row>
    <row r="2775" spans="1:13" x14ac:dyDescent="0.2">
      <c r="A2775" s="25"/>
      <c r="B2775" s="35" t="s">
        <v>1782</v>
      </c>
      <c r="C2775" s="33">
        <v>1590012903.1698515</v>
      </c>
      <c r="D2775" s="33"/>
      <c r="E2775" s="33">
        <v>2.0213599999999998E-3</v>
      </c>
      <c r="F2775" s="33">
        <v>2.4634892620800001E-7</v>
      </c>
      <c r="G2775" s="38">
        <f t="shared" si="600"/>
        <v>4.966060968673025</v>
      </c>
      <c r="H2775" s="37"/>
      <c r="I2775" s="37"/>
      <c r="J2775" s="38">
        <f t="shared" si="601"/>
        <v>0.12285504</v>
      </c>
      <c r="K2775" s="38">
        <f t="shared" si="602"/>
        <v>0.41074416625596705</v>
      </c>
      <c r="L2775" s="32"/>
      <c r="M2775" s="25"/>
    </row>
    <row r="2776" spans="1:13" x14ac:dyDescent="0.2">
      <c r="A2776" s="25"/>
      <c r="B2776" s="35" t="s">
        <v>1781</v>
      </c>
      <c r="C2776" s="33">
        <v>1598652975.1302955</v>
      </c>
      <c r="D2776" s="33"/>
      <c r="E2776" s="33">
        <v>2.0214349999999998E-3</v>
      </c>
      <c r="F2776" s="33">
        <v>3.11037560496E-7</v>
      </c>
      <c r="G2776" s="38">
        <f t="shared" si="600"/>
        <v>5.0033489602097081</v>
      </c>
      <c r="H2776" s="37"/>
      <c r="I2776" s="37"/>
      <c r="J2776" s="38">
        <f t="shared" si="601"/>
        <v>0.15511548</v>
      </c>
      <c r="K2776" s="38">
        <f t="shared" si="602"/>
        <v>0.4215189454764024</v>
      </c>
      <c r="L2776" s="32"/>
      <c r="M2776" s="25"/>
    </row>
    <row r="2777" spans="1:13" x14ac:dyDescent="0.2">
      <c r="A2777" s="25"/>
      <c r="B2777" s="35"/>
      <c r="C2777" s="33"/>
      <c r="D2777" s="33"/>
      <c r="E2777" s="33"/>
      <c r="F2777" s="33"/>
      <c r="G2777" s="31"/>
      <c r="H2777" s="37"/>
      <c r="I2777" s="37"/>
      <c r="J2777" s="31"/>
      <c r="K2777" s="31"/>
      <c r="L2777" s="32"/>
      <c r="M2777" s="25"/>
    </row>
    <row r="2778" spans="1:13" x14ac:dyDescent="0.2">
      <c r="A2778" s="25">
        <v>1</v>
      </c>
      <c r="B2778" s="35" t="s">
        <v>2725</v>
      </c>
      <c r="C2778" s="33">
        <f>AVERAGE(C2779:C2789)</f>
        <v>1742726154.4946868</v>
      </c>
      <c r="D2778" s="33"/>
      <c r="E2778" s="33">
        <f>AVERAGE(E2779:E2789)</f>
        <v>2.0226220909090914E-3</v>
      </c>
      <c r="F2778" s="33">
        <f>2*STDEV(E2779:E2789)</f>
        <v>6.008204088049037E-7</v>
      </c>
      <c r="G2778" s="38">
        <f t="shared" ref="G2778:G2789" si="603">1000*(E2778/((1+(0)/1000)*(E$2762/((1+((4.87)/1000))*0.0020052)))/0.0020052-1)</f>
        <v>5.59353877049662</v>
      </c>
      <c r="H2778" s="38">
        <f>G2778-I2778</f>
        <v>-1.2664612295033804</v>
      </c>
      <c r="I2778" s="31">
        <v>6.86</v>
      </c>
      <c r="J2778" s="31"/>
      <c r="K2778" s="38">
        <f>F2778/0.0020052*1000</f>
        <v>0.29963116337766993</v>
      </c>
      <c r="L2778" s="32"/>
      <c r="M2778" s="25"/>
    </row>
    <row r="2779" spans="1:13" x14ac:dyDescent="0.2">
      <c r="A2779" s="25"/>
      <c r="B2779" s="35" t="s">
        <v>1780</v>
      </c>
      <c r="C2779" s="33">
        <v>1730192663.0552227</v>
      </c>
      <c r="D2779" s="33"/>
      <c r="E2779" s="33">
        <v>2.0222859999999999E-3</v>
      </c>
      <c r="F2779" s="33">
        <v>3.5475360746399997E-7</v>
      </c>
      <c r="G2779" s="38">
        <f t="shared" si="603"/>
        <v>5.4264433708464122</v>
      </c>
      <c r="H2779" s="37"/>
      <c r="I2779" s="37"/>
      <c r="J2779" s="38">
        <f t="shared" ref="J2779:J2789" si="604">F2779/0.0020052*1000</f>
        <v>0.17691682</v>
      </c>
      <c r="K2779" s="38">
        <f t="shared" ref="K2779:K2789" si="605">SQRT((F2779/0.0020052*1000)^2+(F$2762/0.0020052*1000)^2)</f>
        <v>0.43001973263888749</v>
      </c>
      <c r="L2779" s="32"/>
      <c r="M2779" s="25"/>
    </row>
    <row r="2780" spans="1:13" x14ac:dyDescent="0.2">
      <c r="A2780" s="25"/>
      <c r="B2780" s="35" t="s">
        <v>1779</v>
      </c>
      <c r="C2780" s="33">
        <v>1737233579.39485</v>
      </c>
      <c r="D2780" s="33"/>
      <c r="E2780" s="33">
        <v>2.0225680000000002E-3</v>
      </c>
      <c r="F2780" s="33">
        <v>2.7195709478400004E-7</v>
      </c>
      <c r="G2780" s="38">
        <f t="shared" si="603"/>
        <v>5.5666462190246957</v>
      </c>
      <c r="H2780" s="37"/>
      <c r="I2780" s="37"/>
      <c r="J2780" s="38">
        <f t="shared" si="604"/>
        <v>0.13562592000000001</v>
      </c>
      <c r="K2780" s="38">
        <f t="shared" si="605"/>
        <v>0.41474305230558628</v>
      </c>
      <c r="L2780" s="32"/>
      <c r="M2780" s="25"/>
    </row>
    <row r="2781" spans="1:13" x14ac:dyDescent="0.2">
      <c r="A2781" s="25"/>
      <c r="B2781" s="35" t="s">
        <v>1778</v>
      </c>
      <c r="C2781" s="33">
        <v>1741409107.8264008</v>
      </c>
      <c r="D2781" s="33"/>
      <c r="E2781" s="33">
        <v>2.0233080000000001E-3</v>
      </c>
      <c r="F2781" s="33">
        <v>3.4617488061599995E-7</v>
      </c>
      <c r="G2781" s="38">
        <f t="shared" si="603"/>
        <v>5.9345544021869312</v>
      </c>
      <c r="H2781" s="37"/>
      <c r="I2781" s="37"/>
      <c r="J2781" s="38">
        <f t="shared" si="604"/>
        <v>0.17263857999999999</v>
      </c>
      <c r="K2781" s="38">
        <f t="shared" si="605"/>
        <v>0.42827735004821849</v>
      </c>
      <c r="L2781" s="32"/>
      <c r="M2781" s="25"/>
    </row>
    <row r="2782" spans="1:13" x14ac:dyDescent="0.2">
      <c r="A2782" s="25"/>
      <c r="B2782" s="35" t="s">
        <v>1777</v>
      </c>
      <c r="C2782" s="33">
        <v>1758251913.4948492</v>
      </c>
      <c r="D2782" s="33"/>
      <c r="E2782" s="33">
        <v>2.0227130000000002E-3</v>
      </c>
      <c r="F2782" s="33">
        <v>2.8814992696799999E-7</v>
      </c>
      <c r="G2782" s="38">
        <f t="shared" si="603"/>
        <v>5.6387363359957643</v>
      </c>
      <c r="H2782" s="37"/>
      <c r="I2782" s="37"/>
      <c r="J2782" s="38">
        <f t="shared" si="604"/>
        <v>0.14370134000000001</v>
      </c>
      <c r="K2782" s="38">
        <f t="shared" si="605"/>
        <v>0.41745357152347312</v>
      </c>
      <c r="L2782" s="32"/>
      <c r="M2782" s="25"/>
    </row>
    <row r="2783" spans="1:13" x14ac:dyDescent="0.2">
      <c r="A2783" s="25"/>
      <c r="B2783" s="35" t="s">
        <v>1776</v>
      </c>
      <c r="C2783" s="33">
        <v>1743250462.5579321</v>
      </c>
      <c r="D2783" s="33"/>
      <c r="E2783" s="33">
        <v>2.022285E-3</v>
      </c>
      <c r="F2783" s="33">
        <v>2.7840934713600001E-7</v>
      </c>
      <c r="G2783" s="38">
        <f t="shared" si="603"/>
        <v>5.4259461976260415</v>
      </c>
      <c r="H2783" s="37"/>
      <c r="I2783" s="37"/>
      <c r="J2783" s="38">
        <f t="shared" si="604"/>
        <v>0.13884368</v>
      </c>
      <c r="K2783" s="38">
        <f t="shared" si="605"/>
        <v>0.41580641738175506</v>
      </c>
      <c r="L2783" s="32"/>
      <c r="M2783" s="25"/>
    </row>
    <row r="2784" spans="1:13" x14ac:dyDescent="0.2">
      <c r="A2784" s="25"/>
      <c r="B2784" s="35" t="s">
        <v>1775</v>
      </c>
      <c r="C2784" s="33">
        <v>1757005015.4080191</v>
      </c>
      <c r="D2784" s="33"/>
      <c r="E2784" s="33">
        <v>2.022991E-3</v>
      </c>
      <c r="F2784" s="33">
        <v>2.8274154163199996E-7</v>
      </c>
      <c r="G2784" s="38">
        <f t="shared" si="603"/>
        <v>5.7769504912914549</v>
      </c>
      <c r="H2784" s="37"/>
      <c r="I2784" s="37"/>
      <c r="J2784" s="38">
        <f t="shared" si="604"/>
        <v>0.14100415999999999</v>
      </c>
      <c r="K2784" s="38">
        <f t="shared" si="605"/>
        <v>0.41653281070908865</v>
      </c>
      <c r="L2784" s="32"/>
      <c r="M2784" s="25"/>
    </row>
    <row r="2785" spans="1:13" x14ac:dyDescent="0.2">
      <c r="A2785" s="25"/>
      <c r="B2785" s="35" t="s">
        <v>1774</v>
      </c>
      <c r="C2785" s="33">
        <v>1732674218.1053023</v>
      </c>
      <c r="D2785" s="33"/>
      <c r="E2785" s="33">
        <v>2.022439E-3</v>
      </c>
      <c r="F2785" s="33">
        <v>3.0918720204000001E-7</v>
      </c>
      <c r="G2785" s="38">
        <f t="shared" si="603"/>
        <v>5.5025108735813344</v>
      </c>
      <c r="H2785" s="37"/>
      <c r="I2785" s="37"/>
      <c r="J2785" s="38">
        <f t="shared" si="604"/>
        <v>0.15419270000000002</v>
      </c>
      <c r="K2785" s="38">
        <f t="shared" si="605"/>
        <v>0.42118024406802118</v>
      </c>
      <c r="L2785" s="32"/>
      <c r="M2785" s="25"/>
    </row>
    <row r="2786" spans="1:13" x14ac:dyDescent="0.2">
      <c r="A2786" s="25"/>
      <c r="B2786" s="35" t="s">
        <v>1773</v>
      </c>
      <c r="C2786" s="33">
        <v>1733666574.0958815</v>
      </c>
      <c r="D2786" s="33"/>
      <c r="E2786" s="33">
        <v>2.0226189999999998E-3</v>
      </c>
      <c r="F2786" s="33">
        <v>2.57074540488E-7</v>
      </c>
      <c r="G2786" s="38">
        <f t="shared" si="603"/>
        <v>5.5920020532693737</v>
      </c>
      <c r="H2786" s="37"/>
      <c r="I2786" s="37"/>
      <c r="J2786" s="38">
        <f t="shared" si="604"/>
        <v>0.12820394000000002</v>
      </c>
      <c r="K2786" s="38">
        <f t="shared" si="605"/>
        <v>0.41237562911917025</v>
      </c>
      <c r="L2786" s="32"/>
      <c r="M2786" s="25"/>
    </row>
    <row r="2787" spans="1:13" x14ac:dyDescent="0.2">
      <c r="A2787" s="25"/>
      <c r="B2787" s="35" t="s">
        <v>1772</v>
      </c>
      <c r="C2787" s="33">
        <v>1741349591.9362934</v>
      </c>
      <c r="D2787" s="33"/>
      <c r="E2787" s="33">
        <v>2.0226110000000001E-3</v>
      </c>
      <c r="F2787" s="33">
        <v>2.9838438755999999E-7</v>
      </c>
      <c r="G2787" s="38">
        <f t="shared" si="603"/>
        <v>5.5880246675057421</v>
      </c>
      <c r="H2787" s="37"/>
      <c r="I2787" s="37"/>
      <c r="J2787" s="38">
        <f t="shared" si="604"/>
        <v>0.1488053</v>
      </c>
      <c r="K2787" s="38">
        <f t="shared" si="605"/>
        <v>0.41923791165398899</v>
      </c>
      <c r="L2787" s="32"/>
      <c r="M2787" s="25"/>
    </row>
    <row r="2788" spans="1:13" x14ac:dyDescent="0.2">
      <c r="A2788" s="25"/>
      <c r="B2788" s="35" t="s">
        <v>1771</v>
      </c>
      <c r="C2788" s="33">
        <v>1754496801.4484773</v>
      </c>
      <c r="D2788" s="33"/>
      <c r="E2788" s="33">
        <v>2.0225130000000001E-3</v>
      </c>
      <c r="F2788" s="33">
        <v>2.2276360339199998E-7</v>
      </c>
      <c r="G2788" s="38">
        <f t="shared" si="603"/>
        <v>5.5393016918976468</v>
      </c>
      <c r="H2788" s="37"/>
      <c r="I2788" s="37"/>
      <c r="J2788" s="38">
        <f t="shared" si="604"/>
        <v>0.11109295999999999</v>
      </c>
      <c r="K2788" s="38">
        <f t="shared" si="605"/>
        <v>0.40738072490174287</v>
      </c>
      <c r="L2788" s="32"/>
      <c r="M2788" s="25"/>
    </row>
    <row r="2789" spans="1:13" x14ac:dyDescent="0.2">
      <c r="A2789" s="25"/>
      <c r="B2789" s="35" t="s">
        <v>1770</v>
      </c>
      <c r="C2789" s="33">
        <v>1740457772.1183288</v>
      </c>
      <c r="D2789" s="33"/>
      <c r="E2789" s="33">
        <v>2.0225099999999999E-3</v>
      </c>
      <c r="F2789" s="33">
        <v>2.7141613192799995E-7</v>
      </c>
      <c r="G2789" s="38">
        <f t="shared" si="603"/>
        <v>5.5378101722360906</v>
      </c>
      <c r="H2789" s="37"/>
      <c r="I2789" s="37"/>
      <c r="J2789" s="38">
        <f t="shared" si="604"/>
        <v>0.13535613999999999</v>
      </c>
      <c r="K2789" s="38">
        <f t="shared" si="605"/>
        <v>0.41465490940733774</v>
      </c>
      <c r="L2789" s="32"/>
      <c r="M2789" s="25"/>
    </row>
    <row r="2790" spans="1:13" x14ac:dyDescent="0.2">
      <c r="A2790" s="25"/>
      <c r="B2790" s="35"/>
      <c r="C2790" s="33"/>
      <c r="D2790" s="33"/>
      <c r="E2790" s="33"/>
      <c r="F2790" s="33"/>
      <c r="G2790" s="31"/>
      <c r="H2790" s="37"/>
      <c r="I2790" s="37"/>
      <c r="J2790" s="31"/>
      <c r="K2790" s="31"/>
      <c r="L2790" s="32"/>
      <c r="M2790" s="25"/>
    </row>
    <row r="2791" spans="1:13" x14ac:dyDescent="0.2">
      <c r="A2791" s="25">
        <v>1</v>
      </c>
      <c r="B2791" s="35" t="s">
        <v>2726</v>
      </c>
      <c r="C2791" s="33">
        <f>AVERAGE(C2792:C2802)</f>
        <v>1716008531.269902</v>
      </c>
      <c r="D2791" s="33"/>
      <c r="E2791" s="33">
        <f>AVERAGE(E2792:E2802)</f>
        <v>2.0200053636363637E-3</v>
      </c>
      <c r="F2791" s="33">
        <f>2*STDEV(E2792:E2802)</f>
        <v>9.3889648959912672E-7</v>
      </c>
      <c r="G2791" s="38">
        <f t="shared" ref="G2791:G2802" si="606">1000*(E2791/((1+(0)/1000)*(E$2762/((1+((4.87)/1000))*0.0020052)))/0.0020052-1)</f>
        <v>4.2925720451720828</v>
      </c>
      <c r="H2791" s="38">
        <f>G2791-I2791</f>
        <v>-0.75742795482791703</v>
      </c>
      <c r="I2791" s="31">
        <v>5.05</v>
      </c>
      <c r="J2791" s="31"/>
      <c r="K2791" s="38">
        <f>F2791/0.0020052*1000</f>
        <v>0.46823084460359404</v>
      </c>
      <c r="L2791" s="32"/>
      <c r="M2791" s="25"/>
    </row>
    <row r="2792" spans="1:13" x14ac:dyDescent="0.2">
      <c r="A2792" s="25"/>
      <c r="B2792" s="35" t="s">
        <v>1769</v>
      </c>
      <c r="C2792" s="33">
        <v>1707831797.2465208</v>
      </c>
      <c r="D2792" s="33"/>
      <c r="E2792" s="33">
        <v>2.020516E-3</v>
      </c>
      <c r="F2792" s="33">
        <v>2.66070108312E-7</v>
      </c>
      <c r="G2792" s="38">
        <f t="shared" si="606"/>
        <v>4.546446770580248</v>
      </c>
      <c r="H2792" s="37"/>
      <c r="I2792" s="37"/>
      <c r="J2792" s="38">
        <f t="shared" ref="J2792:J2802" si="607">F2792/0.0020052*1000</f>
        <v>0.13269006</v>
      </c>
      <c r="K2792" s="38">
        <f t="shared" ref="K2792:K2802" si="608">SQRT((F2792/0.0020052*1000)^2+(F$2762/0.0020052*1000)^2)</f>
        <v>0.41379229243995286</v>
      </c>
      <c r="L2792" s="32"/>
      <c r="M2792" s="25"/>
    </row>
    <row r="2793" spans="1:13" x14ac:dyDescent="0.2">
      <c r="A2793" s="25"/>
      <c r="B2793" s="35" t="s">
        <v>1768</v>
      </c>
      <c r="C2793" s="33">
        <v>1711225352.185024</v>
      </c>
      <c r="D2793" s="33"/>
      <c r="E2793" s="33">
        <v>2.0203299999999999E-3</v>
      </c>
      <c r="F2793" s="33">
        <v>2.86587074088E-7</v>
      </c>
      <c r="G2793" s="38">
        <f t="shared" si="606"/>
        <v>4.4539725515690964</v>
      </c>
      <c r="H2793" s="37"/>
      <c r="I2793" s="37"/>
      <c r="J2793" s="38">
        <f t="shared" si="607"/>
        <v>0.14292194</v>
      </c>
      <c r="K2793" s="38">
        <f t="shared" si="608"/>
        <v>0.41718591801889898</v>
      </c>
      <c r="L2793" s="32"/>
      <c r="M2793" s="25"/>
    </row>
    <row r="2794" spans="1:13" x14ac:dyDescent="0.2">
      <c r="A2794" s="25"/>
      <c r="B2794" s="35" t="s">
        <v>1767</v>
      </c>
      <c r="C2794" s="33">
        <v>1702583513.1282527</v>
      </c>
      <c r="D2794" s="33"/>
      <c r="E2794" s="33">
        <v>2.0194710000000001E-3</v>
      </c>
      <c r="F2794" s="33">
        <v>3.2309366507999996E-7</v>
      </c>
      <c r="G2794" s="38">
        <f t="shared" si="606"/>
        <v>4.0269007551685387</v>
      </c>
      <c r="H2794" s="37"/>
      <c r="I2794" s="37"/>
      <c r="J2794" s="38">
        <f t="shared" si="607"/>
        <v>0.16112789999999999</v>
      </c>
      <c r="K2794" s="38">
        <f t="shared" si="608"/>
        <v>0.42376834404933772</v>
      </c>
      <c r="L2794" s="32"/>
      <c r="M2794" s="25"/>
    </row>
    <row r="2795" spans="1:13" x14ac:dyDescent="0.2">
      <c r="A2795" s="25"/>
      <c r="B2795" s="35" t="s">
        <v>1766</v>
      </c>
      <c r="C2795" s="33">
        <v>1723766013.7087457</v>
      </c>
      <c r="D2795" s="33"/>
      <c r="E2795" s="33">
        <v>2.02053E-3</v>
      </c>
      <c r="F2795" s="33">
        <v>2.76841360944E-7</v>
      </c>
      <c r="G2795" s="38">
        <f t="shared" si="606"/>
        <v>4.5534071956669919</v>
      </c>
      <c r="H2795" s="37"/>
      <c r="I2795" s="37"/>
      <c r="J2795" s="38">
        <f t="shared" si="607"/>
        <v>0.13806172</v>
      </c>
      <c r="K2795" s="38">
        <f t="shared" si="608"/>
        <v>0.4155459635097738</v>
      </c>
      <c r="L2795" s="32"/>
      <c r="M2795" s="25"/>
    </row>
    <row r="2796" spans="1:13" x14ac:dyDescent="0.2">
      <c r="A2796" s="25"/>
      <c r="B2796" s="35" t="s">
        <v>1765</v>
      </c>
      <c r="C2796" s="33">
        <v>1718963090.8212593</v>
      </c>
      <c r="D2796" s="33"/>
      <c r="E2796" s="33">
        <v>2.0201049999999999E-3</v>
      </c>
      <c r="F2796" s="33">
        <v>2.7851449982400004E-7</v>
      </c>
      <c r="G2796" s="38">
        <f t="shared" si="606"/>
        <v>4.3421085769588252</v>
      </c>
      <c r="H2796" s="37"/>
      <c r="I2796" s="37"/>
      <c r="J2796" s="38">
        <f t="shared" si="607"/>
        <v>0.13889612000000001</v>
      </c>
      <c r="K2796" s="38">
        <f t="shared" si="608"/>
        <v>0.41582393078196245</v>
      </c>
      <c r="L2796" s="32"/>
      <c r="M2796" s="25"/>
    </row>
    <row r="2797" spans="1:13" x14ac:dyDescent="0.2">
      <c r="A2797" s="25"/>
      <c r="B2797" s="35" t="s">
        <v>1764</v>
      </c>
      <c r="C2797" s="33">
        <v>1712723229.6454039</v>
      </c>
      <c r="D2797" s="33"/>
      <c r="E2797" s="33">
        <v>2.0191380000000002E-3</v>
      </c>
      <c r="F2797" s="33">
        <v>2.6991684388799997E-7</v>
      </c>
      <c r="G2797" s="38">
        <f t="shared" si="606"/>
        <v>3.8613420727457992</v>
      </c>
      <c r="H2797" s="37"/>
      <c r="I2797" s="37"/>
      <c r="J2797" s="38">
        <f t="shared" si="607"/>
        <v>0.13460844</v>
      </c>
      <c r="K2797" s="38">
        <f t="shared" si="608"/>
        <v>0.41441143973006039</v>
      </c>
      <c r="L2797" s="32"/>
      <c r="M2797" s="25"/>
    </row>
    <row r="2798" spans="1:13" x14ac:dyDescent="0.2">
      <c r="A2798" s="25"/>
      <c r="B2798" s="35" t="s">
        <v>1763</v>
      </c>
      <c r="C2798" s="33">
        <v>1711346653.7985036</v>
      </c>
      <c r="D2798" s="33"/>
      <c r="E2798" s="33">
        <v>2.0194660000000001E-3</v>
      </c>
      <c r="F2798" s="33">
        <v>2.33324911584E-7</v>
      </c>
      <c r="G2798" s="38">
        <f t="shared" si="606"/>
        <v>4.0244148890662412</v>
      </c>
      <c r="H2798" s="37"/>
      <c r="I2798" s="37"/>
      <c r="J2798" s="38">
        <f t="shared" si="607"/>
        <v>0.11635991999999999</v>
      </c>
      <c r="K2798" s="38">
        <f t="shared" si="608"/>
        <v>0.40884843186970193</v>
      </c>
      <c r="L2798" s="32"/>
      <c r="M2798" s="25"/>
    </row>
    <row r="2799" spans="1:13" x14ac:dyDescent="0.2">
      <c r="A2799" s="25"/>
      <c r="B2799" s="35" t="s">
        <v>1762</v>
      </c>
      <c r="C2799" s="33">
        <v>1724032167.461673</v>
      </c>
      <c r="D2799" s="33"/>
      <c r="E2799" s="33">
        <v>2.0198429999999999E-3</v>
      </c>
      <c r="F2799" s="33">
        <v>2.2986221191199997E-7</v>
      </c>
      <c r="G2799" s="38">
        <f t="shared" si="606"/>
        <v>4.2118491931906199</v>
      </c>
      <c r="H2799" s="37"/>
      <c r="I2799" s="37"/>
      <c r="J2799" s="38">
        <f t="shared" si="607"/>
        <v>0.11463305999999999</v>
      </c>
      <c r="K2799" s="38">
        <f t="shared" si="608"/>
        <v>0.40836031602602069</v>
      </c>
      <c r="L2799" s="32"/>
      <c r="M2799" s="25"/>
    </row>
    <row r="2800" spans="1:13" x14ac:dyDescent="0.2">
      <c r="A2800" s="25"/>
      <c r="B2800" s="35" t="s">
        <v>1761</v>
      </c>
      <c r="C2800" s="33">
        <v>1726590501.0326145</v>
      </c>
      <c r="D2800" s="33"/>
      <c r="E2800" s="33">
        <v>2.0200560000000001E-3</v>
      </c>
      <c r="F2800" s="33">
        <v>2.6146941753599999E-7</v>
      </c>
      <c r="G2800" s="38">
        <f t="shared" si="606"/>
        <v>4.3177470891548886</v>
      </c>
      <c r="H2800" s="37"/>
      <c r="I2800" s="37"/>
      <c r="J2800" s="38">
        <f t="shared" si="607"/>
        <v>0.13039567999999999</v>
      </c>
      <c r="K2800" s="38">
        <f t="shared" si="608"/>
        <v>0.41306227450902638</v>
      </c>
      <c r="L2800" s="32"/>
      <c r="M2800" s="25"/>
    </row>
    <row r="2801" spans="1:13" x14ac:dyDescent="0.2">
      <c r="A2801" s="25"/>
      <c r="B2801" s="35" t="s">
        <v>1760</v>
      </c>
      <c r="C2801" s="33">
        <v>1721783992.4718647</v>
      </c>
      <c r="D2801" s="33"/>
      <c r="E2801" s="33">
        <v>2.0202050000000002E-3</v>
      </c>
      <c r="F2801" s="33">
        <v>2.6243596404000006E-7</v>
      </c>
      <c r="G2801" s="38">
        <f t="shared" si="606"/>
        <v>4.391825899007884</v>
      </c>
      <c r="H2801" s="37"/>
      <c r="I2801" s="37"/>
      <c r="J2801" s="38">
        <f t="shared" si="607"/>
        <v>0.13087770000000001</v>
      </c>
      <c r="K2801" s="38">
        <f t="shared" si="608"/>
        <v>0.4132146919183754</v>
      </c>
      <c r="L2801" s="32"/>
      <c r="M2801" s="25"/>
    </row>
    <row r="2802" spans="1:13" x14ac:dyDescent="0.2">
      <c r="A2802" s="25"/>
      <c r="B2802" s="35" t="s">
        <v>1759</v>
      </c>
      <c r="C2802" s="33">
        <v>1715247532.4690588</v>
      </c>
      <c r="D2802" s="33"/>
      <c r="E2802" s="33">
        <v>2.020399E-3</v>
      </c>
      <c r="F2802" s="33">
        <v>2.4959037211200002E-7</v>
      </c>
      <c r="G2802" s="38">
        <f t="shared" si="606"/>
        <v>4.4882775037828893</v>
      </c>
      <c r="H2802" s="37"/>
      <c r="I2802" s="37"/>
      <c r="J2802" s="38">
        <f t="shared" si="607"/>
        <v>0.12447156000000001</v>
      </c>
      <c r="K2802" s="38">
        <f t="shared" si="608"/>
        <v>0.41123056611679715</v>
      </c>
      <c r="L2802" s="32"/>
      <c r="M2802" s="25"/>
    </row>
    <row r="2803" spans="1:13" x14ac:dyDescent="0.2">
      <c r="A2803" s="25"/>
      <c r="B2803" s="35"/>
      <c r="C2803" s="33"/>
      <c r="D2803" s="33"/>
      <c r="E2803" s="33"/>
      <c r="F2803" s="33"/>
      <c r="G2803" s="31"/>
      <c r="H2803" s="37"/>
      <c r="I2803" s="37"/>
      <c r="J2803" s="31"/>
      <c r="K2803" s="31"/>
      <c r="L2803" s="32"/>
      <c r="M2803" s="25"/>
    </row>
    <row r="2804" spans="1:13" x14ac:dyDescent="0.2">
      <c r="A2804" s="25">
        <v>1</v>
      </c>
      <c r="B2804" s="35" t="s">
        <v>2727</v>
      </c>
      <c r="C2804" s="33">
        <f>AVERAGE(C2805:C2816)</f>
        <v>1818859191.1619303</v>
      </c>
      <c r="D2804" s="33"/>
      <c r="E2804" s="33">
        <f>AVERAGE(E2805:E2816)</f>
        <v>2.0149554166666666E-3</v>
      </c>
      <c r="F2804" s="33">
        <f>2*STDEV(E2805:E2816)</f>
        <v>5.5289614894230238E-7</v>
      </c>
      <c r="G2804" s="38">
        <f>1000*(E2804/((1+(0)/1000)*(E$2762/((1+((4.87)/1000))*0.0020052)))/0.0020052-1)</f>
        <v>1.7818736469463747</v>
      </c>
      <c r="H2804" s="38">
        <f>G2804-I2804</f>
        <v>-5.1081263530536249</v>
      </c>
      <c r="I2804" s="31">
        <v>6.89</v>
      </c>
      <c r="J2804" s="31"/>
      <c r="K2804" s="38">
        <f>F2804/0.0020052*1000</f>
        <v>0.27573117342025855</v>
      </c>
      <c r="L2804" s="32"/>
      <c r="M2804" s="25"/>
    </row>
    <row r="2805" spans="1:13" x14ac:dyDescent="0.2">
      <c r="A2805" s="25"/>
      <c r="B2805" s="35" t="s">
        <v>1758</v>
      </c>
      <c r="C2805" s="33">
        <v>1813887761.5849113</v>
      </c>
      <c r="D2805" s="33"/>
      <c r="E2805" s="33">
        <v>2.0147139999999999E-3</v>
      </c>
      <c r="F2805" s="33">
        <v>2.7153512049600004E-7</v>
      </c>
      <c r="G2805" s="38">
        <f>1000*(E2805/((1+(0)/1000)*(E$2762/((1+((4.87)/1000))*0.0020052)))/0.0020052-1)</f>
        <v>1.6618477452998714</v>
      </c>
      <c r="H2805" s="37"/>
      <c r="I2805" s="37"/>
      <c r="J2805" s="38">
        <f t="shared" ref="J2805:J2816" si="609">F2805/0.0020052*1000</f>
        <v>0.13541548</v>
      </c>
      <c r="K2805" s="38">
        <f t="shared" ref="K2805:K2816" si="610">SQRT((F2805/0.0020052*1000)^2+(F$2762/0.0020052*1000)^2)</f>
        <v>0.41467428360526321</v>
      </c>
      <c r="L2805" s="32"/>
      <c r="M2805" s="25"/>
    </row>
    <row r="2806" spans="1:13" x14ac:dyDescent="0.2">
      <c r="A2806" s="25"/>
      <c r="B2806" s="35" t="s">
        <v>1757</v>
      </c>
      <c r="C2806" s="33">
        <v>1814982363.931206</v>
      </c>
      <c r="D2806" s="33"/>
      <c r="E2806" s="33">
        <v>2.0151850000000001E-3</v>
      </c>
      <c r="F2806" s="33">
        <v>2.8945491112799998E-7</v>
      </c>
      <c r="G2806" s="38">
        <f t="shared" ref="G2806:G2816" si="611">1000*(E2806/((1+(0)/1000)*(E$2762/((1+((4.87)/1000))*0.0020052)))/0.0020052-1)</f>
        <v>1.8960163321506407</v>
      </c>
      <c r="H2806" s="37"/>
      <c r="I2806" s="37"/>
      <c r="J2806" s="38">
        <f t="shared" si="609"/>
        <v>0.14435213999999999</v>
      </c>
      <c r="K2806" s="38">
        <f t="shared" si="610"/>
        <v>0.41767804536806513</v>
      </c>
      <c r="L2806" s="32"/>
      <c r="M2806" s="25"/>
    </row>
    <row r="2807" spans="1:13" x14ac:dyDescent="0.2">
      <c r="A2807" s="25"/>
      <c r="B2807" s="35" t="s">
        <v>1756</v>
      </c>
      <c r="C2807" s="33">
        <v>1827016338.3063507</v>
      </c>
      <c r="D2807" s="33"/>
      <c r="E2807" s="33">
        <v>2.0151639999999998E-3</v>
      </c>
      <c r="F2807" s="33">
        <v>2.3627207433599999E-7</v>
      </c>
      <c r="G2807" s="38">
        <f t="shared" si="611"/>
        <v>1.8855756945201918</v>
      </c>
      <c r="H2807" s="37"/>
      <c r="I2807" s="37"/>
      <c r="J2807" s="38">
        <f t="shared" si="609"/>
        <v>0.11782967999999999</v>
      </c>
      <c r="K2807" s="38">
        <f t="shared" si="610"/>
        <v>0.40926915685012266</v>
      </c>
      <c r="L2807" s="32"/>
      <c r="M2807" s="25"/>
    </row>
    <row r="2808" spans="1:13" x14ac:dyDescent="0.2">
      <c r="A2808" s="25"/>
      <c r="B2808" s="35" t="s">
        <v>1755</v>
      </c>
      <c r="C2808" s="33">
        <v>1819318627.075525</v>
      </c>
      <c r="D2808" s="33"/>
      <c r="E2808" s="33">
        <v>2.015097E-3</v>
      </c>
      <c r="F2808" s="33">
        <v>2.4640631503199997E-7</v>
      </c>
      <c r="G2808" s="38">
        <f t="shared" si="611"/>
        <v>1.8522650887473624</v>
      </c>
      <c r="H2808" s="37"/>
      <c r="I2808" s="37"/>
      <c r="J2808" s="38">
        <f t="shared" si="609"/>
        <v>0.12288366000000001</v>
      </c>
      <c r="K2808" s="38">
        <f t="shared" si="610"/>
        <v>0.41075272750756442</v>
      </c>
      <c r="L2808" s="32"/>
      <c r="M2808" s="25"/>
    </row>
    <row r="2809" spans="1:13" x14ac:dyDescent="0.2">
      <c r="A2809" s="25"/>
      <c r="B2809" s="35" t="s">
        <v>1754</v>
      </c>
      <c r="C2809" s="33">
        <v>1820325326.5204778</v>
      </c>
      <c r="D2809" s="33"/>
      <c r="E2809" s="33">
        <v>2.0150670000000002E-3</v>
      </c>
      <c r="F2809" s="33">
        <v>2.9077441293599996E-7</v>
      </c>
      <c r="G2809" s="38">
        <f t="shared" si="611"/>
        <v>1.8373498921326892</v>
      </c>
      <c r="H2809" s="37"/>
      <c r="I2809" s="37"/>
      <c r="J2809" s="38">
        <f t="shared" si="609"/>
        <v>0.14501017999999999</v>
      </c>
      <c r="K2809" s="38">
        <f t="shared" si="610"/>
        <v>0.41790592429820883</v>
      </c>
      <c r="L2809" s="32"/>
      <c r="M2809" s="25"/>
    </row>
    <row r="2810" spans="1:13" x14ac:dyDescent="0.2">
      <c r="A2810" s="25"/>
      <c r="B2810" s="35" t="s">
        <v>1753</v>
      </c>
      <c r="C2810" s="33">
        <v>1824088977.5015473</v>
      </c>
      <c r="D2810" s="33"/>
      <c r="E2810" s="33">
        <v>2.015158E-3</v>
      </c>
      <c r="F2810" s="33">
        <v>2.825316774E-7</v>
      </c>
      <c r="G2810" s="38">
        <f t="shared" si="611"/>
        <v>1.8825926551973016</v>
      </c>
      <c r="H2810" s="37"/>
      <c r="I2810" s="37"/>
      <c r="J2810" s="38">
        <f t="shared" si="609"/>
        <v>0.14089950000000001</v>
      </c>
      <c r="K2810" s="38">
        <f t="shared" si="610"/>
        <v>0.41649739298122607</v>
      </c>
      <c r="L2810" s="32"/>
      <c r="M2810" s="25"/>
    </row>
    <row r="2811" spans="1:13" x14ac:dyDescent="0.2">
      <c r="A2811" s="25"/>
      <c r="B2811" s="35" t="s">
        <v>1752</v>
      </c>
      <c r="C2811" s="33">
        <v>1812702594.7952242</v>
      </c>
      <c r="D2811" s="33"/>
      <c r="E2811" s="33">
        <v>2.0148520000000001E-3</v>
      </c>
      <c r="F2811" s="33">
        <v>2.5741313855999998E-7</v>
      </c>
      <c r="G2811" s="38">
        <f t="shared" si="611"/>
        <v>1.7304576497274571</v>
      </c>
      <c r="H2811" s="37"/>
      <c r="I2811" s="37"/>
      <c r="J2811" s="38">
        <f t="shared" si="609"/>
        <v>0.12837280000000001</v>
      </c>
      <c r="K2811" s="38">
        <f t="shared" si="610"/>
        <v>0.41242815742835487</v>
      </c>
      <c r="L2811" s="32"/>
      <c r="M2811" s="25"/>
    </row>
    <row r="2812" spans="1:13" x14ac:dyDescent="0.2">
      <c r="A2812" s="25"/>
      <c r="B2812" s="35" t="s">
        <v>1751</v>
      </c>
      <c r="C2812" s="33">
        <v>1812976033.7316718</v>
      </c>
      <c r="D2812" s="33"/>
      <c r="E2812" s="33">
        <v>2.014853E-3</v>
      </c>
      <c r="F2812" s="33">
        <v>2.5302082816800005E-7</v>
      </c>
      <c r="G2812" s="38">
        <f t="shared" si="611"/>
        <v>1.7309548229480498</v>
      </c>
      <c r="H2812" s="37"/>
      <c r="I2812" s="37"/>
      <c r="J2812" s="38">
        <f t="shared" si="609"/>
        <v>0.12618234</v>
      </c>
      <c r="K2812" s="38">
        <f t="shared" si="610"/>
        <v>0.41175161467538107</v>
      </c>
      <c r="L2812" s="32"/>
      <c r="M2812" s="25"/>
    </row>
    <row r="2813" spans="1:13" x14ac:dyDescent="0.2">
      <c r="A2813" s="25"/>
      <c r="B2813" s="35" t="s">
        <v>1750</v>
      </c>
      <c r="C2813" s="33">
        <v>1823502352.4166186</v>
      </c>
      <c r="D2813" s="33"/>
      <c r="E2813" s="33">
        <v>2.0143169999999998E-3</v>
      </c>
      <c r="F2813" s="33">
        <v>3.4388678699999993E-7</v>
      </c>
      <c r="G2813" s="38">
        <f t="shared" si="611"/>
        <v>1.4644699767656366</v>
      </c>
      <c r="H2813" s="37"/>
      <c r="I2813" s="37"/>
      <c r="J2813" s="38">
        <f t="shared" si="609"/>
        <v>0.17149749999999997</v>
      </c>
      <c r="K2813" s="38">
        <f t="shared" si="610"/>
        <v>0.42781865523391788</v>
      </c>
      <c r="L2813" s="32"/>
      <c r="M2813" s="25"/>
    </row>
    <row r="2814" spans="1:13" x14ac:dyDescent="0.2">
      <c r="A2814" s="25"/>
      <c r="B2814" s="35" t="s">
        <v>1749</v>
      </c>
      <c r="C2814" s="33">
        <v>1813147268.5224864</v>
      </c>
      <c r="D2814" s="33"/>
      <c r="E2814" s="33">
        <v>2.0146959999999998E-3</v>
      </c>
      <c r="F2814" s="33">
        <v>3.7421868542400004E-7</v>
      </c>
      <c r="G2814" s="38">
        <f t="shared" si="611"/>
        <v>1.6528986273309787</v>
      </c>
      <c r="H2814" s="37"/>
      <c r="I2814" s="37"/>
      <c r="J2814" s="38">
        <f t="shared" si="609"/>
        <v>0.18662412</v>
      </c>
      <c r="K2814" s="38">
        <f t="shared" si="610"/>
        <v>0.434103641341192</v>
      </c>
      <c r="L2814" s="32"/>
      <c r="M2814" s="25"/>
    </row>
    <row r="2815" spans="1:13" x14ac:dyDescent="0.2">
      <c r="A2815" s="25"/>
      <c r="B2815" s="35" t="s">
        <v>1748</v>
      </c>
      <c r="C2815" s="33">
        <v>1820709177.4257877</v>
      </c>
      <c r="D2815" s="33"/>
      <c r="E2815" s="33">
        <v>2.0150950000000002E-3</v>
      </c>
      <c r="F2815" s="33">
        <v>2.6220143584800002E-7</v>
      </c>
      <c r="G2815" s="38">
        <f t="shared" si="611"/>
        <v>1.851270742306399</v>
      </c>
      <c r="H2815" s="37"/>
      <c r="I2815" s="37"/>
      <c r="J2815" s="38">
        <f t="shared" si="609"/>
        <v>0.13076073999999999</v>
      </c>
      <c r="K2815" s="38">
        <f t="shared" si="610"/>
        <v>0.41317766201145906</v>
      </c>
      <c r="L2815" s="32"/>
      <c r="M2815" s="25"/>
    </row>
    <row r="2816" spans="1:13" x14ac:dyDescent="0.2">
      <c r="A2816" s="25"/>
      <c r="B2816" s="35" t="s">
        <v>1747</v>
      </c>
      <c r="C2816" s="33">
        <v>1823653472.1313586</v>
      </c>
      <c r="D2816" s="33"/>
      <c r="E2816" s="33">
        <v>2.0152669999999998E-3</v>
      </c>
      <c r="F2816" s="33">
        <v>3.0978186415200001E-7</v>
      </c>
      <c r="G2816" s="38">
        <f t="shared" si="611"/>
        <v>1.9367845362305847</v>
      </c>
      <c r="H2816" s="37"/>
      <c r="I2816" s="37"/>
      <c r="J2816" s="38">
        <f t="shared" si="609"/>
        <v>0.15448925999999999</v>
      </c>
      <c r="K2816" s="38">
        <f t="shared" si="610"/>
        <v>0.42128890409700503</v>
      </c>
      <c r="L2816" s="32"/>
      <c r="M2816" s="25"/>
    </row>
    <row r="2817" spans="1:13" x14ac:dyDescent="0.2">
      <c r="A2817" s="25"/>
      <c r="B2817" s="35"/>
      <c r="C2817" s="33"/>
      <c r="D2817" s="33"/>
      <c r="E2817" s="33"/>
      <c r="F2817" s="33"/>
      <c r="G2817" s="31"/>
      <c r="H2817" s="37"/>
      <c r="I2817" s="37"/>
      <c r="J2817" s="31"/>
      <c r="K2817" s="31"/>
      <c r="L2817" s="32"/>
      <c r="M2817" s="25"/>
    </row>
    <row r="2818" spans="1:13" x14ac:dyDescent="0.2">
      <c r="A2818" s="25">
        <v>1</v>
      </c>
      <c r="B2818" s="35" t="s">
        <v>2728</v>
      </c>
      <c r="C2818" s="33">
        <f>AVERAGE(C2819:C2830)</f>
        <v>1803235746.4993517</v>
      </c>
      <c r="D2818" s="33"/>
      <c r="E2818" s="33">
        <f>AVERAGE(E2819:E2830)</f>
        <v>2.0123228333333337E-3</v>
      </c>
      <c r="F2818" s="33">
        <f>2*STDEV(E2819:E2830)</f>
        <v>9.3894363596289596E-7</v>
      </c>
      <c r="G2818" s="38">
        <f t="shared" ref="G2818:G2830" si="612">1000*(E2818/((1+(0)/1000)*(E$2762/((1+((4.87)/1000))*0.0020052)))/0.0020052-1)</f>
        <v>0.47302371290625089</v>
      </c>
      <c r="H2818" s="38">
        <f>G2818-I2818</f>
        <v>-5.0169762870937493</v>
      </c>
      <c r="I2818" s="31">
        <v>5.49</v>
      </c>
      <c r="J2818" s="31"/>
      <c r="K2818" s="38">
        <f>F2818/0.0020052*1000</f>
        <v>0.46825435665414722</v>
      </c>
      <c r="L2818" s="32"/>
      <c r="M2818" s="25"/>
    </row>
    <row r="2819" spans="1:13" x14ac:dyDescent="0.2">
      <c r="A2819" s="25"/>
      <c r="B2819" s="35" t="s">
        <v>1746</v>
      </c>
      <c r="C2819" s="33">
        <v>1801772911.4648054</v>
      </c>
      <c r="D2819" s="33"/>
      <c r="E2819" s="33">
        <v>2.011961E-3</v>
      </c>
      <c r="F2819" s="33">
        <v>3.0966223392E-7</v>
      </c>
      <c r="G2819" s="38">
        <f t="shared" si="612"/>
        <v>0.29312986929252993</v>
      </c>
      <c r="H2819" s="37"/>
      <c r="I2819" s="37"/>
      <c r="J2819" s="38">
        <f t="shared" ref="J2819:J2830" si="613">F2819/0.0020052*1000</f>
        <v>0.1544296</v>
      </c>
      <c r="K2819" s="38">
        <f t="shared" ref="K2819:K2830" si="614">SQRT((F2819/0.0020052*1000)^2+(F$2762/0.0020052*1000)^2)</f>
        <v>0.42126703006058741</v>
      </c>
      <c r="L2819" s="32"/>
      <c r="M2819" s="25"/>
    </row>
    <row r="2820" spans="1:13" x14ac:dyDescent="0.2">
      <c r="A2820" s="25"/>
      <c r="B2820" s="35" t="s">
        <v>1745</v>
      </c>
      <c r="C2820" s="33">
        <v>1802569120.776238</v>
      </c>
      <c r="D2820" s="33"/>
      <c r="E2820" s="33">
        <v>2.0120329999999999E-3</v>
      </c>
      <c r="F2820" s="33">
        <v>2.90605053744E-7</v>
      </c>
      <c r="G2820" s="38">
        <f t="shared" si="612"/>
        <v>0.3289263411674348</v>
      </c>
      <c r="H2820" s="37"/>
      <c r="I2820" s="37"/>
      <c r="J2820" s="38">
        <f t="shared" si="613"/>
        <v>0.14492572000000001</v>
      </c>
      <c r="K2820" s="38">
        <f t="shared" si="614"/>
        <v>0.41787662482774302</v>
      </c>
      <c r="L2820" s="32"/>
      <c r="M2820" s="25"/>
    </row>
    <row r="2821" spans="1:13" x14ac:dyDescent="0.2">
      <c r="A2821" s="25"/>
      <c r="B2821" s="35" t="s">
        <v>1744</v>
      </c>
      <c r="C2821" s="33">
        <v>1791223015.522131</v>
      </c>
      <c r="D2821" s="33"/>
      <c r="E2821" s="33">
        <v>2.0123139999999999E-3</v>
      </c>
      <c r="F2821" s="33">
        <v>2.8090714456799997E-7</v>
      </c>
      <c r="G2821" s="38">
        <f t="shared" si="612"/>
        <v>0.46863201612490357</v>
      </c>
      <c r="H2821" s="37"/>
      <c r="I2821" s="37"/>
      <c r="J2821" s="38">
        <f t="shared" si="613"/>
        <v>0.14008934000000001</v>
      </c>
      <c r="K2821" s="38">
        <f t="shared" si="614"/>
        <v>0.41622401713685803</v>
      </c>
      <c r="L2821" s="32"/>
      <c r="M2821" s="25"/>
    </row>
    <row r="2822" spans="1:13" x14ac:dyDescent="0.2">
      <c r="A2822" s="25"/>
      <c r="B2822" s="35" t="s">
        <v>1743</v>
      </c>
      <c r="C2822" s="33">
        <v>1803832497.2516711</v>
      </c>
      <c r="D2822" s="33"/>
      <c r="E2822" s="33">
        <v>2.0120419999999999E-3</v>
      </c>
      <c r="F2822" s="33">
        <v>2.4373370426399996E-7</v>
      </c>
      <c r="G2822" s="38">
        <f t="shared" si="612"/>
        <v>0.33340090015188117</v>
      </c>
      <c r="H2822" s="37"/>
      <c r="I2822" s="37"/>
      <c r="J2822" s="38">
        <f t="shared" si="613"/>
        <v>0.12155081999999999</v>
      </c>
      <c r="K2822" s="38">
        <f t="shared" si="614"/>
        <v>0.41035595658230706</v>
      </c>
      <c r="L2822" s="32"/>
      <c r="M2822" s="25"/>
    </row>
    <row r="2823" spans="1:13" x14ac:dyDescent="0.2">
      <c r="A2823" s="25"/>
      <c r="B2823" s="35" t="s">
        <v>1742</v>
      </c>
      <c r="C2823" s="33">
        <v>1804525707.4462492</v>
      </c>
      <c r="D2823" s="33"/>
      <c r="E2823" s="33">
        <v>2.0121129999999998E-3</v>
      </c>
      <c r="F2823" s="33">
        <v>2.9745722318400002E-7</v>
      </c>
      <c r="G2823" s="38">
        <f t="shared" si="612"/>
        <v>0.3687001988066374</v>
      </c>
      <c r="H2823" s="37"/>
      <c r="I2823" s="37"/>
      <c r="J2823" s="38">
        <f t="shared" si="613"/>
        <v>0.14834292000000002</v>
      </c>
      <c r="K2823" s="38">
        <f t="shared" si="614"/>
        <v>0.41907401634321628</v>
      </c>
      <c r="L2823" s="32"/>
      <c r="M2823" s="25"/>
    </row>
    <row r="2824" spans="1:13" x14ac:dyDescent="0.2">
      <c r="A2824" s="25"/>
      <c r="B2824" s="35" t="s">
        <v>1741</v>
      </c>
      <c r="C2824" s="33">
        <v>1816845183.3182068</v>
      </c>
      <c r="D2824" s="33"/>
      <c r="E2824" s="33">
        <v>2.012626E-3</v>
      </c>
      <c r="F2824" s="33">
        <v>2.8066896691200005E-7</v>
      </c>
      <c r="G2824" s="38">
        <f t="shared" si="612"/>
        <v>0.62375006091786034</v>
      </c>
      <c r="H2824" s="37"/>
      <c r="I2824" s="37"/>
      <c r="J2824" s="38">
        <f t="shared" si="613"/>
        <v>0.13997056000000002</v>
      </c>
      <c r="K2824" s="38">
        <f t="shared" si="614"/>
        <v>0.41618405414746673</v>
      </c>
      <c r="L2824" s="32"/>
      <c r="M2824" s="25"/>
    </row>
    <row r="2825" spans="1:13" x14ac:dyDescent="0.2">
      <c r="A2825" s="25"/>
      <c r="B2825" s="35" t="s">
        <v>1740</v>
      </c>
      <c r="C2825" s="33">
        <v>1802280490.6817396</v>
      </c>
      <c r="D2825" s="33"/>
      <c r="E2825" s="33">
        <v>2.01271E-3</v>
      </c>
      <c r="F2825" s="33">
        <v>3.1894558804799994E-7</v>
      </c>
      <c r="G2825" s="38">
        <f t="shared" si="612"/>
        <v>0.66551261143898977</v>
      </c>
      <c r="H2825" s="37"/>
      <c r="I2825" s="37"/>
      <c r="J2825" s="38">
        <f t="shared" si="613"/>
        <v>0.15905923999999999</v>
      </c>
      <c r="K2825" s="38">
        <f t="shared" si="614"/>
        <v>0.42298611217070176</v>
      </c>
      <c r="L2825" s="32"/>
      <c r="M2825" s="25"/>
    </row>
    <row r="2826" spans="1:13" x14ac:dyDescent="0.2">
      <c r="A2826" s="25"/>
      <c r="B2826" s="35" t="s">
        <v>1739</v>
      </c>
      <c r="C2826" s="33">
        <v>1799287494.8405492</v>
      </c>
      <c r="D2826" s="33"/>
      <c r="E2826" s="33">
        <v>2.0122880000000001E-3</v>
      </c>
      <c r="F2826" s="33">
        <v>2.1602665274400001E-7</v>
      </c>
      <c r="G2826" s="38">
        <f t="shared" si="612"/>
        <v>0.45570551239260126</v>
      </c>
      <c r="H2826" s="37"/>
      <c r="I2826" s="37"/>
      <c r="J2826" s="38">
        <f t="shared" si="613"/>
        <v>0.10773322</v>
      </c>
      <c r="K2826" s="38">
        <f t="shared" si="614"/>
        <v>0.40647737446440518</v>
      </c>
      <c r="L2826" s="32"/>
      <c r="M2826" s="25"/>
    </row>
    <row r="2827" spans="1:13" x14ac:dyDescent="0.2">
      <c r="A2827" s="25"/>
      <c r="B2827" s="35" t="s">
        <v>1738</v>
      </c>
      <c r="C2827" s="33">
        <v>1802449208.1957905</v>
      </c>
      <c r="D2827" s="33"/>
      <c r="E2827" s="33">
        <v>2.0124980000000002E-3</v>
      </c>
      <c r="F2827" s="33">
        <v>2.9512589745599999E-7</v>
      </c>
      <c r="G2827" s="38">
        <f t="shared" si="612"/>
        <v>0.56011188869531381</v>
      </c>
      <c r="H2827" s="37"/>
      <c r="I2827" s="37"/>
      <c r="J2827" s="38">
        <f t="shared" si="613"/>
        <v>0.14718028</v>
      </c>
      <c r="K2827" s="38">
        <f t="shared" si="614"/>
        <v>0.41866387959888096</v>
      </c>
      <c r="L2827" s="32"/>
      <c r="M2827" s="25"/>
    </row>
    <row r="2828" spans="1:13" x14ac:dyDescent="0.2">
      <c r="A2828" s="25"/>
      <c r="B2828" s="35" t="s">
        <v>1737</v>
      </c>
      <c r="C2828" s="33">
        <v>1794544650.1041131</v>
      </c>
      <c r="D2828" s="33"/>
      <c r="E2828" s="33">
        <v>2.013145E-3</v>
      </c>
      <c r="F2828" s="33">
        <v>2.5100528133600003E-7</v>
      </c>
      <c r="G2828" s="38">
        <f t="shared" si="612"/>
        <v>0.88178296235197351</v>
      </c>
      <c r="H2828" s="37"/>
      <c r="I2828" s="37"/>
      <c r="J2828" s="38">
        <f t="shared" si="613"/>
        <v>0.12517718</v>
      </c>
      <c r="K2828" s="38">
        <f t="shared" si="614"/>
        <v>0.41144469330963584</v>
      </c>
      <c r="L2828" s="32"/>
      <c r="M2828" s="25"/>
    </row>
    <row r="2829" spans="1:13" x14ac:dyDescent="0.2">
      <c r="A2829" s="25"/>
      <c r="B2829" s="35" t="s">
        <v>1736</v>
      </c>
      <c r="C2829" s="33">
        <v>1813579930.3115337</v>
      </c>
      <c r="D2829" s="33"/>
      <c r="E2829" s="33">
        <v>2.0113610000000001E-3</v>
      </c>
      <c r="F2829" s="33">
        <v>2.4816323116799997E-7</v>
      </c>
      <c r="G2829" s="38">
        <f t="shared" si="612"/>
        <v>-5.1740630012675481E-3</v>
      </c>
      <c r="H2829" s="37"/>
      <c r="I2829" s="37"/>
      <c r="J2829" s="38">
        <f t="shared" si="613"/>
        <v>0.12375983999999998</v>
      </c>
      <c r="K2829" s="38">
        <f t="shared" si="614"/>
        <v>0.41101570195885884</v>
      </c>
      <c r="L2829" s="32"/>
      <c r="M2829" s="25"/>
    </row>
    <row r="2830" spans="1:13" x14ac:dyDescent="0.2">
      <c r="A2830" s="25"/>
      <c r="B2830" s="35" t="s">
        <v>1735</v>
      </c>
      <c r="C2830" s="33">
        <v>1805918748.0791926</v>
      </c>
      <c r="D2830" s="33"/>
      <c r="E2830" s="33">
        <v>2.0127830000000002E-3</v>
      </c>
      <c r="F2830" s="33">
        <v>2.6991046735200001E-7</v>
      </c>
      <c r="G2830" s="38">
        <f t="shared" si="612"/>
        <v>0.70180625653493145</v>
      </c>
      <c r="H2830" s="37"/>
      <c r="I2830" s="37"/>
      <c r="J2830" s="38">
        <f t="shared" si="613"/>
        <v>0.13460526</v>
      </c>
      <c r="K2830" s="38">
        <f t="shared" si="614"/>
        <v>0.41441040681862162</v>
      </c>
      <c r="L2830" s="32"/>
      <c r="M2830" s="25"/>
    </row>
    <row r="2831" spans="1:13" x14ac:dyDescent="0.2">
      <c r="A2831" s="25"/>
      <c r="B2831" s="35"/>
      <c r="C2831" s="36"/>
      <c r="D2831" s="33"/>
      <c r="E2831" s="36"/>
      <c r="F2831" s="36"/>
      <c r="G2831" s="40"/>
      <c r="H2831" s="37"/>
      <c r="I2831" s="37"/>
      <c r="J2831" s="40"/>
      <c r="K2831" s="40"/>
      <c r="L2831" s="39"/>
      <c r="M2831" s="25"/>
    </row>
    <row r="2832" spans="1:13" x14ac:dyDescent="0.2">
      <c r="A2832" s="25"/>
      <c r="B2832" s="30" t="s">
        <v>3034</v>
      </c>
      <c r="C2832" s="36"/>
      <c r="D2832" s="33"/>
      <c r="E2832" s="36"/>
      <c r="F2832" s="36"/>
      <c r="G2832" s="40"/>
      <c r="H2832" s="37"/>
      <c r="I2832" s="40"/>
      <c r="J2832" s="40"/>
      <c r="K2832" s="40"/>
      <c r="L2832" s="39"/>
      <c r="M2832" s="25"/>
    </row>
    <row r="2833" spans="1:13" x14ac:dyDescent="0.2">
      <c r="A2833" s="25">
        <v>1</v>
      </c>
      <c r="B2833" s="35" t="s">
        <v>2704</v>
      </c>
      <c r="C2833" s="36">
        <f>AVERAGE(C2834:C2839)</f>
        <v>1557801166.6666667</v>
      </c>
      <c r="D2833" s="33"/>
      <c r="E2833" s="36">
        <f>AVERAGE(E2834:E2839)</f>
        <v>2.0224153333333332E-3</v>
      </c>
      <c r="F2833" s="36">
        <f>2*STDEV(E2834:E2839)</f>
        <v>1.091942611434753E-6</v>
      </c>
      <c r="G2833" s="37">
        <f t="shared" ref="G2833:G2839" si="615">1000*(E2833/((1+(0)/1000)*(E$2833/((1+((4.87)/1000))*0.0020052)))/0.0020052-1)</f>
        <v>4.8699999999999299</v>
      </c>
      <c r="H2833" s="38">
        <f>G2833-I2833</f>
        <v>-7.0166095156309893E-14</v>
      </c>
      <c r="I2833" s="38">
        <v>4.87</v>
      </c>
      <c r="J2833" s="40"/>
      <c r="K2833" s="37">
        <f>F2833/0.0020052*1000</f>
        <v>0.54455546151743117</v>
      </c>
      <c r="L2833" s="39"/>
      <c r="M2833" s="25"/>
    </row>
    <row r="2834" spans="1:13" x14ac:dyDescent="0.2">
      <c r="A2834" s="25"/>
      <c r="B2834" s="35" t="s">
        <v>1287</v>
      </c>
      <c r="C2834" s="36">
        <v>1545380000</v>
      </c>
      <c r="D2834" s="33"/>
      <c r="E2834" s="36">
        <v>2.022322E-3</v>
      </c>
      <c r="F2834" s="36">
        <v>2.6037534031199997E-7</v>
      </c>
      <c r="G2834" s="37">
        <f t="shared" si="615"/>
        <v>4.8236258130953669</v>
      </c>
      <c r="H2834" s="37"/>
      <c r="I2834" s="37"/>
      <c r="J2834" s="37">
        <f t="shared" ref="J2834:J2839" si="616">F2834/0.0020052*1000</f>
        <v>0.12985005999999999</v>
      </c>
      <c r="K2834" s="37">
        <f t="shared" ref="K2834:K2839" si="617">SQRT((F2834/0.0020052*1000)^2+(F$2833/0.0020052*1000)^2)</f>
        <v>0.55982290838305826</v>
      </c>
      <c r="L2834" s="39"/>
      <c r="M2834" s="25"/>
    </row>
    <row r="2835" spans="1:13" x14ac:dyDescent="0.2">
      <c r="A2835" s="25"/>
      <c r="B2835" s="35" t="s">
        <v>1288</v>
      </c>
      <c r="C2835" s="36">
        <v>1563626000</v>
      </c>
      <c r="D2835" s="33"/>
      <c r="E2835" s="36">
        <v>2.021934E-3</v>
      </c>
      <c r="F2835" s="36">
        <v>2.9049344431199998E-7</v>
      </c>
      <c r="G2835" s="37">
        <f t="shared" si="615"/>
        <v>4.6308416932492324</v>
      </c>
      <c r="H2835" s="37"/>
      <c r="I2835" s="37"/>
      <c r="J2835" s="37">
        <f t="shared" si="616"/>
        <v>0.14487005999999999</v>
      </c>
      <c r="K2835" s="37">
        <f t="shared" si="617"/>
        <v>0.5634962155621509</v>
      </c>
      <c r="L2835" s="39"/>
      <c r="M2835" s="25"/>
    </row>
    <row r="2836" spans="1:13" x14ac:dyDescent="0.2">
      <c r="A2836" s="25"/>
      <c r="B2836" s="35" t="s">
        <v>1289</v>
      </c>
      <c r="C2836" s="36">
        <v>1561603000</v>
      </c>
      <c r="D2836" s="33"/>
      <c r="E2836" s="36">
        <v>2.0226380000000002E-3</v>
      </c>
      <c r="F2836" s="36">
        <v>2.8712254269599999E-7</v>
      </c>
      <c r="G2836" s="37">
        <f t="shared" si="615"/>
        <v>4.9806355601866859</v>
      </c>
      <c r="H2836" s="37"/>
      <c r="I2836" s="37"/>
      <c r="J2836" s="37">
        <f t="shared" si="616"/>
        <v>0.14318897999999999</v>
      </c>
      <c r="K2836" s="37">
        <f t="shared" si="617"/>
        <v>0.56306636790160258</v>
      </c>
      <c r="L2836" s="39"/>
      <c r="M2836" s="25"/>
    </row>
    <row r="2837" spans="1:13" x14ac:dyDescent="0.2">
      <c r="A2837" s="25"/>
      <c r="B2837" s="35" t="s">
        <v>1290</v>
      </c>
      <c r="C2837" s="36">
        <v>1560518000</v>
      </c>
      <c r="D2837" s="33"/>
      <c r="E2837" s="36">
        <v>2.0234020000000001E-3</v>
      </c>
      <c r="F2837" s="36">
        <v>3.2594213188800003E-7</v>
      </c>
      <c r="G2837" s="37">
        <f t="shared" si="615"/>
        <v>5.3602414044195967</v>
      </c>
      <c r="H2837" s="37"/>
      <c r="I2837" s="37"/>
      <c r="J2837" s="37">
        <f t="shared" si="616"/>
        <v>0.16254844000000002</v>
      </c>
      <c r="K2837" s="37">
        <f t="shared" si="617"/>
        <v>0.56829802570033272</v>
      </c>
      <c r="L2837" s="39"/>
      <c r="M2837" s="25"/>
    </row>
    <row r="2838" spans="1:13" x14ac:dyDescent="0.2">
      <c r="A2838" s="25"/>
      <c r="B2838" s="35" t="s">
        <v>1291</v>
      </c>
      <c r="C2838" s="36">
        <v>1552128000</v>
      </c>
      <c r="D2838" s="33"/>
      <c r="E2838" s="36">
        <v>2.021985E-3</v>
      </c>
      <c r="F2838" s="36">
        <v>3.2926278319199998E-7</v>
      </c>
      <c r="G2838" s="37">
        <f t="shared" si="615"/>
        <v>4.65618187395056</v>
      </c>
      <c r="H2838" s="37"/>
      <c r="I2838" s="37"/>
      <c r="J2838" s="37">
        <f t="shared" si="616"/>
        <v>0.16420446</v>
      </c>
      <c r="K2838" s="37">
        <f t="shared" si="617"/>
        <v>0.56877390530188188</v>
      </c>
      <c r="L2838" s="39"/>
      <c r="M2838" s="25"/>
    </row>
    <row r="2839" spans="1:13" x14ac:dyDescent="0.2">
      <c r="A2839" s="25"/>
      <c r="B2839" s="35" t="s">
        <v>1292</v>
      </c>
      <c r="C2839" s="36">
        <v>1563552000</v>
      </c>
      <c r="D2839" s="33"/>
      <c r="E2839" s="36">
        <v>2.0222109999999999E-3</v>
      </c>
      <c r="F2839" s="36">
        <v>3.8527700248799998E-7</v>
      </c>
      <c r="G2839" s="37">
        <f t="shared" si="615"/>
        <v>4.7684736550981377</v>
      </c>
      <c r="H2839" s="37"/>
      <c r="I2839" s="37"/>
      <c r="J2839" s="37">
        <f t="shared" si="616"/>
        <v>0.19213893999999998</v>
      </c>
      <c r="K2839" s="37">
        <f t="shared" si="617"/>
        <v>0.57745824345383279</v>
      </c>
      <c r="L2839" s="39"/>
      <c r="M2839" s="25"/>
    </row>
    <row r="2840" spans="1:13" x14ac:dyDescent="0.2">
      <c r="A2840" s="25"/>
      <c r="B2840" s="35"/>
      <c r="C2840" s="36"/>
      <c r="D2840" s="33"/>
      <c r="E2840" s="36"/>
      <c r="F2840" s="36"/>
      <c r="G2840" s="40"/>
      <c r="H2840" s="37"/>
      <c r="I2840" s="37"/>
      <c r="J2840" s="40"/>
      <c r="K2840" s="40"/>
      <c r="L2840" s="39"/>
      <c r="M2840" s="25"/>
    </row>
    <row r="2841" spans="1:13" x14ac:dyDescent="0.2">
      <c r="A2841" s="25">
        <v>1</v>
      </c>
      <c r="B2841" s="35" t="s">
        <v>1539</v>
      </c>
      <c r="C2841" s="36">
        <f>AVERAGE(C2842:C2861)</f>
        <v>1475019950</v>
      </c>
      <c r="D2841" s="33"/>
      <c r="E2841" s="36">
        <f>AVERAGE(E2842:E2861)</f>
        <v>2.0150163000000002E-3</v>
      </c>
      <c r="F2841" s="36">
        <f>2*STDEV(E2842:E2861)</f>
        <v>1.2508484867648431E-6</v>
      </c>
      <c r="G2841" s="37">
        <f t="shared" ref="G2841:G2861" si="618">1000*(E2841/((1+(0)/1000)*(E$2833/((1+((4.87)/1000))*0.0020052)))/0.0020052-1)</f>
        <v>1.1936697709307165</v>
      </c>
      <c r="H2841" s="38">
        <f>G2841-I2841</f>
        <v>-9.2163302290692837</v>
      </c>
      <c r="I2841" s="37">
        <v>10.41</v>
      </c>
      <c r="J2841" s="40"/>
      <c r="K2841" s="37">
        <f>F2841/0.0020052*1000</f>
        <v>0.62380235725356226</v>
      </c>
      <c r="L2841" s="39"/>
      <c r="M2841" s="25"/>
    </row>
    <row r="2842" spans="1:13" x14ac:dyDescent="0.2">
      <c r="A2842" s="25"/>
      <c r="B2842" s="35" t="s">
        <v>1293</v>
      </c>
      <c r="C2842" s="36">
        <v>1469580000</v>
      </c>
      <c r="D2842" s="33"/>
      <c r="E2842" s="36">
        <v>2.0152170000000001E-3</v>
      </c>
      <c r="F2842" s="36">
        <v>2.9874460168800002E-7</v>
      </c>
      <c r="G2842" s="37">
        <f t="shared" si="618"/>
        <v>1.2933908349850309</v>
      </c>
      <c r="H2842" s="37"/>
      <c r="I2842" s="37"/>
      <c r="J2842" s="37">
        <f t="shared" ref="J2842:J2861" si="619">F2842/0.0020052*1000</f>
        <v>0.14898494000000001</v>
      </c>
      <c r="K2842" s="37">
        <f t="shared" ref="K2842:K2861" si="620">SQRT((F2842/0.0020052*1000)^2+(F$2833/0.0020052*1000)^2)</f>
        <v>0.56456812079258079</v>
      </c>
      <c r="L2842" s="39"/>
      <c r="M2842" s="25"/>
    </row>
    <row r="2843" spans="1:13" x14ac:dyDescent="0.2">
      <c r="A2843" s="25"/>
      <c r="B2843" s="35" t="s">
        <v>1294</v>
      </c>
      <c r="C2843" s="36">
        <v>1472227000</v>
      </c>
      <c r="D2843" s="33"/>
      <c r="E2843" s="36">
        <v>2.01592E-3</v>
      </c>
      <c r="F2843" s="36">
        <v>3.0495570868799996E-7</v>
      </c>
      <c r="G2843" s="37">
        <f t="shared" si="618"/>
        <v>1.642687835634149</v>
      </c>
      <c r="H2843" s="37"/>
      <c r="I2843" s="37"/>
      <c r="J2843" s="37">
        <f t="shared" si="619"/>
        <v>0.15208243999999999</v>
      </c>
      <c r="K2843" s="37">
        <f t="shared" si="620"/>
        <v>0.56539341986338687</v>
      </c>
      <c r="L2843" s="39"/>
      <c r="M2843" s="25"/>
    </row>
    <row r="2844" spans="1:13" x14ac:dyDescent="0.2">
      <c r="A2844" s="25"/>
      <c r="B2844" s="35" t="s">
        <v>1295</v>
      </c>
      <c r="C2844" s="36">
        <v>1473435000</v>
      </c>
      <c r="D2844" s="33"/>
      <c r="E2844" s="36">
        <v>2.0153749999999998E-3</v>
      </c>
      <c r="F2844" s="36">
        <v>3.1416972300000001E-7</v>
      </c>
      <c r="G2844" s="37">
        <f t="shared" si="618"/>
        <v>1.3718957085304684</v>
      </c>
      <c r="H2844" s="37"/>
      <c r="I2844" s="37"/>
      <c r="J2844" s="37">
        <f t="shared" si="619"/>
        <v>0.15667750000000003</v>
      </c>
      <c r="K2844" s="37">
        <f t="shared" si="620"/>
        <v>0.56664670622418034</v>
      </c>
      <c r="L2844" s="39"/>
      <c r="M2844" s="25"/>
    </row>
    <row r="2845" spans="1:13" x14ac:dyDescent="0.2">
      <c r="A2845" s="25"/>
      <c r="B2845" s="35" t="s">
        <v>1296</v>
      </c>
      <c r="C2845" s="36">
        <v>1473936000</v>
      </c>
      <c r="D2845" s="33"/>
      <c r="E2845" s="36">
        <v>2.0149740000000001E-3</v>
      </c>
      <c r="F2845" s="36">
        <v>4.7967231383999991E-7</v>
      </c>
      <c r="G2845" s="37">
        <f t="shared" si="618"/>
        <v>1.1726523269370848</v>
      </c>
      <c r="H2845" s="37"/>
      <c r="I2845" s="37"/>
      <c r="J2845" s="37">
        <f t="shared" si="619"/>
        <v>0.23921419999999996</v>
      </c>
      <c r="K2845" s="37">
        <f t="shared" si="620"/>
        <v>0.59478070257036963</v>
      </c>
      <c r="L2845" s="39"/>
      <c r="M2845" s="25"/>
    </row>
    <row r="2846" spans="1:13" x14ac:dyDescent="0.2">
      <c r="A2846" s="25"/>
      <c r="B2846" s="35" t="s">
        <v>1297</v>
      </c>
      <c r="C2846" s="36">
        <v>1482325000</v>
      </c>
      <c r="D2846" s="33"/>
      <c r="E2846" s="36">
        <v>2.0158659999999998E-3</v>
      </c>
      <c r="F2846" s="36">
        <v>3.59531999064E-7</v>
      </c>
      <c r="G2846" s="37">
        <f t="shared" si="618"/>
        <v>1.6158570560678154</v>
      </c>
      <c r="H2846" s="37"/>
      <c r="I2846" s="37"/>
      <c r="J2846" s="37">
        <f t="shared" si="619"/>
        <v>0.17929982</v>
      </c>
      <c r="K2846" s="37">
        <f t="shared" si="620"/>
        <v>0.57331411644969532</v>
      </c>
      <c r="L2846" s="39"/>
      <c r="M2846" s="25"/>
    </row>
    <row r="2847" spans="1:13" x14ac:dyDescent="0.2">
      <c r="A2847" s="25"/>
      <c r="B2847" s="35" t="s">
        <v>1298</v>
      </c>
      <c r="C2847" s="36">
        <v>1471400000</v>
      </c>
      <c r="D2847" s="33"/>
      <c r="E2847" s="36">
        <v>2.0151990000000001E-3</v>
      </c>
      <c r="F2847" s="36">
        <v>3.3042130754399997E-7</v>
      </c>
      <c r="G2847" s="37">
        <f t="shared" si="618"/>
        <v>1.2844472417963271</v>
      </c>
      <c r="H2847" s="37"/>
      <c r="I2847" s="37"/>
      <c r="J2847" s="37">
        <f t="shared" si="619"/>
        <v>0.16478222000000001</v>
      </c>
      <c r="K2847" s="37">
        <f t="shared" si="620"/>
        <v>0.56894097294586798</v>
      </c>
      <c r="L2847" s="39"/>
      <c r="M2847" s="25"/>
    </row>
    <row r="2848" spans="1:13" x14ac:dyDescent="0.2">
      <c r="A2848" s="25"/>
      <c r="B2848" s="35" t="s">
        <v>1299</v>
      </c>
      <c r="C2848" s="36">
        <v>1470416000</v>
      </c>
      <c r="D2848" s="33"/>
      <c r="E2848" s="36">
        <v>2.014596E-3</v>
      </c>
      <c r="F2848" s="36">
        <v>3.5492396925599999E-7</v>
      </c>
      <c r="G2848" s="37">
        <f t="shared" si="618"/>
        <v>0.98483686997363762</v>
      </c>
      <c r="H2848" s="37"/>
      <c r="I2848" s="37"/>
      <c r="J2848" s="37">
        <f t="shared" si="619"/>
        <v>0.17700178</v>
      </c>
      <c r="K2848" s="37">
        <f t="shared" si="620"/>
        <v>0.57259958155034563</v>
      </c>
      <c r="L2848" s="39"/>
      <c r="M2848" s="25"/>
    </row>
    <row r="2849" spans="1:13" x14ac:dyDescent="0.2">
      <c r="A2849" s="25"/>
      <c r="B2849" s="35" t="s">
        <v>1300</v>
      </c>
      <c r="C2849" s="36">
        <v>1466661000</v>
      </c>
      <c r="D2849" s="33"/>
      <c r="E2849" s="36">
        <v>2.0161839999999999E-3</v>
      </c>
      <c r="F2849" s="36">
        <v>3.8099004530400005E-7</v>
      </c>
      <c r="G2849" s="37">
        <f t="shared" si="618"/>
        <v>1.773860535735583</v>
      </c>
      <c r="H2849" s="37"/>
      <c r="I2849" s="37"/>
      <c r="J2849" s="37">
        <f t="shared" si="619"/>
        <v>0.19000102000000002</v>
      </c>
      <c r="K2849" s="37">
        <f t="shared" si="620"/>
        <v>0.57675041245715886</v>
      </c>
      <c r="L2849" s="39"/>
      <c r="M2849" s="25"/>
    </row>
    <row r="2850" spans="1:13" x14ac:dyDescent="0.2">
      <c r="A2850" s="25"/>
      <c r="B2850" s="35" t="s">
        <v>1301</v>
      </c>
      <c r="C2850" s="36">
        <v>1472662000</v>
      </c>
      <c r="D2850" s="33"/>
      <c r="E2850" s="36">
        <v>2.0150060000000002E-3</v>
      </c>
      <c r="F2850" s="36">
        <v>2.6449173518399991E-7</v>
      </c>
      <c r="G2850" s="37">
        <f t="shared" si="618"/>
        <v>1.1885520481615952</v>
      </c>
      <c r="H2850" s="37"/>
      <c r="I2850" s="37"/>
      <c r="J2850" s="37">
        <f t="shared" si="619"/>
        <v>0.13190291999999998</v>
      </c>
      <c r="K2850" s="37">
        <f t="shared" si="620"/>
        <v>0.56030262445663137</v>
      </c>
      <c r="L2850" s="39"/>
      <c r="M2850" s="25"/>
    </row>
    <row r="2851" spans="1:13" x14ac:dyDescent="0.2">
      <c r="A2851" s="25"/>
      <c r="B2851" s="35" t="s">
        <v>1302</v>
      </c>
      <c r="C2851" s="36">
        <v>1467790000</v>
      </c>
      <c r="D2851" s="33"/>
      <c r="E2851" s="36">
        <v>2.0146750000000001E-3</v>
      </c>
      <c r="F2851" s="36">
        <v>7.3818149472000011E-7</v>
      </c>
      <c r="G2851" s="37">
        <f t="shared" si="618"/>
        <v>1.0240893067463563</v>
      </c>
      <c r="H2851" s="37"/>
      <c r="I2851" s="37"/>
      <c r="J2851" s="37">
        <f t="shared" si="619"/>
        <v>0.36813360000000006</v>
      </c>
      <c r="K2851" s="37">
        <f t="shared" si="620"/>
        <v>0.65731499155079565</v>
      </c>
      <c r="L2851" s="39"/>
      <c r="M2851" s="25"/>
    </row>
    <row r="2852" spans="1:13" x14ac:dyDescent="0.2">
      <c r="A2852" s="25"/>
      <c r="B2852" s="35" t="s">
        <v>1303</v>
      </c>
      <c r="C2852" s="36">
        <v>1473794000</v>
      </c>
      <c r="D2852" s="33"/>
      <c r="E2852" s="36">
        <v>2.015598E-3</v>
      </c>
      <c r="F2852" s="36">
        <v>4.0365718703999998E-7</v>
      </c>
      <c r="G2852" s="37">
        <f t="shared" si="618"/>
        <v>1.4826968908132621</v>
      </c>
      <c r="H2852" s="37"/>
      <c r="I2852" s="37"/>
      <c r="J2852" s="37">
        <f t="shared" si="619"/>
        <v>0.20130519999999999</v>
      </c>
      <c r="K2852" s="37">
        <f t="shared" si="620"/>
        <v>0.58057250556283013</v>
      </c>
      <c r="L2852" s="39"/>
      <c r="M2852" s="25"/>
    </row>
    <row r="2853" spans="1:13" x14ac:dyDescent="0.2">
      <c r="A2853" s="25"/>
      <c r="B2853" s="35" t="s">
        <v>1304</v>
      </c>
      <c r="C2853" s="36">
        <v>1466643000</v>
      </c>
      <c r="D2853" s="33"/>
      <c r="E2853" s="36">
        <v>2.0141410000000001E-3</v>
      </c>
      <c r="F2853" s="36">
        <v>3.9477603592799994E-7</v>
      </c>
      <c r="G2853" s="37">
        <f t="shared" si="618"/>
        <v>0.75876270881369834</v>
      </c>
      <c r="H2853" s="37"/>
      <c r="I2853" s="37"/>
      <c r="J2853" s="37">
        <f t="shared" si="619"/>
        <v>0.19687613999999998</v>
      </c>
      <c r="K2853" s="37">
        <f t="shared" si="620"/>
        <v>0.57905169473006646</v>
      </c>
      <c r="L2853" s="39"/>
      <c r="M2853" s="25"/>
    </row>
    <row r="2854" spans="1:13" x14ac:dyDescent="0.2">
      <c r="A2854" s="25"/>
      <c r="B2854" s="35" t="s">
        <v>1305</v>
      </c>
      <c r="C2854" s="36">
        <v>1469533000</v>
      </c>
      <c r="D2854" s="33"/>
      <c r="E2854" s="36">
        <v>2.014484E-3</v>
      </c>
      <c r="F2854" s="36">
        <v>2.98895633352E-7</v>
      </c>
      <c r="G2854" s="37">
        <f t="shared" si="618"/>
        <v>0.92918784568807311</v>
      </c>
      <c r="H2854" s="37"/>
      <c r="I2854" s="37"/>
      <c r="J2854" s="37">
        <f t="shared" si="619"/>
        <v>0.14906026</v>
      </c>
      <c r="K2854" s="37">
        <f t="shared" si="620"/>
        <v>0.56458800180284563</v>
      </c>
      <c r="L2854" s="39"/>
      <c r="M2854" s="25"/>
    </row>
    <row r="2855" spans="1:13" x14ac:dyDescent="0.2">
      <c r="A2855" s="25"/>
      <c r="B2855" s="35" t="s">
        <v>1306</v>
      </c>
      <c r="C2855" s="36">
        <v>1468496000</v>
      </c>
      <c r="D2855" s="33"/>
      <c r="E2855" s="36">
        <v>2.0150820000000001E-3</v>
      </c>
      <c r="F2855" s="36">
        <v>3.1982956041600003E-7</v>
      </c>
      <c r="G2855" s="37">
        <f t="shared" si="618"/>
        <v>1.22631388606953</v>
      </c>
      <c r="H2855" s="37"/>
      <c r="I2855" s="37"/>
      <c r="J2855" s="37">
        <f t="shared" si="619"/>
        <v>0.15950008000000002</v>
      </c>
      <c r="K2855" s="37">
        <f t="shared" si="620"/>
        <v>0.56743363152748427</v>
      </c>
      <c r="L2855" s="39"/>
      <c r="M2855" s="25"/>
    </row>
    <row r="2856" spans="1:13" x14ac:dyDescent="0.2">
      <c r="A2856" s="25"/>
      <c r="B2856" s="35" t="s">
        <v>1307</v>
      </c>
      <c r="C2856" s="36">
        <v>1464562000</v>
      </c>
      <c r="D2856" s="33"/>
      <c r="E2856" s="36">
        <v>2.0155709999999999E-3</v>
      </c>
      <c r="F2856" s="36">
        <v>4.2209901144000007E-7</v>
      </c>
      <c r="G2856" s="37">
        <f t="shared" si="618"/>
        <v>1.4692815010302063</v>
      </c>
      <c r="H2856" s="37"/>
      <c r="I2856" s="37"/>
      <c r="J2856" s="37">
        <f t="shared" si="619"/>
        <v>0.21050220000000003</v>
      </c>
      <c r="K2856" s="37">
        <f t="shared" si="620"/>
        <v>0.58382516807114659</v>
      </c>
      <c r="L2856" s="39"/>
      <c r="M2856" s="25"/>
    </row>
    <row r="2857" spans="1:13" x14ac:dyDescent="0.2">
      <c r="A2857" s="25"/>
      <c r="B2857" s="35" t="s">
        <v>1308</v>
      </c>
      <c r="C2857" s="36">
        <v>1462710000</v>
      </c>
      <c r="D2857" s="33"/>
      <c r="E2857" s="36">
        <v>2.0148660000000001E-3</v>
      </c>
      <c r="F2857" s="36">
        <v>4.0854626568E-7</v>
      </c>
      <c r="G2857" s="37">
        <f t="shared" si="618"/>
        <v>1.1189907678048616</v>
      </c>
      <c r="H2857" s="37"/>
      <c r="I2857" s="37"/>
      <c r="J2857" s="37">
        <f t="shared" si="619"/>
        <v>0.20374340000000002</v>
      </c>
      <c r="K2857" s="37">
        <f t="shared" si="620"/>
        <v>0.58142241418096574</v>
      </c>
      <c r="L2857" s="39"/>
      <c r="M2857" s="25"/>
    </row>
    <row r="2858" spans="1:13" x14ac:dyDescent="0.2">
      <c r="A2858" s="25"/>
      <c r="B2858" s="35" t="s">
        <v>1309</v>
      </c>
      <c r="C2858" s="36">
        <v>1461873000</v>
      </c>
      <c r="D2858" s="33"/>
      <c r="E2858" s="36">
        <v>2.013857E-3</v>
      </c>
      <c r="F2858" s="36">
        <v>3.4875737769600001E-7</v>
      </c>
      <c r="G2858" s="37">
        <f t="shared" si="618"/>
        <v>0.61765268294711184</v>
      </c>
      <c r="H2858" s="37"/>
      <c r="I2858" s="37"/>
      <c r="J2858" s="37">
        <f t="shared" si="619"/>
        <v>0.17392647999999999</v>
      </c>
      <c r="K2858" s="37">
        <f t="shared" si="620"/>
        <v>0.57165642751013734</v>
      </c>
      <c r="L2858" s="39"/>
      <c r="M2858" s="25"/>
    </row>
    <row r="2859" spans="1:13" x14ac:dyDescent="0.2">
      <c r="A2859" s="25"/>
      <c r="B2859" s="35" t="s">
        <v>1310</v>
      </c>
      <c r="C2859" s="36">
        <v>1464702000</v>
      </c>
      <c r="D2859" s="33"/>
      <c r="E2859" s="36">
        <v>2.0143090000000002E-3</v>
      </c>
      <c r="F2859" s="36">
        <v>3.5205785668800002E-7</v>
      </c>
      <c r="G2859" s="37">
        <f t="shared" si="618"/>
        <v>0.8422362452420451</v>
      </c>
      <c r="H2859" s="37"/>
      <c r="I2859" s="37"/>
      <c r="J2859" s="37">
        <f t="shared" si="619"/>
        <v>0.17557244</v>
      </c>
      <c r="K2859" s="37">
        <f t="shared" si="620"/>
        <v>0.57215935923133865</v>
      </c>
      <c r="L2859" s="39"/>
      <c r="M2859" s="25"/>
    </row>
    <row r="2860" spans="1:13" x14ac:dyDescent="0.2">
      <c r="A2860" s="25"/>
      <c r="B2860" s="35" t="s">
        <v>1311</v>
      </c>
      <c r="C2860" s="36">
        <v>1464174000</v>
      </c>
      <c r="D2860" s="33"/>
      <c r="E2860" s="36">
        <v>2.0150699999999999E-3</v>
      </c>
      <c r="F2860" s="36">
        <v>2.2827148675200004E-7</v>
      </c>
      <c r="G2860" s="37">
        <f t="shared" si="618"/>
        <v>1.220351490610172</v>
      </c>
      <c r="H2860" s="37"/>
      <c r="I2860" s="37"/>
      <c r="J2860" s="37">
        <f t="shared" si="619"/>
        <v>0.11383976000000001</v>
      </c>
      <c r="K2860" s="37">
        <f t="shared" si="620"/>
        <v>0.5563273691140137</v>
      </c>
      <c r="L2860" s="39"/>
      <c r="M2860" s="25"/>
    </row>
    <row r="2861" spans="1:13" x14ac:dyDescent="0.2">
      <c r="A2861" s="25"/>
      <c r="B2861" s="35" t="s">
        <v>1312</v>
      </c>
      <c r="C2861" s="36">
        <v>1583480000</v>
      </c>
      <c r="D2861" s="33"/>
      <c r="E2861" s="36">
        <v>2.0143359999999998E-3</v>
      </c>
      <c r="F2861" s="36">
        <v>4.6417612824000006E-7</v>
      </c>
      <c r="G2861" s="37">
        <f t="shared" si="618"/>
        <v>0.85565163502487884</v>
      </c>
      <c r="H2861" s="37"/>
      <c r="I2861" s="37"/>
      <c r="J2861" s="37">
        <f t="shared" si="619"/>
        <v>0.23148620000000003</v>
      </c>
      <c r="K2861" s="37">
        <f t="shared" si="620"/>
        <v>0.5917148903474565</v>
      </c>
      <c r="L2861" s="39"/>
      <c r="M2861" s="25"/>
    </row>
    <row r="2862" spans="1:13" x14ac:dyDescent="0.2">
      <c r="A2862" s="25"/>
      <c r="B2862" s="48"/>
      <c r="C2862" s="33"/>
      <c r="D2862" s="33"/>
      <c r="E2862" s="33"/>
      <c r="F2862" s="33"/>
      <c r="G2862" s="31"/>
      <c r="H2862" s="37"/>
      <c r="I2862" s="37"/>
      <c r="J2862" s="31"/>
      <c r="K2862" s="31"/>
      <c r="L2862" s="32"/>
      <c r="M2862" s="25"/>
    </row>
    <row r="2863" spans="1:13" x14ac:dyDescent="0.2">
      <c r="A2863" s="25"/>
      <c r="B2863" s="30" t="s">
        <v>3015</v>
      </c>
      <c r="C2863" s="33"/>
      <c r="D2863" s="33"/>
      <c r="E2863" s="33"/>
      <c r="F2863" s="33"/>
      <c r="G2863" s="31"/>
      <c r="H2863" s="37"/>
      <c r="I2863" s="37"/>
      <c r="J2863" s="31"/>
      <c r="K2863" s="31"/>
      <c r="L2863" s="32"/>
      <c r="M2863" s="25"/>
    </row>
    <row r="2864" spans="1:13" x14ac:dyDescent="0.2">
      <c r="A2864" s="25"/>
      <c r="B2864" s="50" t="s">
        <v>3014</v>
      </c>
      <c r="C2864" s="33"/>
      <c r="D2864" s="33"/>
      <c r="E2864" s="33"/>
      <c r="F2864" s="33"/>
      <c r="G2864" s="31"/>
      <c r="H2864" s="31"/>
      <c r="I2864" s="31"/>
      <c r="J2864" s="31"/>
      <c r="K2864" s="31"/>
      <c r="L2864" s="32"/>
      <c r="M2864" s="25"/>
    </row>
    <row r="2865" spans="1:13" x14ac:dyDescent="0.2">
      <c r="A2865" s="25">
        <v>1</v>
      </c>
      <c r="B2865" s="35" t="s">
        <v>3013</v>
      </c>
      <c r="C2865" s="33">
        <f>AVERAGE(C2866:C2873)</f>
        <v>1458627625</v>
      </c>
      <c r="D2865" s="33">
        <f>AVERAGE(D2866:D2873)</f>
        <v>3.4346419895668921E-4</v>
      </c>
      <c r="E2865" s="33">
        <f>AVERAGE(E2866:E2873)</f>
        <v>2.0207879999999999E-3</v>
      </c>
      <c r="F2865" s="33">
        <f>2*STDEV(E2866:E2873)</f>
        <v>6.9490225417456759E-7</v>
      </c>
      <c r="G2865" s="38">
        <f t="shared" ref="G2865:G2901" si="621">1000*(E2865/((1+(0)/1000)*(E$2865/((1+((4.87)/1000))*0.0020052)))/0.0020052-1)</f>
        <v>4.8699999999999299</v>
      </c>
      <c r="H2865" s="38">
        <f>G2865-I2865</f>
        <v>-7.0166095156309893E-14</v>
      </c>
      <c r="I2865" s="38">
        <v>4.87</v>
      </c>
      <c r="J2865" s="31"/>
      <c r="K2865" s="38">
        <f>F2865/0.0020052*1000</f>
        <v>0.34655009683551152</v>
      </c>
      <c r="L2865" s="32"/>
      <c r="M2865" s="25"/>
    </row>
    <row r="2866" spans="1:13" x14ac:dyDescent="0.2">
      <c r="A2866" s="25"/>
      <c r="B2866" s="48" t="s">
        <v>2766</v>
      </c>
      <c r="C2866" s="33">
        <v>1494273000</v>
      </c>
      <c r="D2866" s="36">
        <v>3.5801583780206161E-4</v>
      </c>
      <c r="E2866" s="33">
        <v>2.0210179999999999E-3</v>
      </c>
      <c r="F2866" s="33">
        <v>4.5791990423999999E-7</v>
      </c>
      <c r="G2866" s="38">
        <f t="shared" si="621"/>
        <v>4.9843712749679803</v>
      </c>
      <c r="H2866" s="37"/>
      <c r="I2866" s="37"/>
      <c r="J2866" s="38">
        <f t="shared" ref="J2866:J2873" si="622">F2866/0.0020052*1000</f>
        <v>0.22836619999999999</v>
      </c>
      <c r="K2866" s="38">
        <f t="shared" ref="K2866:K2873" si="623">SQRT((F2866/0.0020052*1000)^2+(F$2865/0.0020052*1000)^2)</f>
        <v>0.41502781945207284</v>
      </c>
      <c r="L2866" s="32"/>
      <c r="M2866" s="25"/>
    </row>
    <row r="2867" spans="1:13" x14ac:dyDescent="0.2">
      <c r="A2867" s="25"/>
      <c r="B2867" s="48" t="s">
        <v>2762</v>
      </c>
      <c r="C2867" s="33">
        <v>1481950000</v>
      </c>
      <c r="D2867" s="36">
        <v>3.3583285535949254E-4</v>
      </c>
      <c r="E2867" s="33">
        <v>2.0210649999999998E-3</v>
      </c>
      <c r="F2867" s="33">
        <v>4.5878775480000007E-7</v>
      </c>
      <c r="G2867" s="38">
        <f t="shared" si="621"/>
        <v>5.0077427963743926</v>
      </c>
      <c r="H2867" s="37"/>
      <c r="I2867" s="37"/>
      <c r="J2867" s="38">
        <f t="shared" si="622"/>
        <v>0.22879900000000003</v>
      </c>
      <c r="K2867" s="38">
        <f t="shared" si="623"/>
        <v>0.4152661219238844</v>
      </c>
      <c r="L2867" s="32"/>
      <c r="M2867" s="25"/>
    </row>
    <row r="2868" spans="1:13" x14ac:dyDescent="0.2">
      <c r="A2868" s="25"/>
      <c r="B2868" s="48" t="s">
        <v>3012</v>
      </c>
      <c r="C2868" s="33">
        <v>1467077000</v>
      </c>
      <c r="D2868" s="36">
        <v>3.5236105535019636E-4</v>
      </c>
      <c r="E2868" s="33">
        <v>2.0213919999999999E-3</v>
      </c>
      <c r="F2868" s="33">
        <v>2.80942235568E-7</v>
      </c>
      <c r="G2868" s="38">
        <f t="shared" si="621"/>
        <v>5.1703489133940739</v>
      </c>
      <c r="H2868" s="37"/>
      <c r="I2868" s="37"/>
      <c r="J2868" s="38">
        <f t="shared" si="622"/>
        <v>0.14010684000000001</v>
      </c>
      <c r="K2868" s="38">
        <f t="shared" si="623"/>
        <v>0.37380061026098932</v>
      </c>
      <c r="L2868" s="32"/>
      <c r="M2868" s="25"/>
    </row>
    <row r="2869" spans="1:13" x14ac:dyDescent="0.2">
      <c r="A2869" s="25"/>
      <c r="B2869" s="48" t="s">
        <v>2765</v>
      </c>
      <c r="C2869" s="33">
        <v>1471063000</v>
      </c>
      <c r="D2869" s="36">
        <v>3.3049169206213463E-4</v>
      </c>
      <c r="E2869" s="33">
        <v>2.0202990000000001E-3</v>
      </c>
      <c r="F2869" s="33">
        <v>4.0080250411200001E-7</v>
      </c>
      <c r="G2869" s="38">
        <f t="shared" si="621"/>
        <v>4.6268367240900332</v>
      </c>
      <c r="H2869" s="37"/>
      <c r="I2869" s="37"/>
      <c r="J2869" s="38">
        <f t="shared" si="622"/>
        <v>0.19988156000000001</v>
      </c>
      <c r="K2869" s="38">
        <f t="shared" si="623"/>
        <v>0.40006200475018372</v>
      </c>
      <c r="L2869" s="32"/>
      <c r="M2869" s="25"/>
    </row>
    <row r="2870" spans="1:13" x14ac:dyDescent="0.2">
      <c r="A2870" s="25"/>
      <c r="B2870" s="48" t="s">
        <v>2764</v>
      </c>
      <c r="C2870" s="33">
        <v>1452312000</v>
      </c>
      <c r="D2870" s="36">
        <v>3.5577355279030955E-4</v>
      </c>
      <c r="E2870" s="33">
        <v>2.0206019999999998E-3</v>
      </c>
      <c r="F2870" s="33">
        <v>6.1549212959999993E-7</v>
      </c>
      <c r="G2870" s="38">
        <f t="shared" si="621"/>
        <v>4.7775084471997076</v>
      </c>
      <c r="H2870" s="37"/>
      <c r="I2870" s="37"/>
      <c r="J2870" s="38">
        <f t="shared" si="622"/>
        <v>0.306948</v>
      </c>
      <c r="K2870" s="38">
        <f t="shared" si="623"/>
        <v>0.46294064881008495</v>
      </c>
      <c r="L2870" s="32"/>
      <c r="M2870" s="25"/>
    </row>
    <row r="2871" spans="1:13" x14ac:dyDescent="0.2">
      <c r="A2871" s="25"/>
      <c r="B2871" s="48" t="s">
        <v>3011</v>
      </c>
      <c r="C2871" s="33">
        <v>1433851000</v>
      </c>
      <c r="D2871" s="36">
        <v>3.1310687093707784E-4</v>
      </c>
      <c r="E2871" s="33">
        <v>2.0207210000000001E-3</v>
      </c>
      <c r="F2871" s="33">
        <v>6.5183116607999996E-7</v>
      </c>
      <c r="G2871" s="38">
        <f t="shared" si="621"/>
        <v>4.8366831503354746</v>
      </c>
      <c r="H2871" s="37"/>
      <c r="I2871" s="37"/>
      <c r="J2871" s="38">
        <f t="shared" si="622"/>
        <v>0.32507039999999998</v>
      </c>
      <c r="K2871" s="38">
        <f t="shared" si="623"/>
        <v>0.47515022316406669</v>
      </c>
      <c r="L2871" s="32"/>
      <c r="M2871" s="25"/>
    </row>
    <row r="2872" spans="1:13" x14ac:dyDescent="0.2">
      <c r="A2872" s="25"/>
      <c r="B2872" s="48" t="s">
        <v>2763</v>
      </c>
      <c r="C2872" s="33">
        <v>1438783000</v>
      </c>
      <c r="D2872" s="36">
        <v>3.6396690814389664E-4</v>
      </c>
      <c r="E2872" s="33">
        <v>2.0206500000000001E-3</v>
      </c>
      <c r="F2872" s="33">
        <v>5.724124127999999E-7</v>
      </c>
      <c r="G2872" s="38">
        <f t="shared" si="621"/>
        <v>4.8013772350192774</v>
      </c>
      <c r="H2872" s="37"/>
      <c r="I2872" s="37"/>
      <c r="J2872" s="38">
        <f t="shared" si="622"/>
        <v>0.285464</v>
      </c>
      <c r="K2872" s="38">
        <f t="shared" si="623"/>
        <v>0.44898403636733281</v>
      </c>
      <c r="L2872" s="32"/>
      <c r="M2872" s="25"/>
    </row>
    <row r="2873" spans="1:13" x14ac:dyDescent="0.2">
      <c r="A2873" s="25"/>
      <c r="B2873" s="48" t="s">
        <v>3010</v>
      </c>
      <c r="C2873" s="33">
        <v>1429712000</v>
      </c>
      <c r="D2873" s="36">
        <v>3.3816481920834407E-4</v>
      </c>
      <c r="E2873" s="33">
        <v>2.0205570000000001E-3</v>
      </c>
      <c r="F2873" s="33">
        <v>4.0567963176E-7</v>
      </c>
      <c r="G2873" s="38">
        <f t="shared" si="621"/>
        <v>4.7551314586191662</v>
      </c>
      <c r="H2873" s="37"/>
      <c r="I2873" s="37"/>
      <c r="J2873" s="38">
        <f t="shared" si="622"/>
        <v>0.20231379999999999</v>
      </c>
      <c r="K2873" s="38">
        <f t="shared" si="623"/>
        <v>0.40128274730810742</v>
      </c>
      <c r="L2873" s="32"/>
      <c r="M2873" s="25"/>
    </row>
    <row r="2874" spans="1:13" x14ac:dyDescent="0.2">
      <c r="B2874" s="48"/>
      <c r="C2874" s="33"/>
      <c r="D2874" s="33"/>
      <c r="E2874" s="33"/>
      <c r="F2874" s="33"/>
      <c r="G2874" s="31"/>
      <c r="H2874" s="31"/>
      <c r="I2874" s="31"/>
      <c r="J2874" s="31"/>
      <c r="K2874" s="31"/>
      <c r="L2874" s="32"/>
    </row>
    <row r="2875" spans="1:13" x14ac:dyDescent="0.2">
      <c r="A2875" s="25">
        <v>1</v>
      </c>
      <c r="B2875" s="35" t="s">
        <v>539</v>
      </c>
      <c r="C2875" s="33">
        <f>AVERAGE(C2876:C2880)</f>
        <v>1562323800</v>
      </c>
      <c r="D2875" s="33">
        <f>AVERAGE(D2876:D2880)</f>
        <v>2.1511285409525432E-3</v>
      </c>
      <c r="E2875" s="33">
        <f>AVERAGE(E2876:E2880)</f>
        <v>2.0206960000000002E-3</v>
      </c>
      <c r="F2875" s="33">
        <f>2*STDEV(E2876:E2880)</f>
        <v>8.7430886990821173E-7</v>
      </c>
      <c r="G2875" s="38">
        <f t="shared" si="621"/>
        <v>4.8242514900127542</v>
      </c>
      <c r="H2875" s="38">
        <f>G2875-I2875</f>
        <v>-0.67574850998724578</v>
      </c>
      <c r="I2875" s="31">
        <v>5.5</v>
      </c>
      <c r="J2875" s="31"/>
      <c r="K2875" s="38">
        <f>F2875/0.0020052*1000</f>
        <v>0.43602078092370422</v>
      </c>
      <c r="L2875" s="32"/>
      <c r="M2875" s="25"/>
    </row>
    <row r="2876" spans="1:13" x14ac:dyDescent="0.2">
      <c r="A2876" s="25"/>
      <c r="B2876" s="48" t="s">
        <v>3009</v>
      </c>
      <c r="C2876" s="33">
        <v>1549758000</v>
      </c>
      <c r="D2876" s="36">
        <v>2.1515301098623141E-3</v>
      </c>
      <c r="E2876" s="33">
        <v>2.02031E-3</v>
      </c>
      <c r="F2876" s="33">
        <v>5.7694296167999998E-7</v>
      </c>
      <c r="G2876" s="38">
        <f t="shared" si="621"/>
        <v>4.6323066546316571</v>
      </c>
      <c r="H2876" s="37"/>
      <c r="I2876" s="37"/>
      <c r="J2876" s="38">
        <f>F2876/0.0020052*1000</f>
        <v>0.28772340000000002</v>
      </c>
      <c r="K2876" s="38">
        <f>SQRT((F2876/0.0020052*1000)^2+(F$2865/0.0020052*1000)^2)</f>
        <v>0.45042393866696562</v>
      </c>
      <c r="L2876" s="32"/>
      <c r="M2876" s="25"/>
    </row>
    <row r="2877" spans="1:13" x14ac:dyDescent="0.2">
      <c r="A2877" s="25"/>
      <c r="B2877" s="48" t="s">
        <v>3008</v>
      </c>
      <c r="C2877" s="33">
        <v>1555263000</v>
      </c>
      <c r="D2877" s="36">
        <v>2.1142668474720995E-3</v>
      </c>
      <c r="E2877" s="33">
        <v>2.0205959999999999E-3</v>
      </c>
      <c r="F2877" s="33">
        <v>5.65827336E-7</v>
      </c>
      <c r="G2877" s="38">
        <f t="shared" si="621"/>
        <v>4.7745248487223169</v>
      </c>
      <c r="H2877" s="37"/>
      <c r="I2877" s="37"/>
      <c r="J2877" s="38">
        <f>F2877/0.0020052*1000</f>
        <v>0.28217999999999999</v>
      </c>
      <c r="K2877" s="38">
        <f>SQRT((F2877/0.0020052*1000)^2+(F$2865/0.0020052*1000)^2)</f>
        <v>0.4469032580063636</v>
      </c>
      <c r="L2877" s="32"/>
      <c r="M2877" s="25"/>
    </row>
    <row r="2878" spans="1:13" x14ac:dyDescent="0.2">
      <c r="A2878" s="25"/>
      <c r="B2878" s="48" t="s">
        <v>3007</v>
      </c>
      <c r="C2878" s="33">
        <v>1569468000</v>
      </c>
      <c r="D2878" s="36">
        <v>2.1534112195979783E-3</v>
      </c>
      <c r="E2878" s="33">
        <v>2.020366E-3</v>
      </c>
      <c r="F2878" s="33">
        <v>1.8316567576799998E-7</v>
      </c>
      <c r="G2878" s="38">
        <f t="shared" si="621"/>
        <v>4.6601535737544886</v>
      </c>
      <c r="H2878" s="37"/>
      <c r="I2878" s="37"/>
      <c r="J2878" s="38">
        <f>F2878/0.0020052*1000</f>
        <v>9.1345339999999997E-2</v>
      </c>
      <c r="K2878" s="38">
        <f>SQRT((F2878/0.0020052*1000)^2+(F$2865/0.0020052*1000)^2)</f>
        <v>0.35838658004509322</v>
      </c>
      <c r="L2878" s="32"/>
      <c r="M2878" s="25"/>
    </row>
    <row r="2879" spans="1:13" x14ac:dyDescent="0.2">
      <c r="A2879" s="25"/>
      <c r="B2879" s="48" t="s">
        <v>3006</v>
      </c>
      <c r="C2879" s="33">
        <v>1563664000</v>
      </c>
      <c r="D2879" s="36">
        <v>2.1923373563630037E-3</v>
      </c>
      <c r="E2879" s="33">
        <v>2.0213900000000001E-3</v>
      </c>
      <c r="F2879" s="33">
        <v>5.5323828935999994E-7</v>
      </c>
      <c r="G2879" s="38">
        <f t="shared" si="621"/>
        <v>5.169354380568425</v>
      </c>
      <c r="H2879" s="37"/>
      <c r="I2879" s="37"/>
      <c r="J2879" s="38">
        <f>F2879/0.0020052*1000</f>
        <v>0.27590179999999997</v>
      </c>
      <c r="K2879" s="38">
        <f>SQRT((F2879/0.0020052*1000)^2+(F$2865/0.0020052*1000)^2)</f>
        <v>0.44296588227530842</v>
      </c>
      <c r="L2879" s="32"/>
      <c r="M2879" s="25"/>
    </row>
    <row r="2880" spans="1:13" x14ac:dyDescent="0.2">
      <c r="A2880" s="25"/>
      <c r="B2880" s="48" t="s">
        <v>3005</v>
      </c>
      <c r="C2880" s="33">
        <v>1573466000</v>
      </c>
      <c r="D2880" s="36">
        <v>2.144097171467321E-3</v>
      </c>
      <c r="E2880" s="33">
        <v>2.0208180000000002E-3</v>
      </c>
      <c r="F2880" s="33">
        <v>2.0212095167999998E-7</v>
      </c>
      <c r="G2880" s="38">
        <f t="shared" si="621"/>
        <v>4.8849179923873276</v>
      </c>
      <c r="H2880" s="37"/>
      <c r="I2880" s="37"/>
      <c r="J2880" s="38">
        <f>F2880/0.0020052*1000</f>
        <v>0.1007984</v>
      </c>
      <c r="K2880" s="38">
        <f>SQRT((F2880/0.0020052*1000)^2+(F$2865/0.0020052*1000)^2)</f>
        <v>0.36091174414150395</v>
      </c>
      <c r="L2880" s="32"/>
      <c r="M2880" s="25"/>
    </row>
    <row r="2881" spans="1:13" x14ac:dyDescent="0.2">
      <c r="B2881" s="48"/>
      <c r="C2881" s="33"/>
      <c r="D2881" s="33"/>
      <c r="E2881" s="33"/>
      <c r="F2881" s="33"/>
      <c r="G2881" s="31"/>
      <c r="H2881" s="31"/>
      <c r="I2881" s="31"/>
      <c r="J2881" s="31"/>
      <c r="K2881" s="31"/>
      <c r="L2881" s="32"/>
    </row>
    <row r="2882" spans="1:13" x14ac:dyDescent="0.2">
      <c r="A2882" s="25">
        <v>1</v>
      </c>
      <c r="B2882" s="35" t="s">
        <v>2996</v>
      </c>
      <c r="C2882" s="33">
        <f>AVERAGE(C2883:C2887)</f>
        <v>1492740000</v>
      </c>
      <c r="D2882" s="33">
        <f>AVERAGE(D2883:D2887)</f>
        <v>1.0513667907951403E-3</v>
      </c>
      <c r="E2882" s="33">
        <f>AVERAGE(E2883:E2887)</f>
        <v>2.0304108000000001E-3</v>
      </c>
      <c r="F2882" s="33">
        <f>2*STDEV(E2883:E2887)</f>
        <v>7.0117957756909485E-7</v>
      </c>
      <c r="G2882" s="38">
        <f t="shared" ref="G2882:G2887" si="624">1000*(E2882/((1+(0)/1000)*(E$2865/((1+((4.87)/1000))*0.0020052)))/0.0020052-1)</f>
        <v>9.6550952380953792</v>
      </c>
      <c r="H2882" s="38">
        <f>G2882-I2882</f>
        <v>-0.52490476190462054</v>
      </c>
      <c r="I2882" s="31">
        <v>10.18</v>
      </c>
      <c r="J2882" s="31"/>
      <c r="K2882" s="38">
        <f>F2882/0.0020052*1000</f>
        <v>0.34968061917469323</v>
      </c>
      <c r="L2882" s="32"/>
      <c r="M2882" s="25"/>
    </row>
    <row r="2883" spans="1:13" x14ac:dyDescent="0.2">
      <c r="A2883" s="25"/>
      <c r="B2883" s="48" t="s">
        <v>2995</v>
      </c>
      <c r="C2883" s="33">
        <v>1503477000</v>
      </c>
      <c r="D2883" s="36">
        <v>1.0979023955803781E-3</v>
      </c>
      <c r="E2883" s="33">
        <v>2.0300539999999999E-3</v>
      </c>
      <c r="F2883" s="33">
        <v>5.9520151080000007E-7</v>
      </c>
      <c r="G2883" s="38">
        <f t="shared" si="624"/>
        <v>9.4776705819707985</v>
      </c>
      <c r="H2883" s="37"/>
      <c r="I2883" s="37"/>
      <c r="J2883" s="38">
        <f>F2883/0.0020052*1000</f>
        <v>0.29682900000000001</v>
      </c>
      <c r="K2883" s="38">
        <f>SQRT((F2883/0.0020052*1000)^2+(F$2865/0.0020052*1000)^2)</f>
        <v>0.45629423057683122</v>
      </c>
      <c r="L2883" s="32"/>
      <c r="M2883" s="25"/>
    </row>
    <row r="2884" spans="1:13" x14ac:dyDescent="0.2">
      <c r="A2884" s="25"/>
      <c r="B2884" s="48" t="s">
        <v>2994</v>
      </c>
      <c r="C2884" s="33">
        <v>1493675000</v>
      </c>
      <c r="D2884" s="36">
        <v>1.0508832242623061E-3</v>
      </c>
      <c r="E2884" s="33">
        <v>2.0301020000000002E-3</v>
      </c>
      <c r="F2884" s="33">
        <v>6.1339469039999991E-7</v>
      </c>
      <c r="G2884" s="38">
        <f t="shared" si="624"/>
        <v>9.5015393697905903</v>
      </c>
      <c r="H2884" s="37"/>
      <c r="I2884" s="37"/>
      <c r="J2884" s="38">
        <f>F2884/0.0020052*1000</f>
        <v>0.30590200000000001</v>
      </c>
      <c r="K2884" s="38">
        <f>SQRT((F2884/0.0020052*1000)^2+(F$2865/0.0020052*1000)^2)</f>
        <v>0.46224777254271593</v>
      </c>
      <c r="L2884" s="32"/>
      <c r="M2884" s="25"/>
    </row>
    <row r="2885" spans="1:13" x14ac:dyDescent="0.2">
      <c r="A2885" s="25"/>
      <c r="B2885" s="48" t="s">
        <v>2993</v>
      </c>
      <c r="C2885" s="33">
        <v>1489287000</v>
      </c>
      <c r="D2885" s="36">
        <v>1.042648596274593E-3</v>
      </c>
      <c r="E2885" s="33">
        <v>2.0305280000000002E-3</v>
      </c>
      <c r="F2885" s="33">
        <v>8.4800469456000001E-7</v>
      </c>
      <c r="G2885" s="38">
        <f t="shared" si="624"/>
        <v>9.7133748616877735</v>
      </c>
      <c r="H2885" s="37"/>
      <c r="I2885" s="37"/>
      <c r="J2885" s="38">
        <f>F2885/0.0020052*1000</f>
        <v>0.42290280000000002</v>
      </c>
      <c r="K2885" s="38">
        <f>SQRT((F2885/0.0020052*1000)^2+(F$2865/0.0020052*1000)^2)</f>
        <v>0.54675748542159208</v>
      </c>
      <c r="L2885" s="32"/>
      <c r="M2885" s="25"/>
    </row>
    <row r="2886" spans="1:13" x14ac:dyDescent="0.2">
      <c r="A2886" s="25"/>
      <c r="B2886" s="48" t="s">
        <v>2992</v>
      </c>
      <c r="C2886" s="33">
        <v>1495052000</v>
      </c>
      <c r="D2886" s="36">
        <v>1.0498263605546831E-3</v>
      </c>
      <c r="E2886" s="33">
        <v>2.030914E-3</v>
      </c>
      <c r="F2886" s="33">
        <v>5.5992803760000001E-7</v>
      </c>
      <c r="G2886" s="38">
        <f t="shared" si="624"/>
        <v>9.9053196970686486</v>
      </c>
      <c r="H2886" s="37"/>
      <c r="I2886" s="37"/>
      <c r="J2886" s="38">
        <f>F2886/0.0020052*1000</f>
        <v>0.27923799999999999</v>
      </c>
      <c r="K2886" s="38">
        <f>SQRT((F2886/0.0020052*1000)^2+(F$2865/0.0020052*1000)^2)</f>
        <v>0.44505149169585129</v>
      </c>
      <c r="L2886" s="32"/>
      <c r="M2886" s="25"/>
    </row>
    <row r="2887" spans="1:13" x14ac:dyDescent="0.2">
      <c r="A2887" s="25"/>
      <c r="B2887" s="48" t="s">
        <v>2991</v>
      </c>
      <c r="C2887" s="33">
        <v>1482209000</v>
      </c>
      <c r="D2887" s="36">
        <v>1.0155733773037406E-3</v>
      </c>
      <c r="E2887" s="33">
        <v>2.0304559999999999E-3</v>
      </c>
      <c r="F2887" s="33">
        <v>5.4615672503999996E-7</v>
      </c>
      <c r="G2887" s="38">
        <f t="shared" si="624"/>
        <v>9.6775716799584188</v>
      </c>
      <c r="H2887" s="37"/>
      <c r="I2887" s="37"/>
      <c r="J2887" s="38">
        <f>F2887/0.0020052*1000</f>
        <v>0.27237020000000001</v>
      </c>
      <c r="K2887" s="38">
        <f>SQRT((F2887/0.0020052*1000)^2+(F$2865/0.0020052*1000)^2)</f>
        <v>0.44077488070980453</v>
      </c>
      <c r="L2887" s="32"/>
      <c r="M2887" s="25"/>
    </row>
    <row r="2888" spans="1:13" x14ac:dyDescent="0.2">
      <c r="B2888" s="48"/>
      <c r="C2888" s="33"/>
      <c r="D2888" s="33"/>
      <c r="E2888" s="33"/>
      <c r="F2888" s="33"/>
      <c r="G2888" s="31"/>
      <c r="H2888" s="31"/>
      <c r="I2888" s="31"/>
      <c r="J2888" s="31"/>
      <c r="K2888" s="31"/>
      <c r="L2888" s="32"/>
    </row>
    <row r="2889" spans="1:13" x14ac:dyDescent="0.2">
      <c r="A2889" s="25">
        <v>1</v>
      </c>
      <c r="B2889" s="35" t="s">
        <v>2918</v>
      </c>
      <c r="C2889" s="33">
        <f>AVERAGE(C2890:C2894)</f>
        <v>1498218600</v>
      </c>
      <c r="D2889" s="33">
        <f>AVERAGE(D2890:D2894)</f>
        <v>1.3342449492597809E-3</v>
      </c>
      <c r="E2889" s="33">
        <f>AVERAGE(E2890:E2894)</f>
        <v>1.9904868000000004E-3</v>
      </c>
      <c r="F2889" s="33">
        <f>2*STDEV(E2890:E2894)</f>
        <v>1.7971485191823756E-6</v>
      </c>
      <c r="G2889" s="38">
        <f t="shared" si="621"/>
        <v>-10.197769030694804</v>
      </c>
      <c r="H2889" s="38">
        <f>G2889-I2889</f>
        <v>-2.5877690306948038</v>
      </c>
      <c r="I2889" s="31">
        <v>-7.61</v>
      </c>
      <c r="J2889" s="31"/>
      <c r="K2889" s="38">
        <f>F2889/0.0020052*1000</f>
        <v>0.89624402512586054</v>
      </c>
      <c r="L2889" s="32"/>
      <c r="M2889" s="25"/>
    </row>
    <row r="2890" spans="1:13" x14ac:dyDescent="0.2">
      <c r="A2890" s="25"/>
      <c r="B2890" s="48" t="s">
        <v>3004</v>
      </c>
      <c r="C2890" s="33">
        <v>1500004000</v>
      </c>
      <c r="D2890" s="36">
        <v>1.4418301551195863E-3</v>
      </c>
      <c r="E2890" s="33">
        <v>1.9910869999999999E-3</v>
      </c>
      <c r="F2890" s="33">
        <v>5.5097040815999998E-7</v>
      </c>
      <c r="G2890" s="38">
        <f t="shared" si="621"/>
        <v>-9.899309729669902</v>
      </c>
      <c r="H2890" s="37"/>
      <c r="I2890" s="37"/>
      <c r="J2890" s="38">
        <f>F2890/0.0020052*1000</f>
        <v>0.27477079999999998</v>
      </c>
      <c r="K2890" s="38">
        <f>SQRT((F2890/0.0020052*1000)^2+(F$2865/0.0020052*1000)^2)</f>
        <v>0.44226232277839628</v>
      </c>
      <c r="L2890" s="32"/>
      <c r="M2890" s="25"/>
    </row>
    <row r="2891" spans="1:13" x14ac:dyDescent="0.2">
      <c r="A2891" s="25"/>
      <c r="B2891" s="48" t="s">
        <v>3003</v>
      </c>
      <c r="C2891" s="33">
        <v>1479816000</v>
      </c>
      <c r="D2891" s="36">
        <v>1.2912787806051563E-3</v>
      </c>
      <c r="E2891" s="33">
        <v>1.9913520000000001E-3</v>
      </c>
      <c r="F2891" s="33">
        <v>3.90473959536E-7</v>
      </c>
      <c r="G2891" s="38">
        <f t="shared" si="621"/>
        <v>-9.7675341302502225</v>
      </c>
      <c r="H2891" s="37"/>
      <c r="I2891" s="37"/>
      <c r="J2891" s="38">
        <f>F2891/0.0020052*1000</f>
        <v>0.19473067999999999</v>
      </c>
      <c r="K2891" s="38">
        <f>SQRT((F2891/0.0020052*1000)^2+(F$2865/0.0020052*1000)^2)</f>
        <v>0.39751353102751713</v>
      </c>
      <c r="L2891" s="32"/>
      <c r="M2891" s="25"/>
    </row>
    <row r="2892" spans="1:13" x14ac:dyDescent="0.2">
      <c r="A2892" s="25"/>
      <c r="B2892" s="48" t="s">
        <v>3002</v>
      </c>
      <c r="C2892" s="33">
        <v>1496818000</v>
      </c>
      <c r="D2892" s="36">
        <v>1.299028338782671E-3</v>
      </c>
      <c r="E2892" s="33">
        <v>1.990552E-3</v>
      </c>
      <c r="F2892" s="33">
        <v>1.0662362251199999E-6</v>
      </c>
      <c r="G2892" s="38">
        <f t="shared" si="621"/>
        <v>-10.165347260573609</v>
      </c>
      <c r="H2892" s="37"/>
      <c r="I2892" s="37"/>
      <c r="J2892" s="38">
        <f>F2892/0.0020052*1000</f>
        <v>0.53173559999999997</v>
      </c>
      <c r="K2892" s="38">
        <f>SQRT((F2892/0.0020052*1000)^2+(F$2865/0.0020052*1000)^2)</f>
        <v>0.6346965557839922</v>
      </c>
      <c r="L2892" s="32"/>
      <c r="M2892" s="25"/>
    </row>
    <row r="2893" spans="1:13" x14ac:dyDescent="0.2">
      <c r="A2893" s="25"/>
      <c r="B2893" s="48" t="s">
        <v>3001</v>
      </c>
      <c r="C2893" s="33">
        <v>1506248000</v>
      </c>
      <c r="D2893" s="36">
        <v>1.3977532252324983E-3</v>
      </c>
      <c r="E2893" s="33">
        <v>1.9904089999999998E-3</v>
      </c>
      <c r="F2893" s="33">
        <v>1.9288688536800001E-7</v>
      </c>
      <c r="G2893" s="38">
        <f t="shared" si="621"/>
        <v>-10.236456357619051</v>
      </c>
      <c r="H2893" s="37"/>
      <c r="I2893" s="37"/>
      <c r="J2893" s="38">
        <f>F2893/0.0020052*1000</f>
        <v>9.6193340000000002E-2</v>
      </c>
      <c r="K2893" s="38">
        <f>SQRT((F2893/0.0020052*1000)^2+(F$2865/0.0020052*1000)^2)</f>
        <v>0.35965278850171312</v>
      </c>
      <c r="L2893" s="32"/>
      <c r="M2893" s="25"/>
    </row>
    <row r="2894" spans="1:13" x14ac:dyDescent="0.2">
      <c r="A2894" s="25"/>
      <c r="B2894" s="48" t="s">
        <v>3000</v>
      </c>
      <c r="C2894" s="33">
        <v>1508207000</v>
      </c>
      <c r="D2894" s="36">
        <v>1.2413342465589935E-3</v>
      </c>
      <c r="E2894" s="33">
        <v>1.9890340000000002E-3</v>
      </c>
      <c r="F2894" s="33">
        <v>5.6487727224000003E-7</v>
      </c>
      <c r="G2894" s="38">
        <f t="shared" si="621"/>
        <v>-10.920197675362232</v>
      </c>
      <c r="H2894" s="37"/>
      <c r="I2894" s="37"/>
      <c r="J2894" s="38">
        <f>F2894/0.0020052*1000</f>
        <v>0.28170620000000002</v>
      </c>
      <c r="K2894" s="38">
        <f>SQRT((F2894/0.0020052*1000)^2+(F$2865/0.0020052*1000)^2)</f>
        <v>0.4466042462126199</v>
      </c>
      <c r="L2894" s="32"/>
      <c r="M2894" s="25"/>
    </row>
    <row r="2895" spans="1:13" x14ac:dyDescent="0.2">
      <c r="B2895" s="48"/>
      <c r="C2895" s="33"/>
      <c r="D2895" s="33"/>
      <c r="E2895" s="33"/>
      <c r="F2895" s="33"/>
      <c r="G2895" s="31"/>
      <c r="H2895" s="31"/>
      <c r="I2895" s="31"/>
      <c r="J2895" s="31"/>
      <c r="K2895" s="31"/>
      <c r="L2895" s="32"/>
    </row>
    <row r="2896" spans="1:13" x14ac:dyDescent="0.2">
      <c r="A2896" s="25">
        <v>1</v>
      </c>
      <c r="B2896" s="35" t="s">
        <v>2999</v>
      </c>
      <c r="C2896" s="33">
        <f>AVERAGE(C2897:C2901)</f>
        <v>1540605000</v>
      </c>
      <c r="D2896" s="33">
        <f>AVERAGE(D2897:D2901)</f>
        <v>2.7023483662356124E-3</v>
      </c>
      <c r="E2896" s="33">
        <f>AVERAGE(E2897:E2901)</f>
        <v>2.0138178000000001E-3</v>
      </c>
      <c r="F2896" s="33">
        <f>2*STDEV(E2897:E2901)</f>
        <v>9.8788805033763449E-7</v>
      </c>
      <c r="G2896" s="38">
        <f t="shared" si="621"/>
        <v>1.4039536487746584</v>
      </c>
      <c r="H2896" s="38">
        <f>G2896-I2896</f>
        <v>-2.1360463512253416</v>
      </c>
      <c r="I2896" s="31">
        <v>3.54</v>
      </c>
      <c r="J2896" s="31"/>
      <c r="K2896" s="38">
        <f>F2896/0.0020052*1000</f>
        <v>0.4926631011059418</v>
      </c>
      <c r="L2896" s="32"/>
      <c r="M2896" s="25"/>
    </row>
    <row r="2897" spans="1:13" x14ac:dyDescent="0.2">
      <c r="A2897" s="25"/>
      <c r="B2897" s="48" t="s">
        <v>2998</v>
      </c>
      <c r="C2897" s="33">
        <v>1545829000</v>
      </c>
      <c r="D2897" s="36">
        <v>2.900593144519866E-3</v>
      </c>
      <c r="E2897" s="33">
        <v>2.0144270000000001E-3</v>
      </c>
      <c r="F2897" s="33">
        <v>6.1902729719999998E-7</v>
      </c>
      <c r="G2897" s="38">
        <f t="shared" si="621"/>
        <v>1.706888347515978</v>
      </c>
      <c r="H2897" s="37"/>
      <c r="I2897" s="37"/>
      <c r="J2897" s="38">
        <f>F2897/0.0020052*1000</f>
        <v>0.30871099999999996</v>
      </c>
      <c r="K2897" s="38">
        <f>SQRT((F2897/0.0020052*1000)^2+(F$2865/0.0020052*1000)^2)</f>
        <v>0.46411146413087273</v>
      </c>
      <c r="L2897" s="32"/>
      <c r="M2897" s="25"/>
    </row>
    <row r="2898" spans="1:13" x14ac:dyDescent="0.2">
      <c r="A2898" s="25"/>
      <c r="B2898" s="48" t="s">
        <v>2830</v>
      </c>
      <c r="C2898" s="33">
        <v>1534354000</v>
      </c>
      <c r="D2898" s="36">
        <v>2.6077476253850156E-3</v>
      </c>
      <c r="E2898" s="33">
        <v>2.0137079999999999E-3</v>
      </c>
      <c r="F2898" s="33">
        <v>6.435444765600001E-7</v>
      </c>
      <c r="G2898" s="38">
        <f t="shared" si="621"/>
        <v>1.3493537966375868</v>
      </c>
      <c r="H2898" s="37"/>
      <c r="I2898" s="37"/>
      <c r="J2898" s="38">
        <f>F2898/0.0020052*1000</f>
        <v>0.32093780000000005</v>
      </c>
      <c r="K2898" s="38">
        <f>SQRT((F2898/0.0020052*1000)^2+(F$2865/0.0020052*1000)^2)</f>
        <v>0.47233255348910946</v>
      </c>
      <c r="L2898" s="32"/>
      <c r="M2898" s="25"/>
    </row>
    <row r="2899" spans="1:13" x14ac:dyDescent="0.2">
      <c r="A2899" s="25"/>
      <c r="B2899" s="48" t="s">
        <v>2997</v>
      </c>
      <c r="C2899" s="33">
        <v>1533961000</v>
      </c>
      <c r="D2899" s="36">
        <v>2.5063896670123949E-3</v>
      </c>
      <c r="E2899" s="33">
        <v>2.014212E-3</v>
      </c>
      <c r="F2899" s="33">
        <v>5.2631166168000006E-7</v>
      </c>
      <c r="G2899" s="38">
        <f t="shared" si="621"/>
        <v>1.5999760687415154</v>
      </c>
      <c r="H2899" s="37"/>
      <c r="I2899" s="37"/>
      <c r="J2899" s="38">
        <f>F2899/0.0020052*1000</f>
        <v>0.26247340000000002</v>
      </c>
      <c r="K2899" s="38">
        <f>SQRT((F2899/0.0020052*1000)^2+(F$2865/0.0020052*1000)^2)</f>
        <v>0.4347289446589247</v>
      </c>
      <c r="L2899" s="32"/>
      <c r="M2899" s="25"/>
    </row>
    <row r="2900" spans="1:13" x14ac:dyDescent="0.2">
      <c r="A2900" s="25"/>
      <c r="B2900" s="48" t="s">
        <v>2829</v>
      </c>
      <c r="C2900" s="33">
        <v>1550227000</v>
      </c>
      <c r="D2900" s="36">
        <v>2.8912494750768757E-3</v>
      </c>
      <c r="E2900" s="33">
        <v>2.0135090000000001E-3</v>
      </c>
      <c r="F2900" s="33">
        <v>4.8109279752000005E-7</v>
      </c>
      <c r="G2900" s="38">
        <f t="shared" si="621"/>
        <v>1.2503977804698696</v>
      </c>
      <c r="H2900" s="37"/>
      <c r="I2900" s="37"/>
      <c r="J2900" s="38">
        <f>F2900/0.0020052*1000</f>
        <v>0.23992260000000004</v>
      </c>
      <c r="K2900" s="38">
        <f>SQRT((F2900/0.0020052*1000)^2+(F$2865/0.0020052*1000)^2)</f>
        <v>0.42149712170720982</v>
      </c>
      <c r="L2900" s="32"/>
      <c r="M2900" s="25"/>
    </row>
    <row r="2901" spans="1:13" x14ac:dyDescent="0.2">
      <c r="A2901" s="25"/>
      <c r="B2901" s="48" t="s">
        <v>2828</v>
      </c>
      <c r="C2901" s="33">
        <v>1538654000</v>
      </c>
      <c r="D2901" s="36">
        <v>2.6057619191839103E-3</v>
      </c>
      <c r="E2901" s="33">
        <v>2.0132330000000001E-3</v>
      </c>
      <c r="F2901" s="33">
        <v>3.2582434643999998E-7</v>
      </c>
      <c r="G2901" s="38">
        <f t="shared" si="621"/>
        <v>1.1131522505083424</v>
      </c>
      <c r="H2901" s="37"/>
      <c r="I2901" s="37"/>
      <c r="J2901" s="38">
        <f>F2901/0.0020052*1000</f>
        <v>0.16248970000000001</v>
      </c>
      <c r="K2901" s="38">
        <f>SQRT((F2901/0.0020052*1000)^2+(F$2865/0.0020052*1000)^2)</f>
        <v>0.38275301726151345</v>
      </c>
      <c r="L2901" s="32"/>
      <c r="M2901" s="25"/>
    </row>
    <row r="2902" spans="1:13" x14ac:dyDescent="0.2">
      <c r="A2902" s="25"/>
      <c r="B2902" s="48"/>
      <c r="C2902" s="33"/>
      <c r="D2902" s="33"/>
      <c r="E2902" s="33"/>
      <c r="F2902" s="33"/>
      <c r="G2902" s="31"/>
      <c r="H2902" s="37"/>
      <c r="I2902" s="37"/>
      <c r="J2902" s="31"/>
      <c r="K2902" s="31"/>
      <c r="L2902" s="32"/>
      <c r="M2902" s="25"/>
    </row>
    <row r="2903" spans="1:13" x14ac:dyDescent="0.2">
      <c r="A2903" s="25">
        <v>1</v>
      </c>
      <c r="B2903" s="35" t="s">
        <v>2749</v>
      </c>
      <c r="C2903" s="33">
        <f>AVERAGE(C2904:C2908)</f>
        <v>1565878000</v>
      </c>
      <c r="D2903" s="33">
        <f>AVERAGE(D2904:D2908)</f>
        <v>5.3349410140065678E-3</v>
      </c>
      <c r="E2903" s="33">
        <f>AVERAGE(E2904:E2908)</f>
        <v>2.0184269999999997E-3</v>
      </c>
      <c r="F2903" s="33">
        <f>2*STDEV(E2904:E2908)</f>
        <v>6.6417166455665179E-7</v>
      </c>
      <c r="G2903" s="38">
        <f t="shared" ref="G2903:G2910" si="625">1000*(E2903/((1+(0)/1000)*(E$2865/((1+((4.87)/1000))*0.0020052)))/0.0020052-1)</f>
        <v>3.6959539991328061</v>
      </c>
      <c r="H2903" s="38">
        <f>G2903-I2903</f>
        <v>-4.2940460008671941</v>
      </c>
      <c r="I2903" s="40">
        <v>7.99</v>
      </c>
      <c r="J2903" s="31"/>
      <c r="K2903" s="38">
        <f>F2903/0.0020052*1000</f>
        <v>0.331224648193024</v>
      </c>
      <c r="L2903" s="32"/>
      <c r="M2903" s="25"/>
    </row>
    <row r="2904" spans="1:13" x14ac:dyDescent="0.2">
      <c r="A2904" s="25"/>
      <c r="B2904" s="48" t="s">
        <v>2805</v>
      </c>
      <c r="C2904" s="33">
        <v>1555554000</v>
      </c>
      <c r="D2904" s="36">
        <v>5.373650159364445E-3</v>
      </c>
      <c r="E2904" s="33">
        <v>2.0182220000000001E-3</v>
      </c>
      <c r="F2904" s="33">
        <v>3.2560096716000009E-7</v>
      </c>
      <c r="G2904" s="38">
        <f t="shared" ref="G2904" si="626">1000*(E2904/((1+(0)/1000)*(E$2865/((1+((4.87)/1000))*0.0020052)))/0.0020052-1)</f>
        <v>3.5940143844876982</v>
      </c>
      <c r="H2904" s="37"/>
      <c r="I2904" s="37"/>
      <c r="J2904" s="38">
        <f>F2904/0.0020052*1000</f>
        <v>0.16237830000000003</v>
      </c>
      <c r="K2904" s="38">
        <f>SQRT((F2904/0.0020052*1000)^2+(F$2865/0.0020052*1000)^2)</f>
        <v>0.38270573803849922</v>
      </c>
      <c r="L2904" s="32"/>
      <c r="M2904" s="25"/>
    </row>
    <row r="2905" spans="1:13" x14ac:dyDescent="0.2">
      <c r="A2905" s="25"/>
      <c r="B2905" s="48" t="s">
        <v>2990</v>
      </c>
      <c r="C2905" s="33">
        <v>1588613000</v>
      </c>
      <c r="D2905" s="36">
        <v>5.4726173083060508E-3</v>
      </c>
      <c r="E2905" s="33">
        <v>2.018078E-3</v>
      </c>
      <c r="F2905" s="33">
        <v>7.9073217216E-7</v>
      </c>
      <c r="G2905" s="38">
        <f t="shared" si="625"/>
        <v>3.5224080210292108</v>
      </c>
      <c r="H2905" s="37"/>
      <c r="I2905" s="37"/>
      <c r="J2905" s="38">
        <f t="shared" ref="J2905:J2908" si="627">F2905/0.0020052*1000</f>
        <v>0.39434080000000005</v>
      </c>
      <c r="K2905" s="38">
        <f t="shared" ref="K2905:K2908" si="628">SQRT((F2905/0.0020052*1000)^2+(F$2865/0.0020052*1000)^2)</f>
        <v>0.52497774825352594</v>
      </c>
      <c r="L2905" s="32"/>
      <c r="M2905" s="25"/>
    </row>
    <row r="2906" spans="1:13" x14ac:dyDescent="0.2">
      <c r="A2906" s="25"/>
      <c r="B2906" s="48" t="s">
        <v>2917</v>
      </c>
      <c r="C2906" s="33">
        <v>1561791000</v>
      </c>
      <c r="D2906" s="36">
        <v>5.1520843698036421E-3</v>
      </c>
      <c r="E2906" s="33">
        <v>2.0186919999999999E-3</v>
      </c>
      <c r="F2906" s="33">
        <v>6.1393007879999987E-7</v>
      </c>
      <c r="G2906" s="38">
        <f t="shared" si="625"/>
        <v>3.8277295985527093</v>
      </c>
      <c r="H2906" s="37"/>
      <c r="I2906" s="37"/>
      <c r="J2906" s="38">
        <f t="shared" si="627"/>
        <v>0.30616899999999997</v>
      </c>
      <c r="K2906" s="38">
        <f t="shared" si="628"/>
        <v>0.46242450862568085</v>
      </c>
      <c r="L2906" s="32"/>
      <c r="M2906" s="25"/>
    </row>
    <row r="2907" spans="1:13" x14ac:dyDescent="0.2">
      <c r="A2907" s="25"/>
      <c r="B2907" s="48" t="s">
        <v>2916</v>
      </c>
      <c r="C2907" s="33">
        <v>1569219000</v>
      </c>
      <c r="D2907" s="36">
        <v>5.4341605601257699E-3</v>
      </c>
      <c r="E2907" s="33">
        <v>2.018284E-3</v>
      </c>
      <c r="F2907" s="33">
        <v>8.3998349351999991E-8</v>
      </c>
      <c r="G2907" s="38">
        <f t="shared" si="625"/>
        <v>3.6248449020876983</v>
      </c>
      <c r="H2907" s="37"/>
      <c r="I2907" s="37"/>
      <c r="J2907" s="38">
        <f t="shared" si="627"/>
        <v>4.1890259999999999E-2</v>
      </c>
      <c r="K2907" s="38">
        <f t="shared" si="628"/>
        <v>0.34907271950063645</v>
      </c>
      <c r="L2907" s="32"/>
      <c r="M2907" s="25"/>
    </row>
    <row r="2908" spans="1:13" x14ac:dyDescent="0.2">
      <c r="A2908" s="25"/>
      <c r="B2908" s="48" t="s">
        <v>2915</v>
      </c>
      <c r="C2908" s="33">
        <v>1554213000</v>
      </c>
      <c r="D2908" s="36">
        <v>5.2421926724329293E-3</v>
      </c>
      <c r="E2908" s="33">
        <v>2.018859E-3</v>
      </c>
      <c r="F2908" s="33">
        <v>4.2261234263999996E-7</v>
      </c>
      <c r="G2908" s="38">
        <f t="shared" si="625"/>
        <v>3.9107730895078241</v>
      </c>
      <c r="H2908" s="37"/>
      <c r="I2908" s="37"/>
      <c r="J2908" s="38">
        <f t="shared" si="627"/>
        <v>0.21075819999999998</v>
      </c>
      <c r="K2908" s="38">
        <f t="shared" si="628"/>
        <v>0.40560570568464932</v>
      </c>
      <c r="L2908" s="32"/>
      <c r="M2908" s="25"/>
    </row>
    <row r="2909" spans="1:13" x14ac:dyDescent="0.2">
      <c r="B2909" s="48"/>
      <c r="C2909" s="33"/>
      <c r="D2909" s="33"/>
      <c r="E2909" s="33"/>
      <c r="F2909" s="33"/>
      <c r="G2909" s="31"/>
      <c r="H2909" s="31"/>
      <c r="I2909" s="31"/>
      <c r="J2909" s="31"/>
      <c r="K2909" s="31"/>
      <c r="L2909" s="32"/>
    </row>
    <row r="2910" spans="1:13" x14ac:dyDescent="0.2">
      <c r="A2910" s="25">
        <v>1</v>
      </c>
      <c r="B2910" s="35" t="s">
        <v>2686</v>
      </c>
      <c r="C2910" s="33">
        <f>AVERAGE(C2911:C2916)</f>
        <v>1543025333.3333333</v>
      </c>
      <c r="D2910" s="33">
        <f>AVERAGE(D2911:D2916)</f>
        <v>1.7421308733687557E-3</v>
      </c>
      <c r="E2910" s="33">
        <f>AVERAGE(E2911:E2916)</f>
        <v>2.0131503333333332E-3</v>
      </c>
      <c r="F2910" s="33">
        <f>2*STDEV(E2911:E2916)</f>
        <v>4.7842185011429238E-7</v>
      </c>
      <c r="G2910" s="38">
        <f t="shared" si="625"/>
        <v>1.0720448937080462</v>
      </c>
      <c r="H2910" s="38">
        <f>G2910-I2910</f>
        <v>-4.5279551062919534</v>
      </c>
      <c r="I2910" s="31">
        <v>5.6</v>
      </c>
      <c r="J2910" s="31"/>
      <c r="K2910" s="38">
        <f>F2910/0.0020052*1000</f>
        <v>0.23859058952438278</v>
      </c>
      <c r="L2910" s="32"/>
      <c r="M2910" s="25"/>
    </row>
    <row r="2911" spans="1:13" x14ac:dyDescent="0.2">
      <c r="A2911" s="25"/>
      <c r="B2911" s="48" t="s">
        <v>2989</v>
      </c>
      <c r="C2911" s="33">
        <v>1551656000</v>
      </c>
      <c r="D2911" s="36">
        <v>1.7699883221538794E-3</v>
      </c>
      <c r="E2911" s="33">
        <v>2.0130640000000002E-3</v>
      </c>
      <c r="F2911" s="33">
        <v>5.1935642495999989E-7</v>
      </c>
      <c r="G2911" s="38">
        <f t="shared" ref="G2911:G2916" si="629">1000*(E2911/((1+(0)/1000)*(E$2865/((1+((4.87)/1000))*0.0020052)))/0.0020052-1)</f>
        <v>1.0291142267275788</v>
      </c>
      <c r="H2911" s="37"/>
      <c r="I2911" s="37"/>
      <c r="J2911" s="38">
        <f t="shared" ref="J2911:J2916" si="630">F2911/0.0020052*1000</f>
        <v>0.25900479999999998</v>
      </c>
      <c r="K2911" s="38">
        <f t="shared" ref="K2911:K2916" si="631">SQRT((F2911/0.0020052*1000)^2+(F$2865/0.0020052*1000)^2)</f>
        <v>0.43264356696909573</v>
      </c>
      <c r="L2911" s="32"/>
      <c r="M2911" s="25"/>
    </row>
    <row r="2912" spans="1:13" x14ac:dyDescent="0.2">
      <c r="A2912" s="25"/>
      <c r="B2912" s="48" t="s">
        <v>2988</v>
      </c>
      <c r="C2912" s="33">
        <v>1532374000</v>
      </c>
      <c r="D2912" s="36">
        <v>1.7194503430624638E-3</v>
      </c>
      <c r="E2912" s="33">
        <v>2.0129670000000001E-3</v>
      </c>
      <c r="F2912" s="33">
        <v>4.4485361999999997E-7</v>
      </c>
      <c r="G2912" s="38">
        <f t="shared" si="629"/>
        <v>0.98087938467572577</v>
      </c>
      <c r="H2912" s="37"/>
      <c r="I2912" s="37"/>
      <c r="J2912" s="38">
        <f t="shared" si="630"/>
        <v>0.22184999999999999</v>
      </c>
      <c r="K2912" s="38">
        <f t="shared" si="631"/>
        <v>0.4114783009062597</v>
      </c>
      <c r="L2912" s="32"/>
      <c r="M2912" s="25"/>
    </row>
    <row r="2913" spans="1:13" x14ac:dyDescent="0.2">
      <c r="A2913" s="25"/>
      <c r="B2913" s="48" t="s">
        <v>2987</v>
      </c>
      <c r="C2913" s="33">
        <v>1544006000</v>
      </c>
      <c r="D2913" s="36">
        <v>1.6962842113307851E-3</v>
      </c>
      <c r="E2913" s="33">
        <v>2.0135040000000002E-3</v>
      </c>
      <c r="F2913" s="33">
        <v>7.5347435303999996E-7</v>
      </c>
      <c r="G2913" s="38">
        <f t="shared" si="629"/>
        <v>1.2479114484051923</v>
      </c>
      <c r="H2913" s="37"/>
      <c r="I2913" s="37"/>
      <c r="J2913" s="38">
        <f t="shared" si="630"/>
        <v>0.37576019999999999</v>
      </c>
      <c r="K2913" s="38">
        <f t="shared" si="631"/>
        <v>0.51116797388015456</v>
      </c>
      <c r="L2913" s="32"/>
      <c r="M2913" s="25"/>
    </row>
    <row r="2914" spans="1:13" x14ac:dyDescent="0.2">
      <c r="A2914" s="25"/>
      <c r="B2914" s="48" t="s">
        <v>2986</v>
      </c>
      <c r="C2914" s="33">
        <v>1545254000</v>
      </c>
      <c r="D2914" s="36">
        <v>1.7630007752770741E-3</v>
      </c>
      <c r="E2914" s="33">
        <v>2.0128799999999999E-3</v>
      </c>
      <c r="F2914" s="33">
        <v>5.6686522751999998E-7</v>
      </c>
      <c r="G2914" s="38">
        <f t="shared" si="629"/>
        <v>0.93761720675278326</v>
      </c>
      <c r="H2914" s="37"/>
      <c r="I2914" s="37"/>
      <c r="J2914" s="38">
        <f t="shared" si="630"/>
        <v>0.28269759999999999</v>
      </c>
      <c r="K2914" s="38">
        <f t="shared" si="631"/>
        <v>0.44723025687274603</v>
      </c>
      <c r="L2914" s="32"/>
      <c r="M2914" s="25"/>
    </row>
    <row r="2915" spans="1:13" x14ac:dyDescent="0.2">
      <c r="A2915" s="25"/>
      <c r="B2915" s="48" t="s">
        <v>2985</v>
      </c>
      <c r="C2915" s="33">
        <v>1555245000</v>
      </c>
      <c r="D2915" s="36">
        <v>1.7712199685580086E-3</v>
      </c>
      <c r="E2915" s="33">
        <v>2.013122E-3</v>
      </c>
      <c r="F2915" s="33">
        <v>4.8175050312000001E-7</v>
      </c>
      <c r="G2915" s="38">
        <f t="shared" si="629"/>
        <v>1.0579556786758371</v>
      </c>
      <c r="H2915" s="37"/>
      <c r="I2915" s="37"/>
      <c r="J2915" s="38">
        <f t="shared" si="630"/>
        <v>0.24025060000000001</v>
      </c>
      <c r="K2915" s="38">
        <f t="shared" si="631"/>
        <v>0.42168391055038179</v>
      </c>
      <c r="L2915" s="32"/>
      <c r="M2915" s="25"/>
    </row>
    <row r="2916" spans="1:13" x14ac:dyDescent="0.2">
      <c r="A2916" s="25"/>
      <c r="B2916" s="48" t="s">
        <v>2984</v>
      </c>
      <c r="C2916" s="33">
        <v>1529617000</v>
      </c>
      <c r="D2916" s="36">
        <v>1.7328416198303235E-3</v>
      </c>
      <c r="E2916" s="33">
        <v>2.013365E-3</v>
      </c>
      <c r="F2916" s="33">
        <v>2.9830277591999999E-7</v>
      </c>
      <c r="G2916" s="38">
        <f t="shared" si="629"/>
        <v>1.1787914170116043</v>
      </c>
      <c r="H2916" s="37"/>
      <c r="I2916" s="37"/>
      <c r="J2916" s="38">
        <f t="shared" si="630"/>
        <v>0.1487646</v>
      </c>
      <c r="K2916" s="38">
        <f t="shared" si="631"/>
        <v>0.37713111225389823</v>
      </c>
      <c r="L2916" s="32"/>
      <c r="M2916" s="25"/>
    </row>
    <row r="2917" spans="1:13" x14ac:dyDescent="0.2">
      <c r="A2917" s="25"/>
      <c r="B2917" s="48"/>
      <c r="C2917" s="33"/>
      <c r="D2917" s="33"/>
      <c r="E2917" s="33"/>
      <c r="F2917" s="33"/>
      <c r="G2917" s="31"/>
      <c r="H2917" s="37"/>
      <c r="I2917" s="37"/>
      <c r="J2917" s="31"/>
      <c r="K2917" s="31"/>
      <c r="L2917" s="32"/>
      <c r="M2917" s="25"/>
    </row>
    <row r="2918" spans="1:13" x14ac:dyDescent="0.2">
      <c r="A2918" s="25"/>
      <c r="B2918" s="50" t="s">
        <v>2983</v>
      </c>
      <c r="C2918" s="33"/>
      <c r="D2918" s="33"/>
      <c r="E2918" s="33"/>
      <c r="F2918" s="33"/>
      <c r="G2918" s="31"/>
      <c r="H2918" s="31"/>
      <c r="I2918" s="31"/>
      <c r="J2918" s="31"/>
      <c r="K2918" s="31"/>
      <c r="L2918" s="32"/>
      <c r="M2918" s="25"/>
    </row>
    <row r="2919" spans="1:13" x14ac:dyDescent="0.2">
      <c r="A2919" s="25">
        <v>1</v>
      </c>
      <c r="B2919" s="35" t="s">
        <v>2982</v>
      </c>
      <c r="C2919" s="33">
        <f>AVERAGE(C2920:C2930)</f>
        <v>1541995818.1818182</v>
      </c>
      <c r="D2919" s="33">
        <f>AVERAGE(D2920:D2930)</f>
        <v>3.6503586097363634E-4</v>
      </c>
      <c r="E2919" s="33">
        <f>AVERAGE(E2920:E2930)</f>
        <v>2.0202637272727277E-3</v>
      </c>
      <c r="F2919" s="33">
        <f>2*STDEV(E2920:E2930)</f>
        <v>8.8117516574587439E-7</v>
      </c>
      <c r="G2919" s="38">
        <f t="shared" ref="G2919:G2954" si="632">1000*(E2919/((1+(0)/1000)*(E$2919/((1+((4.87)/1000))*0.0020052)))/0.0020052-1)</f>
        <v>4.8699999999999299</v>
      </c>
      <c r="H2919" s="38">
        <f>G2919-I2919</f>
        <v>-7.0166095156309893E-14</v>
      </c>
      <c r="I2919" s="38">
        <v>4.87</v>
      </c>
      <c r="J2919" s="31"/>
      <c r="K2919" s="38">
        <f>F2919/0.0020052*1000</f>
        <v>0.43944502580584199</v>
      </c>
      <c r="L2919" s="32" t="s">
        <v>2981</v>
      </c>
      <c r="M2919" s="25"/>
    </row>
    <row r="2920" spans="1:13" x14ac:dyDescent="0.2">
      <c r="A2920" s="25"/>
      <c r="B2920" s="48" t="s">
        <v>2928</v>
      </c>
      <c r="C2920" s="33">
        <v>1581689000</v>
      </c>
      <c r="D2920" s="36">
        <v>3.7448518640516558E-4</v>
      </c>
      <c r="E2920" s="33">
        <v>2.02002E-3</v>
      </c>
      <c r="F2920" s="33">
        <v>5.8925248343999997E-7</v>
      </c>
      <c r="G2920" s="38">
        <f t="shared" si="632"/>
        <v>4.7487711617844042</v>
      </c>
      <c r="H2920" s="37"/>
      <c r="I2920" s="37"/>
      <c r="J2920" s="38">
        <f t="shared" ref="J2920:J2930" si="633">F2920/0.0020052*1000</f>
        <v>0.29386220000000002</v>
      </c>
      <c r="K2920" s="38">
        <f t="shared" ref="K2920:K2930" si="634">SQRT((F2920/0.0020052*1000)^2+(F$2919/0.0020052*1000)^2)</f>
        <v>0.52864631209754709</v>
      </c>
      <c r="L2920" s="32"/>
      <c r="M2920" s="25"/>
    </row>
    <row r="2921" spans="1:13" x14ac:dyDescent="0.2">
      <c r="A2921" s="25"/>
      <c r="B2921" s="48" t="s">
        <v>2980</v>
      </c>
      <c r="C2921" s="33">
        <v>1570655000</v>
      </c>
      <c r="D2921" s="36">
        <v>3.5779576036748994E-4</v>
      </c>
      <c r="E2921" s="33">
        <v>2.0205790000000002E-3</v>
      </c>
      <c r="F2921" s="33">
        <v>6.1117774127999988E-7</v>
      </c>
      <c r="G2921" s="38">
        <f t="shared" si="632"/>
        <v>5.0268152222787688</v>
      </c>
      <c r="H2921" s="37"/>
      <c r="I2921" s="37"/>
      <c r="J2921" s="38">
        <f t="shared" si="633"/>
        <v>0.30479639999999997</v>
      </c>
      <c r="K2921" s="38">
        <f t="shared" si="634"/>
        <v>0.53480162318233204</v>
      </c>
      <c r="L2921" s="32"/>
      <c r="M2921" s="25"/>
    </row>
    <row r="2922" spans="1:13" x14ac:dyDescent="0.2">
      <c r="A2922" s="25"/>
      <c r="B2922" s="48" t="s">
        <v>2979</v>
      </c>
      <c r="C2922" s="33">
        <v>1571205000</v>
      </c>
      <c r="D2922" s="36">
        <v>3.4939724606273528E-4</v>
      </c>
      <c r="E2922" s="33">
        <v>2.0197000000000001E-3</v>
      </c>
      <c r="F2922" s="33">
        <v>6.9299351063999992E-7</v>
      </c>
      <c r="G2922" s="38">
        <f t="shared" si="632"/>
        <v>4.5896046155267101</v>
      </c>
      <c r="H2922" s="37"/>
      <c r="I2922" s="37"/>
      <c r="J2922" s="38">
        <f t="shared" si="633"/>
        <v>0.34559819999999997</v>
      </c>
      <c r="K2922" s="38">
        <f t="shared" si="634"/>
        <v>0.5590617555769104</v>
      </c>
      <c r="L2922" s="32"/>
      <c r="M2922" s="25"/>
    </row>
    <row r="2923" spans="1:13" x14ac:dyDescent="0.2">
      <c r="A2923" s="25"/>
      <c r="B2923" s="48" t="s">
        <v>2978</v>
      </c>
      <c r="C2923" s="33">
        <v>1552457000</v>
      </c>
      <c r="D2923" s="36">
        <v>3.6468237123475882E-4</v>
      </c>
      <c r="E2923" s="33">
        <v>2.0197549999999998E-3</v>
      </c>
      <c r="F2923" s="33">
        <v>4.2465082896E-7</v>
      </c>
      <c r="G2923" s="38">
        <f t="shared" si="632"/>
        <v>4.6169613656645847</v>
      </c>
      <c r="H2923" s="37"/>
      <c r="I2923" s="37"/>
      <c r="J2923" s="38">
        <f t="shared" si="633"/>
        <v>0.21177479999999999</v>
      </c>
      <c r="K2923" s="38">
        <f t="shared" si="634"/>
        <v>0.48781194800920685</v>
      </c>
      <c r="L2923" s="32"/>
      <c r="M2923" s="25"/>
    </row>
    <row r="2924" spans="1:13" x14ac:dyDescent="0.2">
      <c r="A2924" s="25"/>
      <c r="B2924" s="48" t="s">
        <v>2977</v>
      </c>
      <c r="C2924" s="33">
        <v>1594070000</v>
      </c>
      <c r="D2924" s="36">
        <v>3.3997503246406996E-4</v>
      </c>
      <c r="E2924" s="33">
        <v>2.020422E-3</v>
      </c>
      <c r="F2924" s="33">
        <v>5.6762239103999995E-7</v>
      </c>
      <c r="G2924" s="38">
        <f t="shared" si="632"/>
        <v>4.9487241355208322</v>
      </c>
      <c r="H2924" s="37"/>
      <c r="I2924" s="37"/>
      <c r="J2924" s="38">
        <f t="shared" si="633"/>
        <v>0.28307519999999997</v>
      </c>
      <c r="K2924" s="38">
        <f t="shared" si="634"/>
        <v>0.52272698376928761</v>
      </c>
      <c r="L2924" s="32"/>
      <c r="M2924" s="25"/>
    </row>
    <row r="2925" spans="1:13" x14ac:dyDescent="0.2">
      <c r="A2925" s="25"/>
      <c r="B2925" s="48" t="s">
        <v>2976</v>
      </c>
      <c r="C2925" s="33">
        <v>1540000000</v>
      </c>
      <c r="D2925" s="36">
        <v>4.8738256032467529E-4</v>
      </c>
      <c r="E2925" s="33">
        <v>2.0200000000000001E-3</v>
      </c>
      <c r="F2925" s="33">
        <v>3.5171207999999999E-7</v>
      </c>
      <c r="G2925" s="38">
        <f t="shared" si="632"/>
        <v>4.7388232526432983</v>
      </c>
      <c r="H2925" s="37"/>
      <c r="I2925" s="37"/>
      <c r="J2925" s="38">
        <f t="shared" si="633"/>
        <v>0.1754</v>
      </c>
      <c r="K2925" s="38">
        <f t="shared" si="634"/>
        <v>0.47315651818980276</v>
      </c>
      <c r="L2925" s="32"/>
      <c r="M2925" s="25"/>
    </row>
    <row r="2926" spans="1:13" x14ac:dyDescent="0.2">
      <c r="A2926" s="25"/>
      <c r="B2926" s="48" t="s">
        <v>2975</v>
      </c>
      <c r="C2926" s="33">
        <v>1534725000</v>
      </c>
      <c r="D2926" s="36">
        <v>3.6175314795810321E-4</v>
      </c>
      <c r="E2926" s="33">
        <v>2.0201120000000001E-3</v>
      </c>
      <c r="F2926" s="33">
        <v>6.1197380568000004E-7</v>
      </c>
      <c r="G2926" s="38">
        <f t="shared" si="632"/>
        <v>4.79453154383358</v>
      </c>
      <c r="H2926" s="37"/>
      <c r="I2926" s="37"/>
      <c r="J2926" s="38">
        <f t="shared" si="633"/>
        <v>0.3051934</v>
      </c>
      <c r="K2926" s="38">
        <f t="shared" si="634"/>
        <v>0.53502798254769546</v>
      </c>
      <c r="L2926" s="32"/>
      <c r="M2926" s="25"/>
    </row>
    <row r="2927" spans="1:13" x14ac:dyDescent="0.2">
      <c r="A2927" s="25"/>
      <c r="B2927" s="48" t="s">
        <v>2974</v>
      </c>
      <c r="C2927" s="33">
        <v>1523271000</v>
      </c>
      <c r="D2927" s="36">
        <v>3.302958567451228E-4</v>
      </c>
      <c r="E2927" s="33">
        <v>2.020876E-3</v>
      </c>
      <c r="F2927" s="33">
        <v>7.1769717359999996E-7</v>
      </c>
      <c r="G2927" s="38">
        <f t="shared" si="632"/>
        <v>5.1745416730242244</v>
      </c>
      <c r="H2927" s="37"/>
      <c r="I2927" s="37"/>
      <c r="J2927" s="38">
        <f t="shared" si="633"/>
        <v>0.35791799999999996</v>
      </c>
      <c r="K2927" s="38">
        <f t="shared" si="634"/>
        <v>0.56676028921361199</v>
      </c>
      <c r="L2927" s="32"/>
      <c r="M2927" s="25"/>
    </row>
    <row r="2928" spans="1:13" x14ac:dyDescent="0.2">
      <c r="A2928" s="25"/>
      <c r="B2928" s="48" t="s">
        <v>2973</v>
      </c>
      <c r="C2928" s="33">
        <v>1501296000</v>
      </c>
      <c r="D2928" s="36">
        <v>3.5810366510002022E-4</v>
      </c>
      <c r="E2928" s="33">
        <v>2.021073E-3</v>
      </c>
      <c r="F2928" s="33">
        <v>9.6408451944000002E-7</v>
      </c>
      <c r="G2928" s="38">
        <f t="shared" si="632"/>
        <v>5.2725285780641507</v>
      </c>
      <c r="H2928" s="37"/>
      <c r="I2928" s="37"/>
      <c r="J2928" s="38">
        <f t="shared" si="633"/>
        <v>0.4807922</v>
      </c>
      <c r="K2928" s="38">
        <f t="shared" si="634"/>
        <v>0.65136247227356991</v>
      </c>
      <c r="L2928" s="32"/>
      <c r="M2928" s="25"/>
    </row>
    <row r="2929" spans="1:13" x14ac:dyDescent="0.2">
      <c r="A2929" s="25"/>
      <c r="B2929" s="48" t="s">
        <v>2972</v>
      </c>
      <c r="C2929" s="33">
        <v>1497842000</v>
      </c>
      <c r="D2929" s="36">
        <v>3.4376442909198702E-4</v>
      </c>
      <c r="E2929" s="33">
        <v>2.0203320000000001E-3</v>
      </c>
      <c r="F2929" s="33">
        <v>4.0529583647999996E-7</v>
      </c>
      <c r="G2929" s="38">
        <f t="shared" si="632"/>
        <v>4.9039585443859668</v>
      </c>
      <c r="H2929" s="37"/>
      <c r="I2929" s="37"/>
      <c r="J2929" s="38">
        <f t="shared" si="633"/>
        <v>0.20212239999999998</v>
      </c>
      <c r="K2929" s="38">
        <f t="shared" si="634"/>
        <v>0.48369969535576218</v>
      </c>
      <c r="L2929" s="32"/>
      <c r="M2929" s="25"/>
    </row>
    <row r="2930" spans="1:13" x14ac:dyDescent="0.2">
      <c r="A2930" s="25"/>
      <c r="B2930" s="48" t="s">
        <v>2971</v>
      </c>
      <c r="C2930" s="33">
        <v>1494744000</v>
      </c>
      <c r="D2930" s="36">
        <v>3.4775921495587206E-4</v>
      </c>
      <c r="E2930" s="33">
        <v>2.0200320000000002E-3</v>
      </c>
      <c r="F2930" s="33">
        <v>5.77527678E-7</v>
      </c>
      <c r="G2930" s="38">
        <f t="shared" si="632"/>
        <v>4.7547399072691565</v>
      </c>
      <c r="H2930" s="37"/>
      <c r="I2930" s="37"/>
      <c r="J2930" s="38">
        <f t="shared" si="633"/>
        <v>0.28801500000000002</v>
      </c>
      <c r="K2930" s="38">
        <f t="shared" si="634"/>
        <v>0.52541847220144178</v>
      </c>
      <c r="L2930" s="32"/>
      <c r="M2930" s="25"/>
    </row>
    <row r="2931" spans="1:13" x14ac:dyDescent="0.2">
      <c r="B2931" s="48"/>
      <c r="C2931" s="33"/>
      <c r="D2931" s="33"/>
      <c r="E2931" s="33"/>
      <c r="F2931" s="33"/>
      <c r="G2931" s="31"/>
      <c r="H2931" s="31"/>
      <c r="I2931" s="31"/>
      <c r="J2931" s="31"/>
      <c r="K2931" s="31"/>
      <c r="L2931" s="32"/>
    </row>
    <row r="2932" spans="1:13" x14ac:dyDescent="0.2">
      <c r="A2932" s="25">
        <v>1</v>
      </c>
      <c r="B2932" s="35" t="s">
        <v>2970</v>
      </c>
      <c r="C2932" s="33">
        <f>AVERAGE(C2933:C2937)</f>
        <v>1794499200</v>
      </c>
      <c r="D2932" s="33">
        <f>AVERAGE(D2933:D2937)</f>
        <v>4.7339748635364613E-3</v>
      </c>
      <c r="E2932" s="33">
        <f>AVERAGE(E2933:E2937)</f>
        <v>2.0244621999999999E-3</v>
      </c>
      <c r="F2932" s="33">
        <f>2*STDEV(E2933:E2937)</f>
        <v>1.3401025333908719E-6</v>
      </c>
      <c r="G2932" s="38">
        <f t="shared" si="632"/>
        <v>6.9583012611176276</v>
      </c>
      <c r="H2932" s="38">
        <f>G2932-I2932</f>
        <v>-1.0116987388823722</v>
      </c>
      <c r="I2932" s="31">
        <v>7.97</v>
      </c>
      <c r="J2932" s="31"/>
      <c r="K2932" s="38">
        <f>F2932/0.0020052*1000</f>
        <v>0.66831365120231001</v>
      </c>
      <c r="L2932" s="32"/>
      <c r="M2932" s="25"/>
    </row>
    <row r="2933" spans="1:13" x14ac:dyDescent="0.2">
      <c r="A2933" s="25"/>
      <c r="B2933" s="48" t="s">
        <v>2969</v>
      </c>
      <c r="C2933" s="33">
        <v>1707927000</v>
      </c>
      <c r="D2933" s="36">
        <v>4.5896018975049874E-3</v>
      </c>
      <c r="E2933" s="33">
        <v>2.0249280000000001E-3</v>
      </c>
      <c r="F2933" s="33">
        <v>1.0030062535199998E-6</v>
      </c>
      <c r="G2933" s="38">
        <f t="shared" si="632"/>
        <v>7.1899880650141412</v>
      </c>
      <c r="H2933" s="37"/>
      <c r="I2933" s="37"/>
      <c r="J2933" s="38">
        <f>F2933/0.0020052*1000</f>
        <v>0.50020259999999994</v>
      </c>
      <c r="K2933" s="38">
        <f>SQRT((F2933/0.0020052*1000)^2+(F$2919/0.0020052*1000)^2)</f>
        <v>0.66581872289104116</v>
      </c>
      <c r="L2933" s="32"/>
      <c r="M2933" s="25"/>
    </row>
    <row r="2934" spans="1:13" x14ac:dyDescent="0.2">
      <c r="A2934" s="25"/>
      <c r="B2934" s="48" t="s">
        <v>2968</v>
      </c>
      <c r="C2934" s="33">
        <v>1854866000</v>
      </c>
      <c r="D2934" s="36">
        <v>4.9117963238314785E-3</v>
      </c>
      <c r="E2934" s="33">
        <v>2.0233069999999998E-3</v>
      </c>
      <c r="F2934" s="33">
        <v>1.3350994567200001E-6</v>
      </c>
      <c r="G2934" s="38">
        <f t="shared" si="632"/>
        <v>6.3837100291266324</v>
      </c>
      <c r="H2934" s="37"/>
      <c r="I2934" s="37"/>
      <c r="J2934" s="38">
        <f>F2934/0.0020052*1000</f>
        <v>0.66581860000000004</v>
      </c>
      <c r="K2934" s="38">
        <f>SQRT((F2934/0.0020052*1000)^2+(F$2919/0.0020052*1000)^2)</f>
        <v>0.79776333508845676</v>
      </c>
      <c r="L2934" s="32"/>
      <c r="M2934" s="25"/>
    </row>
    <row r="2935" spans="1:13" x14ac:dyDescent="0.2">
      <c r="A2935" s="25"/>
      <c r="B2935" s="48" t="s">
        <v>2967</v>
      </c>
      <c r="C2935" s="33">
        <v>1847466000</v>
      </c>
      <c r="D2935" s="36">
        <v>4.7228187149316956E-3</v>
      </c>
      <c r="E2935" s="33">
        <v>2.0249280000000001E-3</v>
      </c>
      <c r="F2935" s="33">
        <v>6.6688259831999994E-7</v>
      </c>
      <c r="G2935" s="38">
        <f t="shared" si="632"/>
        <v>7.1899880650141412</v>
      </c>
      <c r="H2935" s="37"/>
      <c r="I2935" s="37"/>
      <c r="J2935" s="38">
        <f>F2935/0.0020052*1000</f>
        <v>0.3325766</v>
      </c>
      <c r="K2935" s="38">
        <f>SQRT((F2935/0.0020052*1000)^2+(F$2919/0.0020052*1000)^2)</f>
        <v>0.55110718156548921</v>
      </c>
      <c r="L2935" s="32"/>
      <c r="M2935" s="25"/>
    </row>
    <row r="2936" spans="1:13" x14ac:dyDescent="0.2">
      <c r="A2936" s="25"/>
      <c r="B2936" s="48" t="s">
        <v>2966</v>
      </c>
      <c r="C2936" s="33">
        <v>1792540000</v>
      </c>
      <c r="D2936" s="36">
        <v>4.8045996184185565E-3</v>
      </c>
      <c r="E2936" s="33">
        <v>2.0245390000000001E-3</v>
      </c>
      <c r="F2936" s="33">
        <v>1.1078497396799999E-6</v>
      </c>
      <c r="G2936" s="38">
        <f t="shared" si="632"/>
        <v>6.9965012322195097</v>
      </c>
      <c r="H2936" s="37"/>
      <c r="I2936" s="37"/>
      <c r="J2936" s="38">
        <f>F2936/0.0020052*1000</f>
        <v>0.55248839999999999</v>
      </c>
      <c r="K2936" s="38">
        <f>SQRT((F2936/0.0020052*1000)^2+(F$2919/0.0020052*1000)^2)</f>
        <v>0.70594288921984127</v>
      </c>
      <c r="L2936" s="32"/>
      <c r="M2936" s="25"/>
    </row>
    <row r="2937" spans="1:13" x14ac:dyDescent="0.2">
      <c r="A2937" s="25"/>
      <c r="B2937" s="48" t="s">
        <v>2965</v>
      </c>
      <c r="C2937" s="33">
        <v>1769697000</v>
      </c>
      <c r="D2937" s="36">
        <v>4.6410577629955865E-3</v>
      </c>
      <c r="E2937" s="33">
        <v>2.0246090000000001E-3</v>
      </c>
      <c r="F2937" s="33">
        <v>4.7249570303999997E-7</v>
      </c>
      <c r="G2937" s="38">
        <f t="shared" si="632"/>
        <v>7.0313189142132693</v>
      </c>
      <c r="H2937" s="37"/>
      <c r="I2937" s="37"/>
      <c r="J2937" s="38">
        <f>F2937/0.0020052*1000</f>
        <v>0.23563520000000002</v>
      </c>
      <c r="K2937" s="38">
        <f>SQRT((F2937/0.0020052*1000)^2+(F$2919/0.0020052*1000)^2)</f>
        <v>0.49863401226203685</v>
      </c>
      <c r="L2937" s="32"/>
      <c r="M2937" s="25"/>
    </row>
    <row r="2938" spans="1:13" x14ac:dyDescent="0.2">
      <c r="B2938" s="48"/>
      <c r="C2938" s="33"/>
      <c r="D2938" s="33"/>
      <c r="E2938" s="33"/>
      <c r="F2938" s="33"/>
      <c r="G2938" s="31"/>
      <c r="H2938" s="31"/>
      <c r="I2938" s="31"/>
      <c r="J2938" s="31"/>
      <c r="K2938" s="31"/>
      <c r="L2938" s="32"/>
    </row>
    <row r="2939" spans="1:13" x14ac:dyDescent="0.2">
      <c r="A2939" s="25">
        <v>1</v>
      </c>
      <c r="B2939" s="35" t="s">
        <v>2964</v>
      </c>
      <c r="C2939" s="33">
        <f>AVERAGE(C2940,C2942:C2943)</f>
        <v>1783172333.3333333</v>
      </c>
      <c r="D2939" s="33">
        <f>AVERAGE(D2940,D2942:D2943)</f>
        <v>8.79739623807658E-3</v>
      </c>
      <c r="E2939" s="33">
        <f>AVERAGE(E2940,E2942:E2943)</f>
        <v>2.0178826666666667E-3</v>
      </c>
      <c r="F2939" s="33">
        <f>2*STDEV(E2940,E2942:E2943)</f>
        <v>4.8737801892731661E-7</v>
      </c>
      <c r="G2939" s="38">
        <f t="shared" si="632"/>
        <v>3.6856712715707118</v>
      </c>
      <c r="H2939" s="38">
        <f>G2939-I2939</f>
        <v>-0.49432872842928788</v>
      </c>
      <c r="I2939" s="31">
        <v>4.18</v>
      </c>
      <c r="J2939" s="31"/>
      <c r="K2939" s="38">
        <f>F2939/0.0020052*1000</f>
        <v>0.24305706110478587</v>
      </c>
      <c r="L2939" s="32"/>
      <c r="M2939" s="25"/>
    </row>
    <row r="2940" spans="1:13" x14ac:dyDescent="0.2">
      <c r="A2940" s="25"/>
      <c r="B2940" s="48" t="s">
        <v>2963</v>
      </c>
      <c r="C2940" s="33">
        <v>1759446000</v>
      </c>
      <c r="D2940" s="36">
        <v>8.6859556928715054E-3</v>
      </c>
      <c r="E2940" s="33">
        <v>2.0176109999999999E-3</v>
      </c>
      <c r="F2940" s="33">
        <v>9.8229735000000002E-7</v>
      </c>
      <c r="G2940" s="38">
        <f t="shared" si="632"/>
        <v>3.5505455057369684</v>
      </c>
      <c r="H2940" s="37"/>
      <c r="I2940" s="37"/>
      <c r="J2940" s="38">
        <f>F2940/0.0020052*1000</f>
        <v>0.48987500000000006</v>
      </c>
      <c r="K2940" s="38">
        <f>SQRT((F2940/0.0020052*1000)^2+(F$2919/0.0020052*1000)^2)</f>
        <v>0.65809531705558977</v>
      </c>
      <c r="L2940" s="32"/>
      <c r="M2940" s="25"/>
    </row>
    <row r="2941" spans="1:13" x14ac:dyDescent="0.2">
      <c r="A2941" s="25"/>
      <c r="B2941" s="51" t="s">
        <v>2962</v>
      </c>
      <c r="C2941" s="46">
        <v>1770000000</v>
      </c>
      <c r="D2941" s="36">
        <v>9.096045197740113E-3</v>
      </c>
      <c r="E2941" s="46">
        <v>2.0200000000000001E-3</v>
      </c>
      <c r="F2941" s="46">
        <v>6.8978879999999987E-7</v>
      </c>
      <c r="G2941" s="52">
        <f t="shared" si="632"/>
        <v>4.7388232526432983</v>
      </c>
      <c r="H2941" s="37"/>
      <c r="I2941" s="37"/>
      <c r="J2941" s="52">
        <f>F2941/0.0020052*1000</f>
        <v>0.34399999999999997</v>
      </c>
      <c r="K2941" s="52">
        <f>SQRT((F2941/0.0020052*1000)^2+(F$2919/0.0020052*1000)^2)</f>
        <v>0.55807520165789226</v>
      </c>
      <c r="L2941" s="32" t="s">
        <v>13</v>
      </c>
      <c r="M2941" s="25"/>
    </row>
    <row r="2942" spans="1:13" x14ac:dyDescent="0.2">
      <c r="A2942" s="25"/>
      <c r="B2942" s="48" t="s">
        <v>2961</v>
      </c>
      <c r="C2942" s="33">
        <v>1784702000</v>
      </c>
      <c r="D2942" s="36">
        <v>8.8036097903179348E-3</v>
      </c>
      <c r="E2942" s="33">
        <v>2.018082E-3</v>
      </c>
      <c r="F2942" s="33">
        <v>6.1401951071999993E-7</v>
      </c>
      <c r="G2942" s="38">
        <f t="shared" si="632"/>
        <v>3.7848187660103338</v>
      </c>
      <c r="H2942" s="37"/>
      <c r="I2942" s="37"/>
      <c r="J2942" s="38">
        <f>F2942/0.0020052*1000</f>
        <v>0.30621359999999997</v>
      </c>
      <c r="K2942" s="38">
        <f>SQRT((F2942/0.0020052*1000)^2+(F$2919/0.0020052*1000)^2)</f>
        <v>0.53561058571545905</v>
      </c>
      <c r="L2942" s="32"/>
      <c r="M2942" s="25"/>
    </row>
    <row r="2943" spans="1:13" x14ac:dyDescent="0.2">
      <c r="A2943" s="25"/>
      <c r="B2943" s="48" t="s">
        <v>2960</v>
      </c>
      <c r="C2943" s="33">
        <v>1805369000</v>
      </c>
      <c r="D2943" s="36">
        <v>8.9026232310403033E-3</v>
      </c>
      <c r="E2943" s="33">
        <v>2.0179550000000001E-3</v>
      </c>
      <c r="F2943" s="33">
        <v>6.0769270367999998E-7</v>
      </c>
      <c r="G2943" s="38">
        <f t="shared" si="632"/>
        <v>3.7216495429643892</v>
      </c>
      <c r="H2943" s="37"/>
      <c r="I2943" s="37"/>
      <c r="J2943" s="38">
        <f>F2943/0.0020052*1000</f>
        <v>0.30305840000000001</v>
      </c>
      <c r="K2943" s="38">
        <f>SQRT((F2943/0.0020052*1000)^2+(F$2919/0.0020052*1000)^2)</f>
        <v>0.53381300519569319</v>
      </c>
      <c r="L2943" s="32"/>
      <c r="M2943" s="25"/>
    </row>
    <row r="2944" spans="1:13" x14ac:dyDescent="0.2">
      <c r="B2944" s="48"/>
      <c r="C2944" s="33"/>
      <c r="D2944" s="33"/>
      <c r="E2944" s="33"/>
      <c r="F2944" s="33"/>
      <c r="G2944" s="31"/>
      <c r="H2944" s="31"/>
      <c r="I2944" s="31"/>
      <c r="J2944" s="31"/>
      <c r="K2944" s="31"/>
      <c r="L2944" s="32"/>
    </row>
    <row r="2945" spans="1:13" x14ac:dyDescent="0.2">
      <c r="A2945" s="25">
        <v>1</v>
      </c>
      <c r="B2945" s="35" t="s">
        <v>2959</v>
      </c>
      <c r="C2945" s="33">
        <f>AVERAGE(C2946:C2951)</f>
        <v>1773050000</v>
      </c>
      <c r="D2945" s="33">
        <f>AVERAGE(D2946:D2951)</f>
        <v>7.5084912997168719E-3</v>
      </c>
      <c r="E2945" s="33">
        <f>AVERAGE(E2946:E2951)</f>
        <v>2.023653333333333E-3</v>
      </c>
      <c r="F2945" s="33">
        <f>2*STDEV(E2946:E2951)</f>
        <v>9.9956523882480514E-7</v>
      </c>
      <c r="G2945" s="38">
        <f t="shared" si="632"/>
        <v>6.555974655753527</v>
      </c>
      <c r="H2945" s="38">
        <f>G2945-I2945</f>
        <v>-0.71402534424647257</v>
      </c>
      <c r="I2945" s="40">
        <v>7.27</v>
      </c>
      <c r="J2945" s="31"/>
      <c r="K2945" s="38">
        <f>F2945/0.0020052*1000</f>
        <v>0.49848655437103795</v>
      </c>
      <c r="L2945" s="32"/>
      <c r="M2945" s="25"/>
    </row>
    <row r="2946" spans="1:13" x14ac:dyDescent="0.2">
      <c r="A2946" s="25"/>
      <c r="B2946" s="48" t="s">
        <v>2958</v>
      </c>
      <c r="C2946" s="33">
        <v>1771999000</v>
      </c>
      <c r="D2946" s="36">
        <v>7.6355573564093433E-3</v>
      </c>
      <c r="E2946" s="33">
        <v>2.0234699999999999E-3</v>
      </c>
      <c r="F2946" s="33">
        <v>5.1653350440000002E-7</v>
      </c>
      <c r="G2946" s="38">
        <f t="shared" si="632"/>
        <v>6.4647854886266121</v>
      </c>
      <c r="H2946" s="37"/>
      <c r="I2946" s="37"/>
      <c r="J2946" s="38">
        <f t="shared" ref="J2946:J2951" si="635">F2946/0.0020052*1000</f>
        <v>0.25759700000000002</v>
      </c>
      <c r="K2946" s="38">
        <f t="shared" ref="K2946:K2951" si="636">SQRT((F2946/0.0020052*1000)^2+(F$2919/0.0020052*1000)^2)</f>
        <v>0.50938015775498868</v>
      </c>
      <c r="L2946" s="32"/>
      <c r="M2946" s="25"/>
    </row>
    <row r="2947" spans="1:13" x14ac:dyDescent="0.2">
      <c r="A2947" s="25"/>
      <c r="B2947" s="48" t="s">
        <v>2957</v>
      </c>
      <c r="C2947" s="33">
        <v>1770846000</v>
      </c>
      <c r="D2947" s="36">
        <v>7.520337736878306E-3</v>
      </c>
      <c r="E2947" s="33">
        <v>2.023239E-3</v>
      </c>
      <c r="F2947" s="33">
        <v>8.255905689599999E-7</v>
      </c>
      <c r="G2947" s="38">
        <f t="shared" si="632"/>
        <v>6.3498871380469613</v>
      </c>
      <c r="H2947" s="37"/>
      <c r="I2947" s="37"/>
      <c r="J2947" s="38">
        <f t="shared" si="635"/>
        <v>0.4117248</v>
      </c>
      <c r="K2947" s="38">
        <f t="shared" si="636"/>
        <v>0.60218704871537809</v>
      </c>
      <c r="L2947" s="32"/>
      <c r="M2947" s="25"/>
    </row>
    <row r="2948" spans="1:13" x14ac:dyDescent="0.2">
      <c r="A2948" s="25"/>
      <c r="B2948" s="48" t="s">
        <v>2956</v>
      </c>
      <c r="C2948" s="33">
        <v>1762244000</v>
      </c>
      <c r="D2948" s="36">
        <v>7.5404484282539765E-3</v>
      </c>
      <c r="E2948" s="33">
        <v>2.0241460000000001E-3</v>
      </c>
      <c r="F2948" s="33">
        <v>6.5019853224000002E-7</v>
      </c>
      <c r="G2948" s="38">
        <f t="shared" si="632"/>
        <v>6.8010248175967014</v>
      </c>
      <c r="H2948" s="37"/>
      <c r="I2948" s="37"/>
      <c r="J2948" s="38">
        <f t="shared" si="635"/>
        <v>0.32425619999999999</v>
      </c>
      <c r="K2948" s="38">
        <f t="shared" si="636"/>
        <v>0.54612637177116541</v>
      </c>
      <c r="L2948" s="32"/>
      <c r="M2948" s="25"/>
    </row>
    <row r="2949" spans="1:13" x14ac:dyDescent="0.2">
      <c r="A2949" s="25"/>
      <c r="B2949" s="48" t="s">
        <v>2955</v>
      </c>
      <c r="C2949" s="33">
        <v>1770876000</v>
      </c>
      <c r="D2949" s="36">
        <v>7.5898990104332547E-3</v>
      </c>
      <c r="E2949" s="33">
        <v>2.0243069999999999E-3</v>
      </c>
      <c r="F2949" s="33">
        <v>3.4841741608799999E-7</v>
      </c>
      <c r="G2949" s="38">
        <f t="shared" si="632"/>
        <v>6.8811054861825927</v>
      </c>
      <c r="H2949" s="37"/>
      <c r="I2949" s="37"/>
      <c r="J2949" s="38">
        <f t="shared" si="635"/>
        <v>0.17375694</v>
      </c>
      <c r="K2949" s="38">
        <f t="shared" si="636"/>
        <v>0.47254989673436681</v>
      </c>
      <c r="L2949" s="32"/>
      <c r="M2949" s="25"/>
    </row>
    <row r="2950" spans="1:13" x14ac:dyDescent="0.2">
      <c r="A2950" s="25"/>
      <c r="B2950" s="48" t="s">
        <v>2954</v>
      </c>
      <c r="C2950" s="33">
        <v>1776710000</v>
      </c>
      <c r="D2950" s="36">
        <v>7.2413730997180183E-3</v>
      </c>
      <c r="E2950" s="33">
        <v>2.0230449999999998E-3</v>
      </c>
      <c r="F2950" s="33">
        <v>4.8054698207999999E-7</v>
      </c>
      <c r="G2950" s="38">
        <f t="shared" si="632"/>
        <v>6.2533924193781676</v>
      </c>
      <c r="H2950" s="37"/>
      <c r="I2950" s="37"/>
      <c r="J2950" s="38">
        <f t="shared" si="635"/>
        <v>0.23965039999999999</v>
      </c>
      <c r="K2950" s="38">
        <f t="shared" si="636"/>
        <v>0.50054394904509347</v>
      </c>
      <c r="L2950" s="32"/>
      <c r="M2950" s="25"/>
    </row>
    <row r="2951" spans="1:13" x14ac:dyDescent="0.2">
      <c r="A2951" s="25"/>
      <c r="B2951" s="48" t="s">
        <v>2953</v>
      </c>
      <c r="C2951" s="33">
        <v>1785625000</v>
      </c>
      <c r="D2951" s="36">
        <v>7.5233321666083302E-3</v>
      </c>
      <c r="E2951" s="33">
        <v>2.0237129999999999E-3</v>
      </c>
      <c r="F2951" s="33">
        <v>2.2389626066400001E-7</v>
      </c>
      <c r="G2951" s="38">
        <f t="shared" si="632"/>
        <v>6.5856525846912373</v>
      </c>
      <c r="H2951" s="37"/>
      <c r="I2951" s="37"/>
      <c r="J2951" s="38">
        <f t="shared" si="635"/>
        <v>0.11165782</v>
      </c>
      <c r="K2951" s="38">
        <f t="shared" si="636"/>
        <v>0.45340864512341356</v>
      </c>
      <c r="L2951" s="32"/>
      <c r="M2951" s="25"/>
    </row>
    <row r="2952" spans="1:13" x14ac:dyDescent="0.2">
      <c r="B2952" s="48"/>
      <c r="C2952" s="33"/>
      <c r="D2952" s="33"/>
      <c r="E2952" s="33"/>
      <c r="F2952" s="33"/>
      <c r="G2952" s="31"/>
      <c r="H2952" s="31"/>
      <c r="I2952" s="31"/>
      <c r="J2952" s="31"/>
      <c r="K2952" s="31"/>
      <c r="L2952" s="32"/>
    </row>
    <row r="2953" spans="1:13" x14ac:dyDescent="0.2">
      <c r="A2953" s="25">
        <v>1</v>
      </c>
      <c r="B2953" s="35" t="s">
        <v>2952</v>
      </c>
      <c r="C2953" s="33">
        <f>AVERAGE(C2954:C2958)</f>
        <v>1757941600</v>
      </c>
      <c r="D2953" s="33">
        <f>AVERAGE(D2954:D2958)</f>
        <v>8.0036476969923692E-3</v>
      </c>
      <c r="E2953" s="33">
        <f>AVERAGE(E2954:E2958)</f>
        <v>2.0236391999999999E-3</v>
      </c>
      <c r="F2953" s="33">
        <f>2*STDEV(E2954:E2958)</f>
        <v>1.2747889237046194E-6</v>
      </c>
      <c r="G2953" s="38">
        <f t="shared" si="632"/>
        <v>6.5489447999607098</v>
      </c>
      <c r="H2953" s="38">
        <f>G2953-I2953</f>
        <v>-0.23105520003929048</v>
      </c>
      <c r="I2953" s="31">
        <v>6.78</v>
      </c>
      <c r="J2953" s="31"/>
      <c r="K2953" s="38">
        <f>F2953/0.0020052*1000</f>
        <v>0.63574153386426258</v>
      </c>
      <c r="L2953" s="32"/>
      <c r="M2953" s="25"/>
    </row>
    <row r="2954" spans="1:13" x14ac:dyDescent="0.2">
      <c r="A2954" s="25"/>
      <c r="B2954" s="48" t="s">
        <v>2951</v>
      </c>
      <c r="C2954" s="33">
        <v>1746055000</v>
      </c>
      <c r="D2954" s="36">
        <v>7.7870112911678042E-3</v>
      </c>
      <c r="E2954" s="33">
        <v>2.0242799999999998E-3</v>
      </c>
      <c r="F2954" s="33">
        <v>4.5001540584000004E-7</v>
      </c>
      <c r="G2954" s="38">
        <f t="shared" si="632"/>
        <v>6.8676758088419554</v>
      </c>
      <c r="H2954" s="37"/>
      <c r="I2954" s="37"/>
      <c r="J2954" s="38">
        <f>F2954/0.0020052*1000</f>
        <v>0.22442420000000002</v>
      </c>
      <c r="K2954" s="38">
        <f>SQRT((F2954/0.0020052*1000)^2+(F$2919/0.0020052*1000)^2)</f>
        <v>0.4934350537316306</v>
      </c>
      <c r="L2954" s="32"/>
      <c r="M2954" s="25"/>
    </row>
    <row r="2955" spans="1:13" x14ac:dyDescent="0.2">
      <c r="A2955" s="25"/>
      <c r="B2955" s="48" t="s">
        <v>2950</v>
      </c>
      <c r="C2955" s="33">
        <v>1758922000</v>
      </c>
      <c r="D2955" s="36">
        <v>8.3210000216041424E-3</v>
      </c>
      <c r="E2955" s="33">
        <v>2.022795E-3</v>
      </c>
      <c r="F2955" s="33">
        <v>4.5060573671999995E-7</v>
      </c>
      <c r="G2955" s="38">
        <f>1000*(E2955/((1+(0)/1000)*(E$2919/((1+((4.87)/1000))*0.0020052)))/0.0020052-1)</f>
        <v>6.129043555114233</v>
      </c>
      <c r="H2955" s="37"/>
      <c r="I2955" s="37"/>
      <c r="J2955" s="38">
        <f>F2955/0.0020052*1000</f>
        <v>0.22471859999999999</v>
      </c>
      <c r="K2955" s="38">
        <f>SQRT((F2955/0.0020052*1000)^2+(F$2919/0.0020052*1000)^2)</f>
        <v>0.49356902241880735</v>
      </c>
      <c r="L2955" s="32"/>
      <c r="M2955" s="25"/>
    </row>
    <row r="2956" spans="1:13" x14ac:dyDescent="0.2">
      <c r="A2956" s="25"/>
      <c r="B2956" s="48" t="s">
        <v>2949</v>
      </c>
      <c r="C2956" s="33">
        <v>1753282000</v>
      </c>
      <c r="D2956" s="36">
        <v>7.6547811475849289E-3</v>
      </c>
      <c r="E2956" s="33">
        <v>2.0242440000000001E-3</v>
      </c>
      <c r="F2956" s="33">
        <v>8.091503352E-7</v>
      </c>
      <c r="G2956" s="38">
        <f>1000*(E2956/((1+(0)/1000)*(E$2919/((1+((4.87)/1000))*0.0020052)))/0.0020052-1)</f>
        <v>6.8497695723881424</v>
      </c>
      <c r="H2956" s="37"/>
      <c r="I2956" s="37"/>
      <c r="J2956" s="38">
        <f>F2956/0.0020052*1000</f>
        <v>0.40352600000000005</v>
      </c>
      <c r="K2956" s="38">
        <f>SQRT((F2956/0.0020052*1000)^2+(F$2919/0.0020052*1000)^2)</f>
        <v>0.59661140064659945</v>
      </c>
      <c r="L2956" s="32"/>
      <c r="M2956" s="25"/>
    </row>
    <row r="2957" spans="1:13" x14ac:dyDescent="0.2">
      <c r="A2957" s="25"/>
      <c r="B2957" s="48" t="s">
        <v>2948</v>
      </c>
      <c r="C2957" s="33">
        <v>1770618000</v>
      </c>
      <c r="D2957" s="36">
        <v>7.8968755541850358E-3</v>
      </c>
      <c r="E2957" s="33">
        <v>2.0236049999999999E-3</v>
      </c>
      <c r="F2957" s="33">
        <v>5.1507211464E-7</v>
      </c>
      <c r="G2957" s="38">
        <f>1000*(E2957/((1+(0)/1000)*(E$2919/((1+((4.87)/1000))*0.0020052)))/0.0020052-1)</f>
        <v>6.5319338753291323</v>
      </c>
      <c r="H2957" s="37"/>
      <c r="I2957" s="37"/>
      <c r="J2957" s="38">
        <f>F2957/0.0020052*1000</f>
        <v>0.25686819999999999</v>
      </c>
      <c r="K2957" s="38">
        <f>SQRT((F2957/0.0020052*1000)^2+(F$2919/0.0020052*1000)^2)</f>
        <v>0.50901198696763239</v>
      </c>
      <c r="L2957" s="32"/>
      <c r="M2957" s="25"/>
    </row>
    <row r="2958" spans="1:13" x14ac:dyDescent="0.2">
      <c r="A2958" s="25"/>
      <c r="B2958" s="48" t="s">
        <v>2947</v>
      </c>
      <c r="C2958" s="33">
        <v>1760831000</v>
      </c>
      <c r="D2958" s="36">
        <v>8.3585704704199331E-3</v>
      </c>
      <c r="E2958" s="33">
        <v>2.023272E-3</v>
      </c>
      <c r="F2958" s="33">
        <v>6.6755955384000003E-7</v>
      </c>
      <c r="G2958" s="38">
        <f>1000*(E2958/((1+(0)/1000)*(E$2919/((1+((4.87)/1000))*0.0020052)))/0.0020052-1)</f>
        <v>6.3663011881298637</v>
      </c>
      <c r="H2958" s="37"/>
      <c r="I2958" s="37"/>
      <c r="J2958" s="38">
        <f>F2958/0.0020052*1000</f>
        <v>0.33291420000000005</v>
      </c>
      <c r="K2958" s="38">
        <f>SQRT((F2958/0.0020052*1000)^2+(F$2919/0.0020052*1000)^2)</f>
        <v>0.55131097872900836</v>
      </c>
      <c r="L2958" s="32"/>
      <c r="M2958" s="25"/>
    </row>
    <row r="2959" spans="1:13" x14ac:dyDescent="0.2">
      <c r="B2959" s="48"/>
      <c r="C2959" s="33"/>
      <c r="D2959" s="33"/>
      <c r="E2959" s="33"/>
      <c r="F2959" s="33"/>
      <c r="G2959" s="31"/>
      <c r="H2959" s="31"/>
      <c r="I2959" s="31"/>
      <c r="J2959" s="31"/>
      <c r="K2959" s="31"/>
      <c r="L2959" s="32"/>
    </row>
    <row r="2960" spans="1:13" x14ac:dyDescent="0.2">
      <c r="A2960" s="25">
        <v>1</v>
      </c>
      <c r="B2960" s="35" t="s">
        <v>2946</v>
      </c>
      <c r="C2960" s="33">
        <f>AVERAGE(C2961:C2965)</f>
        <v>1710932600</v>
      </c>
      <c r="D2960" s="33">
        <f>AVERAGE(D2961:D2965)</f>
        <v>6.7144715609882997E-3</v>
      </c>
      <c r="E2960" s="33">
        <f>AVERAGE(E2961:E2965)</f>
        <v>2.0264791999999999E-3</v>
      </c>
      <c r="F2960" s="33">
        <f>2*STDEV(E2961:E2965)</f>
        <v>7.4366981920753437E-7</v>
      </c>
      <c r="G2960" s="38">
        <f t="shared" ref="G2960:G2965" si="637">1000*(E2960/((1+(0)/1000)*(E$2919/((1+((4.87)/1000))*0.0020052)))/0.0020052-1)</f>
        <v>7.9615478979988552</v>
      </c>
      <c r="H2960" s="38">
        <f>G2960-I2960</f>
        <v>-3.8452102001144794E-2</v>
      </c>
      <c r="I2960" s="31">
        <v>8</v>
      </c>
      <c r="J2960" s="31"/>
      <c r="K2960" s="38">
        <f>F2960/0.0020052*1000</f>
        <v>0.37087064592436381</v>
      </c>
      <c r="L2960" s="32"/>
      <c r="M2960" s="25"/>
    </row>
    <row r="2961" spans="1:13" x14ac:dyDescent="0.2">
      <c r="A2961" s="25"/>
      <c r="B2961" s="48" t="s">
        <v>2945</v>
      </c>
      <c r="C2961" s="33">
        <v>1711798000</v>
      </c>
      <c r="D2961" s="36">
        <v>6.7937981000094636E-3</v>
      </c>
      <c r="E2961" s="33">
        <v>2.026253E-3</v>
      </c>
      <c r="F2961" s="33">
        <v>2.3807206216799996E-7</v>
      </c>
      <c r="G2961" s="38">
        <f t="shared" si="637"/>
        <v>7.8490370456130165</v>
      </c>
      <c r="H2961" s="37"/>
      <c r="I2961" s="37"/>
      <c r="J2961" s="38">
        <f>F2961/0.0020052*1000</f>
        <v>0.11872733999999999</v>
      </c>
      <c r="K2961" s="38">
        <f>SQRT((F2961/0.0020052*1000)^2+(F$2919/0.0020052*1000)^2)</f>
        <v>0.45520117746878985</v>
      </c>
      <c r="L2961" s="32"/>
      <c r="M2961" s="25"/>
    </row>
    <row r="2962" spans="1:13" x14ac:dyDescent="0.2">
      <c r="A2962" s="25"/>
      <c r="B2962" s="48" t="s">
        <v>2944</v>
      </c>
      <c r="C2962" s="33">
        <v>1695397000</v>
      </c>
      <c r="D2962" s="36">
        <v>6.639329903261596E-3</v>
      </c>
      <c r="E2962" s="33">
        <v>2.0262489999999999E-3</v>
      </c>
      <c r="F2962" s="33">
        <v>7.9374919608E-7</v>
      </c>
      <c r="G2962" s="38">
        <f t="shared" si="637"/>
        <v>7.8470474637846177</v>
      </c>
      <c r="H2962" s="37"/>
      <c r="I2962" s="37"/>
      <c r="J2962" s="38">
        <f>F2962/0.0020052*1000</f>
        <v>0.39584540000000001</v>
      </c>
      <c r="K2962" s="38">
        <f>SQRT((F2962/0.0020052*1000)^2+(F$2919/0.0020052*1000)^2)</f>
        <v>0.59144358260670749</v>
      </c>
      <c r="L2962" s="32"/>
      <c r="M2962" s="25"/>
    </row>
    <row r="2963" spans="1:13" x14ac:dyDescent="0.2">
      <c r="A2963" s="25"/>
      <c r="B2963" s="48" t="s">
        <v>2943</v>
      </c>
      <c r="C2963" s="33">
        <v>1731369000</v>
      </c>
      <c r="D2963" s="36">
        <v>6.6944134959098841E-3</v>
      </c>
      <c r="E2963" s="33">
        <v>2.026169E-3</v>
      </c>
      <c r="F2963" s="33">
        <v>9.1710027720000007E-7</v>
      </c>
      <c r="G2963" s="38">
        <f t="shared" si="637"/>
        <v>7.8072558272201942</v>
      </c>
      <c r="H2963" s="37"/>
      <c r="I2963" s="37"/>
      <c r="J2963" s="38">
        <f>F2963/0.0020052*1000</f>
        <v>0.45736100000000002</v>
      </c>
      <c r="K2963" s="38">
        <f>SQRT((F2963/0.0020052*1000)^2+(F$2919/0.0020052*1000)^2)</f>
        <v>0.63426415240536582</v>
      </c>
      <c r="L2963" s="32"/>
      <c r="M2963" s="25"/>
    </row>
    <row r="2964" spans="1:13" x14ac:dyDescent="0.2">
      <c r="A2964" s="25"/>
      <c r="B2964" s="48" t="s">
        <v>2942</v>
      </c>
      <c r="C2964" s="33">
        <v>1712377000</v>
      </c>
      <c r="D2964" s="36">
        <v>6.6667445311400465E-3</v>
      </c>
      <c r="E2964" s="33">
        <v>2.027034E-3</v>
      </c>
      <c r="F2964" s="33">
        <v>5.7184855056000007E-7</v>
      </c>
      <c r="G2964" s="38">
        <f t="shared" si="637"/>
        <v>8.2375028975736342</v>
      </c>
      <c r="H2964" s="37"/>
      <c r="I2964" s="37"/>
      <c r="J2964" s="38">
        <f>F2964/0.0020052*1000</f>
        <v>0.28518280000000001</v>
      </c>
      <c r="K2964" s="38">
        <f>SQRT((F2964/0.0020052*1000)^2+(F$2919/0.0020052*1000)^2)</f>
        <v>0.52387132019355398</v>
      </c>
      <c r="L2964" s="32"/>
      <c r="M2964" s="25"/>
    </row>
    <row r="2965" spans="1:13" x14ac:dyDescent="0.2">
      <c r="A2965" s="25"/>
      <c r="B2965" s="48" t="s">
        <v>2941</v>
      </c>
      <c r="C2965" s="33">
        <v>1703722000</v>
      </c>
      <c r="D2965" s="36">
        <v>6.7780717746205076E-3</v>
      </c>
      <c r="E2965" s="33">
        <v>2.0266910000000002E-3</v>
      </c>
      <c r="F2965" s="33">
        <v>8.5123186344000001E-7</v>
      </c>
      <c r="G2965" s="38">
        <f t="shared" si="637"/>
        <v>8.0668962558034796</v>
      </c>
      <c r="H2965" s="37"/>
      <c r="I2965" s="37"/>
      <c r="J2965" s="38">
        <f>F2965/0.0020052*1000</f>
        <v>0.42451220000000001</v>
      </c>
      <c r="K2965" s="38">
        <f>SQRT((F2965/0.0020052*1000)^2+(F$2919/0.0020052*1000)^2)</f>
        <v>0.61100125912663816</v>
      </c>
      <c r="L2965" s="32"/>
      <c r="M2965" s="25"/>
    </row>
    <row r="2966" spans="1:13" x14ac:dyDescent="0.2">
      <c r="B2966" s="48"/>
      <c r="C2966" s="33"/>
      <c r="D2966" s="33"/>
      <c r="E2966" s="33"/>
      <c r="F2966" s="33"/>
      <c r="G2966" s="31"/>
      <c r="H2966" s="31"/>
      <c r="I2966" s="31"/>
      <c r="J2966" s="31"/>
      <c r="K2966" s="31"/>
      <c r="L2966" s="32"/>
    </row>
    <row r="2967" spans="1:13" x14ac:dyDescent="0.2">
      <c r="A2967" s="25">
        <v>1</v>
      </c>
      <c r="B2967" s="35" t="s">
        <v>2940</v>
      </c>
      <c r="C2967" s="33">
        <f>AVERAGE(C2968:C2973)</f>
        <v>1749763833.3333333</v>
      </c>
      <c r="D2967" s="33">
        <f>AVERAGE(D2968:D2973)</f>
        <v>8.0335346333177942E-3</v>
      </c>
      <c r="E2967" s="33">
        <f>AVERAGE(E2968:E2973)</f>
        <v>2.0237635000000002E-3</v>
      </c>
      <c r="F2967" s="33">
        <f>2*STDEV(E2968:E2973)</f>
        <v>7.3276763028954614E-7</v>
      </c>
      <c r="G2967" s="38">
        <f t="shared" ref="G2967:G2973" si="638">1000*(E2967/((1+(0)/1000)*(E$2919/((1+((4.87)/1000))*0.0020052)))/0.0020052-1)</f>
        <v>6.6107710552727461</v>
      </c>
      <c r="H2967" s="38">
        <f>G2967-I2967</f>
        <v>-0.3792289447272541</v>
      </c>
      <c r="I2967" s="31">
        <v>6.99</v>
      </c>
      <c r="J2967" s="31"/>
      <c r="K2967" s="38">
        <f>F2967/0.0020052*1000</f>
        <v>0.36543368755712452</v>
      </c>
      <c r="L2967" s="32"/>
      <c r="M2967" s="25"/>
    </row>
    <row r="2968" spans="1:13" x14ac:dyDescent="0.2">
      <c r="A2968" s="25"/>
      <c r="B2968" s="48" t="s">
        <v>2939</v>
      </c>
      <c r="C2968" s="33">
        <v>1741026000</v>
      </c>
      <c r="D2968" s="36">
        <v>8.001810426725391E-3</v>
      </c>
      <c r="E2968" s="33">
        <v>2.0237340000000001E-3</v>
      </c>
      <c r="F2968" s="33">
        <v>7.6234375367999984E-7</v>
      </c>
      <c r="G2968" s="38">
        <f t="shared" si="638"/>
        <v>6.5960978892896094</v>
      </c>
      <c r="H2968" s="37"/>
      <c r="I2968" s="37"/>
      <c r="J2968" s="38">
        <f t="shared" ref="J2968:J2973" si="639">F2968/0.0020052*1000</f>
        <v>0.38018339999999995</v>
      </c>
      <c r="K2968" s="38">
        <f t="shared" ref="K2968:K2973" si="640">SQRT((F2968/0.0020052*1000)^2+(F$2919/0.0020052*1000)^2)</f>
        <v>0.58107774724304939</v>
      </c>
      <c r="L2968" s="32"/>
      <c r="M2968" s="25"/>
    </row>
    <row r="2969" spans="1:13" x14ac:dyDescent="0.2">
      <c r="A2969" s="25"/>
      <c r="B2969" s="48" t="s">
        <v>2938</v>
      </c>
      <c r="C2969" s="33">
        <v>1747921000</v>
      </c>
      <c r="D2969" s="36">
        <v>8.0499404721380424E-3</v>
      </c>
      <c r="E2969" s="33">
        <v>2.0243190000000001E-3</v>
      </c>
      <c r="F2969" s="33">
        <v>7.1511888744E-7</v>
      </c>
      <c r="G2969" s="38">
        <f t="shared" si="638"/>
        <v>6.887074231667345</v>
      </c>
      <c r="H2969" s="37"/>
      <c r="I2969" s="37"/>
      <c r="J2969" s="38">
        <f t="shared" si="639"/>
        <v>0.35663220000000001</v>
      </c>
      <c r="K2969" s="38">
        <f t="shared" si="640"/>
        <v>0.56594916448594312</v>
      </c>
      <c r="L2969" s="32"/>
      <c r="M2969" s="25"/>
    </row>
    <row r="2970" spans="1:13" x14ac:dyDescent="0.2">
      <c r="A2970" s="25"/>
      <c r="B2970" s="48" t="s">
        <v>2937</v>
      </c>
      <c r="C2970" s="33">
        <v>1746595000</v>
      </c>
      <c r="D2970" s="36">
        <v>8.0286729321909205E-3</v>
      </c>
      <c r="E2970" s="33">
        <v>2.0240760000000001E-3</v>
      </c>
      <c r="F2970" s="33">
        <v>6.2826645672000009E-7</v>
      </c>
      <c r="G2970" s="38">
        <f t="shared" si="638"/>
        <v>6.7662071356027198</v>
      </c>
      <c r="H2970" s="37"/>
      <c r="I2970" s="37"/>
      <c r="J2970" s="38">
        <f t="shared" si="639"/>
        <v>0.3133186</v>
      </c>
      <c r="K2970" s="38">
        <f t="shared" si="640"/>
        <v>0.53970406317856934</v>
      </c>
      <c r="L2970" s="32"/>
      <c r="M2970" s="25"/>
    </row>
    <row r="2971" spans="1:13" x14ac:dyDescent="0.2">
      <c r="A2971" s="25"/>
      <c r="B2971" s="48" t="s">
        <v>2936</v>
      </c>
      <c r="C2971" s="33">
        <v>1755142000</v>
      </c>
      <c r="D2971" s="36">
        <v>8.1340484131768257E-3</v>
      </c>
      <c r="E2971" s="33">
        <v>2.0236220000000001E-3</v>
      </c>
      <c r="F2971" s="33">
        <v>3.6563775285599994E-7</v>
      </c>
      <c r="G2971" s="38">
        <f t="shared" si="638"/>
        <v>6.5403895980993276</v>
      </c>
      <c r="H2971" s="37"/>
      <c r="I2971" s="37"/>
      <c r="J2971" s="38">
        <f t="shared" si="639"/>
        <v>0.18234477999999998</v>
      </c>
      <c r="K2971" s="38">
        <f t="shared" si="640"/>
        <v>0.47577468354121738</v>
      </c>
      <c r="L2971" s="32"/>
      <c r="M2971" s="25"/>
    </row>
    <row r="2972" spans="1:13" x14ac:dyDescent="0.2">
      <c r="A2972" s="25"/>
      <c r="B2972" s="48" t="s">
        <v>2935</v>
      </c>
      <c r="C2972" s="33">
        <v>1765536000</v>
      </c>
      <c r="D2972" s="36">
        <v>8.057371812299494E-3</v>
      </c>
      <c r="E2972" s="33">
        <v>2.0233909999999998E-3</v>
      </c>
      <c r="F2972" s="33">
        <v>5.5371873527999995E-7</v>
      </c>
      <c r="G2972" s="38">
        <f t="shared" si="638"/>
        <v>6.4254912475192327</v>
      </c>
      <c r="H2972" s="37"/>
      <c r="I2972" s="37"/>
      <c r="J2972" s="38">
        <f t="shared" si="639"/>
        <v>0.27614139999999998</v>
      </c>
      <c r="K2972" s="38">
        <f t="shared" si="640"/>
        <v>0.51900482030464534</v>
      </c>
      <c r="L2972" s="32"/>
      <c r="M2972" s="25"/>
    </row>
    <row r="2973" spans="1:13" x14ac:dyDescent="0.2">
      <c r="A2973" s="25"/>
      <c r="B2973" s="48" t="s">
        <v>2934</v>
      </c>
      <c r="C2973" s="33">
        <v>1742363000</v>
      </c>
      <c r="D2973" s="36">
        <v>7.9293637433760934E-3</v>
      </c>
      <c r="E2973" s="33">
        <v>2.0234390000000001E-3</v>
      </c>
      <c r="F2973" s="33">
        <v>5.6782291103999984E-7</v>
      </c>
      <c r="G2973" s="38">
        <f t="shared" si="638"/>
        <v>6.4493662294582421</v>
      </c>
      <c r="H2973" s="37"/>
      <c r="I2973" s="37"/>
      <c r="J2973" s="38">
        <f t="shared" si="639"/>
        <v>0.28317519999999996</v>
      </c>
      <c r="K2973" s="38">
        <f t="shared" si="640"/>
        <v>0.52278114407516374</v>
      </c>
      <c r="L2973" s="32"/>
      <c r="M2973" s="25"/>
    </row>
    <row r="2974" spans="1:13" x14ac:dyDescent="0.2">
      <c r="A2974" s="25"/>
      <c r="B2974" s="48"/>
      <c r="C2974" s="33"/>
      <c r="D2974" s="33"/>
      <c r="E2974" s="33"/>
      <c r="F2974" s="33"/>
      <c r="G2974" s="31"/>
      <c r="H2974" s="37"/>
      <c r="I2974" s="37"/>
      <c r="J2974" s="31"/>
      <c r="K2974" s="31"/>
      <c r="L2974" s="32"/>
      <c r="M2974" s="25"/>
    </row>
    <row r="2975" spans="1:13" x14ac:dyDescent="0.2">
      <c r="A2975" s="25"/>
      <c r="B2975" s="50" t="s">
        <v>2933</v>
      </c>
      <c r="C2975" s="33"/>
      <c r="D2975" s="33"/>
      <c r="E2975" s="33"/>
      <c r="F2975" s="33"/>
      <c r="G2975" s="31"/>
      <c r="H2975" s="31"/>
      <c r="I2975" s="31"/>
      <c r="J2975" s="31"/>
      <c r="K2975" s="31"/>
      <c r="L2975" s="32"/>
      <c r="M2975" s="25"/>
    </row>
    <row r="2976" spans="1:13" x14ac:dyDescent="0.2">
      <c r="A2976" s="25">
        <v>1</v>
      </c>
      <c r="B2976" s="35" t="s">
        <v>2932</v>
      </c>
      <c r="C2976" s="33">
        <f>AVERAGE(C2977:C2996)</f>
        <v>1543044450</v>
      </c>
      <c r="D2976" s="33"/>
      <c r="E2976" s="33">
        <f>AVERAGE(E2977:E2996)</f>
        <v>2.0226019500000003E-3</v>
      </c>
      <c r="F2976" s="33">
        <f>2*STDEV(E2977:E2996)</f>
        <v>7.9284948462062929E-7</v>
      </c>
      <c r="G2976" s="38">
        <f t="shared" ref="G2976:G3016" si="641">1000*(E2976/((1+(0)/1000)*(E$2976/((1+((4.87)/1000))*0.0020052)))/0.0020052-1)</f>
        <v>4.8699999999999299</v>
      </c>
      <c r="H2976" s="38">
        <f>G2976-I2976</f>
        <v>-7.0166095156309893E-14</v>
      </c>
      <c r="I2976" s="38">
        <v>4.87</v>
      </c>
      <c r="J2976" s="31"/>
      <c r="K2976" s="38">
        <f>F2976/0.0020052*1000</f>
        <v>0.39539671086207329</v>
      </c>
      <c r="L2976" s="32"/>
      <c r="M2976" s="25"/>
    </row>
    <row r="2977" spans="1:13" x14ac:dyDescent="0.2">
      <c r="A2977" s="25"/>
      <c r="B2977" s="48" t="s">
        <v>2766</v>
      </c>
      <c r="C2977" s="33">
        <v>1606509000</v>
      </c>
      <c r="D2977" s="33"/>
      <c r="E2977" s="33">
        <v>2.0228770000000002E-3</v>
      </c>
      <c r="F2977" s="33">
        <v>3.8879616859200002E-7</v>
      </c>
      <c r="G2977" s="38">
        <f t="shared" si="641"/>
        <v>5.0066504632806375</v>
      </c>
      <c r="H2977" s="37"/>
      <c r="I2977" s="37"/>
      <c r="J2977" s="38">
        <f t="shared" ref="J2977:J2996" si="642">F2977/0.0020052*1000</f>
        <v>0.19389396</v>
      </c>
      <c r="K2977" s="38">
        <f t="shared" ref="K2977:K2996" si="643">SQRT((F2977/0.0020052*1000)^2+(F$2976/0.0020052*1000)^2)</f>
        <v>0.44037873096350555</v>
      </c>
      <c r="L2977" s="32"/>
      <c r="M2977" s="25"/>
    </row>
    <row r="2978" spans="1:13" x14ac:dyDescent="0.2">
      <c r="A2978" s="25"/>
      <c r="B2978" s="48" t="s">
        <v>2765</v>
      </c>
      <c r="C2978" s="33">
        <v>1594381000</v>
      </c>
      <c r="D2978" s="33"/>
      <c r="E2978" s="33">
        <v>2.0223910000000001E-3</v>
      </c>
      <c r="F2978" s="33">
        <v>4.7811427343999997E-7</v>
      </c>
      <c r="G2978" s="38">
        <f t="shared" si="641"/>
        <v>4.7651957272165646</v>
      </c>
      <c r="H2978" s="37"/>
      <c r="I2978" s="37"/>
      <c r="J2978" s="38">
        <f t="shared" si="642"/>
        <v>0.23843719999999999</v>
      </c>
      <c r="K2978" s="38">
        <f t="shared" si="643"/>
        <v>0.46172595476579609</v>
      </c>
      <c r="L2978" s="32"/>
      <c r="M2978" s="25"/>
    </row>
    <row r="2979" spans="1:13" x14ac:dyDescent="0.2">
      <c r="A2979" s="25"/>
      <c r="B2979" s="48" t="s">
        <v>2764</v>
      </c>
      <c r="C2979" s="33">
        <v>1611251000</v>
      </c>
      <c r="D2979" s="33"/>
      <c r="E2979" s="33">
        <v>2.0224079999999998E-3</v>
      </c>
      <c r="F2979" s="33">
        <v>1.4619696638399998E-7</v>
      </c>
      <c r="G2979" s="38">
        <f t="shared" si="641"/>
        <v>4.7736416747741206</v>
      </c>
      <c r="H2979" s="37"/>
      <c r="I2979" s="37"/>
      <c r="J2979" s="38">
        <f t="shared" si="642"/>
        <v>7.2908920000000002E-2</v>
      </c>
      <c r="K2979" s="38">
        <f t="shared" si="643"/>
        <v>0.40206251948684846</v>
      </c>
      <c r="L2979" s="32"/>
      <c r="M2979" s="25"/>
    </row>
    <row r="2980" spans="1:13" x14ac:dyDescent="0.2">
      <c r="A2980" s="25"/>
      <c r="B2980" s="48" t="s">
        <v>2763</v>
      </c>
      <c r="C2980" s="33">
        <v>1617685000</v>
      </c>
      <c r="D2980" s="33"/>
      <c r="E2980" s="33">
        <v>2.0230869999999998E-3</v>
      </c>
      <c r="F2980" s="33">
        <v>3.8827694210400003E-7</v>
      </c>
      <c r="G2980" s="38">
        <f t="shared" si="641"/>
        <v>5.1109827566415689</v>
      </c>
      <c r="H2980" s="37"/>
      <c r="I2980" s="37"/>
      <c r="J2980" s="38">
        <f t="shared" si="642"/>
        <v>0.19363502000000002</v>
      </c>
      <c r="K2980" s="38">
        <f t="shared" si="643"/>
        <v>0.44026478388686324</v>
      </c>
      <c r="L2980" s="32"/>
      <c r="M2980" s="25"/>
    </row>
    <row r="2981" spans="1:13" x14ac:dyDescent="0.2">
      <c r="A2981" s="25"/>
      <c r="B2981" s="48" t="s">
        <v>2762</v>
      </c>
      <c r="C2981" s="33">
        <v>1584004000</v>
      </c>
      <c r="D2981" s="33"/>
      <c r="E2981" s="33">
        <v>2.0228659999999999E-3</v>
      </c>
      <c r="F2981" s="33">
        <v>6.3597404447999991E-7</v>
      </c>
      <c r="G2981" s="38">
        <f t="shared" si="641"/>
        <v>5.0011854383900101</v>
      </c>
      <c r="H2981" s="37"/>
      <c r="I2981" s="37"/>
      <c r="J2981" s="38">
        <f t="shared" si="642"/>
        <v>0.31716240000000001</v>
      </c>
      <c r="K2981" s="38">
        <f t="shared" si="643"/>
        <v>0.5068831689199258</v>
      </c>
      <c r="L2981" s="32"/>
      <c r="M2981" s="25"/>
    </row>
    <row r="2982" spans="1:13" x14ac:dyDescent="0.2">
      <c r="A2982" s="25"/>
      <c r="B2982" s="48" t="s">
        <v>2761</v>
      </c>
      <c r="C2982" s="33">
        <v>1552502000</v>
      </c>
      <c r="D2982" s="33"/>
      <c r="E2982" s="33">
        <v>2.0219029999999998E-3</v>
      </c>
      <c r="F2982" s="33">
        <v>7.4355222240000006E-7</v>
      </c>
      <c r="G2982" s="38">
        <f t="shared" si="641"/>
        <v>4.5227473502631454</v>
      </c>
      <c r="H2982" s="37"/>
      <c r="I2982" s="37"/>
      <c r="J2982" s="38">
        <f t="shared" si="642"/>
        <v>0.37081200000000003</v>
      </c>
      <c r="K2982" s="38">
        <f t="shared" si="643"/>
        <v>0.54207019684220425</v>
      </c>
      <c r="L2982" s="32"/>
      <c r="M2982" s="25"/>
    </row>
    <row r="2983" spans="1:13" x14ac:dyDescent="0.2">
      <c r="A2983" s="25"/>
      <c r="B2983" s="48" t="s">
        <v>2760</v>
      </c>
      <c r="C2983" s="33">
        <v>1536688000</v>
      </c>
      <c r="D2983" s="33"/>
      <c r="E2983" s="33">
        <v>2.0223839999999999E-3</v>
      </c>
      <c r="F2983" s="33">
        <v>8.0511707591999999E-7</v>
      </c>
      <c r="G2983" s="38">
        <f t="shared" si="641"/>
        <v>4.7617179841044077</v>
      </c>
      <c r="H2983" s="37"/>
      <c r="I2983" s="37"/>
      <c r="J2983" s="38">
        <f t="shared" si="642"/>
        <v>0.4015146</v>
      </c>
      <c r="K2983" s="38">
        <f t="shared" si="643"/>
        <v>0.56351799702734073</v>
      </c>
      <c r="L2983" s="32"/>
      <c r="M2983" s="25"/>
    </row>
    <row r="2984" spans="1:13" x14ac:dyDescent="0.2">
      <c r="A2984" s="25"/>
      <c r="B2984" s="48" t="s">
        <v>2759</v>
      </c>
      <c r="C2984" s="33">
        <v>1527577000</v>
      </c>
      <c r="D2984" s="33"/>
      <c r="E2984" s="33">
        <v>2.022715E-3</v>
      </c>
      <c r="F2984" s="33">
        <v>3.1677961111200002E-7</v>
      </c>
      <c r="G2984" s="38">
        <f t="shared" si="641"/>
        <v>4.9261655512591318</v>
      </c>
      <c r="H2984" s="37"/>
      <c r="I2984" s="37"/>
      <c r="J2984" s="38">
        <f t="shared" si="642"/>
        <v>0.15797906</v>
      </c>
      <c r="K2984" s="38">
        <f t="shared" si="643"/>
        <v>0.42578861229374088</v>
      </c>
      <c r="L2984" s="32"/>
      <c r="M2984" s="25"/>
    </row>
    <row r="2985" spans="1:13" x14ac:dyDescent="0.2">
      <c r="A2985" s="25"/>
      <c r="B2985" s="48" t="s">
        <v>2758</v>
      </c>
      <c r="C2985" s="33">
        <v>1487949000</v>
      </c>
      <c r="D2985" s="33"/>
      <c r="E2985" s="33">
        <v>2.0230679999999998E-3</v>
      </c>
      <c r="F2985" s="33">
        <v>4.5930670056E-7</v>
      </c>
      <c r="G2985" s="38">
        <f t="shared" si="641"/>
        <v>5.1015431681946666</v>
      </c>
      <c r="H2985" s="37"/>
      <c r="I2985" s="37"/>
      <c r="J2985" s="38">
        <f t="shared" si="642"/>
        <v>0.22905780000000001</v>
      </c>
      <c r="K2985" s="38">
        <f t="shared" si="643"/>
        <v>0.45695298959672642</v>
      </c>
      <c r="L2985" s="32"/>
      <c r="M2985" s="25"/>
    </row>
    <row r="2986" spans="1:13" x14ac:dyDescent="0.2">
      <c r="A2986" s="25"/>
      <c r="B2986" s="48" t="s">
        <v>2757</v>
      </c>
      <c r="C2986" s="33">
        <v>1506298000</v>
      </c>
      <c r="D2986" s="33"/>
      <c r="E2986" s="33">
        <v>2.022252E-3</v>
      </c>
      <c r="F2986" s="33">
        <v>2.3026052483999997E-7</v>
      </c>
      <c r="G2986" s="38">
        <f t="shared" si="641"/>
        <v>4.6961376854202097</v>
      </c>
      <c r="H2986" s="37"/>
      <c r="I2986" s="37"/>
      <c r="J2986" s="38">
        <f t="shared" si="642"/>
        <v>0.11483169999999999</v>
      </c>
      <c r="K2986" s="38">
        <f t="shared" si="643"/>
        <v>0.41173398971354791</v>
      </c>
      <c r="L2986" s="32"/>
      <c r="M2986" s="25"/>
    </row>
    <row r="2987" spans="1:13" x14ac:dyDescent="0.2">
      <c r="A2987" s="25"/>
      <c r="B2987" s="48" t="s">
        <v>2756</v>
      </c>
      <c r="C2987" s="33">
        <v>1518245000</v>
      </c>
      <c r="D2987" s="33"/>
      <c r="E2987" s="33">
        <v>2.0225239999999999E-3</v>
      </c>
      <c r="F2987" s="33">
        <v>7.8780578327999999E-7</v>
      </c>
      <c r="G2987" s="38">
        <f t="shared" si="641"/>
        <v>4.8312728463451027</v>
      </c>
      <c r="H2987" s="37"/>
      <c r="I2987" s="37"/>
      <c r="J2987" s="38">
        <f t="shared" si="642"/>
        <v>0.39288139999999999</v>
      </c>
      <c r="K2987" s="38">
        <f t="shared" si="643"/>
        <v>0.55739963529455772</v>
      </c>
      <c r="L2987" s="32"/>
      <c r="M2987" s="25"/>
    </row>
    <row r="2988" spans="1:13" x14ac:dyDescent="0.2">
      <c r="A2988" s="25"/>
      <c r="B2988" s="48" t="s">
        <v>2755</v>
      </c>
      <c r="C2988" s="33">
        <v>1545161000</v>
      </c>
      <c r="D2988" s="33"/>
      <c r="E2988" s="33">
        <v>2.0222270000000001E-3</v>
      </c>
      <c r="F2988" s="33">
        <v>2.5740223027199997E-7</v>
      </c>
      <c r="G2988" s="38">
        <f t="shared" si="641"/>
        <v>4.6837171743059347</v>
      </c>
      <c r="H2988" s="37"/>
      <c r="I2988" s="37"/>
      <c r="J2988" s="38">
        <f t="shared" si="642"/>
        <v>0.12836735999999999</v>
      </c>
      <c r="K2988" s="38">
        <f t="shared" si="643"/>
        <v>0.41571232610293818</v>
      </c>
      <c r="L2988" s="32"/>
      <c r="M2988" s="25"/>
    </row>
    <row r="2989" spans="1:13" x14ac:dyDescent="0.2">
      <c r="A2989" s="25"/>
      <c r="B2989" s="48" t="s">
        <v>2754</v>
      </c>
      <c r="C2989" s="33">
        <v>1525683000</v>
      </c>
      <c r="D2989" s="33"/>
      <c r="E2989" s="33">
        <v>2.0222069999999998E-3</v>
      </c>
      <c r="F2989" s="33">
        <v>6.7239770040000001E-7</v>
      </c>
      <c r="G2989" s="38">
        <f t="shared" si="641"/>
        <v>4.6737807654142483</v>
      </c>
      <c r="H2989" s="37"/>
      <c r="I2989" s="37"/>
      <c r="J2989" s="38">
        <f t="shared" si="642"/>
        <v>0.33532699999999999</v>
      </c>
      <c r="K2989" s="38">
        <f t="shared" si="643"/>
        <v>0.51844262545584152</v>
      </c>
      <c r="L2989" s="32"/>
      <c r="M2989" s="25"/>
    </row>
    <row r="2990" spans="1:13" x14ac:dyDescent="0.2">
      <c r="A2990" s="25"/>
      <c r="B2990" s="48" t="s">
        <v>2753</v>
      </c>
      <c r="C2990" s="33">
        <v>1509769000</v>
      </c>
      <c r="D2990" s="33"/>
      <c r="E2990" s="33">
        <v>2.0219330000000001E-3</v>
      </c>
      <c r="F2990" s="33">
        <v>4.8557802887999987E-7</v>
      </c>
      <c r="G2990" s="38">
        <f t="shared" si="641"/>
        <v>4.5376519636004531</v>
      </c>
      <c r="H2990" s="37"/>
      <c r="I2990" s="37"/>
      <c r="J2990" s="38">
        <f t="shared" si="642"/>
        <v>0.24215939999999994</v>
      </c>
      <c r="K2990" s="38">
        <f t="shared" si="643"/>
        <v>0.46365907083643471</v>
      </c>
      <c r="L2990" s="32"/>
      <c r="M2990" s="25"/>
    </row>
    <row r="2991" spans="1:13" x14ac:dyDescent="0.2">
      <c r="A2991" s="25"/>
      <c r="B2991" s="48" t="s">
        <v>2751</v>
      </c>
      <c r="C2991" s="33">
        <v>1507718000</v>
      </c>
      <c r="D2991" s="33"/>
      <c r="E2991" s="33">
        <v>2.023085E-3</v>
      </c>
      <c r="F2991" s="33">
        <v>5.114820045600001E-7</v>
      </c>
      <c r="G2991" s="38">
        <f t="shared" si="641"/>
        <v>5.1099891157524446</v>
      </c>
      <c r="H2991" s="37"/>
      <c r="I2991" s="37"/>
      <c r="J2991" s="38">
        <f t="shared" si="642"/>
        <v>0.25507780000000002</v>
      </c>
      <c r="K2991" s="38">
        <f t="shared" si="643"/>
        <v>0.47053506034448273</v>
      </c>
      <c r="L2991" s="32"/>
      <c r="M2991" s="25"/>
    </row>
    <row r="2992" spans="1:13" x14ac:dyDescent="0.2">
      <c r="A2992" s="25"/>
      <c r="B2992" s="48" t="s">
        <v>2750</v>
      </c>
      <c r="C2992" s="33">
        <v>1510214000</v>
      </c>
      <c r="D2992" s="33"/>
      <c r="E2992" s="33">
        <v>2.0227370000000001E-3</v>
      </c>
      <c r="F2992" s="33">
        <v>6.5747419991999992E-7</v>
      </c>
      <c r="G2992" s="38">
        <f t="shared" si="641"/>
        <v>4.9370956010399425</v>
      </c>
      <c r="H2992" s="37"/>
      <c r="I2992" s="37"/>
      <c r="J2992" s="38">
        <f t="shared" si="642"/>
        <v>0.32788459999999997</v>
      </c>
      <c r="K2992" s="38">
        <f t="shared" si="643"/>
        <v>0.51366026698364164</v>
      </c>
      <c r="L2992" s="32"/>
      <c r="M2992" s="25"/>
    </row>
    <row r="2993" spans="1:13" x14ac:dyDescent="0.2">
      <c r="A2993" s="25"/>
      <c r="B2993" s="48" t="s">
        <v>2931</v>
      </c>
      <c r="C2993" s="33">
        <v>1529945000</v>
      </c>
      <c r="D2993" s="33"/>
      <c r="E2993" s="33">
        <v>2.022832E-3</v>
      </c>
      <c r="F2993" s="33">
        <v>5.2369968816000007E-7</v>
      </c>
      <c r="G2993" s="38">
        <f t="shared" si="641"/>
        <v>4.984293543274676</v>
      </c>
      <c r="H2993" s="37"/>
      <c r="I2993" s="37"/>
      <c r="J2993" s="38">
        <f t="shared" si="642"/>
        <v>0.26117080000000004</v>
      </c>
      <c r="K2993" s="38">
        <f t="shared" si="643"/>
        <v>0.47386574652868296</v>
      </c>
      <c r="L2993" s="32"/>
      <c r="M2993" s="25"/>
    </row>
    <row r="2994" spans="1:13" x14ac:dyDescent="0.2">
      <c r="A2994" s="25"/>
      <c r="B2994" s="48" t="s">
        <v>2930</v>
      </c>
      <c r="C2994" s="33">
        <v>1502389000</v>
      </c>
      <c r="D2994" s="33"/>
      <c r="E2994" s="33">
        <v>2.0226739999999999E-3</v>
      </c>
      <c r="F2994" s="33">
        <v>7.0472473271999996E-7</v>
      </c>
      <c r="G2994" s="38">
        <f t="shared" si="641"/>
        <v>4.9057959130314188</v>
      </c>
      <c r="H2994" s="37"/>
      <c r="I2994" s="37"/>
      <c r="J2994" s="38">
        <f t="shared" si="642"/>
        <v>0.3514486</v>
      </c>
      <c r="K2994" s="38">
        <f t="shared" si="643"/>
        <v>0.52901292744365525</v>
      </c>
      <c r="L2994" s="32"/>
      <c r="M2994" s="25"/>
    </row>
    <row r="2995" spans="1:13" x14ac:dyDescent="0.2">
      <c r="A2995" s="25"/>
      <c r="B2995" s="48" t="s">
        <v>2929</v>
      </c>
      <c r="C2995" s="33">
        <v>1554345000</v>
      </c>
      <c r="D2995" s="33"/>
      <c r="E2995" s="33">
        <v>2.022514E-3</v>
      </c>
      <c r="F2995" s="33">
        <v>1.5913122825599999E-7</v>
      </c>
      <c r="G2995" s="38">
        <f t="shared" si="641"/>
        <v>4.8263046418992595</v>
      </c>
      <c r="H2995" s="37"/>
      <c r="I2995" s="37"/>
      <c r="J2995" s="38">
        <f t="shared" si="642"/>
        <v>7.9359280000000004E-2</v>
      </c>
      <c r="K2995" s="38">
        <f t="shared" si="643"/>
        <v>0.4032821026064316</v>
      </c>
      <c r="L2995" s="32"/>
      <c r="M2995" s="25"/>
    </row>
    <row r="2996" spans="1:13" x14ac:dyDescent="0.2">
      <c r="A2996" s="25"/>
      <c r="B2996" s="48" t="s">
        <v>2928</v>
      </c>
      <c r="C2996" s="33">
        <v>1532576000</v>
      </c>
      <c r="D2996" s="33"/>
      <c r="E2996" s="33">
        <v>2.0233550000000001E-3</v>
      </c>
      <c r="F2996" s="33">
        <v>3.0232685138399994E-7</v>
      </c>
      <c r="G2996" s="38">
        <f t="shared" si="641"/>
        <v>5.2441306357882134</v>
      </c>
      <c r="H2996" s="37"/>
      <c r="I2996" s="37"/>
      <c r="J2996" s="38">
        <f t="shared" si="642"/>
        <v>0.15077141999999999</v>
      </c>
      <c r="K2996" s="38">
        <f t="shared" si="643"/>
        <v>0.42316731921234463</v>
      </c>
      <c r="L2996" s="32"/>
      <c r="M2996" s="25"/>
    </row>
    <row r="2997" spans="1:13" x14ac:dyDescent="0.2">
      <c r="B2997" s="48"/>
      <c r="C2997" s="33"/>
      <c r="D2997" s="33"/>
      <c r="E2997" s="33"/>
      <c r="F2997" s="33"/>
      <c r="G2997" s="31"/>
      <c r="H2997" s="31"/>
      <c r="I2997" s="31"/>
      <c r="J2997" s="31"/>
      <c r="K2997" s="31"/>
      <c r="L2997" s="32"/>
    </row>
    <row r="2998" spans="1:13" x14ac:dyDescent="0.2">
      <c r="A2998" s="25">
        <v>1</v>
      </c>
      <c r="B2998" s="35" t="s">
        <v>3019</v>
      </c>
      <c r="C2998" s="33">
        <f>AVERAGE(C2999:C3004)</f>
        <v>1510651333.3333333</v>
      </c>
      <c r="D2998" s="33"/>
      <c r="E2998" s="33">
        <f>AVERAGE(E2999:E3004)</f>
        <v>2.016903E-3</v>
      </c>
      <c r="F2998" s="33">
        <f>2*STDEV(E2999:E3004)</f>
        <v>9.8490771141238964E-7</v>
      </c>
      <c r="G2998" s="38">
        <f t="shared" si="641"/>
        <v>2.0386451273812778</v>
      </c>
      <c r="H2998" s="38">
        <f>G2998-I2998</f>
        <v>-8.3713548726187224</v>
      </c>
      <c r="I2998" s="31">
        <v>10.41</v>
      </c>
      <c r="J2998" s="31"/>
      <c r="K2998" s="38">
        <f>F2998/0.0020052*1000</f>
        <v>0.49117679603649994</v>
      </c>
      <c r="L2998" s="32"/>
      <c r="M2998" s="25"/>
    </row>
    <row r="2999" spans="1:13" x14ac:dyDescent="0.2">
      <c r="A2999" s="25"/>
      <c r="B2999" s="48" t="s">
        <v>2926</v>
      </c>
      <c r="C2999" s="33">
        <v>1508354000</v>
      </c>
      <c r="D2999" s="33"/>
      <c r="E2999" s="33">
        <v>2.0175829999999999E-3</v>
      </c>
      <c r="F2999" s="33">
        <v>5.576445158399999E-7</v>
      </c>
      <c r="G2999" s="38">
        <f t="shared" si="641"/>
        <v>2.3764830296932882</v>
      </c>
      <c r="H2999" s="37"/>
      <c r="I2999" s="37"/>
      <c r="J2999" s="38">
        <f t="shared" ref="J2999:J3004" si="644">F2999/0.0020052*1000</f>
        <v>0.27809919999999999</v>
      </c>
      <c r="K2999" s="38">
        <f t="shared" ref="K2999:K3004" si="645">SQRT((F2999/0.0020052*1000)^2+(F$2976/0.0020052*1000)^2)</f>
        <v>0.48340223830800161</v>
      </c>
      <c r="L2999" s="32"/>
      <c r="M2999" s="25"/>
    </row>
    <row r="3000" spans="1:13" x14ac:dyDescent="0.2">
      <c r="A3000" s="25"/>
      <c r="B3000" s="48" t="s">
        <v>2922</v>
      </c>
      <c r="C3000" s="33">
        <v>1512497000</v>
      </c>
      <c r="D3000" s="33"/>
      <c r="E3000" s="33">
        <v>2.0172829999999999E-3</v>
      </c>
      <c r="F3000" s="33">
        <v>4.5212808456E-7</v>
      </c>
      <c r="G3000" s="38">
        <f t="shared" si="641"/>
        <v>2.2274368963202118</v>
      </c>
      <c r="H3000" s="37"/>
      <c r="I3000" s="37"/>
      <c r="J3000" s="38">
        <f>F3000/0.0020052*1000</f>
        <v>0.22547780000000001</v>
      </c>
      <c r="K3000" s="38">
        <f t="shared" si="645"/>
        <v>0.45516897659373273</v>
      </c>
      <c r="L3000" s="32"/>
      <c r="M3000" s="25"/>
    </row>
    <row r="3001" spans="1:13" x14ac:dyDescent="0.2">
      <c r="A3001" s="25"/>
      <c r="B3001" s="48" t="s">
        <v>2921</v>
      </c>
      <c r="C3001" s="33">
        <v>1525970000</v>
      </c>
      <c r="D3001" s="33"/>
      <c r="E3001" s="33">
        <v>2.0169279999999999E-3</v>
      </c>
      <c r="F3001" s="33">
        <v>6.0969469536E-7</v>
      </c>
      <c r="G3001" s="38">
        <f t="shared" si="641"/>
        <v>2.0510656384957748</v>
      </c>
      <c r="H3001" s="37"/>
      <c r="I3001" s="37"/>
      <c r="J3001" s="38">
        <f>F3001/0.0020052*1000</f>
        <v>0.30405680000000002</v>
      </c>
      <c r="K3001" s="38">
        <f t="shared" si="645"/>
        <v>0.49878762673785926</v>
      </c>
      <c r="L3001" s="32"/>
      <c r="M3001" s="25"/>
    </row>
    <row r="3002" spans="1:13" x14ac:dyDescent="0.2">
      <c r="A3002" s="25"/>
      <c r="B3002" s="48" t="s">
        <v>2925</v>
      </c>
      <c r="C3002" s="33">
        <v>1519377000</v>
      </c>
      <c r="D3002" s="33"/>
      <c r="E3002" s="33">
        <v>2.0168270000000001E-3</v>
      </c>
      <c r="F3002" s="33">
        <v>3.97333548216E-7</v>
      </c>
      <c r="G3002" s="38">
        <f t="shared" si="641"/>
        <v>2.0008867735936686</v>
      </c>
      <c r="H3002" s="37"/>
      <c r="I3002" s="37"/>
      <c r="J3002" s="38">
        <f t="shared" si="644"/>
        <v>0.19815157999999999</v>
      </c>
      <c r="K3002" s="38">
        <f t="shared" si="645"/>
        <v>0.44226983575306422</v>
      </c>
      <c r="L3002" s="32"/>
      <c r="M3002" s="25"/>
    </row>
    <row r="3003" spans="1:13" x14ac:dyDescent="0.2">
      <c r="A3003" s="25"/>
      <c r="B3003" s="48" t="s">
        <v>2924</v>
      </c>
      <c r="C3003" s="33">
        <v>1513386000</v>
      </c>
      <c r="D3003" s="33"/>
      <c r="E3003" s="33">
        <v>2.0161860000000001E-3</v>
      </c>
      <c r="F3003" s="33">
        <v>4.6473317279999999E-7</v>
      </c>
      <c r="G3003" s="38">
        <f t="shared" si="641"/>
        <v>1.682424868620247</v>
      </c>
      <c r="H3003" s="37"/>
      <c r="I3003" s="37"/>
      <c r="J3003" s="38">
        <f t="shared" si="644"/>
        <v>0.231764</v>
      </c>
      <c r="K3003" s="38">
        <f t="shared" si="645"/>
        <v>0.45831551430924306</v>
      </c>
      <c r="L3003" s="32"/>
      <c r="M3003" s="25"/>
    </row>
    <row r="3004" spans="1:13" x14ac:dyDescent="0.2">
      <c r="A3004" s="25"/>
      <c r="B3004" s="48" t="s">
        <v>2923</v>
      </c>
      <c r="C3004" s="33">
        <v>1484324000</v>
      </c>
      <c r="D3004" s="33"/>
      <c r="E3004" s="33">
        <v>2.0166110000000002E-3</v>
      </c>
      <c r="F3004" s="33">
        <v>4.0204540727999997E-7</v>
      </c>
      <c r="G3004" s="38">
        <f t="shared" si="641"/>
        <v>1.8935735575651425</v>
      </c>
      <c r="H3004" s="37"/>
      <c r="I3004" s="37"/>
      <c r="J3004" s="38">
        <f t="shared" si="644"/>
        <v>0.2005014</v>
      </c>
      <c r="K3004" s="38">
        <f t="shared" si="645"/>
        <v>0.44332761064759546</v>
      </c>
      <c r="L3004" s="32"/>
      <c r="M3004" s="25"/>
    </row>
    <row r="3005" spans="1:13" x14ac:dyDescent="0.2">
      <c r="B3005" s="48"/>
      <c r="C3005" s="33"/>
      <c r="D3005" s="33"/>
      <c r="E3005" s="33"/>
      <c r="F3005" s="33"/>
      <c r="G3005" s="31"/>
      <c r="H3005" s="31"/>
      <c r="I3005" s="31"/>
      <c r="J3005" s="31"/>
      <c r="K3005" s="31"/>
      <c r="L3005" s="32"/>
    </row>
    <row r="3006" spans="1:13" x14ac:dyDescent="0.2">
      <c r="A3006" s="7">
        <v>1</v>
      </c>
      <c r="B3006" s="35" t="s">
        <v>3629</v>
      </c>
      <c r="C3006" s="33">
        <f>AVERAGE(C3007:C3015)</f>
        <v>1643253333.3333333</v>
      </c>
      <c r="D3006" s="33"/>
      <c r="E3006" s="33">
        <f>AVERAGE(E3007:E3015)</f>
        <v>2.0264733333333331E-3</v>
      </c>
      <c r="F3006" s="33">
        <f>2*STDEV(E3007:E3015)</f>
        <v>1.5401441490976293E-6</v>
      </c>
      <c r="G3006" s="38">
        <f t="shared" si="641"/>
        <v>6.793382388791791</v>
      </c>
      <c r="H3006" s="38">
        <f>G3006-I3006</f>
        <v>1.4133823887917911</v>
      </c>
      <c r="I3006" s="31">
        <v>5.38</v>
      </c>
      <c r="J3006" s="31"/>
      <c r="K3006" s="38">
        <f>F3006/0.0020052*1000</f>
        <v>0.76807507934252406</v>
      </c>
      <c r="L3006" s="32"/>
    </row>
    <row r="3007" spans="1:13" x14ac:dyDescent="0.2">
      <c r="B3007" s="48" t="s">
        <v>3628</v>
      </c>
      <c r="C3007" s="33">
        <v>1644022000</v>
      </c>
      <c r="D3007" s="33"/>
      <c r="E3007" s="33">
        <v>2.0264359999999999E-3</v>
      </c>
      <c r="F3007" s="33">
        <v>4.9512117672000001E-7</v>
      </c>
      <c r="G3007" s="38">
        <f t="shared" si="641"/>
        <v>6.7748344255278425</v>
      </c>
      <c r="H3007" s="31"/>
      <c r="I3007" s="31"/>
      <c r="J3007" s="38">
        <f t="shared" ref="J3007:J3016" si="646">F3007/0.0020052*1000</f>
        <v>0.24691859999999999</v>
      </c>
      <c r="K3007" s="38">
        <f t="shared" ref="K3007:K3016" si="647">SQRT((F3007/0.0020052*1000)^2+(F$2976/0.0020052*1000)^2)</f>
        <v>0.46616236869411282</v>
      </c>
      <c r="L3007" s="32"/>
    </row>
    <row r="3008" spans="1:13" x14ac:dyDescent="0.2">
      <c r="B3008" s="48" t="s">
        <v>3627</v>
      </c>
      <c r="C3008" s="33">
        <v>1657783000</v>
      </c>
      <c r="D3008" s="33"/>
      <c r="E3008" s="33">
        <v>2.0259990000000001E-3</v>
      </c>
      <c r="F3008" s="33">
        <v>7.1983551887999996E-7</v>
      </c>
      <c r="G3008" s="38">
        <f t="shared" si="641"/>
        <v>6.5577238912479796</v>
      </c>
      <c r="H3008" s="31"/>
      <c r="I3008" s="31"/>
      <c r="J3008" s="38">
        <f t="shared" si="646"/>
        <v>0.35898439999999998</v>
      </c>
      <c r="K3008" s="38">
        <f t="shared" si="647"/>
        <v>0.53404902247256858</v>
      </c>
      <c r="L3008" s="32"/>
    </row>
    <row r="3009" spans="1:13" x14ac:dyDescent="0.2">
      <c r="B3009" s="48" t="s">
        <v>3620</v>
      </c>
      <c r="C3009" s="33">
        <v>1641652000</v>
      </c>
      <c r="D3009" s="33"/>
      <c r="E3009" s="33">
        <v>2.0266780000000001E-3</v>
      </c>
      <c r="F3009" s="33">
        <v>2.5275453760799996E-7</v>
      </c>
      <c r="G3009" s="38">
        <f t="shared" si="641"/>
        <v>6.8950649731152058</v>
      </c>
      <c r="H3009" s="31"/>
      <c r="I3009" s="31"/>
      <c r="J3009" s="38">
        <f t="shared" si="646"/>
        <v>0.12604953999999999</v>
      </c>
      <c r="K3009" s="38">
        <f t="shared" si="647"/>
        <v>0.41500246444419769</v>
      </c>
      <c r="L3009" s="32"/>
    </row>
    <row r="3010" spans="1:13" x14ac:dyDescent="0.2">
      <c r="B3010" s="48" t="s">
        <v>3619</v>
      </c>
      <c r="C3010" s="33">
        <v>1635258000</v>
      </c>
      <c r="D3010" s="33"/>
      <c r="E3010" s="33">
        <v>2.0258390000000002E-3</v>
      </c>
      <c r="F3010" s="33">
        <v>6.8139583487999997E-7</v>
      </c>
      <c r="G3010" s="38">
        <f t="shared" si="641"/>
        <v>6.4782326201158202</v>
      </c>
      <c r="H3010" s="31"/>
      <c r="I3010" s="31"/>
      <c r="J3010" s="38">
        <f t="shared" si="646"/>
        <v>0.33981440000000002</v>
      </c>
      <c r="K3010" s="38">
        <f t="shared" si="647"/>
        <v>0.52135629410980167</v>
      </c>
      <c r="L3010" s="32"/>
    </row>
    <row r="3011" spans="1:13" x14ac:dyDescent="0.2">
      <c r="B3011" s="48" t="s">
        <v>3626</v>
      </c>
      <c r="C3011" s="33">
        <v>1641435000</v>
      </c>
      <c r="D3011" s="33"/>
      <c r="E3011" s="33">
        <v>2.0271299999999998E-3</v>
      </c>
      <c r="F3011" s="33">
        <v>4.4793120096000001E-7</v>
      </c>
      <c r="G3011" s="38">
        <f t="shared" si="641"/>
        <v>7.1196278140637226</v>
      </c>
      <c r="H3011" s="31"/>
      <c r="I3011" s="31"/>
      <c r="J3011" s="38">
        <f t="shared" si="646"/>
        <v>0.22338479999999999</v>
      </c>
      <c r="K3011" s="38">
        <f t="shared" si="647"/>
        <v>0.45413580329190739</v>
      </c>
      <c r="L3011" s="32"/>
    </row>
    <row r="3012" spans="1:13" x14ac:dyDescent="0.2">
      <c r="B3012" s="48" t="s">
        <v>3625</v>
      </c>
      <c r="C3012" s="33">
        <v>1649082000</v>
      </c>
      <c r="D3012" s="33"/>
      <c r="E3012" s="33">
        <v>2.0267200000000001E-3</v>
      </c>
      <c r="F3012" s="33">
        <v>5.3248206311999993E-7</v>
      </c>
      <c r="G3012" s="38">
        <f t="shared" si="641"/>
        <v>6.9159314317874809</v>
      </c>
      <c r="H3012" s="31"/>
      <c r="I3012" s="31"/>
      <c r="J3012" s="38">
        <f t="shared" si="646"/>
        <v>0.26555059999999997</v>
      </c>
      <c r="K3012" s="38">
        <f t="shared" si="647"/>
        <v>0.47629369103621977</v>
      </c>
      <c r="L3012" s="32"/>
    </row>
    <row r="3013" spans="1:13" x14ac:dyDescent="0.2">
      <c r="B3013" s="48" t="s">
        <v>3624</v>
      </c>
      <c r="C3013" s="33">
        <v>1639311000</v>
      </c>
      <c r="D3013" s="33"/>
      <c r="E3013" s="33">
        <v>2.0266389999999998E-3</v>
      </c>
      <c r="F3013" s="33">
        <v>4.9046229503999989E-7</v>
      </c>
      <c r="G3013" s="38">
        <f t="shared" si="641"/>
        <v>6.8756889757766171</v>
      </c>
      <c r="H3013" s="31"/>
      <c r="I3013" s="31"/>
      <c r="J3013" s="38">
        <f t="shared" si="646"/>
        <v>0.24459519999999998</v>
      </c>
      <c r="K3013" s="38">
        <f t="shared" si="647"/>
        <v>0.46493587818492349</v>
      </c>
      <c r="L3013" s="32"/>
    </row>
    <row r="3014" spans="1:13" x14ac:dyDescent="0.2">
      <c r="B3014" s="48" t="s">
        <v>3623</v>
      </c>
      <c r="C3014" s="33">
        <v>1657598000</v>
      </c>
      <c r="D3014" s="33"/>
      <c r="E3014" s="33">
        <v>2.027741E-3</v>
      </c>
      <c r="F3014" s="33">
        <v>1.6426879128000001E-7</v>
      </c>
      <c r="G3014" s="38">
        <f t="shared" si="641"/>
        <v>7.4231851057000586</v>
      </c>
      <c r="H3014" s="31"/>
      <c r="I3014" s="31"/>
      <c r="J3014" s="38">
        <f t="shared" si="646"/>
        <v>8.1921400000000005E-2</v>
      </c>
      <c r="K3014" s="38">
        <f t="shared" si="647"/>
        <v>0.40379409943497935</v>
      </c>
      <c r="L3014" s="32"/>
    </row>
    <row r="3015" spans="1:13" x14ac:dyDescent="0.2">
      <c r="B3015" s="48" t="s">
        <v>3622</v>
      </c>
      <c r="C3015" s="33">
        <v>1623139000</v>
      </c>
      <c r="D3015" s="33"/>
      <c r="E3015" s="33">
        <v>2.025078E-3</v>
      </c>
      <c r="F3015" s="33">
        <v>3.6899148996000001E-7</v>
      </c>
      <c r="G3015" s="38">
        <f t="shared" si="641"/>
        <v>6.1001522617931681</v>
      </c>
      <c r="H3015" s="31"/>
      <c r="I3015" s="31"/>
      <c r="J3015" s="38">
        <f t="shared" si="646"/>
        <v>0.18401730000000002</v>
      </c>
      <c r="K3015" s="38">
        <f t="shared" si="647"/>
        <v>0.43612031099208848</v>
      </c>
      <c r="L3015" s="32"/>
    </row>
    <row r="3016" spans="1:13" x14ac:dyDescent="0.2">
      <c r="B3016" s="48" t="s">
        <v>3621</v>
      </c>
      <c r="C3016" s="33">
        <v>1651573000</v>
      </c>
      <c r="D3016" s="33"/>
      <c r="E3016" s="33">
        <v>2.023922E-3</v>
      </c>
      <c r="F3016" s="33">
        <v>1.62183022344E-7</v>
      </c>
      <c r="G3016" s="38">
        <f t="shared" si="641"/>
        <v>5.525827827862706</v>
      </c>
      <c r="H3016" s="31"/>
      <c r="I3016" s="31"/>
      <c r="J3016" s="38">
        <f t="shared" si="646"/>
        <v>8.0881220000000004E-2</v>
      </c>
      <c r="K3016" s="38">
        <f t="shared" si="647"/>
        <v>0.40358435389548292</v>
      </c>
      <c r="L3016" s="32" t="s">
        <v>13</v>
      </c>
    </row>
    <row r="3017" spans="1:13" x14ac:dyDescent="0.2">
      <c r="A3017" s="25"/>
      <c r="B3017" s="48"/>
      <c r="C3017" s="33"/>
      <c r="D3017" s="33"/>
      <c r="E3017" s="33"/>
      <c r="F3017" s="33"/>
      <c r="G3017" s="31"/>
      <c r="H3017" s="37"/>
      <c r="I3017" s="37"/>
      <c r="J3017" s="31"/>
      <c r="K3017" s="31"/>
      <c r="L3017" s="32"/>
      <c r="M3017" s="25"/>
    </row>
    <row r="3018" spans="1:13" x14ac:dyDescent="0.2">
      <c r="A3018" s="25">
        <v>1</v>
      </c>
      <c r="B3018" s="35" t="s">
        <v>2749</v>
      </c>
      <c r="C3018" s="33">
        <f>AVERAGE(C3019:C3023)</f>
        <v>1700275000</v>
      </c>
      <c r="D3018" s="33"/>
      <c r="E3018" s="33">
        <f>AVERAGE(E3019:E3023)</f>
        <v>2.0205089999999998E-3</v>
      </c>
      <c r="F3018" s="33">
        <f>2*STDEV(E3019:E3023)</f>
        <v>6.4296189622734944E-7</v>
      </c>
      <c r="G3018" s="38">
        <f t="shared" ref="G3018:G3023" si="648">1000*(E3018/((1+(0)/1000)*(E$2976/((1+((4.87)/1000))*0.0020052)))/0.0020052-1)</f>
        <v>3.8301796505235686</v>
      </c>
      <c r="H3018" s="38">
        <f>G3018-I3018</f>
        <v>-4.1598203494764316</v>
      </c>
      <c r="I3018" s="40">
        <v>7.99</v>
      </c>
      <c r="J3018" s="31"/>
      <c r="K3018" s="37">
        <f>F3018/0.0020052*1000</f>
        <v>0.32064726522409209</v>
      </c>
      <c r="L3018" s="32"/>
      <c r="M3018" s="25"/>
    </row>
    <row r="3019" spans="1:13" x14ac:dyDescent="0.2">
      <c r="A3019" s="25"/>
      <c r="B3019" s="48" t="s">
        <v>2805</v>
      </c>
      <c r="C3019" s="33">
        <v>1684163000</v>
      </c>
      <c r="D3019" s="33"/>
      <c r="E3019" s="33">
        <v>2.0207480000000002E-3</v>
      </c>
      <c r="F3019" s="33">
        <v>4.0705158960000005E-7</v>
      </c>
      <c r="G3019" s="38">
        <f t="shared" si="648"/>
        <v>3.9489197367776896</v>
      </c>
      <c r="H3019" s="37"/>
      <c r="I3019" s="37"/>
      <c r="J3019" s="38">
        <f t="shared" ref="J3019" si="649">F3019/0.0020052*1000</f>
        <v>0.20299800000000001</v>
      </c>
      <c r="K3019" s="38">
        <f t="shared" ref="K3019:K3023" si="650">SQRT((F3019/0.0020052*1000)^2+(F$2976/0.0020052*1000)^2)</f>
        <v>0.44446231219817278</v>
      </c>
      <c r="L3019" s="32"/>
      <c r="M3019" s="25"/>
    </row>
    <row r="3020" spans="1:13" x14ac:dyDescent="0.2">
      <c r="A3020" s="25"/>
      <c r="B3020" s="48" t="s">
        <v>2917</v>
      </c>
      <c r="C3020" s="33">
        <v>1696089000</v>
      </c>
      <c r="D3020" s="33"/>
      <c r="E3020" s="33">
        <v>2.0207160000000001E-3</v>
      </c>
      <c r="F3020" s="33">
        <v>3.9738107145599997E-7</v>
      </c>
      <c r="G3020" s="38">
        <f t="shared" si="648"/>
        <v>3.9330214825512577</v>
      </c>
      <c r="H3020" s="37"/>
      <c r="I3020" s="37"/>
      <c r="J3020" s="38">
        <f>F3020/0.0020052*1000</f>
        <v>0.19817528000000001</v>
      </c>
      <c r="K3020" s="38">
        <f t="shared" si="650"/>
        <v>0.4422804546479806</v>
      </c>
      <c r="L3020" s="32"/>
      <c r="M3020" s="25"/>
    </row>
    <row r="3021" spans="1:13" x14ac:dyDescent="0.2">
      <c r="A3021" s="25"/>
      <c r="B3021" s="48" t="s">
        <v>2804</v>
      </c>
      <c r="C3021" s="33">
        <v>1719977000</v>
      </c>
      <c r="D3021" s="33"/>
      <c r="E3021" s="33">
        <v>2.0203640000000002E-3</v>
      </c>
      <c r="F3021" s="33">
        <v>5.8728257496000001E-7</v>
      </c>
      <c r="G3021" s="38">
        <f t="shared" si="648"/>
        <v>3.7581406860602851</v>
      </c>
      <c r="H3021" s="37"/>
      <c r="I3021" s="37"/>
      <c r="J3021" s="38">
        <f>F3021/0.0020052*1000</f>
        <v>0.29287980000000002</v>
      </c>
      <c r="K3021" s="38">
        <f t="shared" si="650"/>
        <v>0.49205399724886495</v>
      </c>
      <c r="L3021" s="32"/>
      <c r="M3021" s="25"/>
    </row>
    <row r="3022" spans="1:13" x14ac:dyDescent="0.2">
      <c r="A3022" s="25"/>
      <c r="B3022" s="48" t="s">
        <v>2927</v>
      </c>
      <c r="C3022" s="33">
        <v>1709651000</v>
      </c>
      <c r="D3022" s="33"/>
      <c r="E3022" s="33">
        <v>2.0200069999999999E-3</v>
      </c>
      <c r="F3022" s="33">
        <v>5.0917040999999985E-7</v>
      </c>
      <c r="G3022" s="38">
        <f t="shared" si="648"/>
        <v>3.5807757873462798</v>
      </c>
      <c r="H3022" s="37"/>
      <c r="I3022" s="37"/>
      <c r="J3022" s="38">
        <f>F3022/0.0020052*1000</f>
        <v>0.25392499999999996</v>
      </c>
      <c r="K3022" s="38">
        <f t="shared" si="650"/>
        <v>0.46991112413470909</v>
      </c>
      <c r="L3022" s="32"/>
      <c r="M3022" s="25"/>
    </row>
    <row r="3023" spans="1:13" x14ac:dyDescent="0.2">
      <c r="A3023" s="25"/>
      <c r="B3023" s="48" t="s">
        <v>2916</v>
      </c>
      <c r="C3023" s="33">
        <v>1691495000</v>
      </c>
      <c r="D3023" s="33"/>
      <c r="E3023" s="33">
        <v>2.0207100000000002E-3</v>
      </c>
      <c r="F3023" s="33">
        <v>6.4701106632000007E-7</v>
      </c>
      <c r="G3023" s="38">
        <f t="shared" si="648"/>
        <v>3.930040559883663</v>
      </c>
      <c r="H3023" s="37"/>
      <c r="I3023" s="37"/>
      <c r="J3023" s="38">
        <f>F3023/0.0020052*1000</f>
        <v>0.32266660000000003</v>
      </c>
      <c r="K3023" s="38">
        <f t="shared" si="650"/>
        <v>0.51034526912288114</v>
      </c>
      <c r="L3023" s="32"/>
      <c r="M3023" s="25"/>
    </row>
    <row r="3024" spans="1:13" x14ac:dyDescent="0.2">
      <c r="A3024" s="25"/>
      <c r="B3024" s="48"/>
      <c r="C3024" s="33"/>
      <c r="D3024" s="33"/>
      <c r="E3024" s="33"/>
      <c r="F3024" s="33"/>
      <c r="G3024" s="31"/>
      <c r="H3024" s="31"/>
      <c r="I3024" s="31"/>
      <c r="J3024" s="31"/>
      <c r="K3024" s="31"/>
      <c r="L3024" s="32"/>
      <c r="M3024" s="25"/>
    </row>
    <row r="3025" spans="1:13" x14ac:dyDescent="0.2">
      <c r="A3025" s="25"/>
      <c r="B3025" s="50" t="s">
        <v>2920</v>
      </c>
      <c r="C3025" s="33"/>
      <c r="D3025" s="33"/>
      <c r="E3025" s="33"/>
      <c r="F3025" s="33"/>
      <c r="G3025" s="31"/>
      <c r="H3025" s="31"/>
      <c r="I3025" s="31"/>
      <c r="J3025" s="31"/>
      <c r="K3025" s="31"/>
      <c r="L3025" s="32"/>
      <c r="M3025" s="25"/>
    </row>
    <row r="3026" spans="1:13" x14ac:dyDescent="0.2">
      <c r="A3026" s="25">
        <v>1</v>
      </c>
      <c r="B3026" s="35" t="s">
        <v>2919</v>
      </c>
      <c r="C3026" s="33">
        <f>AVERAGE(C3027:C3031)</f>
        <v>1443807200</v>
      </c>
      <c r="D3026" s="33"/>
      <c r="E3026" s="33">
        <f>AVERAGE(E3027:E3031)</f>
        <v>2.0227681999999999E-3</v>
      </c>
      <c r="F3026" s="33">
        <f>2*STDEV(E3027:E3031)</f>
        <v>5.8430711102979081E-7</v>
      </c>
      <c r="G3026" s="38">
        <f t="shared" ref="G3026:G3038" si="651">1000*(E3026/((1+(0)/1000)*(E$3026/((1+((4.87)/1000))*0.0020052)))/0.0020052-1)</f>
        <v>4.8699999999999299</v>
      </c>
      <c r="H3026" s="38">
        <f>G3026-I3026</f>
        <v>-7.0166095156309893E-14</v>
      </c>
      <c r="I3026" s="38">
        <v>4.87</v>
      </c>
      <c r="J3026" s="31"/>
      <c r="K3026" s="38">
        <f>F3026/0.0020052*1000</f>
        <v>0.29139592610701714</v>
      </c>
      <c r="L3026" s="32"/>
      <c r="M3026" s="25"/>
    </row>
    <row r="3027" spans="1:13" x14ac:dyDescent="0.2">
      <c r="A3027" s="25"/>
      <c r="B3027" s="48" t="s">
        <v>2766</v>
      </c>
      <c r="C3027" s="33">
        <v>1445990000</v>
      </c>
      <c r="D3027" s="33"/>
      <c r="E3027" s="33">
        <v>2.0229029999999999E-3</v>
      </c>
      <c r="F3027" s="33">
        <v>5.0181653952000006E-7</v>
      </c>
      <c r="G3027" s="38">
        <f t="shared" si="651"/>
        <v>4.9369658915934256</v>
      </c>
      <c r="H3027" s="31"/>
      <c r="I3027" s="31"/>
      <c r="J3027" s="38">
        <f>F3027/0.0020052*1000</f>
        <v>0.25025760000000002</v>
      </c>
      <c r="K3027" s="38">
        <f>SQRT((F3027/0.0020052*1000)^2+(F$3026/0.0020052*1000)^2)</f>
        <v>0.38410994794397896</v>
      </c>
      <c r="L3027" s="32"/>
      <c r="M3027" s="25"/>
    </row>
    <row r="3028" spans="1:13" x14ac:dyDescent="0.2">
      <c r="A3028" s="25"/>
      <c r="B3028" s="48" t="s">
        <v>2765</v>
      </c>
      <c r="C3028" s="33">
        <v>1439288000</v>
      </c>
      <c r="D3028" s="33"/>
      <c r="E3028" s="33">
        <v>2.0223490000000001E-3</v>
      </c>
      <c r="F3028" s="33">
        <v>8.3524039344E-7</v>
      </c>
      <c r="G3028" s="38">
        <f t="shared" si="651"/>
        <v>4.6617499869732182</v>
      </c>
      <c r="H3028" s="31"/>
      <c r="I3028" s="31"/>
      <c r="J3028" s="38">
        <f>F3028/0.0020052*1000</f>
        <v>0.4165372</v>
      </c>
      <c r="K3028" s="38">
        <f>SQRT((F3028/0.0020052*1000)^2+(F$3026/0.0020052*1000)^2)</f>
        <v>0.50834518266194495</v>
      </c>
      <c r="L3028" s="32"/>
      <c r="M3028" s="25"/>
    </row>
    <row r="3029" spans="1:13" x14ac:dyDescent="0.2">
      <c r="A3029" s="25"/>
      <c r="B3029" s="48" t="s">
        <v>2764</v>
      </c>
      <c r="C3029" s="33">
        <v>1452010000</v>
      </c>
      <c r="D3029" s="33"/>
      <c r="E3029" s="33">
        <v>2.023019E-3</v>
      </c>
      <c r="F3029" s="33">
        <v>5.0317486200000009E-7</v>
      </c>
      <c r="G3029" s="38">
        <f t="shared" si="651"/>
        <v>4.9945923264960168</v>
      </c>
      <c r="H3029" s="31"/>
      <c r="I3029" s="31"/>
      <c r="J3029" s="38">
        <f>F3029/0.0020052*1000</f>
        <v>0.25093500000000002</v>
      </c>
      <c r="K3029" s="38">
        <f>SQRT((F3029/0.0020052*1000)^2+(F$3026/0.0020052*1000)^2)</f>
        <v>0.38455163499426998</v>
      </c>
      <c r="L3029" s="32"/>
      <c r="M3029" s="25"/>
    </row>
    <row r="3030" spans="1:13" x14ac:dyDescent="0.2">
      <c r="A3030" s="25"/>
      <c r="B3030" s="48" t="s">
        <v>2763</v>
      </c>
      <c r="C3030" s="33">
        <v>1445387000</v>
      </c>
      <c r="D3030" s="33"/>
      <c r="E3030" s="33">
        <v>2.02258E-3</v>
      </c>
      <c r="F3030" s="33">
        <v>4.6376265599999996E-7</v>
      </c>
      <c r="G3030" s="38">
        <f t="shared" si="651"/>
        <v>4.7765060771669532</v>
      </c>
      <c r="H3030" s="31"/>
      <c r="I3030" s="31"/>
      <c r="J3030" s="38">
        <f>F3030/0.0020052*1000</f>
        <v>0.23127999999999999</v>
      </c>
      <c r="K3030" s="38">
        <f>SQRT((F3030/0.0020052*1000)^2+(F$3026/0.0020052*1000)^2)</f>
        <v>0.3720242252216463</v>
      </c>
      <c r="L3030" s="32"/>
      <c r="M3030" s="25"/>
    </row>
    <row r="3031" spans="1:13" x14ac:dyDescent="0.2">
      <c r="A3031" s="25"/>
      <c r="B3031" s="48" t="s">
        <v>2762</v>
      </c>
      <c r="C3031" s="33">
        <v>1436361000</v>
      </c>
      <c r="D3031" s="33"/>
      <c r="E3031" s="33">
        <v>2.0229900000000001E-3</v>
      </c>
      <c r="F3031" s="33">
        <v>9.7099483968000008E-7</v>
      </c>
      <c r="G3031" s="38">
        <f t="shared" si="651"/>
        <v>4.980185717770258</v>
      </c>
      <c r="H3031" s="31"/>
      <c r="I3031" s="31"/>
      <c r="J3031" s="38">
        <f>F3031/0.0020052*1000</f>
        <v>0.48423840000000001</v>
      </c>
      <c r="K3031" s="38">
        <f>SQRT((F3031/0.0020052*1000)^2+(F$3026/0.0020052*1000)^2)</f>
        <v>0.56515344269174028</v>
      </c>
      <c r="L3031" s="32"/>
      <c r="M3031" s="25"/>
    </row>
    <row r="3032" spans="1:13" x14ac:dyDescent="0.2">
      <c r="B3032" s="48"/>
      <c r="C3032" s="33"/>
      <c r="D3032" s="33"/>
      <c r="E3032" s="33"/>
      <c r="F3032" s="33"/>
      <c r="G3032" s="31"/>
      <c r="H3032" s="31"/>
      <c r="I3032" s="31"/>
      <c r="J3032" s="31"/>
      <c r="K3032" s="31"/>
      <c r="L3032" s="32"/>
    </row>
    <row r="3033" spans="1:13" x14ac:dyDescent="0.2">
      <c r="A3033" s="25">
        <v>1</v>
      </c>
      <c r="B3033" s="35" t="s">
        <v>2918</v>
      </c>
      <c r="C3033" s="33">
        <f>AVERAGE(C3034:C3038)</f>
        <v>1591462400</v>
      </c>
      <c r="D3033" s="33"/>
      <c r="E3033" s="33">
        <f>AVERAGE(E3034:E3038)</f>
        <v>1.9934721999999997E-3</v>
      </c>
      <c r="F3033" s="33">
        <f>2*STDEV(E3034:E3038)</f>
        <v>4.198699798747972E-7</v>
      </c>
      <c r="G3033" s="38">
        <f t="shared" si="651"/>
        <v>-9.6836554905305192</v>
      </c>
      <c r="H3033" s="38">
        <f>G3033-I3033</f>
        <v>-2.0736554905305189</v>
      </c>
      <c r="I3033" s="31">
        <v>-7.61</v>
      </c>
      <c r="J3033" s="31"/>
      <c r="K3033" s="38">
        <f>F3033/0.0020052*1000</f>
        <v>0.2093905744438446</v>
      </c>
      <c r="L3033" s="32"/>
      <c r="M3033" s="25"/>
    </row>
    <row r="3034" spans="1:13" x14ac:dyDescent="0.2">
      <c r="A3034" s="25"/>
      <c r="B3034" s="48" t="s">
        <v>2823</v>
      </c>
      <c r="C3034" s="33">
        <v>1600462000</v>
      </c>
      <c r="D3034" s="33"/>
      <c r="E3034" s="33">
        <v>1.9934369999999998E-3</v>
      </c>
      <c r="F3034" s="33">
        <v>1.4809701369599998E-7</v>
      </c>
      <c r="G3034" s="38">
        <f t="shared" si="651"/>
        <v>-9.7011421328456748</v>
      </c>
      <c r="H3034" s="31"/>
      <c r="I3034" s="31"/>
      <c r="J3034" s="38">
        <f>F3034/0.0020052*1000</f>
        <v>7.3856480000000002E-2</v>
      </c>
      <c r="K3034" s="38">
        <f>SQRT((F3034/0.0020052*1000)^2+(F$3026/0.0020052*1000)^2)</f>
        <v>0.3006099888389549</v>
      </c>
      <c r="L3034" s="32"/>
      <c r="M3034" s="25"/>
    </row>
    <row r="3035" spans="1:13" x14ac:dyDescent="0.2">
      <c r="A3035" s="25"/>
      <c r="B3035" s="48" t="s">
        <v>2822</v>
      </c>
      <c r="C3035" s="33">
        <v>1591628000</v>
      </c>
      <c r="D3035" s="33"/>
      <c r="E3035" s="33">
        <v>1.9935999999999999E-3</v>
      </c>
      <c r="F3035" s="33">
        <v>4.6066702824000004E-7</v>
      </c>
      <c r="G3035" s="38">
        <f t="shared" si="651"/>
        <v>-9.6201670562153794</v>
      </c>
      <c r="H3035" s="31"/>
      <c r="I3035" s="31"/>
      <c r="J3035" s="38">
        <f>F3035/0.0020052*1000</f>
        <v>0.2297362</v>
      </c>
      <c r="K3035" s="38">
        <f>SQRT((F3035/0.0020052*1000)^2+(F$3026/0.0020052*1000)^2)</f>
        <v>0.37106644599344496</v>
      </c>
      <c r="L3035" s="32"/>
      <c r="M3035" s="25"/>
    </row>
    <row r="3036" spans="1:13" x14ac:dyDescent="0.2">
      <c r="A3036" s="25"/>
      <c r="B3036" s="48" t="s">
        <v>2821</v>
      </c>
      <c r="C3036" s="33">
        <v>1580669000</v>
      </c>
      <c r="D3036" s="33"/>
      <c r="E3036" s="33">
        <v>1.9931189999999998E-3</v>
      </c>
      <c r="F3036" s="33">
        <v>5.798216268E-7</v>
      </c>
      <c r="G3036" s="38">
        <f t="shared" si="651"/>
        <v>-9.8591180492160202</v>
      </c>
      <c r="H3036" s="31"/>
      <c r="I3036" s="31"/>
      <c r="J3036" s="38">
        <f>F3036/0.0020052*1000</f>
        <v>0.289159</v>
      </c>
      <c r="K3036" s="38">
        <f>SQRT((F3036/0.0020052*1000)^2+(F$3026/0.0020052*1000)^2)</f>
        <v>0.41051737238850955</v>
      </c>
      <c r="L3036" s="32"/>
      <c r="M3036" s="25"/>
    </row>
    <row r="3037" spans="1:13" x14ac:dyDescent="0.2">
      <c r="A3037" s="25"/>
      <c r="B3037" s="48" t="s">
        <v>2819</v>
      </c>
      <c r="C3037" s="33">
        <v>1575412000</v>
      </c>
      <c r="D3037" s="33"/>
      <c r="E3037" s="33">
        <v>1.9935999999999999E-3</v>
      </c>
      <c r="F3037" s="33">
        <v>6.2369540279999996E-7</v>
      </c>
      <c r="G3037" s="38">
        <f t="shared" si="651"/>
        <v>-9.6201670562153794</v>
      </c>
      <c r="H3037" s="31"/>
      <c r="I3037" s="31"/>
      <c r="J3037" s="38">
        <f>F3037/0.0020052*1000</f>
        <v>0.31103900000000001</v>
      </c>
      <c r="K3037" s="38">
        <f>SQRT((F3037/0.0020052*1000)^2+(F$3026/0.0020052*1000)^2)</f>
        <v>0.42621220685565331</v>
      </c>
      <c r="L3037" s="32"/>
      <c r="M3037" s="25"/>
    </row>
    <row r="3038" spans="1:13" x14ac:dyDescent="0.2">
      <c r="A3038" s="25"/>
      <c r="B3038" s="48" t="s">
        <v>2818</v>
      </c>
      <c r="C3038" s="33">
        <v>1609141000</v>
      </c>
      <c r="D3038" s="33"/>
      <c r="E3038" s="33">
        <v>1.9936049999999999E-3</v>
      </c>
      <c r="F3038" s="33">
        <v>3.3276935664000002E-7</v>
      </c>
      <c r="G3038" s="38">
        <f t="shared" si="651"/>
        <v>-9.6176831581592523</v>
      </c>
      <c r="H3038" s="31"/>
      <c r="I3038" s="31"/>
      <c r="J3038" s="38">
        <f>F3038/0.0020052*1000</f>
        <v>0.1659532</v>
      </c>
      <c r="K3038" s="38">
        <f>SQRT((F3038/0.0020052*1000)^2+(F$3026/0.0020052*1000)^2)</f>
        <v>0.33533870987705283</v>
      </c>
      <c r="L3038" s="32"/>
      <c r="M3038" s="25"/>
    </row>
    <row r="3039" spans="1:13" x14ac:dyDescent="0.2">
      <c r="A3039" s="25"/>
      <c r="B3039" s="48"/>
      <c r="C3039" s="33"/>
      <c r="D3039" s="33"/>
      <c r="E3039" s="33"/>
      <c r="F3039" s="33"/>
      <c r="G3039" s="31"/>
      <c r="H3039" s="31"/>
      <c r="I3039" s="31"/>
      <c r="J3039" s="31"/>
      <c r="K3039" s="31"/>
      <c r="L3039" s="32"/>
      <c r="M3039" s="25"/>
    </row>
    <row r="3040" spans="1:13" x14ac:dyDescent="0.2">
      <c r="A3040" s="25">
        <v>1</v>
      </c>
      <c r="B3040" s="35" t="s">
        <v>2749</v>
      </c>
      <c r="C3040" s="33">
        <f>AVERAGE(C3041:C3045)</f>
        <v>1654278400</v>
      </c>
      <c r="D3040" s="33"/>
      <c r="E3040" s="33">
        <f>AVERAGE(E3041:E3045)</f>
        <v>2.0193927999999999E-3</v>
      </c>
      <c r="F3040" s="33">
        <f>2*STDEV(E3041:E3045)</f>
        <v>9.9491949423062482E-7</v>
      </c>
      <c r="G3040" s="38">
        <f t="shared" ref="G3040:G3041" si="652">1000*(E3040/((1+(0)/1000)*(E$3026/((1+((4.87)/1000))*0.0020052)))/0.0020052-1)</f>
        <v>3.1931701002616553</v>
      </c>
      <c r="H3040" s="38">
        <f>G3040-I3040</f>
        <v>-4.7968298997383449</v>
      </c>
      <c r="I3040" s="40">
        <v>7.99</v>
      </c>
      <c r="J3040" s="31"/>
      <c r="K3040" s="38">
        <f>F3040/0.0020052*1000</f>
        <v>0.49616970588002435</v>
      </c>
      <c r="L3040" s="32"/>
      <c r="M3040" s="25"/>
    </row>
    <row r="3041" spans="1:13" x14ac:dyDescent="0.2">
      <c r="A3041" s="25"/>
      <c r="B3041" s="48" t="s">
        <v>2805</v>
      </c>
      <c r="C3041" s="33">
        <v>1670248000</v>
      </c>
      <c r="D3041" s="33"/>
      <c r="E3041" s="33">
        <v>2.018691E-3</v>
      </c>
      <c r="F3041" s="33">
        <v>6.3380000664000009E-7</v>
      </c>
      <c r="G3041" s="38">
        <f t="shared" si="652"/>
        <v>2.8445301691020219</v>
      </c>
      <c r="H3041" s="31"/>
      <c r="I3041" s="31"/>
      <c r="J3041" s="38">
        <f>F3041/0.0020052*1000</f>
        <v>0.31607820000000003</v>
      </c>
      <c r="K3041" s="38">
        <f>SQRT((F3041/0.0020052*1000)^2+(F$3026/0.0020052*1000)^2)</f>
        <v>0.42990349413212059</v>
      </c>
      <c r="L3041" s="32"/>
      <c r="M3041" s="25"/>
    </row>
    <row r="3042" spans="1:13" x14ac:dyDescent="0.2">
      <c r="A3042" s="25"/>
      <c r="B3042" s="48" t="s">
        <v>2917</v>
      </c>
      <c r="C3042" s="33">
        <v>1655266000</v>
      </c>
      <c r="D3042" s="33"/>
      <c r="E3042" s="33">
        <v>2.0191470000000002E-3</v>
      </c>
      <c r="F3042" s="33">
        <v>5.6214017423999993E-7</v>
      </c>
      <c r="G3042" s="38">
        <f t="shared" ref="G3042:G3047" si="653">1000*(E3042/((1+(0)/1000)*(E$3026/((1+((4.87)/1000))*0.0020052)))/0.0020052-1)</f>
        <v>3.0710616718219175</v>
      </c>
      <c r="H3042" s="31"/>
      <c r="I3042" s="31"/>
      <c r="J3042" s="38">
        <f t="shared" ref="J3042:J3047" si="654">F3042/0.0020052*1000</f>
        <v>0.28034120000000001</v>
      </c>
      <c r="K3042" s="38">
        <f t="shared" ref="K3042:K3047" si="655">SQRT((F3042/0.0020052*1000)^2+(F$3026/0.0020052*1000)^2)</f>
        <v>0.40435476276310411</v>
      </c>
      <c r="L3042" s="32"/>
      <c r="M3042" s="25"/>
    </row>
    <row r="3043" spans="1:13" x14ac:dyDescent="0.2">
      <c r="A3043" s="25"/>
      <c r="B3043" s="48" t="s">
        <v>2804</v>
      </c>
      <c r="C3043" s="33">
        <v>1670331000</v>
      </c>
      <c r="D3043" s="33"/>
      <c r="E3043" s="33">
        <v>2.019407E-3</v>
      </c>
      <c r="F3043" s="33">
        <v>1.8492407575200001E-7</v>
      </c>
      <c r="G3043" s="38">
        <f t="shared" si="653"/>
        <v>3.2002243707409672</v>
      </c>
      <c r="H3043" s="31"/>
      <c r="I3043" s="31"/>
      <c r="J3043" s="38">
        <f t="shared" si="654"/>
        <v>9.222226E-2</v>
      </c>
      <c r="K3043" s="38">
        <f t="shared" si="655"/>
        <v>0.305641180130024</v>
      </c>
      <c r="L3043" s="32"/>
      <c r="M3043" s="25"/>
    </row>
    <row r="3044" spans="1:13" x14ac:dyDescent="0.2">
      <c r="A3044" s="25"/>
      <c r="B3044" s="48" t="s">
        <v>2916</v>
      </c>
      <c r="C3044" s="33">
        <v>1631548000</v>
      </c>
      <c r="D3044" s="33"/>
      <c r="E3044" s="33">
        <v>2.0198830000000001E-3</v>
      </c>
      <c r="F3044" s="33">
        <v>5.0473129824000005E-7</v>
      </c>
      <c r="G3044" s="38">
        <f t="shared" si="653"/>
        <v>3.4366914656855929</v>
      </c>
      <c r="H3044" s="31"/>
      <c r="I3044" s="31"/>
      <c r="J3044" s="38">
        <f t="shared" si="654"/>
        <v>0.25171120000000002</v>
      </c>
      <c r="K3044" s="38">
        <f t="shared" si="655"/>
        <v>0.38505858509739294</v>
      </c>
      <c r="L3044" s="32"/>
      <c r="M3044" s="25"/>
    </row>
    <row r="3045" spans="1:13" x14ac:dyDescent="0.2">
      <c r="A3045" s="25"/>
      <c r="B3045" s="48" t="s">
        <v>2915</v>
      </c>
      <c r="C3045" s="33">
        <v>1643999000</v>
      </c>
      <c r="D3045" s="33"/>
      <c r="E3045" s="33">
        <v>2.0198360000000001E-3</v>
      </c>
      <c r="F3045" s="33">
        <v>2.9585639181600003E-7</v>
      </c>
      <c r="G3045" s="38">
        <f t="shared" si="653"/>
        <v>3.4133428239577768</v>
      </c>
      <c r="H3045" s="31"/>
      <c r="I3045" s="31"/>
      <c r="J3045" s="38">
        <f t="shared" si="654"/>
        <v>0.14754458000000001</v>
      </c>
      <c r="K3045" s="38">
        <f t="shared" si="655"/>
        <v>0.326620557894237</v>
      </c>
      <c r="L3045" s="32"/>
      <c r="M3045" s="25"/>
    </row>
    <row r="3046" spans="1:13" x14ac:dyDescent="0.2">
      <c r="A3046" s="25"/>
      <c r="B3046" s="48" t="s">
        <v>2914</v>
      </c>
      <c r="C3046" s="33">
        <v>1635154000</v>
      </c>
      <c r="D3046" s="33"/>
      <c r="E3046" s="33">
        <v>2.0199520000000002E-3</v>
      </c>
      <c r="F3046" s="33">
        <v>5.707849924799999E-7</v>
      </c>
      <c r="G3046" s="38">
        <f t="shared" si="653"/>
        <v>3.470969258860368</v>
      </c>
      <c r="H3046" s="31"/>
      <c r="I3046" s="31"/>
      <c r="J3046" s="38">
        <f t="shared" si="654"/>
        <v>0.28465239999999997</v>
      </c>
      <c r="K3046" s="38">
        <f t="shared" si="655"/>
        <v>0.4073555873896002</v>
      </c>
      <c r="L3046" s="32"/>
      <c r="M3046" s="25"/>
    </row>
    <row r="3047" spans="1:13" x14ac:dyDescent="0.2">
      <c r="A3047" s="25"/>
      <c r="B3047" s="48" t="s">
        <v>2803</v>
      </c>
      <c r="C3047" s="33">
        <v>1644510000</v>
      </c>
      <c r="D3047" s="33"/>
      <c r="E3047" s="33">
        <v>2.0211510000000001E-3</v>
      </c>
      <c r="F3047" s="33">
        <v>5.7403742687999995E-7</v>
      </c>
      <c r="G3047" s="38">
        <f t="shared" si="653"/>
        <v>4.0666080127225168</v>
      </c>
      <c r="H3047" s="31"/>
      <c r="I3047" s="31"/>
      <c r="J3047" s="38">
        <f t="shared" si="654"/>
        <v>0.28627439999999998</v>
      </c>
      <c r="K3047" s="38">
        <f t="shared" si="655"/>
        <v>0.40849065821279951</v>
      </c>
      <c r="L3047" s="32"/>
      <c r="M3047" s="25"/>
    </row>
    <row r="3048" spans="1:13" x14ac:dyDescent="0.2">
      <c r="B3048" s="48"/>
      <c r="C3048" s="33"/>
      <c r="D3048" s="33"/>
      <c r="E3048" s="33"/>
      <c r="F3048" s="33"/>
      <c r="G3048" s="31"/>
      <c r="H3048" s="31"/>
      <c r="I3048" s="31"/>
      <c r="J3048" s="31"/>
      <c r="K3048" s="31"/>
      <c r="L3048" s="32"/>
    </row>
    <row r="3049" spans="1:13" x14ac:dyDescent="0.2">
      <c r="A3049" s="25">
        <v>1</v>
      </c>
      <c r="B3049" s="35" t="s">
        <v>3021</v>
      </c>
      <c r="C3049" s="33">
        <f>AVERAGE(C3051:C3061)</f>
        <v>1691710000</v>
      </c>
      <c r="D3049" s="33"/>
      <c r="E3049" s="33">
        <f>AVERAGE(E3051:E3061)</f>
        <v>2.0155211818181818E-3</v>
      </c>
      <c r="F3049" s="33">
        <f>2*STDEV(E3051:E3061)</f>
        <v>7.2920659249989907E-7</v>
      </c>
      <c r="G3049" s="38">
        <f t="shared" ref="G3049:G3061" si="656">1000*(E3049/((1+(0)/1000)*(E$3026/((1+((4.87)/1000))*0.0020052)))/0.0020052-1)</f>
        <v>1.2698291250754501</v>
      </c>
      <c r="H3049" s="38">
        <f>G3049-I3049</f>
        <v>-5.6201708749245496</v>
      </c>
      <c r="I3049" s="31">
        <v>6.89</v>
      </c>
      <c r="J3049" s="31"/>
      <c r="K3049" s="38">
        <f>F3049/0.0020052*1000</f>
        <v>0.36365778600633308</v>
      </c>
      <c r="L3049" s="32"/>
      <c r="M3049" s="25"/>
    </row>
    <row r="3050" spans="1:13" x14ac:dyDescent="0.2">
      <c r="A3050" s="25"/>
      <c r="B3050" s="51" t="s">
        <v>2913</v>
      </c>
      <c r="C3050" s="46">
        <v>1625500000</v>
      </c>
      <c r="D3050" s="46"/>
      <c r="E3050" s="46">
        <v>2.0256919999999999E-3</v>
      </c>
      <c r="F3050" s="46">
        <v>1.8372580833599998E-7</v>
      </c>
      <c r="G3050" s="52">
        <f t="shared" si="656"/>
        <v>6.3224842273079673</v>
      </c>
      <c r="H3050" s="53"/>
      <c r="I3050" s="53"/>
      <c r="J3050" s="52">
        <f t="shared" ref="J3050:J3061" si="657">F3050/0.0020052*1000</f>
        <v>9.162468E-2</v>
      </c>
      <c r="K3050" s="52">
        <f t="shared" ref="K3050:K3061" si="658">SQRT((F3050/0.0020052*1000)^2+(F$3026/0.0020052*1000)^2)</f>
        <v>0.30546140138627759</v>
      </c>
      <c r="L3050" s="32" t="s">
        <v>13</v>
      </c>
      <c r="M3050" s="25"/>
    </row>
    <row r="3051" spans="1:13" x14ac:dyDescent="0.2">
      <c r="A3051" s="25"/>
      <c r="B3051" s="48" t="s">
        <v>2912</v>
      </c>
      <c r="C3051" s="33">
        <v>1705952000</v>
      </c>
      <c r="D3051" s="33"/>
      <c r="E3051" s="33">
        <v>2.0163849999999999E-3</v>
      </c>
      <c r="F3051" s="33">
        <v>7.2466524359999986E-7</v>
      </c>
      <c r="G3051" s="38">
        <f t="shared" si="656"/>
        <v>1.6989563856104617</v>
      </c>
      <c r="H3051" s="31"/>
      <c r="I3051" s="31"/>
      <c r="J3051" s="38">
        <f t="shared" si="657"/>
        <v>0.36139299999999996</v>
      </c>
      <c r="K3051" s="38">
        <f t="shared" si="658"/>
        <v>0.46423753208973334</v>
      </c>
      <c r="L3051" s="32"/>
      <c r="M3051" s="25"/>
    </row>
    <row r="3052" spans="1:13" x14ac:dyDescent="0.2">
      <c r="A3052" s="25"/>
      <c r="B3052" s="48" t="s">
        <v>2911</v>
      </c>
      <c r="C3052" s="33">
        <v>1681048000</v>
      </c>
      <c r="D3052" s="33"/>
      <c r="E3052" s="33">
        <v>2.0152099999999999E-3</v>
      </c>
      <c r="F3052" s="33">
        <v>7.3400426208000002E-7</v>
      </c>
      <c r="G3052" s="38">
        <f t="shared" si="656"/>
        <v>1.1152403424179447</v>
      </c>
      <c r="H3052" s="31"/>
      <c r="I3052" s="31"/>
      <c r="J3052" s="38">
        <f t="shared" si="657"/>
        <v>0.3660504</v>
      </c>
      <c r="K3052" s="38">
        <f t="shared" si="658"/>
        <v>0.46787229143423981</v>
      </c>
      <c r="L3052" s="32"/>
      <c r="M3052" s="25"/>
    </row>
    <row r="3053" spans="1:13" x14ac:dyDescent="0.2">
      <c r="A3053" s="25"/>
      <c r="B3053" s="48" t="s">
        <v>2910</v>
      </c>
      <c r="C3053" s="33">
        <v>1676447000</v>
      </c>
      <c r="D3053" s="33"/>
      <c r="E3053" s="33">
        <v>2.0157619999999999E-3</v>
      </c>
      <c r="F3053" s="33">
        <v>7.4102366519999989E-7</v>
      </c>
      <c r="G3053" s="38">
        <f t="shared" si="656"/>
        <v>1.3894626878154792</v>
      </c>
      <c r="H3053" s="31"/>
      <c r="I3053" s="31"/>
      <c r="J3053" s="38">
        <f t="shared" si="657"/>
        <v>0.36955099999999996</v>
      </c>
      <c r="K3053" s="38">
        <f t="shared" si="658"/>
        <v>0.4706161146335367</v>
      </c>
      <c r="L3053" s="32"/>
      <c r="M3053" s="25"/>
    </row>
    <row r="3054" spans="1:13" x14ac:dyDescent="0.2">
      <c r="A3054" s="25"/>
      <c r="B3054" s="48" t="s">
        <v>2909</v>
      </c>
      <c r="C3054" s="33">
        <v>1685285000</v>
      </c>
      <c r="D3054" s="33"/>
      <c r="E3054" s="33">
        <v>2.0157809999999999E-3</v>
      </c>
      <c r="F3054" s="33">
        <v>4.8872178143999995E-7</v>
      </c>
      <c r="G3054" s="38">
        <f t="shared" si="656"/>
        <v>1.398901500428984</v>
      </c>
      <c r="H3054" s="31"/>
      <c r="I3054" s="31"/>
      <c r="J3054" s="38">
        <f t="shared" si="657"/>
        <v>0.24372719999999998</v>
      </c>
      <c r="K3054" s="38">
        <f t="shared" si="658"/>
        <v>0.37988752779159018</v>
      </c>
      <c r="L3054" s="32"/>
      <c r="M3054" s="25"/>
    </row>
    <row r="3055" spans="1:13" x14ac:dyDescent="0.2">
      <c r="A3055" s="25"/>
      <c r="B3055" s="48" t="s">
        <v>2908</v>
      </c>
      <c r="C3055" s="33">
        <v>1678368000</v>
      </c>
      <c r="D3055" s="33"/>
      <c r="E3055" s="33">
        <v>2.0152680000000002E-3</v>
      </c>
      <c r="F3055" s="33">
        <v>4.4862058871999999E-7</v>
      </c>
      <c r="G3055" s="38">
        <f t="shared" si="656"/>
        <v>1.1440535598690182</v>
      </c>
      <c r="H3055" s="31"/>
      <c r="I3055" s="31"/>
      <c r="J3055" s="38">
        <f t="shared" si="657"/>
        <v>0.2237286</v>
      </c>
      <c r="K3055" s="38">
        <f t="shared" si="658"/>
        <v>0.367377288641699</v>
      </c>
      <c r="L3055" s="32"/>
      <c r="M3055" s="25"/>
    </row>
    <row r="3056" spans="1:13" x14ac:dyDescent="0.2">
      <c r="A3056" s="25"/>
      <c r="B3056" s="48" t="s">
        <v>2907</v>
      </c>
      <c r="C3056" s="33">
        <v>1696001000</v>
      </c>
      <c r="D3056" s="33"/>
      <c r="E3056" s="33">
        <v>2.015471E-3</v>
      </c>
      <c r="F3056" s="33">
        <v>6.2921611943999992E-7</v>
      </c>
      <c r="G3056" s="38">
        <f t="shared" si="656"/>
        <v>1.2448998209484419</v>
      </c>
      <c r="H3056" s="31"/>
      <c r="I3056" s="31"/>
      <c r="J3056" s="38">
        <f t="shared" si="657"/>
        <v>0.31379219999999997</v>
      </c>
      <c r="K3056" s="38">
        <f t="shared" si="658"/>
        <v>0.42822556034478626</v>
      </c>
      <c r="L3056" s="32"/>
      <c r="M3056" s="25"/>
    </row>
    <row r="3057" spans="1:13" x14ac:dyDescent="0.2">
      <c r="A3057" s="25"/>
      <c r="B3057" s="48" t="s">
        <v>2906</v>
      </c>
      <c r="C3057" s="33">
        <v>1690954000</v>
      </c>
      <c r="D3057" s="33"/>
      <c r="E3057" s="33">
        <v>2.0156229999999998E-3</v>
      </c>
      <c r="F3057" s="33">
        <v>5.7311383175999994E-7</v>
      </c>
      <c r="G3057" s="38">
        <f t="shared" si="656"/>
        <v>1.3204103218549257</v>
      </c>
      <c r="H3057" s="31"/>
      <c r="I3057" s="31"/>
      <c r="J3057" s="38">
        <f t="shared" si="657"/>
        <v>0.28581380000000001</v>
      </c>
      <c r="K3057" s="38">
        <f t="shared" si="658"/>
        <v>0.40816799730283387</v>
      </c>
      <c r="L3057" s="32"/>
      <c r="M3057" s="25"/>
    </row>
    <row r="3058" spans="1:13" x14ac:dyDescent="0.2">
      <c r="A3058" s="25"/>
      <c r="B3058" s="48" t="s">
        <v>2905</v>
      </c>
      <c r="C3058" s="33">
        <v>1703336000</v>
      </c>
      <c r="D3058" s="33"/>
      <c r="E3058" s="33">
        <v>2.0151290000000001E-3</v>
      </c>
      <c r="F3058" s="33">
        <v>6.2391116231999995E-7</v>
      </c>
      <c r="G3058" s="38">
        <f t="shared" si="656"/>
        <v>1.0750011939084647</v>
      </c>
      <c r="H3058" s="31"/>
      <c r="I3058" s="31"/>
      <c r="J3058" s="38">
        <f t="shared" si="657"/>
        <v>0.3111466</v>
      </c>
      <c r="K3058" s="38">
        <f t="shared" si="658"/>
        <v>0.42629073698982273</v>
      </c>
      <c r="L3058" s="32"/>
      <c r="M3058" s="25"/>
    </row>
    <row r="3059" spans="1:13" x14ac:dyDescent="0.2">
      <c r="A3059" s="25"/>
      <c r="B3059" s="48" t="s">
        <v>2904</v>
      </c>
      <c r="C3059" s="33">
        <v>1684319000</v>
      </c>
      <c r="D3059" s="33"/>
      <c r="E3059" s="33">
        <v>2.0155310000000001E-3</v>
      </c>
      <c r="F3059" s="33">
        <v>4.2278398775999998E-7</v>
      </c>
      <c r="G3059" s="38">
        <f t="shared" si="656"/>
        <v>1.2747065976221883</v>
      </c>
      <c r="H3059" s="31"/>
      <c r="I3059" s="31"/>
      <c r="J3059" s="38">
        <f t="shared" si="657"/>
        <v>0.2108438</v>
      </c>
      <c r="K3059" s="38">
        <f t="shared" si="658"/>
        <v>0.35967581757772682</v>
      </c>
      <c r="L3059" s="32"/>
      <c r="M3059" s="25"/>
    </row>
    <row r="3060" spans="1:13" x14ac:dyDescent="0.2">
      <c r="A3060" s="25"/>
      <c r="B3060" s="48" t="s">
        <v>2903</v>
      </c>
      <c r="C3060" s="33">
        <v>1714386000</v>
      </c>
      <c r="D3060" s="33"/>
      <c r="E3060" s="33">
        <v>2.0153860000000001E-3</v>
      </c>
      <c r="F3060" s="33">
        <v>7.1031041783999992E-7</v>
      </c>
      <c r="G3060" s="38">
        <f t="shared" si="656"/>
        <v>1.2026735539940603</v>
      </c>
      <c r="H3060" s="31"/>
      <c r="I3060" s="31"/>
      <c r="J3060" s="38">
        <f t="shared" si="657"/>
        <v>0.35423419999999994</v>
      </c>
      <c r="K3060" s="38">
        <f t="shared" si="658"/>
        <v>0.45868666233214822</v>
      </c>
      <c r="L3060" s="32"/>
      <c r="M3060" s="25"/>
    </row>
    <row r="3061" spans="1:13" x14ac:dyDescent="0.2">
      <c r="A3061" s="25"/>
      <c r="B3061" s="48" t="s">
        <v>2902</v>
      </c>
      <c r="C3061" s="33">
        <v>1692714000</v>
      </c>
      <c r="D3061" s="33"/>
      <c r="E3061" s="33">
        <v>2.0151869999999999E-3</v>
      </c>
      <c r="F3061" s="33">
        <v>4.3613380728000005E-7</v>
      </c>
      <c r="G3061" s="38">
        <f t="shared" si="656"/>
        <v>1.1038144113595383</v>
      </c>
      <c r="H3061" s="31"/>
      <c r="I3061" s="31"/>
      <c r="J3061" s="38">
        <f t="shared" si="657"/>
        <v>0.21750140000000001</v>
      </c>
      <c r="K3061" s="38">
        <f t="shared" si="658"/>
        <v>0.36361854291788559</v>
      </c>
      <c r="L3061" s="32"/>
      <c r="M3061" s="25"/>
    </row>
    <row r="3062" spans="1:13" x14ac:dyDescent="0.2">
      <c r="A3062" s="25"/>
      <c r="B3062" s="48"/>
      <c r="C3062" s="33"/>
      <c r="D3062" s="33"/>
      <c r="E3062" s="33"/>
      <c r="F3062" s="33"/>
      <c r="G3062" s="31"/>
      <c r="H3062" s="31"/>
      <c r="I3062" s="31"/>
      <c r="J3062" s="31"/>
      <c r="K3062" s="31"/>
      <c r="L3062" s="32"/>
      <c r="M3062" s="25"/>
    </row>
    <row r="3063" spans="1:13" x14ac:dyDescent="0.2">
      <c r="A3063" s="25"/>
      <c r="B3063" s="50" t="s">
        <v>2901</v>
      </c>
      <c r="C3063" s="33"/>
      <c r="D3063" s="33"/>
      <c r="E3063" s="33"/>
      <c r="F3063" s="33"/>
      <c r="G3063" s="31"/>
      <c r="H3063" s="31"/>
      <c r="I3063" s="31"/>
      <c r="J3063" s="31"/>
      <c r="K3063" s="31"/>
      <c r="L3063" s="32"/>
      <c r="M3063" s="25"/>
    </row>
    <row r="3064" spans="1:13" x14ac:dyDescent="0.2">
      <c r="A3064" s="25">
        <v>1</v>
      </c>
      <c r="B3064" s="35" t="s">
        <v>2900</v>
      </c>
      <c r="C3064" s="33">
        <f>AVERAGE(C3065:C3094)</f>
        <v>1505399566.6666667</v>
      </c>
      <c r="D3064" s="33"/>
      <c r="E3064" s="33">
        <f>AVERAGE(E3065:E3094)</f>
        <v>2.0223669999999997E-3</v>
      </c>
      <c r="F3064" s="33">
        <f>2*STDEV(E3065:E3094)</f>
        <v>8.8796116721551437E-7</v>
      </c>
      <c r="G3064" s="38">
        <f t="shared" ref="G3064:G3096" si="659">1000*(E3064/((1+(0)/1000)*(E$3064/((1+((4.87)/1000))*0.0020052)))/0.0020052-1)</f>
        <v>4.8699999999999299</v>
      </c>
      <c r="H3064" s="38">
        <f>G3064-I3064</f>
        <v>-7.0166095156309893E-14</v>
      </c>
      <c r="I3064" s="38">
        <v>4.87</v>
      </c>
      <c r="J3064" s="31"/>
      <c r="K3064" s="38">
        <f>F3064/0.0020052*1000</f>
        <v>0.44282922761595572</v>
      </c>
      <c r="L3064" s="32"/>
      <c r="M3064" s="25"/>
    </row>
    <row r="3065" spans="1:13" x14ac:dyDescent="0.2">
      <c r="A3065" s="25"/>
      <c r="B3065" s="48" t="s">
        <v>2766</v>
      </c>
      <c r="C3065" s="33">
        <v>1597258000</v>
      </c>
      <c r="D3065" s="33"/>
      <c r="E3065" s="33">
        <v>2.0226129999999999E-3</v>
      </c>
      <c r="F3065" s="33">
        <v>3.4636348972799998E-7</v>
      </c>
      <c r="G3065" s="38">
        <f t="shared" si="659"/>
        <v>4.9922320281134969</v>
      </c>
      <c r="H3065" s="31"/>
      <c r="I3065" s="31"/>
      <c r="J3065" s="38">
        <f t="shared" ref="J3065:J3094" si="660">F3065/0.0020052*1000</f>
        <v>0.17273263999999999</v>
      </c>
      <c r="K3065" s="38">
        <f t="shared" ref="K3065:K3094" si="661">SQRT((F3065/0.0020052*1000)^2+(F$3064/0.0020052*1000)^2)</f>
        <v>0.47532545666344606</v>
      </c>
      <c r="L3065" s="32"/>
      <c r="M3065" s="25"/>
    </row>
    <row r="3066" spans="1:13" x14ac:dyDescent="0.2">
      <c r="A3066" s="25"/>
      <c r="B3066" s="48" t="s">
        <v>2765</v>
      </c>
      <c r="C3066" s="33">
        <v>1568787000</v>
      </c>
      <c r="D3066" s="33"/>
      <c r="E3066" s="33">
        <v>2.022327E-3</v>
      </c>
      <c r="F3066" s="33">
        <v>3.95436548808E-7</v>
      </c>
      <c r="G3066" s="38">
        <f t="shared" si="659"/>
        <v>4.8501248734773572</v>
      </c>
      <c r="H3066" s="31"/>
      <c r="I3066" s="31"/>
      <c r="J3066" s="38">
        <f t="shared" si="660"/>
        <v>0.19720554000000001</v>
      </c>
      <c r="K3066" s="38">
        <f t="shared" si="661"/>
        <v>0.48475535049923435</v>
      </c>
      <c r="L3066" s="32"/>
      <c r="M3066" s="25"/>
    </row>
    <row r="3067" spans="1:13" x14ac:dyDescent="0.2">
      <c r="A3067" s="25"/>
      <c r="B3067" s="48" t="s">
        <v>2899</v>
      </c>
      <c r="C3067" s="33">
        <v>1569394000</v>
      </c>
      <c r="D3067" s="33"/>
      <c r="E3067" s="33">
        <v>2.02191E-3</v>
      </c>
      <c r="F3067" s="33">
        <v>4.5228288600000001E-7</v>
      </c>
      <c r="G3067" s="38">
        <f t="shared" si="659"/>
        <v>4.6429266794798529</v>
      </c>
      <c r="H3067" s="31"/>
      <c r="I3067" s="31"/>
      <c r="J3067" s="38">
        <f t="shared" si="660"/>
        <v>0.22555500000000001</v>
      </c>
      <c r="K3067" s="38">
        <f t="shared" si="661"/>
        <v>0.49696356290571636</v>
      </c>
      <c r="L3067" s="32"/>
      <c r="M3067" s="25"/>
    </row>
    <row r="3068" spans="1:13" x14ac:dyDescent="0.2">
      <c r="A3068" s="25"/>
      <c r="B3068" s="48" t="s">
        <v>2764</v>
      </c>
      <c r="C3068" s="33">
        <v>1538758000</v>
      </c>
      <c r="D3068" s="33"/>
      <c r="E3068" s="33">
        <v>2.0220809999999998E-3</v>
      </c>
      <c r="F3068" s="33">
        <v>5.8850334071999992E-7</v>
      </c>
      <c r="G3068" s="38">
        <f t="shared" si="659"/>
        <v>4.7278928453637903</v>
      </c>
      <c r="H3068" s="31"/>
      <c r="I3068" s="31"/>
      <c r="J3068" s="38">
        <f t="shared" si="660"/>
        <v>0.29348859999999999</v>
      </c>
      <c r="K3068" s="38">
        <f t="shared" si="661"/>
        <v>0.53125632529025379</v>
      </c>
      <c r="L3068" s="32"/>
      <c r="M3068" s="25"/>
    </row>
    <row r="3069" spans="1:13" x14ac:dyDescent="0.2">
      <c r="A3069" s="25"/>
      <c r="B3069" s="48" t="s">
        <v>2763</v>
      </c>
      <c r="C3069" s="33">
        <v>1519827000</v>
      </c>
      <c r="D3069" s="33"/>
      <c r="E3069" s="33">
        <v>2.0223929999999999E-3</v>
      </c>
      <c r="F3069" s="33">
        <v>5.2904795760000007E-7</v>
      </c>
      <c r="G3069" s="38">
        <f t="shared" si="659"/>
        <v>4.8829188322394579</v>
      </c>
      <c r="H3069" s="31"/>
      <c r="I3069" s="31"/>
      <c r="J3069" s="38">
        <f t="shared" si="660"/>
        <v>0.26383800000000002</v>
      </c>
      <c r="K3069" s="38">
        <f t="shared" si="661"/>
        <v>0.51546892736123673</v>
      </c>
      <c r="L3069" s="32"/>
      <c r="M3069" s="25"/>
    </row>
    <row r="3070" spans="1:13" x14ac:dyDescent="0.2">
      <c r="A3070" s="25"/>
      <c r="B3070" s="48" t="s">
        <v>2762</v>
      </c>
      <c r="C3070" s="33">
        <v>1525480000</v>
      </c>
      <c r="D3070" s="33"/>
      <c r="E3070" s="33">
        <v>2.0217730000000001E-3</v>
      </c>
      <c r="F3070" s="33">
        <v>9.6305986224000003E-7</v>
      </c>
      <c r="G3070" s="38">
        <f t="shared" si="659"/>
        <v>4.5748543711403578</v>
      </c>
      <c r="H3070" s="31"/>
      <c r="I3070" s="31"/>
      <c r="J3070" s="38">
        <f t="shared" si="660"/>
        <v>0.48028120000000002</v>
      </c>
      <c r="K3070" s="38">
        <f t="shared" si="661"/>
        <v>0.65327464048773853</v>
      </c>
      <c r="L3070" s="32"/>
      <c r="M3070" s="25"/>
    </row>
    <row r="3071" spans="1:13" x14ac:dyDescent="0.2">
      <c r="A3071" s="25"/>
      <c r="B3071" s="48" t="s">
        <v>2761</v>
      </c>
      <c r="C3071" s="33">
        <v>1530449000</v>
      </c>
      <c r="D3071" s="33"/>
      <c r="E3071" s="33">
        <v>2.0223860000000001E-3</v>
      </c>
      <c r="F3071" s="33">
        <v>4.7275878527999997E-7</v>
      </c>
      <c r="G3071" s="38">
        <f t="shared" si="659"/>
        <v>4.8794406850982686</v>
      </c>
      <c r="H3071" s="31"/>
      <c r="I3071" s="31"/>
      <c r="J3071" s="38">
        <f t="shared" si="660"/>
        <v>0.23576639999999999</v>
      </c>
      <c r="K3071" s="38">
        <f t="shared" si="661"/>
        <v>0.50168069546266569</v>
      </c>
      <c r="L3071" s="32"/>
      <c r="M3071" s="25"/>
    </row>
    <row r="3072" spans="1:13" x14ac:dyDescent="0.2">
      <c r="A3072" s="25"/>
      <c r="B3072" s="48" t="s">
        <v>2760</v>
      </c>
      <c r="C3072" s="33">
        <v>1523189000</v>
      </c>
      <c r="D3072" s="33"/>
      <c r="E3072" s="33">
        <v>2.0235959999999999E-3</v>
      </c>
      <c r="F3072" s="33">
        <v>9.8770818167999997E-7</v>
      </c>
      <c r="G3072" s="38">
        <f t="shared" si="659"/>
        <v>5.4806632624047058</v>
      </c>
      <c r="H3072" s="31"/>
      <c r="I3072" s="31"/>
      <c r="J3072" s="38">
        <f t="shared" si="660"/>
        <v>0.49257339999999999</v>
      </c>
      <c r="K3072" s="38">
        <f t="shared" si="661"/>
        <v>0.662364159068487</v>
      </c>
      <c r="L3072" s="32"/>
      <c r="M3072" s="25"/>
    </row>
    <row r="3073" spans="1:13" x14ac:dyDescent="0.2">
      <c r="A3073" s="25"/>
      <c r="B3073" s="48" t="s">
        <v>2759</v>
      </c>
      <c r="C3073" s="33">
        <v>1506779000</v>
      </c>
      <c r="D3073" s="33"/>
      <c r="E3073" s="33">
        <v>2.0227140000000001E-3</v>
      </c>
      <c r="F3073" s="33">
        <v>2.1958913116800001E-7</v>
      </c>
      <c r="G3073" s="38">
        <f t="shared" si="659"/>
        <v>5.0424167225830985</v>
      </c>
      <c r="H3073" s="31"/>
      <c r="I3073" s="31"/>
      <c r="J3073" s="38">
        <f t="shared" si="660"/>
        <v>0.10950984</v>
      </c>
      <c r="K3073" s="38">
        <f t="shared" si="661"/>
        <v>0.45616897076387114</v>
      </c>
      <c r="L3073" s="32"/>
      <c r="M3073" s="25"/>
    </row>
    <row r="3074" spans="1:13" x14ac:dyDescent="0.2">
      <c r="A3074" s="25"/>
      <c r="B3074" s="48" t="s">
        <v>2758</v>
      </c>
      <c r="C3074" s="33">
        <v>1599050000</v>
      </c>
      <c r="D3074" s="33"/>
      <c r="E3074" s="33">
        <v>2.0223070000000001E-3</v>
      </c>
      <c r="F3074" s="33">
        <v>2.4725952763200001E-7</v>
      </c>
      <c r="G3074" s="38">
        <f t="shared" si="659"/>
        <v>4.8401873102161819</v>
      </c>
      <c r="H3074" s="31"/>
      <c r="I3074" s="31"/>
      <c r="J3074" s="38">
        <f t="shared" si="660"/>
        <v>0.12330916</v>
      </c>
      <c r="K3074" s="38">
        <f t="shared" si="661"/>
        <v>0.45967692325246168</v>
      </c>
      <c r="L3074" s="32"/>
      <c r="M3074" s="25"/>
    </row>
    <row r="3075" spans="1:13" x14ac:dyDescent="0.2">
      <c r="A3075" s="25"/>
      <c r="B3075" s="48" t="s">
        <v>2757</v>
      </c>
      <c r="C3075" s="33">
        <v>1501708000</v>
      </c>
      <c r="D3075" s="33"/>
      <c r="E3075" s="33">
        <v>2.0223110000000002E-3</v>
      </c>
      <c r="F3075" s="33">
        <v>4.1132868119999999E-7</v>
      </c>
      <c r="G3075" s="38">
        <f t="shared" si="659"/>
        <v>4.8421748228684169</v>
      </c>
      <c r="H3075" s="31"/>
      <c r="I3075" s="31"/>
      <c r="J3075" s="38">
        <f t="shared" si="660"/>
        <v>0.20513100000000001</v>
      </c>
      <c r="K3075" s="38">
        <f t="shared" si="661"/>
        <v>0.48803324885907512</v>
      </c>
      <c r="L3075" s="32"/>
      <c r="M3075" s="25"/>
    </row>
    <row r="3076" spans="1:13" x14ac:dyDescent="0.2">
      <c r="A3076" s="25"/>
      <c r="B3076" s="48" t="s">
        <v>2756</v>
      </c>
      <c r="C3076" s="33">
        <v>1490219000</v>
      </c>
      <c r="D3076" s="33"/>
      <c r="E3076" s="33">
        <v>2.0222090000000001E-3</v>
      </c>
      <c r="F3076" s="33">
        <v>5.2773174432000005E-7</v>
      </c>
      <c r="G3076" s="38">
        <f t="shared" si="659"/>
        <v>4.7914932502359786</v>
      </c>
      <c r="H3076" s="31"/>
      <c r="I3076" s="31"/>
      <c r="J3076" s="38">
        <f t="shared" si="660"/>
        <v>0.26318160000000002</v>
      </c>
      <c r="K3076" s="38">
        <f t="shared" si="661"/>
        <v>0.51513326373813595</v>
      </c>
      <c r="L3076" s="32"/>
      <c r="M3076" s="25"/>
    </row>
    <row r="3077" spans="1:13" x14ac:dyDescent="0.2">
      <c r="A3077" s="25"/>
      <c r="B3077" s="48" t="s">
        <v>2755</v>
      </c>
      <c r="C3077" s="33">
        <v>1484227000</v>
      </c>
      <c r="D3077" s="33"/>
      <c r="E3077" s="33">
        <v>2.0219420000000001E-3</v>
      </c>
      <c r="F3077" s="33">
        <v>8.3477919744000012E-7</v>
      </c>
      <c r="G3077" s="38">
        <f t="shared" si="659"/>
        <v>4.6588267806979555</v>
      </c>
      <c r="H3077" s="31"/>
      <c r="I3077" s="31"/>
      <c r="J3077" s="38">
        <f t="shared" si="660"/>
        <v>0.41630720000000004</v>
      </c>
      <c r="K3077" s="38">
        <f t="shared" si="661"/>
        <v>0.60779059683643011</v>
      </c>
      <c r="L3077" s="32"/>
      <c r="M3077" s="25"/>
    </row>
    <row r="3078" spans="1:13" x14ac:dyDescent="0.2">
      <c r="A3078" s="25"/>
      <c r="B3078" s="48" t="s">
        <v>2754</v>
      </c>
      <c r="C3078" s="33">
        <v>1477798000</v>
      </c>
      <c r="D3078" s="33"/>
      <c r="E3078" s="33">
        <v>2.0217379999999999E-3</v>
      </c>
      <c r="F3078" s="33">
        <v>1.4048298856800001E-6</v>
      </c>
      <c r="G3078" s="38">
        <f t="shared" si="659"/>
        <v>4.5574636354330789</v>
      </c>
      <c r="H3078" s="31"/>
      <c r="I3078" s="31"/>
      <c r="J3078" s="38">
        <f t="shared" si="660"/>
        <v>0.70059340000000003</v>
      </c>
      <c r="K3078" s="38">
        <f t="shared" si="661"/>
        <v>0.8288117017480533</v>
      </c>
      <c r="L3078" s="32"/>
      <c r="M3078" s="25"/>
    </row>
    <row r="3079" spans="1:13" x14ac:dyDescent="0.2">
      <c r="A3079" s="25"/>
      <c r="B3079" s="48" t="s">
        <v>2753</v>
      </c>
      <c r="C3079" s="33">
        <v>1474804000</v>
      </c>
      <c r="D3079" s="33"/>
      <c r="E3079" s="33">
        <v>2.0219499999999998E-3</v>
      </c>
      <c r="F3079" s="33">
        <v>5.2451259623999998E-7</v>
      </c>
      <c r="G3079" s="38">
        <f t="shared" si="659"/>
        <v>4.6628018060024257</v>
      </c>
      <c r="H3079" s="31"/>
      <c r="I3079" s="31"/>
      <c r="J3079" s="38">
        <f t="shared" si="660"/>
        <v>0.26157619999999998</v>
      </c>
      <c r="K3079" s="38">
        <f t="shared" si="661"/>
        <v>0.51431491640568228</v>
      </c>
      <c r="L3079" s="32"/>
      <c r="M3079" s="25"/>
    </row>
    <row r="3080" spans="1:13" x14ac:dyDescent="0.2">
      <c r="A3080" s="25"/>
      <c r="B3080" s="48" t="s">
        <v>2752</v>
      </c>
      <c r="C3080" s="33">
        <v>1466304000</v>
      </c>
      <c r="D3080" s="33"/>
      <c r="E3080" s="33">
        <v>2.0219610000000001E-3</v>
      </c>
      <c r="F3080" s="33">
        <v>5.8932787895999996E-7</v>
      </c>
      <c r="G3080" s="38">
        <f t="shared" si="659"/>
        <v>4.6682674657962941</v>
      </c>
      <c r="H3080" s="31"/>
      <c r="I3080" s="31"/>
      <c r="J3080" s="38">
        <f t="shared" si="660"/>
        <v>0.29389979999999999</v>
      </c>
      <c r="K3080" s="38">
        <f t="shared" si="661"/>
        <v>0.53148360019005658</v>
      </c>
      <c r="L3080" s="32"/>
      <c r="M3080" s="25"/>
    </row>
    <row r="3081" spans="1:13" x14ac:dyDescent="0.2">
      <c r="A3081" s="25"/>
      <c r="B3081" s="48" t="s">
        <v>2751</v>
      </c>
      <c r="C3081" s="33">
        <v>1465988000</v>
      </c>
      <c r="D3081" s="33"/>
      <c r="E3081" s="33">
        <v>2.022364E-3</v>
      </c>
      <c r="F3081" s="33">
        <v>4.7668456583999997E-7</v>
      </c>
      <c r="G3081" s="38">
        <f t="shared" si="659"/>
        <v>4.8685093655107536</v>
      </c>
      <c r="H3081" s="31"/>
      <c r="I3081" s="31"/>
      <c r="J3081" s="38">
        <f t="shared" si="660"/>
        <v>0.2377242</v>
      </c>
      <c r="K3081" s="38">
        <f t="shared" si="661"/>
        <v>0.50260374063130875</v>
      </c>
      <c r="L3081" s="32"/>
      <c r="M3081" s="25"/>
    </row>
    <row r="3082" spans="1:13" x14ac:dyDescent="0.2">
      <c r="A3082" s="25"/>
      <c r="B3082" s="48" t="s">
        <v>2750</v>
      </c>
      <c r="C3082" s="33">
        <v>1461466000</v>
      </c>
      <c r="D3082" s="33"/>
      <c r="E3082" s="33">
        <v>2.0221810000000001E-3</v>
      </c>
      <c r="F3082" s="33">
        <v>3.5327641672800001E-7</v>
      </c>
      <c r="G3082" s="38">
        <f t="shared" si="659"/>
        <v>4.7775806616703331</v>
      </c>
      <c r="H3082" s="31"/>
      <c r="I3082" s="31"/>
      <c r="J3082" s="38">
        <f t="shared" si="660"/>
        <v>0.17618014000000001</v>
      </c>
      <c r="K3082" s="38">
        <f t="shared" si="661"/>
        <v>0.47658909614191086</v>
      </c>
      <c r="L3082" s="32"/>
      <c r="M3082" s="25"/>
    </row>
    <row r="3083" spans="1:13" x14ac:dyDescent="0.2">
      <c r="A3083" s="25"/>
      <c r="B3083" s="48" t="s">
        <v>2898</v>
      </c>
      <c r="C3083" s="33">
        <v>1554051000</v>
      </c>
      <c r="D3083" s="33"/>
      <c r="E3083" s="33">
        <v>2.0219449999999998E-3</v>
      </c>
      <c r="F3083" s="33">
        <v>2.8489175769599996E-7</v>
      </c>
      <c r="G3083" s="38">
        <f t="shared" si="659"/>
        <v>4.6603174151871318</v>
      </c>
      <c r="H3083" s="31"/>
      <c r="I3083" s="31"/>
      <c r="J3083" s="38">
        <f t="shared" si="660"/>
        <v>0.14207648</v>
      </c>
      <c r="K3083" s="38">
        <f t="shared" si="661"/>
        <v>0.46506284629083661</v>
      </c>
      <c r="L3083" s="32"/>
      <c r="M3083" s="25"/>
    </row>
    <row r="3084" spans="1:13" x14ac:dyDescent="0.2">
      <c r="A3084" s="25"/>
      <c r="B3084" s="48" t="s">
        <v>2897</v>
      </c>
      <c r="C3084" s="33">
        <v>1480041000</v>
      </c>
      <c r="D3084" s="33"/>
      <c r="E3084" s="33">
        <v>2.0226670000000001E-3</v>
      </c>
      <c r="F3084" s="33">
        <v>6.9179199480000002E-7</v>
      </c>
      <c r="G3084" s="38">
        <f t="shared" si="659"/>
        <v>5.0190634489188923</v>
      </c>
      <c r="H3084" s="31"/>
      <c r="I3084" s="31"/>
      <c r="J3084" s="38">
        <f t="shared" si="660"/>
        <v>0.344999</v>
      </c>
      <c r="K3084" s="38">
        <f t="shared" si="661"/>
        <v>0.56135731475767192</v>
      </c>
      <c r="L3084" s="32"/>
      <c r="M3084" s="25"/>
    </row>
    <row r="3085" spans="1:13" x14ac:dyDescent="0.2">
      <c r="A3085" s="25"/>
      <c r="B3085" s="48" t="s">
        <v>2896</v>
      </c>
      <c r="C3085" s="33">
        <v>1462247000</v>
      </c>
      <c r="D3085" s="33"/>
      <c r="E3085" s="33">
        <v>2.0223939999999998E-3</v>
      </c>
      <c r="F3085" s="33">
        <v>7.0778907935999992E-7</v>
      </c>
      <c r="G3085" s="38">
        <f t="shared" si="659"/>
        <v>4.8834157104025167</v>
      </c>
      <c r="H3085" s="31"/>
      <c r="I3085" s="31"/>
      <c r="J3085" s="38">
        <f t="shared" si="660"/>
        <v>0.35297679999999998</v>
      </c>
      <c r="K3085" s="38">
        <f t="shared" si="661"/>
        <v>0.5662952817825555</v>
      </c>
      <c r="L3085" s="32"/>
      <c r="M3085" s="25"/>
    </row>
    <row r="3086" spans="1:13" x14ac:dyDescent="0.2">
      <c r="A3086" s="25"/>
      <c r="B3086" s="48" t="s">
        <v>2895</v>
      </c>
      <c r="C3086" s="33">
        <v>1469761000</v>
      </c>
      <c r="D3086" s="33"/>
      <c r="E3086" s="33">
        <v>2.0219930000000001E-3</v>
      </c>
      <c r="F3086" s="33">
        <v>5.0509744775999999E-7</v>
      </c>
      <c r="G3086" s="38">
        <f t="shared" si="659"/>
        <v>4.6841675670141747</v>
      </c>
      <c r="H3086" s="31"/>
      <c r="I3086" s="31"/>
      <c r="J3086" s="38">
        <f t="shared" si="660"/>
        <v>0.2518938</v>
      </c>
      <c r="K3086" s="38">
        <f t="shared" si="661"/>
        <v>0.50945874348114184</v>
      </c>
      <c r="L3086" s="32"/>
      <c r="M3086" s="25"/>
    </row>
    <row r="3087" spans="1:13" x14ac:dyDescent="0.2">
      <c r="A3087" s="25"/>
      <c r="B3087" s="48" t="s">
        <v>2894</v>
      </c>
      <c r="C3087" s="33">
        <v>1456564000</v>
      </c>
      <c r="D3087" s="33"/>
      <c r="E3087" s="33">
        <v>2.022065E-3</v>
      </c>
      <c r="F3087" s="33">
        <v>4.2308075735999995E-7</v>
      </c>
      <c r="G3087" s="38">
        <f t="shared" si="659"/>
        <v>4.71994279475485</v>
      </c>
      <c r="H3087" s="31"/>
      <c r="I3087" s="31"/>
      <c r="J3087" s="38">
        <f t="shared" si="660"/>
        <v>0.21099179999999998</v>
      </c>
      <c r="K3087" s="38">
        <f t="shared" si="661"/>
        <v>0.49052549831602427</v>
      </c>
      <c r="L3087" s="32"/>
      <c r="M3087" s="25"/>
    </row>
    <row r="3088" spans="1:13" x14ac:dyDescent="0.2">
      <c r="A3088" s="25"/>
      <c r="B3088" s="48" t="s">
        <v>2893</v>
      </c>
      <c r="C3088" s="33">
        <v>1448727000</v>
      </c>
      <c r="D3088" s="33"/>
      <c r="E3088" s="33">
        <v>2.0233080000000001E-3</v>
      </c>
      <c r="F3088" s="33">
        <v>4.4227653695999998E-7</v>
      </c>
      <c r="G3088" s="38">
        <f t="shared" si="659"/>
        <v>5.3375623514426707</v>
      </c>
      <c r="H3088" s="31"/>
      <c r="I3088" s="31"/>
      <c r="J3088" s="38">
        <f t="shared" si="660"/>
        <v>0.22056480000000001</v>
      </c>
      <c r="K3088" s="38">
        <f t="shared" si="661"/>
        <v>0.49471866331278014</v>
      </c>
      <c r="L3088" s="32"/>
      <c r="M3088" s="25"/>
    </row>
    <row r="3089" spans="1:13" x14ac:dyDescent="0.2">
      <c r="A3089" s="25"/>
      <c r="B3089" s="48" t="s">
        <v>2892</v>
      </c>
      <c r="C3089" s="33">
        <v>1450896000</v>
      </c>
      <c r="D3089" s="33"/>
      <c r="E3089" s="33">
        <v>2.0223900000000002E-3</v>
      </c>
      <c r="F3089" s="33">
        <v>6.7456893095999995E-7</v>
      </c>
      <c r="G3089" s="38">
        <f t="shared" si="659"/>
        <v>4.8814281977505036</v>
      </c>
      <c r="H3089" s="31"/>
      <c r="I3089" s="31"/>
      <c r="J3089" s="38">
        <f t="shared" si="660"/>
        <v>0.33640979999999998</v>
      </c>
      <c r="K3089" s="38">
        <f t="shared" si="661"/>
        <v>0.55611984173106421</v>
      </c>
      <c r="L3089" s="32"/>
      <c r="M3089" s="25"/>
    </row>
    <row r="3090" spans="1:13" x14ac:dyDescent="0.2">
      <c r="A3090" s="25"/>
      <c r="B3090" s="48" t="s">
        <v>2891</v>
      </c>
      <c r="C3090" s="33">
        <v>1460171000</v>
      </c>
      <c r="D3090" s="33"/>
      <c r="E3090" s="33">
        <v>2.0225569999999999E-3</v>
      </c>
      <c r="F3090" s="33">
        <v>3.3829047431999996E-7</v>
      </c>
      <c r="G3090" s="38">
        <f t="shared" si="659"/>
        <v>4.9644068509819839</v>
      </c>
      <c r="H3090" s="31"/>
      <c r="I3090" s="31"/>
      <c r="J3090" s="38">
        <f t="shared" si="660"/>
        <v>0.16870659999999998</v>
      </c>
      <c r="K3090" s="38">
        <f t="shared" si="661"/>
        <v>0.47387724329672548</v>
      </c>
      <c r="L3090" s="32"/>
      <c r="M3090" s="25"/>
    </row>
    <row r="3091" spans="1:13" x14ac:dyDescent="0.2">
      <c r="A3091" s="25"/>
      <c r="B3091" s="48" t="s">
        <v>2890</v>
      </c>
      <c r="C3091" s="33">
        <v>1458520000</v>
      </c>
      <c r="D3091" s="33"/>
      <c r="E3091" s="33">
        <v>2.0226889999999998E-3</v>
      </c>
      <c r="F3091" s="33">
        <v>2.31573168864E-7</v>
      </c>
      <c r="G3091" s="38">
        <f t="shared" si="659"/>
        <v>5.0299947685064073</v>
      </c>
      <c r="H3091" s="31"/>
      <c r="I3091" s="31"/>
      <c r="J3091" s="38">
        <f t="shared" si="660"/>
        <v>0.11548632</v>
      </c>
      <c r="K3091" s="38">
        <f t="shared" si="661"/>
        <v>0.45764048655913991</v>
      </c>
      <c r="L3091" s="32"/>
      <c r="M3091" s="25"/>
    </row>
    <row r="3092" spans="1:13" x14ac:dyDescent="0.2">
      <c r="A3092" s="25"/>
      <c r="B3092" s="48" t="s">
        <v>2889</v>
      </c>
      <c r="C3092" s="33">
        <v>1595299000</v>
      </c>
      <c r="D3092" s="33"/>
      <c r="E3092" s="33">
        <v>2.0224679999999999E-3</v>
      </c>
      <c r="F3092" s="33">
        <v>5.8087395575999998E-7</v>
      </c>
      <c r="G3092" s="38">
        <f t="shared" si="659"/>
        <v>4.9201846944693095</v>
      </c>
      <c r="H3092" s="31"/>
      <c r="I3092" s="31"/>
      <c r="J3092" s="38">
        <f t="shared" si="660"/>
        <v>0.28968379999999999</v>
      </c>
      <c r="K3092" s="38">
        <f t="shared" si="661"/>
        <v>0.52916389598439528</v>
      </c>
      <c r="L3092" s="32"/>
      <c r="M3092" s="25"/>
    </row>
    <row r="3093" spans="1:13" x14ac:dyDescent="0.2">
      <c r="A3093" s="25"/>
      <c r="B3093" s="48" t="s">
        <v>2888</v>
      </c>
      <c r="C3093" s="33">
        <v>1519296000</v>
      </c>
      <c r="D3093" s="33"/>
      <c r="E3093" s="33">
        <v>2.0232869999999999E-3</v>
      </c>
      <c r="F3093" s="33">
        <v>8.6817460031999992E-7</v>
      </c>
      <c r="G3093" s="38">
        <f t="shared" si="659"/>
        <v>5.3271279100182145</v>
      </c>
      <c r="H3093" s="31"/>
      <c r="I3093" s="31"/>
      <c r="J3093" s="38">
        <f t="shared" si="660"/>
        <v>0.4329616</v>
      </c>
      <c r="K3093" s="38">
        <f t="shared" si="661"/>
        <v>0.61931693978568347</v>
      </c>
      <c r="L3093" s="32"/>
      <c r="M3093" s="25"/>
    </row>
    <row r="3094" spans="1:13" x14ac:dyDescent="0.2">
      <c r="A3094" s="25"/>
      <c r="B3094" s="48" t="s">
        <v>2887</v>
      </c>
      <c r="C3094" s="33">
        <v>1504929000</v>
      </c>
      <c r="D3094" s="33"/>
      <c r="E3094" s="33">
        <v>2.022491E-3</v>
      </c>
      <c r="F3094" s="33">
        <v>5.5897235928000004E-7</v>
      </c>
      <c r="G3094" s="38">
        <f t="shared" si="659"/>
        <v>4.9316128922198832</v>
      </c>
      <c r="H3094" s="31"/>
      <c r="I3094" s="31"/>
      <c r="J3094" s="38">
        <f t="shared" si="660"/>
        <v>0.27876139999999999</v>
      </c>
      <c r="K3094" s="38">
        <f t="shared" si="661"/>
        <v>0.5232644101798859</v>
      </c>
      <c r="L3094" s="32"/>
      <c r="M3094" s="25"/>
    </row>
    <row r="3095" spans="1:13" x14ac:dyDescent="0.2">
      <c r="B3095" s="48"/>
      <c r="C3095" s="33"/>
      <c r="D3095" s="33"/>
      <c r="E3095" s="33"/>
      <c r="F3095" s="33"/>
      <c r="G3095" s="31"/>
      <c r="H3095" s="31"/>
      <c r="I3095" s="31"/>
      <c r="J3095" s="31"/>
      <c r="K3095" s="31"/>
      <c r="L3095" s="32"/>
    </row>
    <row r="3096" spans="1:13" x14ac:dyDescent="0.2">
      <c r="A3096" s="25">
        <v>1</v>
      </c>
      <c r="B3096" s="35" t="s">
        <v>2886</v>
      </c>
      <c r="C3096" s="33">
        <f>AVERAGE(C3097:C3103)</f>
        <v>1498925571.4285715</v>
      </c>
      <c r="D3096" s="33"/>
      <c r="E3096" s="33">
        <f>AVERAGE(E3097:E3103)</f>
        <v>2.0225454285714285E-3</v>
      </c>
      <c r="F3096" s="33">
        <f>2*STDEV(E3097:E3103)</f>
        <v>6.6684316711188067E-7</v>
      </c>
      <c r="G3096" s="38">
        <f t="shared" si="659"/>
        <v>4.9586572608093515</v>
      </c>
      <c r="H3096" s="38">
        <f>G3096-I3096</f>
        <v>-0.65134273919064878</v>
      </c>
      <c r="I3096" s="37">
        <v>5.61</v>
      </c>
      <c r="J3096" s="31"/>
      <c r="K3096" s="38">
        <f>F3096/0.0020052*1000</f>
        <v>0.33255693552357901</v>
      </c>
      <c r="L3096" s="32"/>
      <c r="M3096" s="25"/>
    </row>
    <row r="3097" spans="1:13" x14ac:dyDescent="0.2">
      <c r="A3097" s="25"/>
      <c r="B3097" s="48" t="s">
        <v>2885</v>
      </c>
      <c r="C3097" s="33">
        <v>1517133000</v>
      </c>
      <c r="D3097" s="33"/>
      <c r="E3097" s="33">
        <v>2.0226530000000001E-3</v>
      </c>
      <c r="F3097" s="33">
        <v>4.1290917983999998E-7</v>
      </c>
      <c r="G3097" s="38">
        <f t="shared" ref="G3097:G3103" si="662">1000*(E3097/((1+(0)/1000)*(E$3064/((1+((4.87)/1000))*0.0020052)))/0.0020052-1)</f>
        <v>5.0121071546360696</v>
      </c>
      <c r="H3097" s="31"/>
      <c r="I3097" s="31"/>
      <c r="J3097" s="38">
        <f t="shared" ref="J3097:J3103" si="663">F3097/0.0020052*1000</f>
        <v>0.2059192</v>
      </c>
      <c r="K3097" s="38">
        <f t="shared" ref="K3097:K3103" si="664">SQRT((F3097/0.0020052*1000)^2+(F$3064/0.0020052*1000)^2)</f>
        <v>0.48836507016737379</v>
      </c>
      <c r="L3097" s="32"/>
      <c r="M3097" s="25"/>
    </row>
    <row r="3098" spans="1:13" x14ac:dyDescent="0.2">
      <c r="A3098" s="25"/>
      <c r="B3098" s="48" t="s">
        <v>2884</v>
      </c>
      <c r="C3098" s="33">
        <v>1513169000</v>
      </c>
      <c r="D3098" s="33"/>
      <c r="E3098" s="33">
        <v>2.022102E-3</v>
      </c>
      <c r="F3098" s="33">
        <v>3.6570761402399997E-7</v>
      </c>
      <c r="G3098" s="38">
        <f t="shared" si="662"/>
        <v>4.7383272867882464</v>
      </c>
      <c r="H3098" s="31"/>
      <c r="I3098" s="31"/>
      <c r="J3098" s="38">
        <f t="shared" si="663"/>
        <v>0.18237961999999999</v>
      </c>
      <c r="K3098" s="38">
        <f t="shared" si="664"/>
        <v>0.47891549423910718</v>
      </c>
      <c r="L3098" s="32"/>
      <c r="M3098" s="25"/>
    </row>
    <row r="3099" spans="1:13" x14ac:dyDescent="0.2">
      <c r="A3099" s="25"/>
      <c r="B3099" s="48" t="s">
        <v>2883</v>
      </c>
      <c r="C3099" s="33">
        <v>1498943000</v>
      </c>
      <c r="D3099" s="33"/>
      <c r="E3099" s="33">
        <v>2.022355E-3</v>
      </c>
      <c r="F3099" s="33">
        <v>4.1768556624000005E-7</v>
      </c>
      <c r="G3099" s="38">
        <f t="shared" si="662"/>
        <v>4.8640374620432247</v>
      </c>
      <c r="H3099" s="31"/>
      <c r="I3099" s="31"/>
      <c r="J3099" s="38">
        <f t="shared" si="663"/>
        <v>0.20830120000000002</v>
      </c>
      <c r="K3099" s="38">
        <f t="shared" si="664"/>
        <v>0.48937420728148712</v>
      </c>
      <c r="L3099" s="32"/>
      <c r="M3099" s="25"/>
    </row>
    <row r="3100" spans="1:13" x14ac:dyDescent="0.2">
      <c r="A3100" s="25"/>
      <c r="B3100" s="48" t="s">
        <v>2882</v>
      </c>
      <c r="C3100" s="33">
        <v>1499642000</v>
      </c>
      <c r="D3100" s="33"/>
      <c r="E3100" s="33">
        <v>2.0229409999999999E-3</v>
      </c>
      <c r="F3100" s="33">
        <v>2.9450994012000001E-7</v>
      </c>
      <c r="G3100" s="38">
        <f t="shared" si="662"/>
        <v>5.1552080655983268</v>
      </c>
      <c r="H3100" s="31"/>
      <c r="I3100" s="31"/>
      <c r="J3100" s="38">
        <f t="shared" si="663"/>
        <v>0.14687310000000001</v>
      </c>
      <c r="K3100" s="38">
        <f t="shared" si="664"/>
        <v>0.46655056782148913</v>
      </c>
      <c r="L3100" s="32"/>
      <c r="M3100" s="25"/>
    </row>
    <row r="3101" spans="1:13" x14ac:dyDescent="0.2">
      <c r="A3101" s="25"/>
      <c r="B3101" s="48" t="s">
        <v>2881</v>
      </c>
      <c r="C3101" s="33">
        <v>1490868000</v>
      </c>
      <c r="D3101" s="33"/>
      <c r="E3101" s="33">
        <v>2.0223609999999999E-3</v>
      </c>
      <c r="F3101" s="33">
        <v>2.52633904776E-7</v>
      </c>
      <c r="G3101" s="38">
        <f t="shared" si="662"/>
        <v>4.8670187310215773</v>
      </c>
      <c r="H3101" s="31"/>
      <c r="I3101" s="31"/>
      <c r="J3101" s="38">
        <f t="shared" si="663"/>
        <v>0.12598938000000001</v>
      </c>
      <c r="K3101" s="38">
        <f t="shared" si="664"/>
        <v>0.46040313715669695</v>
      </c>
      <c r="L3101" s="32"/>
      <c r="M3101" s="25"/>
    </row>
    <row r="3102" spans="1:13" x14ac:dyDescent="0.2">
      <c r="A3102" s="25"/>
      <c r="B3102" s="48" t="s">
        <v>2880</v>
      </c>
      <c r="C3102" s="33">
        <v>1484090000</v>
      </c>
      <c r="D3102" s="33"/>
      <c r="E3102" s="33">
        <v>2.023005E-3</v>
      </c>
      <c r="F3102" s="33">
        <v>4.6008792648000005E-7</v>
      </c>
      <c r="G3102" s="38">
        <f t="shared" si="662"/>
        <v>5.1870082680343099</v>
      </c>
      <c r="H3102" s="31"/>
      <c r="I3102" s="31"/>
      <c r="J3102" s="38">
        <f t="shared" si="663"/>
        <v>0.22944740000000002</v>
      </c>
      <c r="K3102" s="38">
        <f t="shared" si="664"/>
        <v>0.49874225226834745</v>
      </c>
      <c r="L3102" s="32"/>
      <c r="M3102" s="25"/>
    </row>
    <row r="3103" spans="1:13" x14ac:dyDescent="0.2">
      <c r="A3103" s="25"/>
      <c r="B3103" s="48" t="s">
        <v>2879</v>
      </c>
      <c r="C3103" s="33">
        <v>1488634000</v>
      </c>
      <c r="D3103" s="33"/>
      <c r="E3103" s="33">
        <v>2.0224010000000001E-3</v>
      </c>
      <c r="F3103" s="33">
        <v>4.5366326567999999E-7</v>
      </c>
      <c r="G3103" s="38">
        <f t="shared" si="662"/>
        <v>4.886893857543928</v>
      </c>
      <c r="H3103" s="31"/>
      <c r="I3103" s="31"/>
      <c r="J3103" s="38">
        <f t="shared" si="663"/>
        <v>0.22624339999999998</v>
      </c>
      <c r="K3103" s="38">
        <f t="shared" si="664"/>
        <v>0.49727638278376335</v>
      </c>
      <c r="L3103" s="32"/>
      <c r="M3103" s="25"/>
    </row>
    <row r="3104" spans="1:13" x14ac:dyDescent="0.2">
      <c r="B3104" s="48"/>
      <c r="C3104" s="33"/>
      <c r="D3104" s="33"/>
      <c r="E3104" s="33"/>
      <c r="F3104" s="33"/>
      <c r="G3104" s="31"/>
      <c r="H3104" s="31"/>
      <c r="I3104" s="31"/>
      <c r="J3104" s="31"/>
      <c r="K3104" s="31"/>
      <c r="L3104" s="32"/>
    </row>
    <row r="3105" spans="1:13" x14ac:dyDescent="0.2">
      <c r="A3105" s="25">
        <v>1</v>
      </c>
      <c r="B3105" s="35" t="s">
        <v>2878</v>
      </c>
      <c r="C3105" s="33">
        <f>AVERAGE(C3106:C3112)</f>
        <v>1494353285.7142856</v>
      </c>
      <c r="D3105" s="33"/>
      <c r="E3105" s="33">
        <f>AVERAGE(E3106:E3112)</f>
        <v>2.0107714285714285E-3</v>
      </c>
      <c r="F3105" s="33">
        <f>2*STDEV(E3106:E3112)</f>
        <v>1.8772941013217269E-6</v>
      </c>
      <c r="G3105" s="38">
        <f t="shared" ref="G3105:G3112" si="665">1000*(E3105/((1+(0)/1000)*(E$3064/((1+((4.87)/1000))*0.0020052)))/0.0020052-1)</f>
        <v>-0.89158623109886204</v>
      </c>
      <c r="H3105" s="38">
        <f>G3105-I3105</f>
        <v>-3.1915862310988619</v>
      </c>
      <c r="I3105" s="38">
        <v>2.2999999999999998</v>
      </c>
      <c r="J3105" s="31"/>
      <c r="K3105" s="38">
        <f>F3105/0.0020052*1000</f>
        <v>0.93621289712832978</v>
      </c>
      <c r="L3105" s="32"/>
      <c r="M3105" s="25"/>
    </row>
    <row r="3106" spans="1:13" x14ac:dyDescent="0.2">
      <c r="A3106" s="25"/>
      <c r="B3106" s="48" t="s">
        <v>2877</v>
      </c>
      <c r="C3106" s="33">
        <v>1485261000</v>
      </c>
      <c r="D3106" s="33"/>
      <c r="E3106" s="33">
        <v>2.010314E-3</v>
      </c>
      <c r="F3106" s="33">
        <v>1.7706690007200004E-7</v>
      </c>
      <c r="G3106" s="38">
        <f t="shared" si="665"/>
        <v>-1.1188724994031229</v>
      </c>
      <c r="H3106" s="31"/>
      <c r="I3106" s="31"/>
      <c r="J3106" s="38">
        <f t="shared" ref="J3106:J3112" si="666">F3106/0.0020052*1000</f>
        <v>8.8303860000000012E-2</v>
      </c>
      <c r="K3106" s="38">
        <f t="shared" ref="K3106:K3112" si="667">SQRT((F3106/0.0020052*1000)^2+(F$3064/0.0020052*1000)^2)</f>
        <v>0.4515476680504989</v>
      </c>
      <c r="L3106" s="32"/>
      <c r="M3106" s="25"/>
    </row>
    <row r="3107" spans="1:13" x14ac:dyDescent="0.2">
      <c r="A3107" s="25"/>
      <c r="B3107" s="48" t="s">
        <v>2876</v>
      </c>
      <c r="C3107" s="33">
        <v>1500409000</v>
      </c>
      <c r="D3107" s="33"/>
      <c r="E3107" s="33">
        <v>2.0106170000000001E-3</v>
      </c>
      <c r="F3107" s="33">
        <v>4.8395903039999996E-7</v>
      </c>
      <c r="G3107" s="38">
        <f t="shared" si="665"/>
        <v>-0.9683184159947622</v>
      </c>
      <c r="H3107" s="31"/>
      <c r="I3107" s="31"/>
      <c r="J3107" s="38">
        <f t="shared" si="666"/>
        <v>0.24135199999999998</v>
      </c>
      <c r="K3107" s="38">
        <f t="shared" si="667"/>
        <v>0.50432976586251965</v>
      </c>
      <c r="L3107" s="32"/>
      <c r="M3107" s="25"/>
    </row>
    <row r="3108" spans="1:13" x14ac:dyDescent="0.2">
      <c r="A3108" s="25"/>
      <c r="B3108" s="48" t="s">
        <v>2875</v>
      </c>
      <c r="C3108" s="33">
        <v>1501773000</v>
      </c>
      <c r="D3108" s="33"/>
      <c r="E3108" s="33">
        <v>2.0115549999999999E-3</v>
      </c>
      <c r="F3108" s="33">
        <v>5.4070659144E-7</v>
      </c>
      <c r="G3108" s="38">
        <f t="shared" si="665"/>
        <v>-0.50224669904141983</v>
      </c>
      <c r="H3108" s="31"/>
      <c r="I3108" s="31"/>
      <c r="J3108" s="38">
        <f t="shared" si="666"/>
        <v>0.26965220000000001</v>
      </c>
      <c r="K3108" s="38">
        <f t="shared" si="667"/>
        <v>0.51846893233421798</v>
      </c>
      <c r="L3108" s="32"/>
      <c r="M3108" s="25"/>
    </row>
    <row r="3109" spans="1:13" x14ac:dyDescent="0.2">
      <c r="A3109" s="25"/>
      <c r="B3109" s="48" t="s">
        <v>2874</v>
      </c>
      <c r="C3109" s="33">
        <v>1496831000</v>
      </c>
      <c r="D3109" s="33"/>
      <c r="E3109" s="33">
        <v>2.0111980000000001E-3</v>
      </c>
      <c r="F3109" s="33">
        <v>8.0665706952000004E-7</v>
      </c>
      <c r="G3109" s="38">
        <f t="shared" si="665"/>
        <v>-0.67963220325484297</v>
      </c>
      <c r="H3109" s="31"/>
      <c r="I3109" s="31"/>
      <c r="J3109" s="38">
        <f t="shared" si="666"/>
        <v>0.40228260000000005</v>
      </c>
      <c r="K3109" s="38">
        <f t="shared" si="667"/>
        <v>0.59827169003196523</v>
      </c>
      <c r="L3109" s="32"/>
      <c r="M3109" s="25"/>
    </row>
    <row r="3110" spans="1:13" x14ac:dyDescent="0.2">
      <c r="A3110" s="25"/>
      <c r="B3110" s="48" t="s">
        <v>2873</v>
      </c>
      <c r="C3110" s="33">
        <v>1498620000</v>
      </c>
      <c r="D3110" s="33"/>
      <c r="E3110" s="33">
        <v>2.012074E-3</v>
      </c>
      <c r="F3110" s="33">
        <v>3.4863518080799994E-7</v>
      </c>
      <c r="G3110" s="38">
        <f t="shared" si="665"/>
        <v>-0.2443669324113662</v>
      </c>
      <c r="H3110" s="31"/>
      <c r="I3110" s="31"/>
      <c r="J3110" s="38">
        <f t="shared" si="666"/>
        <v>0.17386553999999999</v>
      </c>
      <c r="K3110" s="38">
        <f t="shared" si="667"/>
        <v>0.47573832180142428</v>
      </c>
      <c r="L3110" s="32"/>
      <c r="M3110" s="25"/>
    </row>
    <row r="3111" spans="1:13" x14ac:dyDescent="0.2">
      <c r="A3111" s="25"/>
      <c r="B3111" s="48" t="s">
        <v>2872</v>
      </c>
      <c r="C3111" s="33">
        <v>1494950000</v>
      </c>
      <c r="D3111" s="33"/>
      <c r="E3111" s="33">
        <v>2.0092069999999998E-3</v>
      </c>
      <c r="F3111" s="33">
        <v>3.7525926391199996E-7</v>
      </c>
      <c r="G3111" s="38">
        <f t="shared" si="665"/>
        <v>-1.6689166259142851</v>
      </c>
      <c r="H3111" s="31"/>
      <c r="I3111" s="31"/>
      <c r="J3111" s="38">
        <f t="shared" si="666"/>
        <v>0.18714306</v>
      </c>
      <c r="K3111" s="38">
        <f t="shared" si="667"/>
        <v>0.48074967471347035</v>
      </c>
      <c r="L3111" s="32"/>
      <c r="M3111" s="25"/>
    </row>
    <row r="3112" spans="1:13" x14ac:dyDescent="0.2">
      <c r="A3112" s="25"/>
      <c r="B3112" s="48" t="s">
        <v>2871</v>
      </c>
      <c r="C3112" s="33">
        <v>1482629000</v>
      </c>
      <c r="D3112" s="33"/>
      <c r="E3112" s="33">
        <v>2.0104350000000001E-3</v>
      </c>
      <c r="F3112" s="33">
        <v>9.0071979840000002E-7</v>
      </c>
      <c r="G3112" s="38">
        <f t="shared" si="665"/>
        <v>-1.058750241672346</v>
      </c>
      <c r="H3112" s="31"/>
      <c r="I3112" s="31"/>
      <c r="J3112" s="38">
        <f t="shared" si="666"/>
        <v>0.44919199999999998</v>
      </c>
      <c r="K3112" s="38">
        <f t="shared" si="667"/>
        <v>0.63077030501993658</v>
      </c>
      <c r="L3112" s="32"/>
      <c r="M3112" s="25"/>
    </row>
    <row r="3113" spans="1:13" x14ac:dyDescent="0.2">
      <c r="B3113" s="48"/>
      <c r="C3113" s="33"/>
      <c r="D3113" s="33"/>
      <c r="E3113" s="33"/>
      <c r="F3113" s="33"/>
      <c r="G3113" s="31"/>
      <c r="H3113" s="31"/>
      <c r="I3113" s="31"/>
      <c r="J3113" s="31"/>
      <c r="K3113" s="31"/>
      <c r="L3113" s="32"/>
    </row>
    <row r="3114" spans="1:13" x14ac:dyDescent="0.2">
      <c r="A3114" s="25">
        <v>1</v>
      </c>
      <c r="B3114" s="35" t="s">
        <v>2870</v>
      </c>
      <c r="C3114" s="33">
        <f>AVERAGE(C3115:C3121)</f>
        <v>1522784571.4285715</v>
      </c>
      <c r="D3114" s="33"/>
      <c r="E3114" s="33">
        <f>AVERAGE(E3115:E3121)</f>
        <v>2.0145287142857141E-3</v>
      </c>
      <c r="F3114" s="33">
        <f>2*STDEV(E3115:E3121)</f>
        <v>5.9313035586430563E-7</v>
      </c>
      <c r="G3114" s="38">
        <f>1000*(E3114/((1+(0)/1000)*(E$3064/((1+((4.87)/1000))*0.0020052)))/0.0020052-1)</f>
        <v>0.97532699271973833</v>
      </c>
      <c r="H3114" s="38">
        <f>G3114-I3114</f>
        <v>-2.3246730072802615</v>
      </c>
      <c r="I3114" s="38">
        <v>3.3</v>
      </c>
      <c r="J3114" s="31"/>
      <c r="K3114" s="38">
        <f>F3114/0.0020052*1000</f>
        <v>0.29579610805121964</v>
      </c>
      <c r="L3114" s="32"/>
      <c r="M3114" s="25"/>
    </row>
    <row r="3115" spans="1:13" x14ac:dyDescent="0.2">
      <c r="A3115" s="25"/>
      <c r="B3115" s="48" t="s">
        <v>2869</v>
      </c>
      <c r="C3115" s="33">
        <v>1521671000</v>
      </c>
      <c r="D3115" s="33"/>
      <c r="E3115" s="33">
        <v>2.0148150000000001E-3</v>
      </c>
      <c r="F3115" s="33">
        <v>6.4992221567999988E-7</v>
      </c>
      <c r="G3115" s="38">
        <f t="shared" ref="G3115:G3150" si="668">1000*(E3115/((1+(0)/1000)*(E$3064/((1+((4.87)/1000))*0.0020052)))/0.0020052-1)</f>
        <v>1.1175761125452599</v>
      </c>
      <c r="H3115" s="31"/>
      <c r="I3115" s="31"/>
      <c r="J3115" s="38">
        <f t="shared" ref="J3115:J3121" si="669">F3115/0.0020052*1000</f>
        <v>0.32411839999999997</v>
      </c>
      <c r="K3115" s="38">
        <f t="shared" ref="K3115:K3121" si="670">SQRT((F3115/0.0020052*1000)^2+(F$3064/0.0020052*1000)^2)</f>
        <v>0.54877177592283655</v>
      </c>
      <c r="L3115" s="32"/>
      <c r="M3115" s="25"/>
    </row>
    <row r="3116" spans="1:13" x14ac:dyDescent="0.2">
      <c r="A3116" s="25"/>
      <c r="B3116" s="48" t="s">
        <v>2868</v>
      </c>
      <c r="C3116" s="33">
        <v>1540540000</v>
      </c>
      <c r="D3116" s="33"/>
      <c r="E3116" s="33">
        <v>2.0146500000000002E-3</v>
      </c>
      <c r="F3116" s="33">
        <v>5.0410567583999994E-7</v>
      </c>
      <c r="G3116" s="38">
        <f t="shared" si="668"/>
        <v>1.0355912156398972</v>
      </c>
      <c r="H3116" s="31"/>
      <c r="I3116" s="31"/>
      <c r="J3116" s="38">
        <f t="shared" si="669"/>
        <v>0.25139919999999999</v>
      </c>
      <c r="K3116" s="38">
        <f t="shared" si="670"/>
        <v>0.50921437783273948</v>
      </c>
      <c r="L3116" s="32"/>
      <c r="M3116" s="25"/>
    </row>
    <row r="3117" spans="1:13" x14ac:dyDescent="0.2">
      <c r="A3117" s="25"/>
      <c r="B3117" s="48" t="s">
        <v>2867</v>
      </c>
      <c r="C3117" s="33">
        <v>1515721000</v>
      </c>
      <c r="D3117" s="33"/>
      <c r="E3117" s="33">
        <v>2.0147329999999999E-3</v>
      </c>
      <c r="F3117" s="33">
        <v>7.5959622863999996E-7</v>
      </c>
      <c r="G3117" s="38">
        <f t="shared" si="668"/>
        <v>1.0768321031739969</v>
      </c>
      <c r="H3117" s="31"/>
      <c r="I3117" s="31"/>
      <c r="J3117" s="38">
        <f t="shared" si="669"/>
        <v>0.37881320000000002</v>
      </c>
      <c r="K3117" s="38">
        <f t="shared" si="670"/>
        <v>0.58274965922356736</v>
      </c>
      <c r="L3117" s="32"/>
      <c r="M3117" s="25"/>
    </row>
    <row r="3118" spans="1:13" x14ac:dyDescent="0.2">
      <c r="A3118" s="25"/>
      <c r="B3118" s="48" t="s">
        <v>2866</v>
      </c>
      <c r="C3118" s="33">
        <v>1523801000</v>
      </c>
      <c r="D3118" s="33"/>
      <c r="E3118" s="33">
        <v>2.0145190000000002E-3</v>
      </c>
      <c r="F3118" s="33">
        <v>3.8149523539200001E-7</v>
      </c>
      <c r="G3118" s="38">
        <f t="shared" si="668"/>
        <v>0.97050017627853258</v>
      </c>
      <c r="H3118" s="31"/>
      <c r="I3118" s="31"/>
      <c r="J3118" s="38">
        <f t="shared" si="669"/>
        <v>0.19025296</v>
      </c>
      <c r="K3118" s="38">
        <f t="shared" si="670"/>
        <v>0.48196878905143381</v>
      </c>
      <c r="L3118" s="32"/>
      <c r="M3118" s="25"/>
    </row>
    <row r="3119" spans="1:13" x14ac:dyDescent="0.2">
      <c r="A3119" s="25"/>
      <c r="B3119" s="48" t="s">
        <v>2865</v>
      </c>
      <c r="C3119" s="33">
        <v>1517757000</v>
      </c>
      <c r="D3119" s="33"/>
      <c r="E3119" s="33">
        <v>2.0144429999999999E-3</v>
      </c>
      <c r="F3119" s="33">
        <v>4.7542289399999997E-7</v>
      </c>
      <c r="G3119" s="38">
        <f t="shared" si="668"/>
        <v>0.93273743588562219</v>
      </c>
      <c r="H3119" s="31"/>
      <c r="I3119" s="31"/>
      <c r="J3119" s="38">
        <f t="shared" si="669"/>
        <v>0.237095</v>
      </c>
      <c r="K3119" s="38">
        <f t="shared" si="670"/>
        <v>0.50230644417122894</v>
      </c>
      <c r="L3119" s="32"/>
      <c r="M3119" s="25"/>
    </row>
    <row r="3120" spans="1:13" x14ac:dyDescent="0.2">
      <c r="A3120" s="25"/>
      <c r="B3120" s="48" t="s">
        <v>2864</v>
      </c>
      <c r="C3120" s="33">
        <v>1517605000</v>
      </c>
      <c r="D3120" s="33"/>
      <c r="E3120" s="33">
        <v>2.013918E-3</v>
      </c>
      <c r="F3120" s="33">
        <v>1.77599400984E-7</v>
      </c>
      <c r="G3120" s="38">
        <f t="shared" si="668"/>
        <v>0.67187640027732698</v>
      </c>
      <c r="H3120" s="31"/>
      <c r="I3120" s="31"/>
      <c r="J3120" s="38">
        <f t="shared" si="669"/>
        <v>8.8569419999999996E-2</v>
      </c>
      <c r="K3120" s="38">
        <f t="shared" si="670"/>
        <v>0.45159967558677488</v>
      </c>
      <c r="L3120" s="32"/>
      <c r="M3120" s="25"/>
    </row>
    <row r="3121" spans="1:13" x14ac:dyDescent="0.2">
      <c r="A3121" s="25"/>
      <c r="B3121" s="48" t="s">
        <v>2863</v>
      </c>
      <c r="C3121" s="33">
        <v>1522397000</v>
      </c>
      <c r="D3121" s="33"/>
      <c r="E3121" s="33">
        <v>2.0146230000000001E-3</v>
      </c>
      <c r="F3121" s="33">
        <v>4.7620010951999995E-7</v>
      </c>
      <c r="G3121" s="38">
        <f t="shared" si="668"/>
        <v>1.0221755052370884</v>
      </c>
      <c r="H3121" s="31"/>
      <c r="I3121" s="31"/>
      <c r="J3121" s="38">
        <f t="shared" si="669"/>
        <v>0.23748259999999999</v>
      </c>
      <c r="K3121" s="38">
        <f t="shared" si="670"/>
        <v>0.50248951246140838</v>
      </c>
      <c r="L3121" s="32"/>
      <c r="M3121" s="25"/>
    </row>
    <row r="3122" spans="1:13" x14ac:dyDescent="0.2">
      <c r="B3122" s="48"/>
      <c r="C3122" s="33"/>
      <c r="D3122" s="33"/>
      <c r="E3122" s="33"/>
      <c r="F3122" s="33"/>
      <c r="G3122" s="31"/>
      <c r="H3122" s="31"/>
      <c r="I3122" s="31"/>
      <c r="J3122" s="31"/>
      <c r="K3122" s="31"/>
      <c r="L3122" s="32"/>
    </row>
    <row r="3123" spans="1:13" x14ac:dyDescent="0.2">
      <c r="A3123" s="25">
        <v>1</v>
      </c>
      <c r="B3123" s="35" t="s">
        <v>2862</v>
      </c>
      <c r="C3123" s="33">
        <f>AVERAGE(C3124:C3130)</f>
        <v>1530771285.7142856</v>
      </c>
      <c r="D3123" s="33"/>
      <c r="E3123" s="33">
        <f>AVERAGE(E3124:E3130)</f>
        <v>2.0262555714285714E-3</v>
      </c>
      <c r="F3123" s="33">
        <f>2*STDEV(E3124:E3130)</f>
        <v>5.3253213629842113E-7</v>
      </c>
      <c r="G3123" s="38">
        <f t="shared" si="668"/>
        <v>6.8021462283691658</v>
      </c>
      <c r="H3123" s="38">
        <f>G3123-I3123</f>
        <v>-1.707853771630834</v>
      </c>
      <c r="I3123" s="38">
        <v>8.51</v>
      </c>
      <c r="J3123" s="31"/>
      <c r="K3123" s="38">
        <f>F3123/0.0020052*1000</f>
        <v>0.26557557166288703</v>
      </c>
      <c r="L3123" s="32"/>
      <c r="M3123" s="25"/>
    </row>
    <row r="3124" spans="1:13" x14ac:dyDescent="0.2">
      <c r="A3124" s="25"/>
      <c r="B3124" s="48" t="s">
        <v>2861</v>
      </c>
      <c r="C3124" s="33">
        <v>1539468000</v>
      </c>
      <c r="D3124" s="33"/>
      <c r="E3124" s="33">
        <v>2.026216E-3</v>
      </c>
      <c r="F3124" s="33">
        <v>4.0951237104000001E-7</v>
      </c>
      <c r="G3124" s="38">
        <f t="shared" si="668"/>
        <v>6.782484049630888</v>
      </c>
      <c r="H3124" s="31"/>
      <c r="I3124" s="31"/>
      <c r="J3124" s="38">
        <f t="shared" ref="J3124:J3130" si="671">F3124/0.0020052*1000</f>
        <v>0.2042252</v>
      </c>
      <c r="K3124" s="38">
        <f t="shared" ref="K3124:K3130" si="672">SQRT((F3124/0.0020052*1000)^2+(F$3064/0.0020052*1000)^2)</f>
        <v>0.48765321402199729</v>
      </c>
      <c r="L3124" s="32"/>
      <c r="M3124" s="25"/>
    </row>
    <row r="3125" spans="1:13" x14ac:dyDescent="0.2">
      <c r="A3125" s="25"/>
      <c r="B3125" s="48" t="s">
        <v>2860</v>
      </c>
      <c r="C3125" s="33">
        <v>1547774000</v>
      </c>
      <c r="D3125" s="33"/>
      <c r="E3125" s="33">
        <v>2.025967E-3</v>
      </c>
      <c r="F3125" s="33">
        <v>4.2800432543999999E-7</v>
      </c>
      <c r="G3125" s="38">
        <f t="shared" si="668"/>
        <v>6.6587613870281448</v>
      </c>
      <c r="H3125" s="31"/>
      <c r="I3125" s="31"/>
      <c r="J3125" s="38">
        <f t="shared" si="671"/>
        <v>0.2134472</v>
      </c>
      <c r="K3125" s="38">
        <f t="shared" si="672"/>
        <v>0.4915866475188112</v>
      </c>
      <c r="L3125" s="32"/>
      <c r="M3125" s="25"/>
    </row>
    <row r="3126" spans="1:13" x14ac:dyDescent="0.2">
      <c r="A3126" s="25"/>
      <c r="B3126" s="48" t="s">
        <v>2859</v>
      </c>
      <c r="C3126" s="33">
        <v>1544303000</v>
      </c>
      <c r="D3126" s="33"/>
      <c r="E3126" s="33">
        <v>2.025916E-3</v>
      </c>
      <c r="F3126" s="33">
        <v>3.8728035770399998E-7</v>
      </c>
      <c r="G3126" s="38">
        <f t="shared" si="668"/>
        <v>6.6334206007119256</v>
      </c>
      <c r="H3126" s="31"/>
      <c r="I3126" s="31"/>
      <c r="J3126" s="38">
        <f t="shared" si="671"/>
        <v>0.19313802000000002</v>
      </c>
      <c r="K3126" s="38">
        <f t="shared" si="672"/>
        <v>0.48311491345275642</v>
      </c>
      <c r="L3126" s="32"/>
      <c r="M3126" s="25"/>
    </row>
    <row r="3127" spans="1:13" x14ac:dyDescent="0.2">
      <c r="A3127" s="25"/>
      <c r="B3127" s="48" t="s">
        <v>2858</v>
      </c>
      <c r="C3127" s="33">
        <v>1537874000</v>
      </c>
      <c r="D3127" s="33"/>
      <c r="E3127" s="33">
        <v>2.026244E-3</v>
      </c>
      <c r="F3127" s="33">
        <v>4.1397233688E-7</v>
      </c>
      <c r="G3127" s="38">
        <f t="shared" si="668"/>
        <v>6.7963966381967555</v>
      </c>
      <c r="H3127" s="31"/>
      <c r="I3127" s="31"/>
      <c r="J3127" s="38">
        <f t="shared" si="671"/>
        <v>0.20644940000000001</v>
      </c>
      <c r="K3127" s="38">
        <f t="shared" si="672"/>
        <v>0.48858886560307935</v>
      </c>
      <c r="L3127" s="32"/>
      <c r="M3127" s="25"/>
    </row>
    <row r="3128" spans="1:13" x14ac:dyDescent="0.2">
      <c r="A3128" s="25"/>
      <c r="B3128" s="48" t="s">
        <v>2857</v>
      </c>
      <c r="C3128" s="33">
        <v>1515015000</v>
      </c>
      <c r="D3128" s="33"/>
      <c r="E3128" s="33">
        <v>2.0262639999999998E-3</v>
      </c>
      <c r="F3128" s="33">
        <v>5.4888339600000007E-7</v>
      </c>
      <c r="G3128" s="38">
        <f t="shared" si="668"/>
        <v>6.8063342014579309</v>
      </c>
      <c r="H3128" s="31"/>
      <c r="I3128" s="31"/>
      <c r="J3128" s="38">
        <f t="shared" si="671"/>
        <v>0.27373000000000003</v>
      </c>
      <c r="K3128" s="38">
        <f t="shared" si="672"/>
        <v>0.520601419255599</v>
      </c>
      <c r="L3128" s="32"/>
      <c r="M3128" s="25"/>
    </row>
    <row r="3129" spans="1:13" x14ac:dyDescent="0.2">
      <c r="A3129" s="25"/>
      <c r="B3129" s="48" t="s">
        <v>2856</v>
      </c>
      <c r="C3129" s="33">
        <v>1520951000</v>
      </c>
      <c r="D3129" s="33"/>
      <c r="E3129" s="33">
        <v>2.0265890000000001E-3</v>
      </c>
      <c r="F3129" s="33">
        <v>4.9193250767999993E-7</v>
      </c>
      <c r="G3129" s="38">
        <f t="shared" si="668"/>
        <v>6.9678196044535845</v>
      </c>
      <c r="H3129" s="31"/>
      <c r="I3129" s="31"/>
      <c r="J3129" s="38">
        <f t="shared" si="671"/>
        <v>0.24532839999999997</v>
      </c>
      <c r="K3129" s="38">
        <f t="shared" si="672"/>
        <v>0.50624475175304673</v>
      </c>
      <c r="L3129" s="32"/>
      <c r="M3129" s="25"/>
    </row>
    <row r="3130" spans="1:13" x14ac:dyDescent="0.2">
      <c r="A3130" s="25"/>
      <c r="B3130" s="48" t="s">
        <v>2855</v>
      </c>
      <c r="C3130" s="33">
        <v>1510014000</v>
      </c>
      <c r="D3130" s="33"/>
      <c r="E3130" s="33">
        <v>2.0265930000000001E-3</v>
      </c>
      <c r="F3130" s="33">
        <v>5.9284139040000005E-7</v>
      </c>
      <c r="G3130" s="38">
        <f t="shared" si="668"/>
        <v>6.9698071171058196</v>
      </c>
      <c r="H3130" s="31"/>
      <c r="I3130" s="31"/>
      <c r="J3130" s="38">
        <f t="shared" si="671"/>
        <v>0.29565200000000003</v>
      </c>
      <c r="K3130" s="38">
        <f t="shared" si="672"/>
        <v>0.53245453320912195</v>
      </c>
      <c r="L3130" s="32"/>
      <c r="M3130" s="25"/>
    </row>
    <row r="3131" spans="1:13" x14ac:dyDescent="0.2">
      <c r="B3131" s="48"/>
      <c r="C3131" s="33"/>
      <c r="D3131" s="33"/>
      <c r="E3131" s="33"/>
      <c r="F3131" s="33"/>
      <c r="G3131" s="31"/>
      <c r="H3131" s="31"/>
      <c r="I3131" s="31"/>
      <c r="J3131" s="31"/>
      <c r="K3131" s="31"/>
      <c r="L3131" s="32"/>
    </row>
    <row r="3132" spans="1:13" x14ac:dyDescent="0.2">
      <c r="A3132" s="25">
        <v>1</v>
      </c>
      <c r="B3132" s="35" t="s">
        <v>2854</v>
      </c>
      <c r="C3132" s="33">
        <f>AVERAGE(C3133:C3139)</f>
        <v>1527038571.4285715</v>
      </c>
      <c r="D3132" s="33"/>
      <c r="E3132" s="33">
        <f>AVERAGE(E3133:E3139)</f>
        <v>2.0196264285714288E-3</v>
      </c>
      <c r="F3132" s="33">
        <f>2*STDEV(E3133:E3139)</f>
        <v>8.2979745090237262E-7</v>
      </c>
      <c r="G3132" s="38">
        <f t="shared" si="668"/>
        <v>3.5082699028277098</v>
      </c>
      <c r="H3132" s="38">
        <f>G3132-I3132</f>
        <v>-6.5717300971722903</v>
      </c>
      <c r="I3132" s="38">
        <v>10.08</v>
      </c>
      <c r="J3132" s="31"/>
      <c r="K3132" s="38">
        <f>F3132/0.0020052*1000</f>
        <v>0.41382278620704799</v>
      </c>
      <c r="L3132" s="32"/>
      <c r="M3132" s="25"/>
    </row>
    <row r="3133" spans="1:13" x14ac:dyDescent="0.2">
      <c r="A3133" s="25"/>
      <c r="B3133" s="48" t="s">
        <v>2853</v>
      </c>
      <c r="C3133" s="33">
        <v>1532582000</v>
      </c>
      <c r="D3133" s="33"/>
      <c r="E3133" s="33">
        <v>2.0194499999999999E-3</v>
      </c>
      <c r="F3133" s="33">
        <v>5.8637421935999999E-7</v>
      </c>
      <c r="G3133" s="38">
        <f t="shared" si="668"/>
        <v>3.4206063983439616</v>
      </c>
      <c r="H3133" s="31"/>
      <c r="I3133" s="31"/>
      <c r="J3133" s="38">
        <f t="shared" ref="J3133:J3139" si="673">F3133/0.0020052*1000</f>
        <v>0.29242679999999999</v>
      </c>
      <c r="K3133" s="38">
        <f t="shared" ref="K3133:K3139" si="674">SQRT((F3133/0.0020052*1000)^2+(F$3064/0.0020052*1000)^2)</f>
        <v>0.53067047985466831</v>
      </c>
      <c r="L3133" s="32"/>
      <c r="M3133" s="25"/>
    </row>
    <row r="3134" spans="1:13" x14ac:dyDescent="0.2">
      <c r="A3134" s="25"/>
      <c r="B3134" s="48" t="s">
        <v>2852</v>
      </c>
      <c r="C3134" s="33">
        <v>1516396000</v>
      </c>
      <c r="D3134" s="33"/>
      <c r="E3134" s="33">
        <v>2.0194169999999999E-3</v>
      </c>
      <c r="F3134" s="33">
        <v>4.9250800007999999E-7</v>
      </c>
      <c r="G3134" s="38">
        <f t="shared" si="668"/>
        <v>3.4042094189628003</v>
      </c>
      <c r="H3134" s="31"/>
      <c r="I3134" s="31"/>
      <c r="J3134" s="38">
        <f t="shared" si="673"/>
        <v>0.24561540000000001</v>
      </c>
      <c r="K3134" s="38">
        <f t="shared" si="674"/>
        <v>0.50638389542727757</v>
      </c>
      <c r="L3134" s="32"/>
      <c r="M3134" s="25"/>
    </row>
    <row r="3135" spans="1:13" x14ac:dyDescent="0.2">
      <c r="A3135" s="25"/>
      <c r="B3135" s="48" t="s">
        <v>2851</v>
      </c>
      <c r="C3135" s="33">
        <v>1506302000</v>
      </c>
      <c r="D3135" s="33"/>
      <c r="E3135" s="33">
        <v>2.0194900000000001E-3</v>
      </c>
      <c r="F3135" s="33">
        <v>6.5799675504000004E-7</v>
      </c>
      <c r="G3135" s="38">
        <f t="shared" si="668"/>
        <v>3.4404815248667564</v>
      </c>
      <c r="H3135" s="31"/>
      <c r="I3135" s="31"/>
      <c r="J3135" s="38">
        <f t="shared" si="673"/>
        <v>0.32814520000000003</v>
      </c>
      <c r="K3135" s="38">
        <f t="shared" si="674"/>
        <v>0.5511596838612054</v>
      </c>
      <c r="L3135" s="32"/>
      <c r="M3135" s="25"/>
    </row>
    <row r="3136" spans="1:13" x14ac:dyDescent="0.2">
      <c r="A3136" s="25"/>
      <c r="B3136" s="48" t="s">
        <v>2850</v>
      </c>
      <c r="C3136" s="33">
        <v>1530228000</v>
      </c>
      <c r="D3136" s="33"/>
      <c r="E3136" s="33">
        <v>2.01922E-3</v>
      </c>
      <c r="F3136" s="33">
        <v>4.4202267863999995E-7</v>
      </c>
      <c r="G3136" s="38">
        <f t="shared" si="668"/>
        <v>3.306324420839557</v>
      </c>
      <c r="H3136" s="31"/>
      <c r="I3136" s="31"/>
      <c r="J3136" s="38">
        <f t="shared" si="673"/>
        <v>0.22043819999999997</v>
      </c>
      <c r="K3136" s="38">
        <f t="shared" si="674"/>
        <v>0.49466223309464807</v>
      </c>
      <c r="L3136" s="32"/>
      <c r="M3136" s="25"/>
    </row>
    <row r="3137" spans="1:13" x14ac:dyDescent="0.2">
      <c r="A3137" s="25"/>
      <c r="B3137" s="48" t="s">
        <v>2849</v>
      </c>
      <c r="C3137" s="33">
        <v>1536254000</v>
      </c>
      <c r="D3137" s="33"/>
      <c r="E3137" s="33">
        <v>2.0202660000000002E-3</v>
      </c>
      <c r="F3137" s="33">
        <v>4.4953455887999999E-7</v>
      </c>
      <c r="G3137" s="38">
        <f t="shared" si="668"/>
        <v>3.8260589794039124</v>
      </c>
      <c r="H3137" s="31"/>
      <c r="I3137" s="31"/>
      <c r="J3137" s="38">
        <f t="shared" si="673"/>
        <v>0.22418440000000001</v>
      </c>
      <c r="K3137" s="38">
        <f t="shared" si="674"/>
        <v>0.49634299635867124</v>
      </c>
      <c r="L3137" s="32"/>
      <c r="M3137" s="25"/>
    </row>
    <row r="3138" spans="1:13" x14ac:dyDescent="0.2">
      <c r="A3138" s="25"/>
      <c r="B3138" s="48" t="s">
        <v>2848</v>
      </c>
      <c r="C3138" s="33">
        <v>1520868000</v>
      </c>
      <c r="D3138" s="33"/>
      <c r="E3138" s="33">
        <v>2.0201730000000001E-3</v>
      </c>
      <c r="F3138" s="33">
        <v>5.4579217967999999E-7</v>
      </c>
      <c r="G3138" s="38">
        <f t="shared" si="668"/>
        <v>3.7798493102387809</v>
      </c>
      <c r="H3138" s="31"/>
      <c r="I3138" s="31"/>
      <c r="J3138" s="38">
        <f t="shared" si="673"/>
        <v>0.2721884</v>
      </c>
      <c r="K3138" s="38">
        <f t="shared" si="674"/>
        <v>0.5197925066076885</v>
      </c>
      <c r="L3138" s="32"/>
      <c r="M3138" s="25"/>
    </row>
    <row r="3139" spans="1:13" x14ac:dyDescent="0.2">
      <c r="A3139" s="25"/>
      <c r="B3139" s="48" t="s">
        <v>2847</v>
      </c>
      <c r="C3139" s="33">
        <v>1546640000</v>
      </c>
      <c r="D3139" s="33"/>
      <c r="E3139" s="33">
        <v>2.019369E-3</v>
      </c>
      <c r="F3139" s="33">
        <v>3.5019282016799993E-7</v>
      </c>
      <c r="G3139" s="38">
        <f t="shared" si="668"/>
        <v>3.3803592671359795</v>
      </c>
      <c r="H3139" s="31"/>
      <c r="I3139" s="31"/>
      <c r="J3139" s="38">
        <f t="shared" si="673"/>
        <v>0.17464233999999998</v>
      </c>
      <c r="K3139" s="38">
        <f t="shared" si="674"/>
        <v>0.47602276390065584</v>
      </c>
      <c r="L3139" s="32"/>
      <c r="M3139" s="25"/>
    </row>
    <row r="3140" spans="1:13" x14ac:dyDescent="0.2">
      <c r="B3140" s="48"/>
      <c r="C3140" s="33"/>
      <c r="D3140" s="33"/>
      <c r="E3140" s="33"/>
      <c r="F3140" s="33"/>
      <c r="G3140" s="31"/>
      <c r="H3140" s="31"/>
      <c r="I3140" s="31"/>
      <c r="J3140" s="31"/>
      <c r="K3140" s="31"/>
      <c r="L3140" s="32"/>
    </row>
    <row r="3141" spans="1:13" x14ac:dyDescent="0.2">
      <c r="A3141" s="25">
        <v>1</v>
      </c>
      <c r="B3141" s="35" t="s">
        <v>2846</v>
      </c>
      <c r="C3141" s="33">
        <f>AVERAGE(C3142:C3147)</f>
        <v>1525565333.3333333</v>
      </c>
      <c r="D3141" s="33"/>
      <c r="E3141" s="33">
        <f>AVERAGE(E3142:E3147)</f>
        <v>2.0202863333333332E-3</v>
      </c>
      <c r="F3141" s="33">
        <f>2*STDEV(E3142:E3147)</f>
        <v>9.4803009797495629E-7</v>
      </c>
      <c r="G3141" s="38">
        <f t="shared" si="668"/>
        <v>3.8361621687195147</v>
      </c>
      <c r="H3141" s="38">
        <f>G3141-I3141</f>
        <v>-1.3338378312804853</v>
      </c>
      <c r="I3141" s="38">
        <v>5.17</v>
      </c>
      <c r="J3141" s="31"/>
      <c r="K3141" s="38">
        <f>F3141/0.0020052*1000</f>
        <v>0.47278580589215852</v>
      </c>
      <c r="L3141" s="32" t="s">
        <v>3630</v>
      </c>
      <c r="M3141" s="25"/>
    </row>
    <row r="3142" spans="1:13" x14ac:dyDescent="0.2">
      <c r="A3142" s="25"/>
      <c r="B3142" s="48" t="s">
        <v>2845</v>
      </c>
      <c r="C3142" s="33">
        <v>1528205000</v>
      </c>
      <c r="D3142" s="33"/>
      <c r="E3142" s="33">
        <v>2.0202000000000002E-3</v>
      </c>
      <c r="F3142" s="33">
        <v>8.348096764799999E-7</v>
      </c>
      <c r="G3142" s="38">
        <f t="shared" si="668"/>
        <v>3.7932650206418117</v>
      </c>
      <c r="H3142" s="31"/>
      <c r="I3142" s="31"/>
      <c r="J3142" s="38">
        <f t="shared" ref="J3142:J3147" si="675">F3142/0.0020052*1000</f>
        <v>0.41632239999999998</v>
      </c>
      <c r="K3142" s="38">
        <f t="shared" ref="K3142:K3147" si="676">SQRT((F3142/0.0020052*1000)^2+(F$3064/0.0020052*1000)^2)</f>
        <v>0.60780100820309924</v>
      </c>
      <c r="L3142" s="32"/>
      <c r="M3142" s="25"/>
    </row>
    <row r="3143" spans="1:13" x14ac:dyDescent="0.2">
      <c r="A3143" s="25"/>
      <c r="B3143" s="48" t="s">
        <v>2844</v>
      </c>
      <c r="C3143" s="33">
        <v>1530636000</v>
      </c>
      <c r="D3143" s="33"/>
      <c r="E3143" s="33">
        <v>2.0201780000000001E-3</v>
      </c>
      <c r="F3143" s="33">
        <v>4.1142894119999999E-7</v>
      </c>
      <c r="G3143" s="38">
        <f t="shared" si="668"/>
        <v>3.7823337010542968</v>
      </c>
      <c r="H3143" s="31"/>
      <c r="I3143" s="31"/>
      <c r="J3143" s="38">
        <f t="shared" si="675"/>
        <v>0.205181</v>
      </c>
      <c r="K3143" s="38">
        <f t="shared" si="676"/>
        <v>0.48805426705638372</v>
      </c>
      <c r="L3143" s="32"/>
      <c r="M3143" s="25"/>
    </row>
    <row r="3144" spans="1:13" x14ac:dyDescent="0.2">
      <c r="A3144" s="25"/>
      <c r="B3144" s="48" t="s">
        <v>2843</v>
      </c>
      <c r="C3144" s="33">
        <v>1523577000</v>
      </c>
      <c r="D3144" s="33"/>
      <c r="E3144" s="33">
        <v>2.0206059999999999E-3</v>
      </c>
      <c r="F3144" s="33">
        <v>4.7641306175999994E-7</v>
      </c>
      <c r="G3144" s="38">
        <f t="shared" si="668"/>
        <v>3.9949975548454475</v>
      </c>
      <c r="H3144" s="31"/>
      <c r="I3144" s="31"/>
      <c r="J3144" s="38">
        <f t="shared" si="675"/>
        <v>0.23758879999999999</v>
      </c>
      <c r="K3144" s="38">
        <f t="shared" si="676"/>
        <v>0.50253971257641317</v>
      </c>
      <c r="L3144" s="32"/>
      <c r="M3144" s="25"/>
    </row>
    <row r="3145" spans="1:13" x14ac:dyDescent="0.2">
      <c r="A3145" s="25"/>
      <c r="B3145" s="48" t="s">
        <v>2842</v>
      </c>
      <c r="C3145" s="33">
        <v>1527211000</v>
      </c>
      <c r="D3145" s="33"/>
      <c r="E3145" s="33">
        <v>2.0202879999999999E-3</v>
      </c>
      <c r="F3145" s="33">
        <v>4.0544542440000002E-7</v>
      </c>
      <c r="G3145" s="38">
        <f t="shared" si="668"/>
        <v>3.8369902989912053</v>
      </c>
      <c r="H3145" s="31"/>
      <c r="I3145" s="31"/>
      <c r="J3145" s="38">
        <f t="shared" si="675"/>
        <v>0.20219700000000002</v>
      </c>
      <c r="K3145" s="38">
        <f t="shared" si="676"/>
        <v>0.48680730442336623</v>
      </c>
      <c r="L3145" s="32"/>
      <c r="M3145" s="25"/>
    </row>
    <row r="3146" spans="1:13" x14ac:dyDescent="0.2">
      <c r="A3146" s="25"/>
      <c r="B3146" s="48" t="s">
        <v>2841</v>
      </c>
      <c r="C3146" s="33">
        <v>1521908000</v>
      </c>
      <c r="D3146" s="33"/>
      <c r="E3146" s="33">
        <v>2.0195180000000001E-3</v>
      </c>
      <c r="F3146" s="33">
        <v>3.3790431290399999E-7</v>
      </c>
      <c r="G3146" s="38">
        <f t="shared" si="668"/>
        <v>3.4543941134324019</v>
      </c>
      <c r="H3146" s="31"/>
      <c r="I3146" s="31"/>
      <c r="J3146" s="38">
        <f t="shared" si="675"/>
        <v>0.16851402000000001</v>
      </c>
      <c r="K3146" s="38">
        <f t="shared" si="676"/>
        <v>0.4738087164325962</v>
      </c>
      <c r="L3146" s="32"/>
      <c r="M3146" s="25"/>
    </row>
    <row r="3147" spans="1:13" x14ac:dyDescent="0.2">
      <c r="A3147" s="25"/>
      <c r="B3147" s="48" t="s">
        <v>2840</v>
      </c>
      <c r="C3147" s="33">
        <v>1521855000</v>
      </c>
      <c r="D3147" s="33"/>
      <c r="E3147" s="33">
        <v>2.020928E-3</v>
      </c>
      <c r="F3147" s="33">
        <v>1.7459308483199999E-7</v>
      </c>
      <c r="G3147" s="38">
        <f t="shared" si="668"/>
        <v>4.1549923233517028</v>
      </c>
      <c r="H3147" s="31"/>
      <c r="I3147" s="31"/>
      <c r="J3147" s="38">
        <f t="shared" si="675"/>
        <v>8.7070159999999994E-2</v>
      </c>
      <c r="K3147" s="38">
        <f t="shared" si="676"/>
        <v>0.45130802961322275</v>
      </c>
      <c r="L3147" s="32"/>
      <c r="M3147" s="25"/>
    </row>
    <row r="3148" spans="1:13" x14ac:dyDescent="0.2">
      <c r="B3148" s="48"/>
      <c r="C3148" s="33"/>
      <c r="D3148" s="33"/>
      <c r="E3148" s="33"/>
      <c r="F3148" s="33"/>
      <c r="G3148" s="31"/>
      <c r="H3148" s="31"/>
      <c r="I3148" s="31"/>
      <c r="J3148" s="31"/>
      <c r="K3148" s="31"/>
      <c r="L3148" s="32"/>
    </row>
    <row r="3149" spans="1:13" x14ac:dyDescent="0.2">
      <c r="A3149" s="25">
        <v>1</v>
      </c>
      <c r="B3149" s="35" t="s">
        <v>2839</v>
      </c>
      <c r="C3149" s="33">
        <f>AVERAGE(C3150:C3156)</f>
        <v>1567032000</v>
      </c>
      <c r="D3149" s="33"/>
      <c r="E3149" s="33">
        <f>AVERAGE(E3150:E3156)</f>
        <v>2.0205002857142857E-3</v>
      </c>
      <c r="F3149" s="33">
        <f>2*STDEV(E3150:E3156)</f>
        <v>7.5338322632937796E-7</v>
      </c>
      <c r="G3149" s="38">
        <f t="shared" si="668"/>
        <v>3.942470434749934</v>
      </c>
      <c r="H3149" s="38">
        <f>G3149-I3149</f>
        <v>-1.2075295652500664</v>
      </c>
      <c r="I3149" s="38">
        <v>5.15</v>
      </c>
      <c r="J3149" s="31"/>
      <c r="K3149" s="38">
        <f>F3149/0.0020052*1000</f>
        <v>0.37571475480220323</v>
      </c>
      <c r="L3149" s="32" t="s">
        <v>3631</v>
      </c>
      <c r="M3149" s="25"/>
    </row>
    <row r="3150" spans="1:13" x14ac:dyDescent="0.2">
      <c r="A3150" s="25"/>
      <c r="B3150" s="48" t="s">
        <v>2838</v>
      </c>
      <c r="C3150" s="33">
        <v>1566617000</v>
      </c>
      <c r="D3150" s="33"/>
      <c r="E3150" s="33">
        <v>2.0211750000000001E-3</v>
      </c>
      <c r="F3150" s="33">
        <v>6.5765386583999993E-7</v>
      </c>
      <c r="G3150" s="38">
        <f t="shared" si="668"/>
        <v>4.2777212296283285</v>
      </c>
      <c r="H3150" s="31"/>
      <c r="I3150" s="31"/>
      <c r="J3150" s="38">
        <f t="shared" ref="J3150:J3156" si="677">F3150/0.0020052*1000</f>
        <v>0.32797419999999999</v>
      </c>
      <c r="K3150" s="38">
        <f t="shared" ref="K3150:K3156" si="678">SQRT((F3150/0.0020052*1000)^2+(F$3064/0.0020052*1000)^2)</f>
        <v>0.5510578923276428</v>
      </c>
      <c r="L3150" s="32"/>
      <c r="M3150" s="25"/>
    </row>
    <row r="3151" spans="1:13" x14ac:dyDescent="0.2">
      <c r="A3151" s="25"/>
      <c r="B3151" s="48" t="s">
        <v>2837</v>
      </c>
      <c r="C3151" s="33">
        <v>1564399000</v>
      </c>
      <c r="D3151" s="33"/>
      <c r="E3151" s="33">
        <v>2.020722E-3</v>
      </c>
      <c r="F3151" s="33">
        <v>5.6696428439999995E-7</v>
      </c>
      <c r="G3151" s="38">
        <f t="shared" ref="G3151:G3184" si="679">1000*(E3151/((1+(0)/1000)*(E$3064/((1+((4.87)/1000))*0.0020052)))/0.0020052-1)</f>
        <v>4.0526354217607086</v>
      </c>
      <c r="H3151" s="31"/>
      <c r="I3151" s="31"/>
      <c r="J3151" s="38">
        <f t="shared" si="677"/>
        <v>0.28274699999999997</v>
      </c>
      <c r="K3151" s="38">
        <f t="shared" si="678"/>
        <v>0.52539850669748189</v>
      </c>
      <c r="L3151" s="32"/>
      <c r="M3151" s="25"/>
    </row>
    <row r="3152" spans="1:13" x14ac:dyDescent="0.2">
      <c r="A3152" s="25"/>
      <c r="B3152" s="48" t="s">
        <v>2836</v>
      </c>
      <c r="C3152" s="33">
        <v>1567222000</v>
      </c>
      <c r="D3152" s="33"/>
      <c r="E3152" s="33">
        <v>2.0199369999999999E-3</v>
      </c>
      <c r="F3152" s="33">
        <v>3.7489876905599998E-7</v>
      </c>
      <c r="G3152" s="38">
        <f t="shared" si="679"/>
        <v>3.6625860637558016</v>
      </c>
      <c r="H3152" s="31"/>
      <c r="I3152" s="31"/>
      <c r="J3152" s="38">
        <f t="shared" si="677"/>
        <v>0.18696328000000001</v>
      </c>
      <c r="K3152" s="38">
        <f t="shared" si="678"/>
        <v>0.48067971966716294</v>
      </c>
      <c r="L3152" s="32"/>
      <c r="M3152" s="25"/>
    </row>
    <row r="3153" spans="1:13" x14ac:dyDescent="0.2">
      <c r="A3153" s="25"/>
      <c r="B3153" s="48" t="s">
        <v>2835</v>
      </c>
      <c r="C3153" s="33">
        <v>1563111000</v>
      </c>
      <c r="D3153" s="33"/>
      <c r="E3153" s="33">
        <v>2.0204440000000001E-3</v>
      </c>
      <c r="F3153" s="33">
        <v>3.08730176856E-7</v>
      </c>
      <c r="G3153" s="38">
        <f t="shared" si="679"/>
        <v>3.9145032924292611</v>
      </c>
      <c r="H3153" s="31"/>
      <c r="I3153" s="31"/>
      <c r="J3153" s="38">
        <f t="shared" si="677"/>
        <v>0.15396478</v>
      </c>
      <c r="K3153" s="38">
        <f t="shared" si="678"/>
        <v>0.46883139646507499</v>
      </c>
      <c r="L3153" s="32"/>
      <c r="M3153" s="25"/>
    </row>
    <row r="3154" spans="1:13" x14ac:dyDescent="0.2">
      <c r="A3154" s="25"/>
      <c r="B3154" s="48" t="s">
        <v>2834</v>
      </c>
      <c r="C3154" s="33">
        <v>1576334000</v>
      </c>
      <c r="D3154" s="33"/>
      <c r="E3154" s="33">
        <v>2.0204099999999998E-3</v>
      </c>
      <c r="F3154" s="33">
        <v>4.3609209911999998E-7</v>
      </c>
      <c r="G3154" s="38">
        <f t="shared" si="679"/>
        <v>3.8976094348848189</v>
      </c>
      <c r="H3154" s="31"/>
      <c r="I3154" s="31"/>
      <c r="J3154" s="38">
        <f t="shared" si="677"/>
        <v>0.2174806</v>
      </c>
      <c r="K3154" s="38">
        <f t="shared" si="678"/>
        <v>0.49335133141332854</v>
      </c>
      <c r="L3154" s="32"/>
      <c r="M3154" s="25"/>
    </row>
    <row r="3155" spans="1:13" x14ac:dyDescent="0.2">
      <c r="A3155" s="25"/>
      <c r="B3155" s="48" t="s">
        <v>2833</v>
      </c>
      <c r="C3155" s="33">
        <v>1563983000</v>
      </c>
      <c r="D3155" s="33"/>
      <c r="E3155" s="33">
        <v>2.0204289999999998E-3</v>
      </c>
      <c r="F3155" s="33">
        <v>3.5978084438400001E-7</v>
      </c>
      <c r="G3155" s="38">
        <f t="shared" si="679"/>
        <v>3.9070501199829355</v>
      </c>
      <c r="H3155" s="31"/>
      <c r="I3155" s="31"/>
      <c r="J3155" s="38">
        <f t="shared" si="677"/>
        <v>0.17942392000000001</v>
      </c>
      <c r="K3155" s="38">
        <f t="shared" si="678"/>
        <v>0.47779772697147727</v>
      </c>
      <c r="L3155" s="32"/>
      <c r="M3155" s="25"/>
    </row>
    <row r="3156" spans="1:13" x14ac:dyDescent="0.2">
      <c r="A3156" s="25"/>
      <c r="B3156" s="48" t="s">
        <v>2832</v>
      </c>
      <c r="C3156" s="33">
        <v>1567558000</v>
      </c>
      <c r="D3156" s="33"/>
      <c r="E3156" s="33">
        <v>2.020385E-3</v>
      </c>
      <c r="F3156" s="33">
        <v>2.5480421294400002E-7</v>
      </c>
      <c r="G3156" s="38">
        <f t="shared" si="679"/>
        <v>3.8851874808083497</v>
      </c>
      <c r="H3156" s="31"/>
      <c r="I3156" s="31"/>
      <c r="J3156" s="38">
        <f t="shared" si="677"/>
        <v>0.12707172</v>
      </c>
      <c r="K3156" s="38">
        <f t="shared" si="678"/>
        <v>0.46070049582641248</v>
      </c>
      <c r="L3156" s="32"/>
      <c r="M3156" s="25"/>
    </row>
    <row r="3157" spans="1:13" x14ac:dyDescent="0.2">
      <c r="B3157" s="48"/>
      <c r="C3157" s="33"/>
      <c r="D3157" s="33"/>
      <c r="E3157" s="33"/>
      <c r="F3157" s="33"/>
      <c r="G3157" s="31"/>
      <c r="H3157" s="31"/>
      <c r="I3157" s="31"/>
      <c r="J3157" s="31"/>
      <c r="K3157" s="31"/>
      <c r="L3157" s="32"/>
    </row>
    <row r="3158" spans="1:13" x14ac:dyDescent="0.2">
      <c r="A3158" s="25">
        <v>1</v>
      </c>
      <c r="B3158" s="35" t="s">
        <v>2831</v>
      </c>
      <c r="C3158" s="33">
        <f>AVERAGE(C3159:C3165)</f>
        <v>1560827571.4285715</v>
      </c>
      <c r="D3158" s="33"/>
      <c r="E3158" s="33">
        <f>AVERAGE(E3159:E3165)</f>
        <v>2.0164791428571426E-3</v>
      </c>
      <c r="F3158" s="33">
        <f>2*STDEV(E3159:E3165)</f>
        <v>7.2422595789934921E-7</v>
      </c>
      <c r="G3158" s="38">
        <f t="shared" si="679"/>
        <v>1.9444523584772888</v>
      </c>
      <c r="H3158" s="38">
        <f>G3158-I3158</f>
        <v>-1.5955476415227112</v>
      </c>
      <c r="I3158" s="38">
        <v>3.54</v>
      </c>
      <c r="J3158" s="31"/>
      <c r="K3158" s="38">
        <f>F3158/0.0020052*1000</f>
        <v>0.36117392674015025</v>
      </c>
      <c r="L3158" s="32"/>
      <c r="M3158" s="25"/>
    </row>
    <row r="3159" spans="1:13" x14ac:dyDescent="0.2">
      <c r="A3159" s="25"/>
      <c r="B3159" s="48" t="s">
        <v>2830</v>
      </c>
      <c r="C3159" s="33">
        <v>1577994000</v>
      </c>
      <c r="D3159" s="33"/>
      <c r="E3159" s="33">
        <v>2.016945E-3</v>
      </c>
      <c r="F3159" s="33">
        <v>4.7103230808E-7</v>
      </c>
      <c r="G3159" s="38">
        <f t="shared" si="679"/>
        <v>2.1759265998702038</v>
      </c>
      <c r="H3159" s="31"/>
      <c r="I3159" s="31"/>
      <c r="J3159" s="38">
        <f t="shared" ref="J3159:J3165" si="680">F3159/0.0020052*1000</f>
        <v>0.23490540000000001</v>
      </c>
      <c r="K3159" s="38">
        <f t="shared" ref="K3159:K3165" si="681">SQRT((F3159/0.0020052*1000)^2+(F$3064/0.0020052*1000)^2)</f>
        <v>0.50127664196539612</v>
      </c>
      <c r="L3159" s="32"/>
      <c r="M3159" s="25"/>
    </row>
    <row r="3160" spans="1:13" x14ac:dyDescent="0.2">
      <c r="A3160" s="25"/>
      <c r="B3160" s="48" t="s">
        <v>2829</v>
      </c>
      <c r="C3160" s="33">
        <v>1579538000</v>
      </c>
      <c r="D3160" s="33"/>
      <c r="E3160" s="33">
        <v>2.0158300000000001E-3</v>
      </c>
      <c r="F3160" s="33">
        <v>5.4316897704000003E-7</v>
      </c>
      <c r="G3160" s="38">
        <f t="shared" si="679"/>
        <v>1.6219074480547935</v>
      </c>
      <c r="H3160" s="31"/>
      <c r="I3160" s="31"/>
      <c r="J3160" s="38">
        <f t="shared" si="680"/>
        <v>0.27088020000000002</v>
      </c>
      <c r="K3160" s="38">
        <f t="shared" si="681"/>
        <v>0.51910866644950548</v>
      </c>
      <c r="L3160" s="32"/>
      <c r="M3160" s="25"/>
    </row>
    <row r="3161" spans="1:13" x14ac:dyDescent="0.2">
      <c r="A3161" s="25"/>
      <c r="B3161" s="48" t="s">
        <v>2828</v>
      </c>
      <c r="C3161" s="33">
        <v>1558808000</v>
      </c>
      <c r="D3161" s="33"/>
      <c r="E3161" s="33">
        <v>2.0166110000000002E-3</v>
      </c>
      <c r="F3161" s="33">
        <v>4.3763650415999999E-7</v>
      </c>
      <c r="G3161" s="38">
        <f t="shared" si="679"/>
        <v>2.0099692934072433</v>
      </c>
      <c r="H3161" s="31"/>
      <c r="I3161" s="31"/>
      <c r="J3161" s="38">
        <f t="shared" si="680"/>
        <v>0.21825079999999999</v>
      </c>
      <c r="K3161" s="38">
        <f t="shared" si="681"/>
        <v>0.49369133730660492</v>
      </c>
      <c r="L3161" s="32"/>
      <c r="M3161" s="25"/>
    </row>
    <row r="3162" spans="1:13" x14ac:dyDescent="0.2">
      <c r="A3162" s="25"/>
      <c r="B3162" s="48" t="s">
        <v>2827</v>
      </c>
      <c r="C3162" s="33">
        <v>1556184000</v>
      </c>
      <c r="D3162" s="33"/>
      <c r="E3162" s="33">
        <v>2.0162399999999999E-3</v>
      </c>
      <c r="F3162" s="33">
        <v>3.4295821898400002E-7</v>
      </c>
      <c r="G3162" s="38">
        <f t="shared" si="679"/>
        <v>1.8256274949106643</v>
      </c>
      <c r="H3162" s="31"/>
      <c r="I3162" s="31"/>
      <c r="J3162" s="38">
        <f t="shared" si="680"/>
        <v>0.17103441999999999</v>
      </c>
      <c r="K3162" s="38">
        <f t="shared" si="681"/>
        <v>0.47471096222404674</v>
      </c>
      <c r="L3162" s="32"/>
      <c r="M3162" s="25"/>
    </row>
    <row r="3163" spans="1:13" x14ac:dyDescent="0.2">
      <c r="A3163" s="25"/>
      <c r="B3163" s="48" t="s">
        <v>2826</v>
      </c>
      <c r="C3163" s="33">
        <v>1549154000</v>
      </c>
      <c r="D3163" s="33"/>
      <c r="E3163" s="33">
        <v>2.0166369999999999E-3</v>
      </c>
      <c r="F3163" s="33">
        <v>5.5273578623999993E-7</v>
      </c>
      <c r="G3163" s="38">
        <f t="shared" si="679"/>
        <v>2.0228881256467712</v>
      </c>
      <c r="H3163" s="31"/>
      <c r="I3163" s="31"/>
      <c r="J3163" s="38">
        <f t="shared" si="680"/>
        <v>0.27565119999999999</v>
      </c>
      <c r="K3163" s="38">
        <f t="shared" si="681"/>
        <v>0.5216141379337641</v>
      </c>
      <c r="L3163" s="32"/>
      <c r="M3163" s="25"/>
    </row>
    <row r="3164" spans="1:13" x14ac:dyDescent="0.2">
      <c r="A3164" s="25"/>
      <c r="B3164" s="48" t="s">
        <v>2825</v>
      </c>
      <c r="C3164" s="33">
        <v>1545461000</v>
      </c>
      <c r="D3164" s="33"/>
      <c r="E3164" s="33">
        <v>2.0166870000000001E-3</v>
      </c>
      <c r="F3164" s="33">
        <v>2.5861329086399995E-7</v>
      </c>
      <c r="G3164" s="38">
        <f t="shared" si="679"/>
        <v>2.0477320338001537</v>
      </c>
      <c r="H3164" s="31"/>
      <c r="I3164" s="31"/>
      <c r="J3164" s="38">
        <f t="shared" si="680"/>
        <v>0.12897132</v>
      </c>
      <c r="K3164" s="38">
        <f t="shared" si="681"/>
        <v>0.4612280631244009</v>
      </c>
      <c r="L3164" s="32"/>
      <c r="M3164" s="25"/>
    </row>
    <row r="3165" spans="1:13" x14ac:dyDescent="0.2">
      <c r="A3165" s="25"/>
      <c r="B3165" s="48" t="s">
        <v>2824</v>
      </c>
      <c r="C3165" s="33">
        <v>1558654000</v>
      </c>
      <c r="D3165" s="33"/>
      <c r="E3165" s="33">
        <v>2.0164039999999999E-3</v>
      </c>
      <c r="F3165" s="33">
        <v>4.5494980199999995E-7</v>
      </c>
      <c r="G3165" s="38">
        <f t="shared" si="679"/>
        <v>1.9071155136529683</v>
      </c>
      <c r="H3165" s="31"/>
      <c r="I3165" s="31"/>
      <c r="J3165" s="38">
        <f t="shared" si="680"/>
        <v>0.226885</v>
      </c>
      <c r="K3165" s="38">
        <f t="shared" si="681"/>
        <v>0.49756861642987887</v>
      </c>
      <c r="L3165" s="32"/>
      <c r="M3165" s="25"/>
    </row>
    <row r="3166" spans="1:13" x14ac:dyDescent="0.2">
      <c r="B3166" s="48"/>
      <c r="C3166" s="33"/>
      <c r="D3166" s="33"/>
      <c r="E3166" s="33"/>
      <c r="F3166" s="33"/>
      <c r="G3166" s="31"/>
      <c r="H3166" s="31"/>
      <c r="I3166" s="31"/>
      <c r="J3166" s="31"/>
      <c r="K3166" s="31"/>
      <c r="L3166" s="32"/>
    </row>
    <row r="3167" spans="1:13" x14ac:dyDescent="0.2">
      <c r="A3167" s="25">
        <v>1</v>
      </c>
      <c r="B3167" s="35" t="s">
        <v>3036</v>
      </c>
      <c r="C3167" s="33">
        <f>AVERAGE(C3168:C3172,C3174)</f>
        <v>1551377000</v>
      </c>
      <c r="D3167" s="33"/>
      <c r="E3167" s="33">
        <f>AVERAGE(E3168:E3172,E3174)</f>
        <v>1.9928626666666665E-3</v>
      </c>
      <c r="F3167" s="33">
        <f>2*STDEV(E3168:E3172,E3174)</f>
        <v>1.1041809030530137E-6</v>
      </c>
      <c r="G3167" s="38">
        <f t="shared" si="679"/>
        <v>-9.7900589490764744</v>
      </c>
      <c r="H3167" s="38">
        <f>G3167-I3167</f>
        <v>-2.1800589490764741</v>
      </c>
      <c r="I3167" s="38">
        <v>-7.61</v>
      </c>
      <c r="J3167" s="31"/>
      <c r="K3167" s="38">
        <f>F3167/0.0020052*1000</f>
        <v>0.55065873880561222</v>
      </c>
      <c r="L3167" s="32"/>
      <c r="M3167" s="25"/>
    </row>
    <row r="3168" spans="1:13" x14ac:dyDescent="0.2">
      <c r="A3168" s="25"/>
      <c r="B3168" s="48" t="s">
        <v>2823</v>
      </c>
      <c r="C3168" s="33">
        <v>1562670000</v>
      </c>
      <c r="D3168" s="33"/>
      <c r="E3168" s="33">
        <v>1.993145E-3</v>
      </c>
      <c r="F3168" s="33">
        <v>4.8547415952E-7</v>
      </c>
      <c r="G3168" s="38">
        <f t="shared" si="679"/>
        <v>-9.6497736810382548</v>
      </c>
      <c r="H3168" s="31"/>
      <c r="I3168" s="31"/>
      <c r="J3168" s="38">
        <f t="shared" ref="J3168:J3174" si="682">F3168/0.0020052*1000</f>
        <v>0.24210760000000001</v>
      </c>
      <c r="K3168" s="38">
        <f t="shared" ref="K3168:K3174" si="683">SQRT((F3168/0.0020052*1000)^2+(F$3064/0.0020052*1000)^2)</f>
        <v>0.50469180180453088</v>
      </c>
      <c r="L3168" s="32"/>
      <c r="M3168" s="25"/>
    </row>
    <row r="3169" spans="1:13" x14ac:dyDescent="0.2">
      <c r="A3169" s="25"/>
      <c r="B3169" s="48" t="s">
        <v>2822</v>
      </c>
      <c r="C3169" s="33">
        <v>1558941000</v>
      </c>
      <c r="D3169" s="33"/>
      <c r="E3169" s="33">
        <v>1.9929370000000002E-3</v>
      </c>
      <c r="F3169" s="33">
        <v>5.3356326696000005E-7</v>
      </c>
      <c r="G3169" s="38">
        <f t="shared" si="679"/>
        <v>-9.7531243389553666</v>
      </c>
      <c r="H3169" s="31"/>
      <c r="I3169" s="31"/>
      <c r="J3169" s="38">
        <f t="shared" si="682"/>
        <v>0.26608979999999999</v>
      </c>
      <c r="K3169" s="38">
        <f t="shared" si="683"/>
        <v>0.51662511214127393</v>
      </c>
      <c r="L3169" s="32"/>
      <c r="M3169" s="25"/>
    </row>
    <row r="3170" spans="1:13" x14ac:dyDescent="0.2">
      <c r="A3170" s="25"/>
      <c r="B3170" s="48" t="s">
        <v>2821</v>
      </c>
      <c r="C3170" s="33">
        <v>1555464000</v>
      </c>
      <c r="D3170" s="33"/>
      <c r="E3170" s="33">
        <v>1.9934779999999999E-3</v>
      </c>
      <c r="F3170" s="33">
        <v>5.9384759976000001E-7</v>
      </c>
      <c r="G3170" s="38">
        <f t="shared" si="679"/>
        <v>-9.4843132527380192</v>
      </c>
      <c r="H3170" s="31"/>
      <c r="I3170" s="31"/>
      <c r="J3170" s="38">
        <f t="shared" si="682"/>
        <v>0.29615380000000002</v>
      </c>
      <c r="K3170" s="38">
        <f t="shared" si="683"/>
        <v>0.53273332736499968</v>
      </c>
      <c r="L3170" s="32"/>
      <c r="M3170" s="25"/>
    </row>
    <row r="3171" spans="1:13" x14ac:dyDescent="0.2">
      <c r="A3171" s="25"/>
      <c r="B3171" s="48" t="s">
        <v>2820</v>
      </c>
      <c r="C3171" s="33">
        <v>1537171000</v>
      </c>
      <c r="D3171" s="33"/>
      <c r="E3171" s="33">
        <v>1.9918459999999998E-3</v>
      </c>
      <c r="F3171" s="33">
        <v>2.0724259341599999E-7</v>
      </c>
      <c r="G3171" s="38">
        <f t="shared" si="679"/>
        <v>-10.295218414857587</v>
      </c>
      <c r="H3171" s="31"/>
      <c r="I3171" s="31"/>
      <c r="J3171" s="38">
        <f t="shared" si="682"/>
        <v>0.10335258</v>
      </c>
      <c r="K3171" s="38">
        <f t="shared" si="683"/>
        <v>0.4547301184478551</v>
      </c>
      <c r="L3171" s="32"/>
      <c r="M3171" s="25"/>
    </row>
    <row r="3172" spans="1:13" x14ac:dyDescent="0.2">
      <c r="A3172" s="25"/>
      <c r="B3172" s="48" t="s">
        <v>2819</v>
      </c>
      <c r="C3172" s="33">
        <v>1545083000</v>
      </c>
      <c r="D3172" s="33"/>
      <c r="E3172" s="33">
        <v>1.9929980000000002E-3</v>
      </c>
      <c r="F3172" s="33">
        <v>4.5672961751999996E-7</v>
      </c>
      <c r="G3172" s="38">
        <f t="shared" si="679"/>
        <v>-9.7228147710084478</v>
      </c>
      <c r="H3172" s="31"/>
      <c r="I3172" s="31"/>
      <c r="J3172" s="38">
        <f t="shared" si="682"/>
        <v>0.22777259999999999</v>
      </c>
      <c r="K3172" s="38">
        <f t="shared" si="683"/>
        <v>0.49797397737402294</v>
      </c>
      <c r="L3172" s="32"/>
      <c r="M3172" s="25"/>
    </row>
    <row r="3173" spans="1:13" x14ac:dyDescent="0.2">
      <c r="A3173" s="25"/>
      <c r="B3173" s="51" t="s">
        <v>2818</v>
      </c>
      <c r="C3173" s="46">
        <v>1653306000</v>
      </c>
      <c r="D3173" s="46"/>
      <c r="E3173" s="46">
        <v>1.9792049999999999E-3</v>
      </c>
      <c r="F3173" s="46">
        <v>7.8765218496000001E-7</v>
      </c>
      <c r="G3173" s="52">
        <f t="shared" si="679"/>
        <v>-16.576255274141637</v>
      </c>
      <c r="H3173" s="53"/>
      <c r="I3173" s="53"/>
      <c r="J3173" s="52">
        <f t="shared" si="682"/>
        <v>0.39280480000000001</v>
      </c>
      <c r="K3173" s="52">
        <f t="shared" si="683"/>
        <v>0.59194031433412597</v>
      </c>
      <c r="L3173" s="32" t="s">
        <v>13</v>
      </c>
      <c r="M3173" s="25"/>
    </row>
    <row r="3174" spans="1:13" x14ac:dyDescent="0.2">
      <c r="A3174" s="25"/>
      <c r="B3174" s="48" t="s">
        <v>2817</v>
      </c>
      <c r="C3174" s="33">
        <v>1548933000</v>
      </c>
      <c r="D3174" s="33"/>
      <c r="E3174" s="33">
        <v>1.9927719999999999E-3</v>
      </c>
      <c r="F3174" s="33">
        <v>6.7513199112000001E-7</v>
      </c>
      <c r="G3174" s="38">
        <f t="shared" si="679"/>
        <v>-9.8351092358609513</v>
      </c>
      <c r="H3174" s="31"/>
      <c r="I3174" s="31"/>
      <c r="J3174" s="38">
        <f t="shared" si="682"/>
        <v>0.33669060000000001</v>
      </c>
      <c r="K3174" s="38">
        <f t="shared" si="683"/>
        <v>0.55628974910500006</v>
      </c>
      <c r="L3174" s="32"/>
      <c r="M3174" s="25"/>
    </row>
    <row r="3175" spans="1:13" x14ac:dyDescent="0.2">
      <c r="B3175" s="48"/>
      <c r="C3175" s="33"/>
      <c r="D3175" s="33"/>
      <c r="E3175" s="33"/>
      <c r="F3175" s="33"/>
      <c r="G3175" s="31"/>
      <c r="H3175" s="31"/>
      <c r="I3175" s="31"/>
      <c r="J3175" s="31"/>
      <c r="K3175" s="31"/>
      <c r="L3175" s="32"/>
    </row>
    <row r="3176" spans="1:13" x14ac:dyDescent="0.2">
      <c r="A3176" s="25">
        <v>1</v>
      </c>
      <c r="B3176" s="35" t="s">
        <v>2816</v>
      </c>
      <c r="C3176" s="33">
        <f>AVERAGE(C3177:C3184)</f>
        <v>1575769875</v>
      </c>
      <c r="D3176" s="33"/>
      <c r="E3176" s="33">
        <f>AVERAGE(E3177:E3184)</f>
        <v>2.0323116249999999E-3</v>
      </c>
      <c r="F3176" s="33">
        <f>2*STDEV(E3177:E3184)</f>
        <v>7.2043791246319934E-7</v>
      </c>
      <c r="G3176" s="38">
        <f t="shared" si="679"/>
        <v>9.8112670023540183</v>
      </c>
      <c r="H3176" s="38">
        <f>G3176-I3176</f>
        <v>-0.36873299764598144</v>
      </c>
      <c r="I3176" s="38">
        <v>10.18</v>
      </c>
      <c r="J3176" s="31"/>
      <c r="K3176" s="38">
        <f>F3176/0.0020052*1000</f>
        <v>0.35928481571075171</v>
      </c>
      <c r="L3176" s="32"/>
      <c r="M3176" s="25"/>
    </row>
    <row r="3177" spans="1:13" x14ac:dyDescent="0.2">
      <c r="A3177" s="25"/>
      <c r="B3177" s="48" t="s">
        <v>2815</v>
      </c>
      <c r="C3177" s="33">
        <v>1582160000</v>
      </c>
      <c r="D3177" s="33"/>
      <c r="E3177" s="33">
        <v>2.0325569999999999E-3</v>
      </c>
      <c r="F3177" s="33">
        <v>3.8834315380800003E-7</v>
      </c>
      <c r="G3177" s="38">
        <f t="shared" si="679"/>
        <v>9.93318848161584</v>
      </c>
      <c r="H3177" s="31"/>
      <c r="I3177" s="31"/>
      <c r="J3177" s="38">
        <f t="shared" ref="J3177:J3184" si="684">F3177/0.0020052*1000</f>
        <v>0.19366804000000001</v>
      </c>
      <c r="K3177" s="38">
        <f t="shared" ref="K3177:K3184" si="685">SQRT((F3177/0.0020052*1000)^2+(F$3064/0.0020052*1000)^2)</f>
        <v>0.48332704719308389</v>
      </c>
      <c r="L3177" s="32"/>
      <c r="M3177" s="25"/>
    </row>
    <row r="3178" spans="1:13" x14ac:dyDescent="0.2">
      <c r="A3178" s="25"/>
      <c r="B3178" s="48" t="s">
        <v>2814</v>
      </c>
      <c r="C3178" s="33">
        <v>1573959000</v>
      </c>
      <c r="D3178" s="33"/>
      <c r="E3178" s="33">
        <v>2.0329620000000001E-3</v>
      </c>
      <c r="F3178" s="33">
        <v>4.7929734143999995E-7</v>
      </c>
      <c r="G3178" s="38">
        <f t="shared" si="679"/>
        <v>10.134424137656639</v>
      </c>
      <c r="H3178" s="31"/>
      <c r="I3178" s="31"/>
      <c r="J3178" s="38">
        <f t="shared" si="684"/>
        <v>0.2390272</v>
      </c>
      <c r="K3178" s="38">
        <f t="shared" si="685"/>
        <v>0.50322135007448154</v>
      </c>
      <c r="L3178" s="32"/>
      <c r="M3178" s="25"/>
    </row>
    <row r="3179" spans="1:13" x14ac:dyDescent="0.2">
      <c r="A3179" s="25"/>
      <c r="B3179" s="48" t="s">
        <v>2813</v>
      </c>
      <c r="C3179" s="33">
        <v>1560032000</v>
      </c>
      <c r="D3179" s="33"/>
      <c r="E3179" s="33">
        <v>2.0321050000000002E-3</v>
      </c>
      <c r="F3179" s="33">
        <v>2.1226926888E-7</v>
      </c>
      <c r="G3179" s="38">
        <f t="shared" si="679"/>
        <v>9.7085995519112789</v>
      </c>
      <c r="H3179" s="31"/>
      <c r="I3179" s="31"/>
      <c r="J3179" s="38">
        <f t="shared" si="684"/>
        <v>0.10585940000000001</v>
      </c>
      <c r="K3179" s="38">
        <f t="shared" si="685"/>
        <v>0.45530642143429506</v>
      </c>
      <c r="L3179" s="32"/>
      <c r="M3179" s="25"/>
    </row>
    <row r="3180" spans="1:13" x14ac:dyDescent="0.2">
      <c r="A3180" s="25"/>
      <c r="B3180" s="48" t="s">
        <v>2812</v>
      </c>
      <c r="C3180" s="33">
        <v>1570185000</v>
      </c>
      <c r="D3180" s="33"/>
      <c r="E3180" s="33">
        <v>2.031925E-3</v>
      </c>
      <c r="F3180" s="33">
        <v>9.0497162448000012E-7</v>
      </c>
      <c r="G3180" s="38">
        <f t="shared" si="679"/>
        <v>9.6191614825598126</v>
      </c>
      <c r="H3180" s="31"/>
      <c r="I3180" s="31"/>
      <c r="J3180" s="38">
        <f t="shared" si="684"/>
        <v>0.45131240000000006</v>
      </c>
      <c r="K3180" s="38">
        <f t="shared" si="685"/>
        <v>0.6322820630262288</v>
      </c>
      <c r="L3180" s="32"/>
      <c r="M3180" s="25"/>
    </row>
    <row r="3181" spans="1:13" x14ac:dyDescent="0.2">
      <c r="A3181" s="25"/>
      <c r="B3181" s="48" t="s">
        <v>2811</v>
      </c>
      <c r="C3181" s="33">
        <v>1580181000</v>
      </c>
      <c r="D3181" s="33"/>
      <c r="E3181" s="33">
        <v>2.032378E-3</v>
      </c>
      <c r="F3181" s="33">
        <v>6.3486075744000005E-7</v>
      </c>
      <c r="G3181" s="38">
        <f t="shared" si="679"/>
        <v>9.8442472904274325</v>
      </c>
      <c r="H3181" s="31"/>
      <c r="I3181" s="31"/>
      <c r="J3181" s="38">
        <f t="shared" si="684"/>
        <v>0.31660720000000003</v>
      </c>
      <c r="K3181" s="38">
        <f t="shared" si="685"/>
        <v>0.54436921654588799</v>
      </c>
      <c r="L3181" s="32"/>
      <c r="M3181" s="25"/>
    </row>
    <row r="3182" spans="1:13" x14ac:dyDescent="0.2">
      <c r="A3182" s="25"/>
      <c r="B3182" s="48" t="s">
        <v>2810</v>
      </c>
      <c r="C3182" s="33">
        <v>1585582000</v>
      </c>
      <c r="D3182" s="33"/>
      <c r="E3182" s="33">
        <v>2.0325260000000002E-3</v>
      </c>
      <c r="F3182" s="33">
        <v>5.4490187087999997E-7</v>
      </c>
      <c r="G3182" s="38">
        <f t="shared" si="679"/>
        <v>9.9177852585607962</v>
      </c>
      <c r="H3182" s="31"/>
      <c r="I3182" s="31"/>
      <c r="J3182" s="38">
        <f t="shared" si="684"/>
        <v>0.2717444</v>
      </c>
      <c r="K3182" s="38">
        <f t="shared" si="685"/>
        <v>0.5195601445090875</v>
      </c>
      <c r="L3182" s="32"/>
      <c r="M3182" s="25"/>
    </row>
    <row r="3183" spans="1:13" x14ac:dyDescent="0.2">
      <c r="A3183" s="25"/>
      <c r="B3183" s="48" t="s">
        <v>2809</v>
      </c>
      <c r="C3183" s="33">
        <v>1592214000</v>
      </c>
      <c r="D3183" s="33"/>
      <c r="E3183" s="33">
        <v>2.0319410000000002E-3</v>
      </c>
      <c r="F3183" s="33">
        <v>5.072722876799999E-7</v>
      </c>
      <c r="G3183" s="38">
        <f t="shared" si="679"/>
        <v>9.6271115331689749</v>
      </c>
      <c r="H3183" s="31"/>
      <c r="I3183" s="31"/>
      <c r="J3183" s="38">
        <f t="shared" si="684"/>
        <v>0.25297839999999999</v>
      </c>
      <c r="K3183" s="38">
        <f t="shared" si="685"/>
        <v>0.50999587811815095</v>
      </c>
      <c r="L3183" s="32"/>
      <c r="M3183" s="25"/>
    </row>
    <row r="3184" spans="1:13" x14ac:dyDescent="0.2">
      <c r="A3184" s="25"/>
      <c r="B3184" s="48" t="s">
        <v>2808</v>
      </c>
      <c r="C3184" s="33">
        <v>1561846000</v>
      </c>
      <c r="D3184" s="33"/>
      <c r="E3184" s="33">
        <v>2.0320989999999999E-3</v>
      </c>
      <c r="F3184" s="33">
        <v>7.7098897296000006E-7</v>
      </c>
      <c r="G3184" s="38">
        <f t="shared" si="679"/>
        <v>9.7056182829324822</v>
      </c>
      <c r="H3184" s="31"/>
      <c r="I3184" s="31"/>
      <c r="J3184" s="38">
        <f t="shared" si="684"/>
        <v>0.38449480000000003</v>
      </c>
      <c r="K3184" s="38">
        <f t="shared" si="685"/>
        <v>0.58645884430024919</v>
      </c>
      <c r="L3184" s="32"/>
      <c r="M3184" s="25"/>
    </row>
    <row r="3185" spans="1:13" x14ac:dyDescent="0.2">
      <c r="B3185" s="48"/>
      <c r="C3185" s="33"/>
      <c r="D3185" s="33"/>
      <c r="E3185" s="33"/>
      <c r="F3185" s="33"/>
      <c r="G3185" s="31"/>
      <c r="H3185" s="31"/>
      <c r="I3185" s="31"/>
      <c r="J3185" s="31"/>
      <c r="K3185" s="31"/>
      <c r="L3185" s="32"/>
    </row>
    <row r="3186" spans="1:13" x14ac:dyDescent="0.2">
      <c r="A3186" s="25">
        <v>1</v>
      </c>
      <c r="B3186" s="35" t="s">
        <v>3035</v>
      </c>
      <c r="C3186" s="33">
        <f>AVERAGE(C3187:C3193)</f>
        <v>1523868571.4285715</v>
      </c>
      <c r="D3186" s="33"/>
      <c r="E3186" s="33">
        <f>AVERAGE(E3187:E3193)</f>
        <v>2.0215390000000001E-3</v>
      </c>
      <c r="F3186" s="33">
        <f>2*STDEV(E3187:E3193)</f>
        <v>9.7504119571079704E-7</v>
      </c>
      <c r="G3186" s="38">
        <f t="shared" ref="G3186:G3193" si="686">1000*(E3186/((1+(0)/1000)*(E$3064/((1+((4.87)/1000))*0.0020052)))/0.0020052-1)</f>
        <v>4.458584880983496</v>
      </c>
      <c r="H3186" s="38">
        <f>G3186-I3186</f>
        <v>-0.73141511901650436</v>
      </c>
      <c r="I3186" s="38">
        <v>5.19</v>
      </c>
      <c r="J3186" s="31"/>
      <c r="K3186" s="38">
        <f>F3186/0.0020052*1000</f>
        <v>0.48625633139377472</v>
      </c>
      <c r="L3186" s="32" t="s">
        <v>3023</v>
      </c>
      <c r="M3186" s="25"/>
    </row>
    <row r="3187" spans="1:13" x14ac:dyDescent="0.2">
      <c r="A3187" s="25"/>
      <c r="B3187" s="48" t="s">
        <v>2781</v>
      </c>
      <c r="C3187" s="33">
        <v>1497563000</v>
      </c>
      <c r="D3187" s="33"/>
      <c r="E3187" s="33">
        <v>2.021732E-3</v>
      </c>
      <c r="F3187" s="33">
        <v>5.2958855951999997E-7</v>
      </c>
      <c r="G3187" s="38">
        <f t="shared" si="686"/>
        <v>4.5544823664547263</v>
      </c>
      <c r="H3187" s="31"/>
      <c r="I3187" s="31"/>
      <c r="J3187" s="38">
        <f t="shared" ref="J3187:J3193" si="687">F3187/0.0020052*1000</f>
        <v>0.2641076</v>
      </c>
      <c r="K3187" s="38">
        <f t="shared" ref="K3187:K3193" si="688">SQRT((F3187/0.0020052*1000)^2+(F$3064/0.0020052*1000)^2)</f>
        <v>0.51560697164478286</v>
      </c>
      <c r="L3187" s="32"/>
      <c r="M3187" s="25"/>
    </row>
    <row r="3188" spans="1:13" x14ac:dyDescent="0.2">
      <c r="A3188" s="25"/>
      <c r="B3188" s="48" t="s">
        <v>2780</v>
      </c>
      <c r="C3188" s="33">
        <v>1499187000</v>
      </c>
      <c r="D3188" s="33"/>
      <c r="E3188" s="33">
        <v>2.0216399999999999E-3</v>
      </c>
      <c r="F3188" s="33">
        <v>3.8373728961599998E-7</v>
      </c>
      <c r="G3188" s="38">
        <f t="shared" si="686"/>
        <v>4.5087695754526536</v>
      </c>
      <c r="H3188" s="31"/>
      <c r="I3188" s="31"/>
      <c r="J3188" s="38">
        <f t="shared" si="687"/>
        <v>0.19137108</v>
      </c>
      <c r="K3188" s="38">
        <f t="shared" si="688"/>
        <v>0.4824112509999226</v>
      </c>
      <c r="L3188" s="32"/>
      <c r="M3188" s="25"/>
    </row>
    <row r="3189" spans="1:13" x14ac:dyDescent="0.2">
      <c r="A3189" s="25"/>
      <c r="B3189" s="48" t="s">
        <v>2779</v>
      </c>
      <c r="C3189" s="33">
        <v>1489723000</v>
      </c>
      <c r="D3189" s="33"/>
      <c r="E3189" s="33">
        <v>2.0218380000000002E-3</v>
      </c>
      <c r="F3189" s="33">
        <v>4.9076066880000004E-7</v>
      </c>
      <c r="G3189" s="38">
        <f t="shared" si="686"/>
        <v>4.6071514517396217</v>
      </c>
      <c r="H3189" s="31"/>
      <c r="I3189" s="31"/>
      <c r="J3189" s="38">
        <f t="shared" si="687"/>
        <v>0.24474400000000002</v>
      </c>
      <c r="K3189" s="38">
        <f t="shared" si="688"/>
        <v>0.50596180722159645</v>
      </c>
      <c r="L3189" s="32"/>
      <c r="M3189" s="25"/>
    </row>
    <row r="3190" spans="1:13" x14ac:dyDescent="0.2">
      <c r="A3190" s="25"/>
      <c r="B3190" s="48" t="s">
        <v>2778</v>
      </c>
      <c r="C3190" s="33">
        <v>1497612000</v>
      </c>
      <c r="D3190" s="33"/>
      <c r="E3190" s="33">
        <v>2.0215659999999998E-3</v>
      </c>
      <c r="F3190" s="33">
        <v>7.5170255831999994E-7</v>
      </c>
      <c r="G3190" s="38">
        <f t="shared" si="686"/>
        <v>4.4720005913860827</v>
      </c>
      <c r="H3190" s="31"/>
      <c r="I3190" s="31"/>
      <c r="J3190" s="38">
        <f t="shared" si="687"/>
        <v>0.3748766</v>
      </c>
      <c r="K3190" s="38">
        <f t="shared" si="688"/>
        <v>0.5801984057703915</v>
      </c>
      <c r="L3190" s="32"/>
      <c r="M3190" s="25"/>
    </row>
    <row r="3191" spans="1:13" x14ac:dyDescent="0.2">
      <c r="A3191" s="25"/>
      <c r="B3191" s="48" t="s">
        <v>2777</v>
      </c>
      <c r="C3191" s="33">
        <v>1503982000</v>
      </c>
      <c r="D3191" s="33"/>
      <c r="E3191" s="33">
        <v>2.0213520000000001E-3</v>
      </c>
      <c r="F3191" s="33">
        <v>4.5503121312000003E-7</v>
      </c>
      <c r="G3191" s="38">
        <f t="shared" si="686"/>
        <v>4.3656686644906184</v>
      </c>
      <c r="H3191" s="31"/>
      <c r="I3191" s="31"/>
      <c r="J3191" s="38">
        <f t="shared" si="687"/>
        <v>0.22692560000000001</v>
      </c>
      <c r="K3191" s="38">
        <f t="shared" si="688"/>
        <v>0.49758713082866596</v>
      </c>
      <c r="L3191" s="32"/>
      <c r="M3191" s="25"/>
    </row>
    <row r="3192" spans="1:13" x14ac:dyDescent="0.2">
      <c r="A3192" s="25"/>
      <c r="B3192" s="48" t="s">
        <v>2776</v>
      </c>
      <c r="C3192" s="33">
        <v>1608344000</v>
      </c>
      <c r="D3192" s="33"/>
      <c r="E3192" s="33">
        <v>2.0205610000000001E-3</v>
      </c>
      <c r="F3192" s="33">
        <v>4.3840930824000001E-7</v>
      </c>
      <c r="G3192" s="38">
        <f t="shared" si="686"/>
        <v>3.9726380375073589</v>
      </c>
      <c r="H3192" s="31"/>
      <c r="I3192" s="31"/>
      <c r="J3192" s="38">
        <f t="shared" si="687"/>
        <v>0.2186362</v>
      </c>
      <c r="K3192" s="38">
        <f t="shared" si="688"/>
        <v>0.49386183572066383</v>
      </c>
      <c r="L3192" s="32"/>
      <c r="M3192" s="25"/>
    </row>
    <row r="3193" spans="1:13" x14ac:dyDescent="0.2">
      <c r="A3193" s="25"/>
      <c r="B3193" s="48" t="s">
        <v>2775</v>
      </c>
      <c r="C3193" s="33">
        <v>1570669000</v>
      </c>
      <c r="D3193" s="33"/>
      <c r="E3193" s="33">
        <v>2.0220839999999999E-3</v>
      </c>
      <c r="F3193" s="33">
        <v>9.5593618871999983E-7</v>
      </c>
      <c r="G3193" s="38">
        <f t="shared" si="686"/>
        <v>4.7293834798529666</v>
      </c>
      <c r="H3193" s="31"/>
      <c r="I3193" s="31"/>
      <c r="J3193" s="38">
        <f t="shared" si="687"/>
        <v>0.47672859999999995</v>
      </c>
      <c r="K3193" s="38">
        <f t="shared" si="688"/>
        <v>0.65066725973334782</v>
      </c>
      <c r="L3193" s="32"/>
      <c r="M3193" s="25"/>
    </row>
    <row r="3194" spans="1:13" x14ac:dyDescent="0.2">
      <c r="A3194" s="25"/>
      <c r="B3194" s="48"/>
      <c r="C3194" s="33"/>
      <c r="D3194" s="33"/>
      <c r="E3194" s="33"/>
      <c r="F3194" s="33"/>
      <c r="G3194" s="31"/>
      <c r="H3194" s="31"/>
      <c r="I3194" s="31"/>
      <c r="J3194" s="31"/>
      <c r="K3194" s="31"/>
      <c r="L3194" s="32"/>
      <c r="M3194" s="25"/>
    </row>
    <row r="3195" spans="1:13" x14ac:dyDescent="0.2">
      <c r="A3195" s="25">
        <v>1</v>
      </c>
      <c r="B3195" s="35" t="s">
        <v>2807</v>
      </c>
      <c r="C3195" s="33">
        <f>AVERAGE(C3196:C3202)</f>
        <v>1639361714.2857144</v>
      </c>
      <c r="D3195" s="33"/>
      <c r="E3195" s="33">
        <f>AVERAGE(E3196:E3202)</f>
        <v>2.0200538571428566E-3</v>
      </c>
      <c r="F3195" s="33">
        <f>2*STDEV(E3196:E3202)</f>
        <v>2.0112495050163581E-6</v>
      </c>
      <c r="G3195" s="38">
        <f t="shared" ref="G3195:G3196" si="689">1000*(E3195/((1+(0)/1000)*(E$3064/((1+((4.87)/1000))*0.0020052)))/0.0020052-1)</f>
        <v>3.7206498262392085</v>
      </c>
      <c r="H3195" s="38">
        <f>G3195-I3195</f>
        <v>-4.2693501737607917</v>
      </c>
      <c r="I3195" s="40">
        <v>7.99</v>
      </c>
      <c r="J3195" s="31"/>
      <c r="K3195" s="38">
        <f>F3195/0.0020052*1000</f>
        <v>1.0030169085459597</v>
      </c>
      <c r="L3195" s="32" t="s">
        <v>2806</v>
      </c>
      <c r="M3195" s="25"/>
    </row>
    <row r="3196" spans="1:13" x14ac:dyDescent="0.2">
      <c r="A3196" s="25"/>
      <c r="B3196" s="48" t="s">
        <v>2805</v>
      </c>
      <c r="C3196" s="33">
        <v>1647863000</v>
      </c>
      <c r="D3196" s="33"/>
      <c r="E3196" s="33">
        <v>2.0192819999999998E-3</v>
      </c>
      <c r="F3196" s="33">
        <v>5.5028422871999993E-7</v>
      </c>
      <c r="G3196" s="38">
        <f t="shared" si="689"/>
        <v>3.3371308669494226</v>
      </c>
      <c r="H3196" s="31"/>
      <c r="I3196" s="31"/>
      <c r="J3196" s="38">
        <f t="shared" ref="J3196" si="690">F3196/0.0020052*1000</f>
        <v>0.27442860000000002</v>
      </c>
      <c r="K3196" s="38">
        <f t="shared" ref="K3196" si="691">SQRT((F3196/0.0020052*1000)^2+(F$3064/0.0020052*1000)^2)</f>
        <v>0.52096907905259016</v>
      </c>
      <c r="L3196" s="32"/>
      <c r="M3196" s="25"/>
    </row>
    <row r="3197" spans="1:13" x14ac:dyDescent="0.2">
      <c r="A3197" s="25"/>
      <c r="B3197" s="48" t="s">
        <v>2804</v>
      </c>
      <c r="C3197" s="33">
        <v>1630343000</v>
      </c>
      <c r="D3197" s="33"/>
      <c r="E3197" s="33">
        <v>2.020839E-3</v>
      </c>
      <c r="F3197" s="33">
        <v>4.4542790928E-7</v>
      </c>
      <c r="G3197" s="38">
        <f t="shared" ref="G3197:G3202" si="692">1000*(E3197/((1+(0)/1000)*(E$3064/((1+((4.87)/1000))*0.0020052)))/0.0020052-1)</f>
        <v>4.1107701668390284</v>
      </c>
      <c r="H3197" s="31"/>
      <c r="I3197" s="31"/>
      <c r="J3197" s="38">
        <f t="shared" ref="J3197:J3202" si="693">F3197/0.0020052*1000</f>
        <v>0.22213640000000001</v>
      </c>
      <c r="K3197" s="38">
        <f t="shared" ref="K3197:K3202" si="694">SQRT((F3197/0.0020052*1000)^2+(F$3064/0.0020052*1000)^2)</f>
        <v>0.49542134091690471</v>
      </c>
      <c r="L3197" s="32"/>
      <c r="M3197" s="25"/>
    </row>
    <row r="3198" spans="1:13" x14ac:dyDescent="0.2">
      <c r="A3198" s="25"/>
      <c r="B3198" s="48" t="s">
        <v>2803</v>
      </c>
      <c r="C3198" s="33">
        <v>1655904000</v>
      </c>
      <c r="D3198" s="33"/>
      <c r="E3198" s="33">
        <v>2.0190939999999999E-3</v>
      </c>
      <c r="F3198" s="33">
        <v>3.6803713507199996E-7</v>
      </c>
      <c r="G3198" s="38">
        <f t="shared" si="692"/>
        <v>3.2437177722932642</v>
      </c>
      <c r="H3198" s="31"/>
      <c r="I3198" s="31"/>
      <c r="J3198" s="38">
        <f t="shared" si="693"/>
        <v>0.18354135999999999</v>
      </c>
      <c r="K3198" s="38">
        <f t="shared" si="694"/>
        <v>0.47935910929239001</v>
      </c>
      <c r="L3198" s="32"/>
      <c r="M3198" s="25"/>
    </row>
    <row r="3199" spans="1:13" x14ac:dyDescent="0.2">
      <c r="A3199" s="25"/>
      <c r="B3199" s="48" t="s">
        <v>2802</v>
      </c>
      <c r="C3199" s="33">
        <v>1635684000</v>
      </c>
      <c r="D3199" s="33"/>
      <c r="E3199" s="33">
        <v>2.0209529999999998E-3</v>
      </c>
      <c r="F3199" s="33">
        <v>2.1743265887999996E-7</v>
      </c>
      <c r="G3199" s="38">
        <f t="shared" si="692"/>
        <v>4.167414277428394</v>
      </c>
      <c r="H3199" s="31"/>
      <c r="I3199" s="31"/>
      <c r="J3199" s="38">
        <f t="shared" si="693"/>
        <v>0.10843439999999999</v>
      </c>
      <c r="K3199" s="38">
        <f t="shared" si="694"/>
        <v>0.45591199143508382</v>
      </c>
      <c r="L3199" s="32"/>
      <c r="M3199" s="25"/>
    </row>
    <row r="3200" spans="1:13" x14ac:dyDescent="0.2">
      <c r="A3200" s="25"/>
      <c r="B3200" s="48" t="s">
        <v>2801</v>
      </c>
      <c r="C3200" s="33">
        <v>1638445000</v>
      </c>
      <c r="D3200" s="33"/>
      <c r="E3200" s="33">
        <v>2.0201099999999999E-3</v>
      </c>
      <c r="F3200" s="33">
        <v>7.0458035832000005E-7</v>
      </c>
      <c r="G3200" s="38">
        <f t="shared" si="692"/>
        <v>3.7485459859658565</v>
      </c>
      <c r="H3200" s="31"/>
      <c r="I3200" s="31"/>
      <c r="J3200" s="38">
        <f t="shared" si="693"/>
        <v>0.35137660000000004</v>
      </c>
      <c r="K3200" s="38">
        <f t="shared" si="694"/>
        <v>0.56529924806115206</v>
      </c>
      <c r="L3200" s="32"/>
      <c r="M3200" s="25"/>
    </row>
    <row r="3201" spans="1:13" x14ac:dyDescent="0.2">
      <c r="A3201" s="25"/>
      <c r="B3201" s="48" t="s">
        <v>2800</v>
      </c>
      <c r="C3201" s="33">
        <v>1618791000</v>
      </c>
      <c r="D3201" s="33"/>
      <c r="E3201" s="33">
        <v>2.0212989999999998E-3</v>
      </c>
      <c r="F3201" s="33">
        <v>7.7798471471999996E-7</v>
      </c>
      <c r="G3201" s="38">
        <f t="shared" si="692"/>
        <v>4.3393341218480597</v>
      </c>
      <c r="H3201" s="31"/>
      <c r="I3201" s="31"/>
      <c r="J3201" s="38">
        <f t="shared" si="693"/>
        <v>0.38798359999999998</v>
      </c>
      <c r="K3201" s="38">
        <f t="shared" si="694"/>
        <v>0.58875206895594345</v>
      </c>
      <c r="L3201" s="32"/>
      <c r="M3201" s="25"/>
    </row>
    <row r="3202" spans="1:13" x14ac:dyDescent="0.2">
      <c r="A3202" s="25"/>
      <c r="B3202" s="48" t="s">
        <v>2799</v>
      </c>
      <c r="C3202" s="33">
        <v>1648502000</v>
      </c>
      <c r="D3202" s="33"/>
      <c r="E3202" s="33">
        <v>2.0187999999999998E-3</v>
      </c>
      <c r="F3202" s="33">
        <v>6.0938509247999998E-7</v>
      </c>
      <c r="G3202" s="38">
        <f t="shared" si="692"/>
        <v>3.0976355923526544</v>
      </c>
      <c r="H3202" s="31"/>
      <c r="I3202" s="31"/>
      <c r="J3202" s="38">
        <f t="shared" si="693"/>
        <v>0.30390240000000002</v>
      </c>
      <c r="K3202" s="38">
        <f t="shared" si="694"/>
        <v>0.53707950394397286</v>
      </c>
      <c r="L3202" s="32"/>
      <c r="M3202" s="25"/>
    </row>
    <row r="3203" spans="1:13" x14ac:dyDescent="0.2">
      <c r="B3203" s="48"/>
      <c r="C3203" s="33"/>
      <c r="D3203" s="33"/>
      <c r="E3203" s="33"/>
      <c r="F3203" s="33"/>
      <c r="G3203" s="31"/>
      <c r="H3203" s="31"/>
      <c r="I3203" s="31"/>
      <c r="J3203" s="31"/>
      <c r="K3203" s="31"/>
      <c r="L3203" s="32"/>
    </row>
    <row r="3204" spans="1:13" x14ac:dyDescent="0.2">
      <c r="A3204" s="25">
        <v>1</v>
      </c>
      <c r="B3204" s="35" t="s">
        <v>2798</v>
      </c>
      <c r="C3204" s="33">
        <f>AVERAGE(C3205:C3211)</f>
        <v>1562673142.8571429</v>
      </c>
      <c r="D3204" s="33"/>
      <c r="E3204" s="33">
        <f>AVERAGE(E3205:E3211)</f>
        <v>2.0193878571428572E-3</v>
      </c>
      <c r="F3204" s="33">
        <f>2*STDEV(E3205:E3211)</f>
        <v>1.4713075493458668E-6</v>
      </c>
      <c r="G3204" s="38">
        <f t="shared" ref="G3204:G3213" si="695">1000*(E3204/((1+(0)/1000)*(E$3064/((1+((4.87)/1000))*0.0020052)))/0.0020052-1)</f>
        <v>3.3897289696394051</v>
      </c>
      <c r="H3204" s="38">
        <f>G3204-I3204</f>
        <v>-4.6802710303605952</v>
      </c>
      <c r="I3204" s="40">
        <v>8.07</v>
      </c>
      <c r="J3204" s="31"/>
      <c r="K3204" s="38">
        <f>F3204/0.0020052*1000</f>
        <v>0.73374603498198032</v>
      </c>
      <c r="L3204" s="32" t="s">
        <v>2797</v>
      </c>
      <c r="M3204" s="25"/>
    </row>
    <row r="3205" spans="1:13" x14ac:dyDescent="0.2">
      <c r="A3205" s="25"/>
      <c r="B3205" s="48" t="s">
        <v>2796</v>
      </c>
      <c r="C3205" s="33">
        <v>1568328000</v>
      </c>
      <c r="D3205" s="33"/>
      <c r="E3205" s="33">
        <v>2.0185559999999999E-3</v>
      </c>
      <c r="F3205" s="33">
        <v>1.1667945988800001E-7</v>
      </c>
      <c r="G3205" s="38">
        <f t="shared" si="695"/>
        <v>2.976397320565205</v>
      </c>
      <c r="H3205" s="31"/>
      <c r="I3205" s="31"/>
      <c r="J3205" s="38">
        <f t="shared" ref="J3205:J3211" si="696">F3205/0.0020052*1000</f>
        <v>5.8188440000000001E-2</v>
      </c>
      <c r="K3205" s="38">
        <f t="shared" ref="K3205:K3211" si="697">SQRT((F3205/0.0020052*1000)^2+(F$3064/0.0020052*1000)^2)</f>
        <v>0.44663589128122866</v>
      </c>
      <c r="L3205" s="32"/>
      <c r="M3205" s="25"/>
    </row>
    <row r="3206" spans="1:13" x14ac:dyDescent="0.2">
      <c r="A3206" s="25"/>
      <c r="B3206" s="48" t="s">
        <v>2795</v>
      </c>
      <c r="C3206" s="33">
        <v>1584220000</v>
      </c>
      <c r="D3206" s="33"/>
      <c r="E3206" s="33">
        <v>2.0194940000000002E-3</v>
      </c>
      <c r="F3206" s="33">
        <v>5.2688274263999995E-7</v>
      </c>
      <c r="G3206" s="38">
        <f t="shared" si="695"/>
        <v>3.4424690375189915</v>
      </c>
      <c r="H3206" s="31"/>
      <c r="I3206" s="31"/>
      <c r="J3206" s="38">
        <f t="shared" si="696"/>
        <v>0.2627582</v>
      </c>
      <c r="K3206" s="38">
        <f t="shared" si="697"/>
        <v>0.51491707730292258</v>
      </c>
      <c r="L3206" s="32"/>
      <c r="M3206" s="25"/>
    </row>
    <row r="3207" spans="1:13" x14ac:dyDescent="0.2">
      <c r="A3207" s="25"/>
      <c r="B3207" s="48" t="s">
        <v>2794</v>
      </c>
      <c r="C3207" s="33">
        <v>1580977000</v>
      </c>
      <c r="D3207" s="33"/>
      <c r="E3207" s="33">
        <v>2.0184780000000002E-3</v>
      </c>
      <c r="F3207" s="33">
        <v>5.1247337544E-7</v>
      </c>
      <c r="G3207" s="38">
        <f t="shared" si="695"/>
        <v>2.9376408238463991</v>
      </c>
      <c r="H3207" s="31"/>
      <c r="I3207" s="31"/>
      <c r="J3207" s="38">
        <f t="shared" si="696"/>
        <v>0.25557219999999997</v>
      </c>
      <c r="K3207" s="38">
        <f t="shared" si="697"/>
        <v>0.51128746732516717</v>
      </c>
      <c r="L3207" s="32"/>
      <c r="M3207" s="25"/>
    </row>
    <row r="3208" spans="1:13" x14ac:dyDescent="0.2">
      <c r="A3208" s="25"/>
      <c r="B3208" s="48" t="s">
        <v>2793</v>
      </c>
      <c r="C3208" s="33">
        <v>1548956000</v>
      </c>
      <c r="D3208" s="33"/>
      <c r="E3208" s="33">
        <v>2.0196290000000002E-3</v>
      </c>
      <c r="F3208" s="33">
        <v>5.4177095160000005E-7</v>
      </c>
      <c r="G3208" s="38">
        <f t="shared" si="695"/>
        <v>3.5095475895325912</v>
      </c>
      <c r="H3208" s="31"/>
      <c r="I3208" s="31"/>
      <c r="J3208" s="38">
        <f t="shared" si="696"/>
        <v>0.27018300000000001</v>
      </c>
      <c r="K3208" s="38">
        <f t="shared" si="697"/>
        <v>0.51874519594878554</v>
      </c>
      <c r="L3208" s="32"/>
      <c r="M3208" s="25"/>
    </row>
    <row r="3209" spans="1:13" x14ac:dyDescent="0.2">
      <c r="A3209" s="25"/>
      <c r="B3209" s="48" t="s">
        <v>2792</v>
      </c>
      <c r="C3209" s="33">
        <v>1546822000</v>
      </c>
      <c r="D3209" s="33"/>
      <c r="E3209" s="33">
        <v>2.01943E-3</v>
      </c>
      <c r="F3209" s="33">
        <v>6.9197847839999994E-7</v>
      </c>
      <c r="G3209" s="38">
        <f t="shared" si="695"/>
        <v>3.4106688350827863</v>
      </c>
      <c r="H3209" s="31"/>
      <c r="I3209" s="31"/>
      <c r="J3209" s="38">
        <f t="shared" si="696"/>
        <v>0.34509199999999995</v>
      </c>
      <c r="K3209" s="38">
        <f t="shared" si="697"/>
        <v>0.56141447549465973</v>
      </c>
      <c r="L3209" s="32"/>
      <c r="M3209" s="25"/>
    </row>
    <row r="3210" spans="1:13" x14ac:dyDescent="0.2">
      <c r="A3210" s="25"/>
      <c r="B3210" s="48" t="s">
        <v>2791</v>
      </c>
      <c r="C3210" s="33">
        <v>1540147000</v>
      </c>
      <c r="D3210" s="33"/>
      <c r="E3210" s="33">
        <v>2.0206730000000002E-3</v>
      </c>
      <c r="F3210" s="33">
        <v>4.6763028575999998E-7</v>
      </c>
      <c r="G3210" s="38">
        <f t="shared" si="695"/>
        <v>4.0282883917706069</v>
      </c>
      <c r="H3210" s="31"/>
      <c r="I3210" s="31"/>
      <c r="J3210" s="38">
        <f t="shared" si="696"/>
        <v>0.23320879999999999</v>
      </c>
      <c r="K3210" s="38">
        <f t="shared" si="697"/>
        <v>0.50048383513194894</v>
      </c>
      <c r="L3210" s="32"/>
      <c r="M3210" s="25"/>
    </row>
    <row r="3211" spans="1:13" x14ac:dyDescent="0.2">
      <c r="A3211" s="25"/>
      <c r="B3211" s="48" t="s">
        <v>2790</v>
      </c>
      <c r="C3211" s="33">
        <v>1569262000</v>
      </c>
      <c r="D3211" s="33"/>
      <c r="E3211" s="33">
        <v>2.0194549999999999E-3</v>
      </c>
      <c r="F3211" s="33">
        <v>9.7390197863999997E-7</v>
      </c>
      <c r="G3211" s="38">
        <f t="shared" si="695"/>
        <v>3.4230907891592555</v>
      </c>
      <c r="H3211" s="31"/>
      <c r="I3211" s="31"/>
      <c r="J3211" s="38">
        <f t="shared" si="696"/>
        <v>0.48568819999999996</v>
      </c>
      <c r="K3211" s="38">
        <f t="shared" si="697"/>
        <v>0.65726003411905698</v>
      </c>
      <c r="L3211" s="32"/>
      <c r="M3211" s="25"/>
    </row>
    <row r="3212" spans="1:13" x14ac:dyDescent="0.2">
      <c r="B3212" s="48"/>
      <c r="C3212" s="33"/>
      <c r="D3212" s="33"/>
      <c r="E3212" s="33"/>
      <c r="F3212" s="33"/>
      <c r="G3212" s="31"/>
      <c r="H3212" s="31"/>
      <c r="I3212" s="31"/>
      <c r="J3212" s="31"/>
      <c r="K3212" s="31"/>
      <c r="L3212" s="32"/>
    </row>
    <row r="3213" spans="1:13" x14ac:dyDescent="0.2">
      <c r="A3213" s="25">
        <v>1</v>
      </c>
      <c r="B3213" s="35" t="s">
        <v>2789</v>
      </c>
      <c r="C3213" s="33">
        <f>AVERAGE(C3214:C3220)</f>
        <v>1496611857.1428571</v>
      </c>
      <c r="D3213" s="33"/>
      <c r="E3213" s="33">
        <f>AVERAGE(E3214:E3220)</f>
        <v>2.015950857142857E-3</v>
      </c>
      <c r="F3213" s="33">
        <f>2*STDEV(E3214:E3220)</f>
        <v>7.6011352535563406E-7</v>
      </c>
      <c r="G3213" s="38">
        <f t="shared" si="695"/>
        <v>1.6819587231906574</v>
      </c>
      <c r="H3213" s="38">
        <f>G3213-I3213</f>
        <v>-3.9180412768093422</v>
      </c>
      <c r="I3213" s="38">
        <v>5.6</v>
      </c>
      <c r="J3213" s="31"/>
      <c r="K3213" s="38">
        <f>F3213/0.0020052*1000</f>
        <v>0.37907117761601539</v>
      </c>
      <c r="L3213" s="32"/>
      <c r="M3213" s="25"/>
    </row>
    <row r="3214" spans="1:13" x14ac:dyDescent="0.2">
      <c r="A3214" s="25"/>
      <c r="B3214" s="48" t="s">
        <v>2788</v>
      </c>
      <c r="C3214" s="33">
        <v>1504594000</v>
      </c>
      <c r="D3214" s="33"/>
      <c r="E3214" s="33">
        <v>2.015958E-3</v>
      </c>
      <c r="F3214" s="33">
        <v>3.6892523815199995E-7</v>
      </c>
      <c r="G3214" s="38">
        <f t="shared" ref="G3214:G3220" si="698">1000*(E3214/((1+(0)/1000)*(E$3064/((1+((4.87)/1000))*0.0020052)))/0.0020052-1)</f>
        <v>1.6855078529267598</v>
      </c>
      <c r="H3214" s="31"/>
      <c r="I3214" s="31"/>
      <c r="J3214" s="38">
        <f t="shared" ref="J3214:J3220" si="699">F3214/0.0020052*1000</f>
        <v>0.18398425999999998</v>
      </c>
      <c r="K3214" s="38">
        <f t="shared" ref="K3214:K3220" si="700">SQRT((F3214/0.0020052*1000)^2+(F$3064/0.0020052*1000)^2)</f>
        <v>0.47952886540717393</v>
      </c>
      <c r="L3214" s="32"/>
      <c r="M3214" s="25"/>
    </row>
    <row r="3215" spans="1:13" x14ac:dyDescent="0.2">
      <c r="A3215" s="25"/>
      <c r="B3215" s="48" t="s">
        <v>2787</v>
      </c>
      <c r="C3215" s="33">
        <v>1504503000</v>
      </c>
      <c r="D3215" s="33"/>
      <c r="E3215" s="33">
        <v>2.0154690000000002E-3</v>
      </c>
      <c r="F3215" s="33">
        <v>6.9224476895999993E-7</v>
      </c>
      <c r="G3215" s="38">
        <f t="shared" si="698"/>
        <v>1.4425344311888022</v>
      </c>
      <c r="H3215" s="31"/>
      <c r="I3215" s="31"/>
      <c r="J3215" s="38">
        <f t="shared" si="699"/>
        <v>0.3452248</v>
      </c>
      <c r="K3215" s="38">
        <f t="shared" si="700"/>
        <v>0.56149611518334119</v>
      </c>
      <c r="L3215" s="32"/>
      <c r="M3215" s="25"/>
    </row>
    <row r="3216" spans="1:13" x14ac:dyDescent="0.2">
      <c r="A3216" s="25"/>
      <c r="B3216" s="48" t="s">
        <v>2786</v>
      </c>
      <c r="C3216" s="33">
        <v>1501881000</v>
      </c>
      <c r="D3216" s="33"/>
      <c r="E3216" s="33">
        <v>2.0160080000000001E-3</v>
      </c>
      <c r="F3216" s="33">
        <v>7.3415024064000001E-7</v>
      </c>
      <c r="G3216" s="38">
        <f t="shared" si="698"/>
        <v>1.7103517610799202</v>
      </c>
      <c r="H3216" s="31"/>
      <c r="I3216" s="31"/>
      <c r="J3216" s="38">
        <f t="shared" si="699"/>
        <v>0.36612319999999998</v>
      </c>
      <c r="K3216" s="38">
        <f t="shared" si="700"/>
        <v>0.57458151937665369</v>
      </c>
      <c r="L3216" s="32"/>
      <c r="M3216" s="25"/>
    </row>
    <row r="3217" spans="1:13" x14ac:dyDescent="0.2">
      <c r="A3217" s="25"/>
      <c r="B3217" s="48" t="s">
        <v>2785</v>
      </c>
      <c r="C3217" s="33">
        <v>1491948000</v>
      </c>
      <c r="D3217" s="33"/>
      <c r="E3217" s="33">
        <v>2.0161889999999998E-3</v>
      </c>
      <c r="F3217" s="33">
        <v>3.62507635656E-7</v>
      </c>
      <c r="G3217" s="38">
        <f t="shared" si="698"/>
        <v>1.8002867085942231</v>
      </c>
      <c r="H3217" s="31"/>
      <c r="I3217" s="31"/>
      <c r="J3217" s="38">
        <f t="shared" si="699"/>
        <v>0.18078378000000001</v>
      </c>
      <c r="K3217" s="38">
        <f t="shared" si="700"/>
        <v>0.47831004583014175</v>
      </c>
      <c r="L3217" s="32"/>
      <c r="M3217" s="25"/>
    </row>
    <row r="3218" spans="1:13" x14ac:dyDescent="0.2">
      <c r="A3218" s="25"/>
      <c r="B3218" s="48" t="s">
        <v>2784</v>
      </c>
      <c r="C3218" s="33">
        <v>1493579000</v>
      </c>
      <c r="D3218" s="33"/>
      <c r="E3218" s="33">
        <v>2.0155749999999999E-3</v>
      </c>
      <c r="F3218" s="33">
        <v>4.9839927768000005E-7</v>
      </c>
      <c r="G3218" s="38">
        <f t="shared" si="698"/>
        <v>1.4952035164734756</v>
      </c>
      <c r="H3218" s="31"/>
      <c r="I3218" s="31"/>
      <c r="J3218" s="38">
        <f t="shared" si="699"/>
        <v>0.24855340000000001</v>
      </c>
      <c r="K3218" s="38">
        <f t="shared" si="700"/>
        <v>0.50781543643582161</v>
      </c>
      <c r="L3218" s="32"/>
      <c r="M3218" s="25"/>
    </row>
    <row r="3219" spans="1:13" x14ac:dyDescent="0.2">
      <c r="A3219" s="25"/>
      <c r="B3219" s="48" t="s">
        <v>2783</v>
      </c>
      <c r="C3219" s="33">
        <v>1490772000</v>
      </c>
      <c r="D3219" s="33"/>
      <c r="E3219" s="33">
        <v>2.0166020000000002E-3</v>
      </c>
      <c r="F3219" s="33">
        <v>7.1142651215999998E-7</v>
      </c>
      <c r="G3219" s="38">
        <f t="shared" si="698"/>
        <v>2.0054973899394923</v>
      </c>
      <c r="H3219" s="31"/>
      <c r="I3219" s="31"/>
      <c r="J3219" s="38">
        <f t="shared" si="699"/>
        <v>0.35479080000000002</v>
      </c>
      <c r="K3219" s="38">
        <f t="shared" si="700"/>
        <v>0.56742773689306369</v>
      </c>
      <c r="L3219" s="32"/>
      <c r="M3219" s="25"/>
    </row>
    <row r="3220" spans="1:13" x14ac:dyDescent="0.2">
      <c r="A3220" s="25"/>
      <c r="B3220" s="48" t="s">
        <v>2782</v>
      </c>
      <c r="C3220" s="33">
        <v>1489006000</v>
      </c>
      <c r="D3220" s="33"/>
      <c r="E3220" s="33">
        <v>2.015855E-3</v>
      </c>
      <c r="F3220" s="33">
        <v>4.1885138951999996E-7</v>
      </c>
      <c r="G3220" s="38">
        <f t="shared" si="698"/>
        <v>1.6343294021312627</v>
      </c>
      <c r="H3220" s="31"/>
      <c r="I3220" s="31"/>
      <c r="J3220" s="38">
        <f t="shared" si="699"/>
        <v>0.20888259999999997</v>
      </c>
      <c r="K3220" s="38">
        <f t="shared" si="700"/>
        <v>0.48962196173548417</v>
      </c>
      <c r="L3220" s="32"/>
      <c r="M3220" s="25"/>
    </row>
    <row r="3221" spans="1:13" x14ac:dyDescent="0.2">
      <c r="B3221" s="48"/>
      <c r="C3221" s="33"/>
      <c r="D3221" s="33"/>
      <c r="E3221" s="33"/>
      <c r="F3221" s="33"/>
      <c r="G3221" s="31"/>
      <c r="H3221" s="31"/>
      <c r="I3221" s="31"/>
      <c r="J3221" s="31"/>
      <c r="K3221" s="31"/>
      <c r="L3221" s="32"/>
    </row>
    <row r="3222" spans="1:13" x14ac:dyDescent="0.2">
      <c r="A3222" s="25">
        <v>1</v>
      </c>
      <c r="B3222" s="35" t="s">
        <v>2774</v>
      </c>
      <c r="C3222" s="33">
        <f>AVERAGE(C3223:C3229)</f>
        <v>1564239714.2857144</v>
      </c>
      <c r="D3222" s="33"/>
      <c r="E3222" s="33">
        <f>AVERAGE(E3223:E3229)</f>
        <v>2.016393E-3</v>
      </c>
      <c r="F3222" s="33">
        <f>2*STDEV(E3223:E3229)</f>
        <v>3.849657993467233E-7</v>
      </c>
      <c r="G3222" s="38">
        <f t="shared" ref="G3222:G3229" si="701">1000*(E3222/((1+(0)/1000)*(E$3064/((1+((4.87)/1000))*0.0020052)))/0.0020052-1)</f>
        <v>1.9016498538593218</v>
      </c>
      <c r="H3222" s="38">
        <f>G3222-I3222</f>
        <v>-3.7383501461406778</v>
      </c>
      <c r="I3222" s="38">
        <v>5.64</v>
      </c>
      <c r="J3222" s="31"/>
      <c r="K3222" s="38">
        <f>F3222/0.0020052*1000</f>
        <v>0.19198374194430645</v>
      </c>
      <c r="L3222" s="32" t="s">
        <v>3022</v>
      </c>
      <c r="M3222" s="25"/>
    </row>
    <row r="3223" spans="1:13" x14ac:dyDescent="0.2">
      <c r="A3223" s="25"/>
      <c r="B3223" s="48" t="s">
        <v>2773</v>
      </c>
      <c r="C3223" s="33">
        <v>1590328000</v>
      </c>
      <c r="D3223" s="33"/>
      <c r="E3223" s="33">
        <v>2.0166820000000001E-3</v>
      </c>
      <c r="F3223" s="33">
        <v>9.1702969415999997E-7</v>
      </c>
      <c r="G3223" s="38">
        <f t="shared" si="701"/>
        <v>2.0452476429846378</v>
      </c>
      <c r="H3223" s="31"/>
      <c r="I3223" s="31"/>
      <c r="J3223" s="38">
        <f t="shared" ref="J3223:J3229" si="702">F3223/0.0020052*1000</f>
        <v>0.4573258</v>
      </c>
      <c r="K3223" s="38">
        <f t="shared" ref="K3223:K3229" si="703">SQRT((F3223/0.0020052*1000)^2+(F$3064/0.0020052*1000)^2)</f>
        <v>0.63658825953404441</v>
      </c>
      <c r="L3223" s="32"/>
      <c r="M3223" s="25"/>
    </row>
    <row r="3224" spans="1:13" x14ac:dyDescent="0.2">
      <c r="A3224" s="25"/>
      <c r="B3224" s="48" t="s">
        <v>2772</v>
      </c>
      <c r="C3224" s="33">
        <v>1578621000</v>
      </c>
      <c r="D3224" s="33"/>
      <c r="E3224" s="33">
        <v>2.0161250000000001E-3</v>
      </c>
      <c r="F3224" s="33">
        <v>5.5049798303999992E-7</v>
      </c>
      <c r="G3224" s="38">
        <f t="shared" si="701"/>
        <v>1.768486506158462</v>
      </c>
      <c r="H3224" s="31"/>
      <c r="I3224" s="31"/>
      <c r="J3224" s="38">
        <f t="shared" si="702"/>
        <v>0.27453519999999998</v>
      </c>
      <c r="K3224" s="38">
        <f t="shared" si="703"/>
        <v>0.52102524014675522</v>
      </c>
      <c r="L3224" s="32"/>
      <c r="M3224" s="25"/>
    </row>
    <row r="3225" spans="1:13" x14ac:dyDescent="0.2">
      <c r="A3225" s="25"/>
      <c r="B3225" s="48" t="s">
        <v>2771</v>
      </c>
      <c r="C3225" s="33">
        <v>1573637000</v>
      </c>
      <c r="D3225" s="33"/>
      <c r="E3225" s="33">
        <v>2.016304E-3</v>
      </c>
      <c r="F3225" s="33">
        <v>6.4853020583999993E-7</v>
      </c>
      <c r="G3225" s="38">
        <f t="shared" si="701"/>
        <v>1.8574276973466475</v>
      </c>
      <c r="H3225" s="31"/>
      <c r="I3225" s="31"/>
      <c r="J3225" s="38">
        <f t="shared" si="702"/>
        <v>0.32342419999999994</v>
      </c>
      <c r="K3225" s="38">
        <f t="shared" si="703"/>
        <v>0.54836205008788119</v>
      </c>
      <c r="L3225" s="32"/>
      <c r="M3225" s="25"/>
    </row>
    <row r="3226" spans="1:13" x14ac:dyDescent="0.2">
      <c r="A3226" s="25"/>
      <c r="B3226" s="48" t="s">
        <v>2770</v>
      </c>
      <c r="C3226" s="33">
        <v>1553912000</v>
      </c>
      <c r="D3226" s="33"/>
      <c r="E3226" s="33">
        <v>2.0165309999999998E-3</v>
      </c>
      <c r="F3226" s="33">
        <v>4.3544963304000001E-7</v>
      </c>
      <c r="G3226" s="38">
        <f t="shared" si="701"/>
        <v>1.9702190403618758</v>
      </c>
      <c r="H3226" s="31"/>
      <c r="I3226" s="31"/>
      <c r="J3226" s="38">
        <f t="shared" si="702"/>
        <v>0.2171602</v>
      </c>
      <c r="K3226" s="38">
        <f t="shared" si="703"/>
        <v>0.49321017557932029</v>
      </c>
      <c r="L3226" s="32"/>
      <c r="M3226" s="25"/>
    </row>
    <row r="3227" spans="1:13" x14ac:dyDescent="0.2">
      <c r="A3227" s="25"/>
      <c r="B3227" s="48" t="s">
        <v>2769</v>
      </c>
      <c r="C3227" s="33">
        <v>1548692000</v>
      </c>
      <c r="D3227" s="33"/>
      <c r="E3227" s="33">
        <v>2.0164950000000001E-3</v>
      </c>
      <c r="F3227" s="33">
        <v>6.8599055015999987E-7</v>
      </c>
      <c r="G3227" s="38">
        <f t="shared" si="701"/>
        <v>1.9523314264917602</v>
      </c>
      <c r="H3227" s="31"/>
      <c r="I3227" s="31"/>
      <c r="J3227" s="38">
        <f t="shared" si="702"/>
        <v>0.34210579999999996</v>
      </c>
      <c r="K3227" s="38">
        <f t="shared" si="703"/>
        <v>0.55958386612248201</v>
      </c>
      <c r="L3227" s="32"/>
      <c r="M3227" s="25"/>
    </row>
    <row r="3228" spans="1:13" x14ac:dyDescent="0.2">
      <c r="A3228" s="25"/>
      <c r="B3228" s="48" t="s">
        <v>2768</v>
      </c>
      <c r="C3228" s="33">
        <v>1553375000</v>
      </c>
      <c r="D3228" s="33"/>
      <c r="E3228" s="33">
        <v>2.0162209999999999E-3</v>
      </c>
      <c r="F3228" s="33">
        <v>6.1648350048000003E-7</v>
      </c>
      <c r="G3228" s="38">
        <f t="shared" si="701"/>
        <v>1.8161868098123257</v>
      </c>
      <c r="H3228" s="31"/>
      <c r="I3228" s="31"/>
      <c r="J3228" s="38">
        <f t="shared" si="702"/>
        <v>0.3074424</v>
      </c>
      <c r="K3228" s="38">
        <f t="shared" si="703"/>
        <v>0.53909048790412162</v>
      </c>
      <c r="L3228" s="32"/>
      <c r="M3228" s="25"/>
    </row>
    <row r="3229" spans="1:13" x14ac:dyDescent="0.2">
      <c r="A3229" s="25"/>
      <c r="B3229" s="48" t="s">
        <v>2767</v>
      </c>
      <c r="C3229" s="33">
        <v>1551113000</v>
      </c>
      <c r="D3229" s="33"/>
      <c r="E3229" s="33">
        <v>2.016393E-3</v>
      </c>
      <c r="F3229" s="33">
        <v>7.763272163999999E-7</v>
      </c>
      <c r="G3229" s="38">
        <f t="shared" si="701"/>
        <v>1.9016498538593218</v>
      </c>
      <c r="H3229" s="31"/>
      <c r="I3229" s="31"/>
      <c r="J3229" s="38">
        <f t="shared" si="702"/>
        <v>0.38715699999999997</v>
      </c>
      <c r="K3229" s="38">
        <f t="shared" si="703"/>
        <v>0.58820767376832472</v>
      </c>
      <c r="L3229" s="32"/>
      <c r="M3229" s="25"/>
    </row>
    <row r="3230" spans="1:13" x14ac:dyDescent="0.2">
      <c r="B3230" s="48"/>
      <c r="C3230" s="33"/>
      <c r="D3230" s="33"/>
      <c r="E3230" s="33"/>
      <c r="F3230" s="33"/>
      <c r="G3230" s="31"/>
      <c r="H3230" s="31"/>
      <c r="I3230" s="31"/>
      <c r="J3230" s="31"/>
      <c r="K3230" s="31"/>
      <c r="L3230" s="32"/>
    </row>
    <row r="3231" spans="1:13" x14ac:dyDescent="0.2">
      <c r="B3231" s="48"/>
      <c r="C3231" s="33"/>
      <c r="D3231" s="33"/>
      <c r="E3231" s="33"/>
      <c r="F3231" s="33"/>
      <c r="G3231" s="31"/>
      <c r="H3231" s="31"/>
      <c r="I3231" s="31"/>
      <c r="J3231" s="31"/>
      <c r="K3231" s="31"/>
      <c r="L3231" s="32"/>
    </row>
    <row r="3232" spans="1:13" x14ac:dyDescent="0.2">
      <c r="B3232" s="48"/>
      <c r="C3232" s="33"/>
      <c r="D3232" s="33"/>
      <c r="E3232" s="33"/>
      <c r="F3232" s="33"/>
      <c r="G3232" s="31"/>
      <c r="H3232" s="31"/>
      <c r="I3232" s="31"/>
      <c r="J3232" s="31"/>
      <c r="K3232" s="31"/>
      <c r="L3232" s="32"/>
    </row>
    <row r="3233" spans="1:12" x14ac:dyDescent="0.2">
      <c r="B3233" s="48"/>
      <c r="C3233" s="33"/>
      <c r="D3233" s="33"/>
      <c r="E3233" s="33"/>
      <c r="F3233" s="33"/>
      <c r="G3233" s="31"/>
      <c r="H3233" s="31"/>
      <c r="I3233" s="31"/>
      <c r="J3233" s="31"/>
      <c r="K3233" s="31"/>
      <c r="L3233" s="32"/>
    </row>
    <row r="3234" spans="1:12" x14ac:dyDescent="0.2">
      <c r="B3234" s="48"/>
      <c r="C3234" s="33"/>
      <c r="D3234" s="33"/>
      <c r="E3234" s="33"/>
      <c r="F3234" s="33"/>
      <c r="G3234" s="31"/>
      <c r="H3234" s="31"/>
      <c r="I3234" s="31"/>
      <c r="J3234" s="31"/>
      <c r="K3234" s="31"/>
      <c r="L3234" s="32"/>
    </row>
    <row r="3235" spans="1:12" x14ac:dyDescent="0.2">
      <c r="B3235" s="48"/>
      <c r="C3235" s="33"/>
      <c r="D3235" s="33"/>
      <c r="E3235" s="33"/>
      <c r="F3235" s="33"/>
      <c r="G3235" s="31"/>
      <c r="H3235" s="31"/>
      <c r="I3235" s="31"/>
      <c r="J3235" s="31"/>
      <c r="K3235" s="31"/>
      <c r="L3235" s="32"/>
    </row>
    <row r="3236" spans="1:12" x14ac:dyDescent="0.2">
      <c r="B3236" s="30" t="s">
        <v>3618</v>
      </c>
      <c r="C3236" s="33"/>
      <c r="D3236" s="33"/>
      <c r="E3236" s="33"/>
      <c r="F3236" s="33"/>
      <c r="G3236" s="31"/>
      <c r="H3236" s="31"/>
      <c r="I3236" s="31"/>
      <c r="J3236" s="31"/>
      <c r="K3236" s="31"/>
      <c r="L3236" s="32"/>
    </row>
    <row r="3237" spans="1:12" x14ac:dyDescent="0.2">
      <c r="B3237" s="30" t="s">
        <v>3634</v>
      </c>
      <c r="C3237" s="33"/>
      <c r="D3237" s="33"/>
      <c r="E3237" s="33"/>
      <c r="F3237" s="33"/>
      <c r="G3237" s="31"/>
      <c r="H3237" s="37"/>
      <c r="I3237" s="31"/>
      <c r="J3237" s="31"/>
      <c r="K3237" s="31"/>
      <c r="L3237" s="32"/>
    </row>
    <row r="3238" spans="1:12" x14ac:dyDescent="0.2">
      <c r="A3238" s="7">
        <v>1</v>
      </c>
      <c r="B3238" s="35" t="s">
        <v>3617</v>
      </c>
      <c r="C3238" s="33">
        <f>AVERAGE(C3243,C3245:C3258,C3260)</f>
        <v>2151401500</v>
      </c>
      <c r="D3238" s="33"/>
      <c r="E3238" s="33">
        <f>AVERAGE(E3243,E3245:E3258,E3260)</f>
        <v>2.0263789375000001E-3</v>
      </c>
      <c r="F3238" s="33">
        <f>2*STDEV(E3243,E3245:E3258,E3260)</f>
        <v>1.4022078721311822E-6</v>
      </c>
      <c r="G3238" s="38">
        <f t="shared" ref="G3238:G3260" si="704">1000*(E3238/((1+(0)/1000)*(E$3238/((1+((4.87)/1000))*0.0020052)))/0.0020052-1)</f>
        <v>4.8699999999999299</v>
      </c>
      <c r="H3238" s="38">
        <f>G3238-I3238</f>
        <v>-7.0166095156309893E-14</v>
      </c>
      <c r="I3238" s="38">
        <v>4.87</v>
      </c>
      <c r="J3238" s="31"/>
      <c r="K3238" s="38">
        <f>F3238/0.0020052*1000</f>
        <v>0.69928579300378124</v>
      </c>
      <c r="L3238" s="32"/>
    </row>
    <row r="3239" spans="1:12" x14ac:dyDescent="0.2">
      <c r="B3239" s="48" t="s">
        <v>3616</v>
      </c>
      <c r="C3239" s="33">
        <v>2242165000</v>
      </c>
      <c r="D3239" s="33"/>
      <c r="E3239" s="33">
        <v>2.0297539999999999E-3</v>
      </c>
      <c r="F3239" s="33">
        <v>6.9506247599999996E-7</v>
      </c>
      <c r="G3239" s="38">
        <f t="shared" si="704"/>
        <v>6.5436746477234298</v>
      </c>
      <c r="H3239" s="31"/>
      <c r="I3239" s="31"/>
      <c r="J3239" s="38">
        <f t="shared" ref="J3239:J3260" si="705">F3239/0.0020052*1000</f>
        <v>0.34662999999999999</v>
      </c>
      <c r="K3239" s="38">
        <f t="shared" ref="K3239:K3260" si="706">SQRT((F3239/0.0020052*1000)^2+(F$3238/0.0020052*1000)^2)</f>
        <v>0.78048252843797039</v>
      </c>
      <c r="L3239" s="32" t="s">
        <v>3524</v>
      </c>
    </row>
    <row r="3240" spans="1:12" x14ac:dyDescent="0.2">
      <c r="B3240" s="48" t="s">
        <v>3615</v>
      </c>
      <c r="C3240" s="33">
        <v>2225069000</v>
      </c>
      <c r="D3240" s="33"/>
      <c r="E3240" s="33">
        <v>2.0289290000000001E-3</v>
      </c>
      <c r="F3240" s="33">
        <v>1.15273694376E-6</v>
      </c>
      <c r="G3240" s="38">
        <f t="shared" si="704"/>
        <v>6.1345617544446007</v>
      </c>
      <c r="H3240" s="31"/>
      <c r="I3240" s="31"/>
      <c r="J3240" s="38">
        <f t="shared" si="705"/>
        <v>0.57487379999999999</v>
      </c>
      <c r="K3240" s="38">
        <f t="shared" si="706"/>
        <v>0.90525162591589259</v>
      </c>
      <c r="L3240" s="32" t="s">
        <v>3524</v>
      </c>
    </row>
    <row r="3241" spans="1:12" x14ac:dyDescent="0.2">
      <c r="B3241" s="48" t="s">
        <v>3614</v>
      </c>
      <c r="C3241" s="33">
        <v>2186672000</v>
      </c>
      <c r="D3241" s="33"/>
      <c r="E3241" s="33">
        <v>2.028696E-3</v>
      </c>
      <c r="F3241" s="33">
        <v>7.3144121543999995E-7</v>
      </c>
      <c r="G3241" s="38">
        <f t="shared" si="704"/>
        <v>6.0190183554942323</v>
      </c>
      <c r="H3241" s="31"/>
      <c r="I3241" s="31"/>
      <c r="J3241" s="38">
        <f t="shared" si="705"/>
        <v>0.36477219999999999</v>
      </c>
      <c r="K3241" s="38">
        <f t="shared" si="706"/>
        <v>0.78870740974696518</v>
      </c>
      <c r="L3241" s="32" t="s">
        <v>3524</v>
      </c>
    </row>
    <row r="3242" spans="1:12" x14ac:dyDescent="0.2">
      <c r="B3242" s="48" t="s">
        <v>3613</v>
      </c>
      <c r="C3242" s="33">
        <v>2264886000</v>
      </c>
      <c r="D3242" s="33"/>
      <c r="E3242" s="33">
        <v>2.027896E-3</v>
      </c>
      <c r="F3242" s="33">
        <v>1.1205879731999999E-6</v>
      </c>
      <c r="G3242" s="38">
        <f t="shared" si="704"/>
        <v>5.6223028226176641</v>
      </c>
      <c r="H3242" s="31"/>
      <c r="I3242" s="31"/>
      <c r="J3242" s="38">
        <f t="shared" si="705"/>
        <v>0.55884100000000003</v>
      </c>
      <c r="K3242" s="38">
        <f t="shared" si="706"/>
        <v>0.89515578732303758</v>
      </c>
      <c r="L3242" s="32" t="s">
        <v>3524</v>
      </c>
    </row>
    <row r="3243" spans="1:12" x14ac:dyDescent="0.2">
      <c r="B3243" s="48" t="s">
        <v>3612</v>
      </c>
      <c r="C3243" s="33">
        <v>2362487000</v>
      </c>
      <c r="D3243" s="33"/>
      <c r="E3243" s="33">
        <v>2.0263389999999998E-3</v>
      </c>
      <c r="F3243" s="33">
        <v>8.0568214128000006E-7</v>
      </c>
      <c r="G3243" s="38">
        <f t="shared" si="704"/>
        <v>4.8501952167567808</v>
      </c>
      <c r="H3243" s="31"/>
      <c r="I3243" s="31"/>
      <c r="J3243" s="38">
        <f t="shared" si="705"/>
        <v>0.40179640000000005</v>
      </c>
      <c r="K3243" s="38">
        <f t="shared" si="706"/>
        <v>0.80649920480424975</v>
      </c>
      <c r="L3243" s="32"/>
    </row>
    <row r="3244" spans="1:12" x14ac:dyDescent="0.2">
      <c r="B3244" s="48" t="s">
        <v>3611</v>
      </c>
      <c r="C3244" s="33">
        <v>2206073000</v>
      </c>
      <c r="D3244" s="33"/>
      <c r="E3244" s="33">
        <v>2.0282080000000001E-3</v>
      </c>
      <c r="F3244" s="33">
        <v>6.5065692096000001E-7</v>
      </c>
      <c r="G3244" s="38">
        <f t="shared" si="704"/>
        <v>5.7770218804396034</v>
      </c>
      <c r="H3244" s="31"/>
      <c r="I3244" s="31"/>
      <c r="J3244" s="38">
        <f t="shared" si="705"/>
        <v>0.32448480000000002</v>
      </c>
      <c r="K3244" s="38">
        <f t="shared" si="706"/>
        <v>0.77090272131311566</v>
      </c>
      <c r="L3244" s="32" t="s">
        <v>3524</v>
      </c>
    </row>
    <row r="3245" spans="1:12" x14ac:dyDescent="0.2">
      <c r="B3245" s="48" t="s">
        <v>3610</v>
      </c>
      <c r="C3245" s="33">
        <v>2365190000</v>
      </c>
      <c r="D3245" s="33"/>
      <c r="E3245" s="33">
        <v>2.0263289999999999E-3</v>
      </c>
      <c r="F3245" s="33">
        <v>3.57586554024E-7</v>
      </c>
      <c r="G3245" s="38">
        <f t="shared" si="704"/>
        <v>4.8452362725959208</v>
      </c>
      <c r="H3245" s="31"/>
      <c r="I3245" s="31"/>
      <c r="J3245" s="38">
        <f t="shared" si="705"/>
        <v>0.17832962000000002</v>
      </c>
      <c r="K3245" s="38">
        <f t="shared" si="706"/>
        <v>0.72166617882943052</v>
      </c>
      <c r="L3245" s="32"/>
    </row>
    <row r="3246" spans="1:12" x14ac:dyDescent="0.2">
      <c r="B3246" s="48" t="s">
        <v>3609</v>
      </c>
      <c r="C3246" s="33">
        <v>2298325000</v>
      </c>
      <c r="D3246" s="33"/>
      <c r="E3246" s="33">
        <v>2.0271030000000002E-3</v>
      </c>
      <c r="F3246" s="33">
        <v>6.6224697695999996E-7</v>
      </c>
      <c r="G3246" s="38">
        <f t="shared" si="704"/>
        <v>5.229058550654031</v>
      </c>
      <c r="H3246" s="31"/>
      <c r="I3246" s="31"/>
      <c r="J3246" s="38">
        <f t="shared" si="705"/>
        <v>0.33026479999999997</v>
      </c>
      <c r="K3246" s="38">
        <f t="shared" si="706"/>
        <v>0.77335338521012964</v>
      </c>
      <c r="L3246" s="32"/>
    </row>
    <row r="3247" spans="1:12" x14ac:dyDescent="0.2">
      <c r="B3247" s="48" t="s">
        <v>3608</v>
      </c>
      <c r="C3247" s="33">
        <v>2383038000</v>
      </c>
      <c r="D3247" s="33"/>
      <c r="E3247" s="33">
        <v>2.0258020000000002E-3</v>
      </c>
      <c r="F3247" s="33">
        <v>4.7406938399999995E-7</v>
      </c>
      <c r="G3247" s="38">
        <f t="shared" si="704"/>
        <v>4.5838999153138271</v>
      </c>
      <c r="H3247" s="31"/>
      <c r="I3247" s="31"/>
      <c r="J3247" s="38">
        <f t="shared" si="705"/>
        <v>0.23641999999999999</v>
      </c>
      <c r="K3247" s="38">
        <f t="shared" si="706"/>
        <v>0.73817005946931169</v>
      </c>
      <c r="L3247" s="32"/>
    </row>
    <row r="3248" spans="1:12" x14ac:dyDescent="0.2">
      <c r="B3248" s="48" t="s">
        <v>3607</v>
      </c>
      <c r="C3248" s="33">
        <v>2307615000</v>
      </c>
      <c r="D3248" s="33"/>
      <c r="E3248" s="33">
        <v>2.0274960000000002E-3</v>
      </c>
      <c r="F3248" s="33">
        <v>5.7967404407999994E-7</v>
      </c>
      <c r="G3248" s="38">
        <f t="shared" si="704"/>
        <v>5.4239450561797131</v>
      </c>
      <c r="H3248" s="31"/>
      <c r="I3248" s="31"/>
      <c r="J3248" s="38">
        <f t="shared" si="705"/>
        <v>0.28908539999999999</v>
      </c>
      <c r="K3248" s="38">
        <f t="shared" si="706"/>
        <v>0.75668420677987402</v>
      </c>
      <c r="L3248" s="32"/>
    </row>
    <row r="3249" spans="1:12" x14ac:dyDescent="0.2">
      <c r="B3249" s="48" t="s">
        <v>3606</v>
      </c>
      <c r="C3249" s="33">
        <v>2298884000</v>
      </c>
      <c r="D3249" s="33"/>
      <c r="E3249" s="33">
        <v>2.0260880000000001E-3</v>
      </c>
      <c r="F3249" s="33">
        <v>5.2946303400000003E-7</v>
      </c>
      <c r="G3249" s="38">
        <f t="shared" si="704"/>
        <v>4.7257257183168644</v>
      </c>
      <c r="H3249" s="31"/>
      <c r="I3249" s="31"/>
      <c r="J3249" s="38">
        <f t="shared" si="705"/>
        <v>0.26404500000000003</v>
      </c>
      <c r="K3249" s="38">
        <f t="shared" si="706"/>
        <v>0.7474760078570597</v>
      </c>
      <c r="L3249" s="32"/>
    </row>
    <row r="3250" spans="1:12" x14ac:dyDescent="0.2">
      <c r="B3250" s="48" t="s">
        <v>3605</v>
      </c>
      <c r="C3250" s="33">
        <v>2236567000</v>
      </c>
      <c r="D3250" s="33"/>
      <c r="E3250" s="33">
        <v>2.027587E-3</v>
      </c>
      <c r="F3250" s="33">
        <v>8.8418491919999991E-7</v>
      </c>
      <c r="G3250" s="38">
        <f t="shared" si="704"/>
        <v>5.4690714480443159</v>
      </c>
      <c r="H3250" s="31"/>
      <c r="I3250" s="31"/>
      <c r="J3250" s="38">
        <f t="shared" si="705"/>
        <v>0.44094599999999995</v>
      </c>
      <c r="K3250" s="38">
        <f t="shared" si="706"/>
        <v>0.8267006684483369</v>
      </c>
      <c r="L3250" s="32"/>
    </row>
    <row r="3251" spans="1:12" x14ac:dyDescent="0.2">
      <c r="B3251" s="48" t="s">
        <v>3604</v>
      </c>
      <c r="C3251" s="33">
        <v>2201464000</v>
      </c>
      <c r="D3251" s="33"/>
      <c r="E3251" s="33">
        <v>2.026838E-3</v>
      </c>
      <c r="F3251" s="33">
        <v>4.5771858215999996E-7</v>
      </c>
      <c r="G3251" s="38">
        <f t="shared" si="704"/>
        <v>5.0976465303886886</v>
      </c>
      <c r="H3251" s="31"/>
      <c r="I3251" s="31"/>
      <c r="J3251" s="38">
        <f t="shared" si="705"/>
        <v>0.22826579999999999</v>
      </c>
      <c r="K3251" s="38">
        <f t="shared" si="706"/>
        <v>0.73559900472102813</v>
      </c>
      <c r="L3251" s="32"/>
    </row>
    <row r="3252" spans="1:12" x14ac:dyDescent="0.2">
      <c r="B3252" s="48" t="s">
        <v>3603</v>
      </c>
      <c r="C3252" s="33">
        <v>2201791000</v>
      </c>
      <c r="D3252" s="33"/>
      <c r="E3252" s="33">
        <v>2.0264079999999999E-3</v>
      </c>
      <c r="F3252" s="33">
        <v>7.0242958080000015E-7</v>
      </c>
      <c r="G3252" s="38">
        <f t="shared" si="704"/>
        <v>4.8844119314674916</v>
      </c>
      <c r="H3252" s="31"/>
      <c r="I3252" s="31"/>
      <c r="J3252" s="38">
        <f t="shared" si="705"/>
        <v>0.35030400000000006</v>
      </c>
      <c r="K3252" s="38">
        <f t="shared" si="706"/>
        <v>0.78212116242493224</v>
      </c>
      <c r="L3252" s="32"/>
    </row>
    <row r="3253" spans="1:12" x14ac:dyDescent="0.2">
      <c r="B3253" s="48" t="s">
        <v>3602</v>
      </c>
      <c r="C3253" s="33">
        <v>1969360000</v>
      </c>
      <c r="D3253" s="33"/>
      <c r="E3253" s="33">
        <v>2.026796E-3</v>
      </c>
      <c r="F3253" s="33">
        <v>1.1243136347999998E-6</v>
      </c>
      <c r="G3253" s="38">
        <f t="shared" si="704"/>
        <v>5.0768189649126327</v>
      </c>
      <c r="H3253" s="31"/>
      <c r="I3253" s="31"/>
      <c r="J3253" s="38">
        <f t="shared" si="705"/>
        <v>0.56069899999999995</v>
      </c>
      <c r="K3253" s="38">
        <f t="shared" si="706"/>
        <v>0.89631690204855963</v>
      </c>
      <c r="L3253" s="32"/>
    </row>
    <row r="3254" spans="1:12" x14ac:dyDescent="0.2">
      <c r="B3254" s="48" t="s">
        <v>3601</v>
      </c>
      <c r="C3254" s="33">
        <v>2003966000</v>
      </c>
      <c r="D3254" s="33"/>
      <c r="E3254" s="33">
        <v>2.025509E-3</v>
      </c>
      <c r="F3254" s="33">
        <v>4.3674138288000001E-7</v>
      </c>
      <c r="G3254" s="38">
        <f t="shared" si="704"/>
        <v>4.4386028513976328</v>
      </c>
      <c r="H3254" s="31"/>
      <c r="I3254" s="31"/>
      <c r="J3254" s="38">
        <f t="shared" si="705"/>
        <v>0.21780440000000001</v>
      </c>
      <c r="K3254" s="38">
        <f t="shared" si="706"/>
        <v>0.73242021883361952</v>
      </c>
      <c r="L3254" s="32"/>
    </row>
    <row r="3255" spans="1:12" x14ac:dyDescent="0.2">
      <c r="B3255" s="48" t="s">
        <v>3600</v>
      </c>
      <c r="C3255" s="33">
        <v>1831378000</v>
      </c>
      <c r="D3255" s="33"/>
      <c r="E3255" s="33">
        <v>2.0257000000000001E-3</v>
      </c>
      <c r="F3255" s="33">
        <v>4.0338969335999997E-7</v>
      </c>
      <c r="G3255" s="38">
        <f t="shared" si="704"/>
        <v>4.5333186848719453</v>
      </c>
      <c r="H3255" s="31"/>
      <c r="I3255" s="31"/>
      <c r="J3255" s="38">
        <f t="shared" si="705"/>
        <v>0.20117179999999998</v>
      </c>
      <c r="K3255" s="38">
        <f t="shared" si="706"/>
        <v>0.72764738260517858</v>
      </c>
      <c r="L3255" s="32"/>
    </row>
    <row r="3256" spans="1:12" x14ac:dyDescent="0.2">
      <c r="B3256" s="48" t="s">
        <v>3599</v>
      </c>
      <c r="C3256" s="33">
        <v>1892034000</v>
      </c>
      <c r="D3256" s="33"/>
      <c r="E3256" s="33">
        <v>2.0257080000000002E-3</v>
      </c>
      <c r="F3256" s="33">
        <v>3.8798855423999997E-7</v>
      </c>
      <c r="G3256" s="38">
        <f t="shared" si="704"/>
        <v>4.5372858402006333</v>
      </c>
      <c r="H3256" s="31"/>
      <c r="I3256" s="31"/>
      <c r="J3256" s="38">
        <f t="shared" si="705"/>
        <v>0.1934912</v>
      </c>
      <c r="K3256" s="38">
        <f t="shared" si="706"/>
        <v>0.72556148242197038</v>
      </c>
      <c r="L3256" s="32"/>
    </row>
    <row r="3257" spans="1:12" x14ac:dyDescent="0.2">
      <c r="B3257" s="48" t="s">
        <v>3598</v>
      </c>
      <c r="C3257" s="33">
        <v>1872291000</v>
      </c>
      <c r="D3257" s="33"/>
      <c r="E3257" s="33">
        <v>2.0261260000000001E-3</v>
      </c>
      <c r="F3257" s="33">
        <v>5.936555016000001E-7</v>
      </c>
      <c r="G3257" s="38">
        <f t="shared" si="704"/>
        <v>4.7445697061285763</v>
      </c>
      <c r="H3257" s="31"/>
      <c r="I3257" s="31"/>
      <c r="J3257" s="38">
        <f t="shared" si="705"/>
        <v>0.29605800000000004</v>
      </c>
      <c r="K3257" s="38">
        <f t="shared" si="706"/>
        <v>0.75937537467376914</v>
      </c>
      <c r="L3257" s="32"/>
    </row>
    <row r="3258" spans="1:12" x14ac:dyDescent="0.2">
      <c r="B3258" s="48" t="s">
        <v>3597</v>
      </c>
      <c r="C3258" s="33">
        <v>2105054000</v>
      </c>
      <c r="D3258" s="33"/>
      <c r="E3258" s="33">
        <v>2.025261E-3</v>
      </c>
      <c r="F3258" s="33">
        <v>3.5771244048000002E-7</v>
      </c>
      <c r="G3258" s="38">
        <f t="shared" si="704"/>
        <v>4.3156210362058633</v>
      </c>
      <c r="H3258" s="31"/>
      <c r="I3258" s="31"/>
      <c r="J3258" s="38">
        <f t="shared" si="705"/>
        <v>0.17839240000000001</v>
      </c>
      <c r="K3258" s="38">
        <f t="shared" si="706"/>
        <v>0.72168169484523248</v>
      </c>
      <c r="L3258" s="32"/>
    </row>
    <row r="3259" spans="1:12" x14ac:dyDescent="0.2">
      <c r="B3259" s="48" t="s">
        <v>3596</v>
      </c>
      <c r="C3259" s="33">
        <v>2195195000</v>
      </c>
      <c r="D3259" s="33"/>
      <c r="E3259" s="33">
        <v>2.0247580000000002E-3</v>
      </c>
      <c r="F3259" s="33">
        <v>4.66730352E-7</v>
      </c>
      <c r="G3259" s="38">
        <f t="shared" si="704"/>
        <v>4.0661861449098335</v>
      </c>
      <c r="H3259" s="31"/>
      <c r="I3259" s="31"/>
      <c r="J3259" s="38">
        <f t="shared" si="705"/>
        <v>0.23276000000000002</v>
      </c>
      <c r="K3259" s="38">
        <f t="shared" si="706"/>
        <v>0.73700599583512694</v>
      </c>
      <c r="L3259" s="32" t="s">
        <v>13</v>
      </c>
    </row>
    <row r="3260" spans="1:12" x14ac:dyDescent="0.2">
      <c r="B3260" s="48" t="s">
        <v>3595</v>
      </c>
      <c r="C3260" s="33">
        <v>2092980000</v>
      </c>
      <c r="D3260" s="33"/>
      <c r="E3260" s="33">
        <v>2.0269730000000001E-3</v>
      </c>
      <c r="F3260" s="33">
        <v>4.6946143439999996E-7</v>
      </c>
      <c r="G3260" s="38">
        <f t="shared" si="704"/>
        <v>5.1645922765615193</v>
      </c>
      <c r="H3260" s="31"/>
      <c r="I3260" s="31"/>
      <c r="J3260" s="38">
        <f t="shared" si="705"/>
        <v>0.234122</v>
      </c>
      <c r="K3260" s="38">
        <f t="shared" si="706"/>
        <v>0.73743727270929782</v>
      </c>
      <c r="L3260" s="32"/>
    </row>
    <row r="3261" spans="1:12" x14ac:dyDescent="0.2">
      <c r="B3261" s="48"/>
      <c r="C3261" s="33"/>
      <c r="D3261" s="33"/>
      <c r="E3261" s="33"/>
      <c r="F3261" s="33"/>
      <c r="G3261" s="31"/>
      <c r="H3261" s="31"/>
      <c r="I3261" s="31"/>
      <c r="J3261" s="31"/>
      <c r="K3261" s="31"/>
      <c r="L3261" s="32"/>
    </row>
    <row r="3262" spans="1:12" x14ac:dyDescent="0.2">
      <c r="A3262" s="7">
        <v>1</v>
      </c>
      <c r="B3262" s="35" t="s">
        <v>3594</v>
      </c>
      <c r="C3262" s="33">
        <f>AVERAGE(C3263:C3277)</f>
        <v>3097282266.6666665</v>
      </c>
      <c r="D3262" s="33"/>
      <c r="E3262" s="33">
        <f>AVERAGE(E3263:E3277)</f>
        <v>2.0203604666666668E-3</v>
      </c>
      <c r="F3262" s="33">
        <f>2*STDEV(E3263:E3277)</f>
        <v>1.4388141678214724E-6</v>
      </c>
      <c r="G3262" s="38">
        <f t="shared" ref="G3262:G3277" si="707">1000*(E3262/((1+(0)/1000)*(E$3238/((1+((4.87)/1000))*0.0020052)))/0.0020052-1)</f>
        <v>1.8854739203153503</v>
      </c>
      <c r="H3262" s="38">
        <f>G3262-I3262</f>
        <v>-3.93452607968465</v>
      </c>
      <c r="I3262" s="38">
        <v>5.82</v>
      </c>
      <c r="J3262" s="31"/>
      <c r="K3262" s="38">
        <f>F3262/0.0020052*1000</f>
        <v>0.71754147607294649</v>
      </c>
      <c r="L3262" s="32"/>
    </row>
    <row r="3263" spans="1:12" x14ac:dyDescent="0.2">
      <c r="B3263" s="48" t="s">
        <v>3593</v>
      </c>
      <c r="C3263" s="33">
        <v>3147625000</v>
      </c>
      <c r="D3263" s="33"/>
      <c r="E3263" s="33">
        <v>2.020563E-3</v>
      </c>
      <c r="F3263" s="33">
        <v>2.8289915035200001E-7</v>
      </c>
      <c r="G3263" s="38">
        <f t="shared" si="707"/>
        <v>1.9859090693887804</v>
      </c>
      <c r="H3263" s="31"/>
      <c r="I3263" s="31"/>
      <c r="J3263" s="38">
        <f t="shared" ref="J3263:J3277" si="708">F3263/0.0020052*1000</f>
        <v>0.14108276</v>
      </c>
      <c r="K3263" s="38">
        <f t="shared" ref="K3263:K3277" si="709">SQRT((F3263/0.0020052*1000)^2+(F$3238/0.0020052*1000)^2)</f>
        <v>0.713375753348924</v>
      </c>
      <c r="L3263" s="32"/>
    </row>
    <row r="3264" spans="1:12" x14ac:dyDescent="0.2">
      <c r="B3264" s="48" t="s">
        <v>3592</v>
      </c>
      <c r="C3264" s="33">
        <v>3199662000</v>
      </c>
      <c r="D3264" s="33"/>
      <c r="E3264" s="33">
        <v>2.0201379999999999E-3</v>
      </c>
      <c r="F3264" s="33">
        <v>4.0838905799999994E-7</v>
      </c>
      <c r="G3264" s="38">
        <f t="shared" si="707"/>
        <v>1.7751539425479024</v>
      </c>
      <c r="H3264" s="31"/>
      <c r="I3264" s="31"/>
      <c r="J3264" s="38">
        <f t="shared" si="708"/>
        <v>0.20366499999999998</v>
      </c>
      <c r="K3264" s="38">
        <f t="shared" si="709"/>
        <v>0.72834061572998055</v>
      </c>
      <c r="L3264" s="32"/>
    </row>
    <row r="3265" spans="1:12" x14ac:dyDescent="0.2">
      <c r="B3265" s="48" t="s">
        <v>3591</v>
      </c>
      <c r="C3265" s="33">
        <v>3175479000</v>
      </c>
      <c r="D3265" s="33"/>
      <c r="E3265" s="33">
        <v>2.0203109999999999E-3</v>
      </c>
      <c r="F3265" s="33">
        <v>3.4533293723999995E-7</v>
      </c>
      <c r="G3265" s="38">
        <f t="shared" si="707"/>
        <v>1.860943676532667</v>
      </c>
      <c r="H3265" s="31"/>
      <c r="I3265" s="31"/>
      <c r="J3265" s="38">
        <f t="shared" si="708"/>
        <v>0.1722187</v>
      </c>
      <c r="K3265" s="38">
        <f t="shared" si="709"/>
        <v>0.72018046413841108</v>
      </c>
      <c r="L3265" s="32"/>
    </row>
    <row r="3266" spans="1:12" x14ac:dyDescent="0.2">
      <c r="B3266" s="48" t="s">
        <v>3590</v>
      </c>
      <c r="C3266" s="33">
        <v>3155815000</v>
      </c>
      <c r="D3266" s="33"/>
      <c r="E3266" s="33">
        <v>2.0181560000000001E-3</v>
      </c>
      <c r="F3266" s="33">
        <v>3.2105469751199999E-7</v>
      </c>
      <c r="G3266" s="38">
        <f t="shared" si="707"/>
        <v>0.79229120984658508</v>
      </c>
      <c r="H3266" s="31"/>
      <c r="I3266" s="31"/>
      <c r="J3266" s="38">
        <f t="shared" si="708"/>
        <v>0.16011106</v>
      </c>
      <c r="K3266" s="38">
        <f t="shared" si="709"/>
        <v>0.71738146883736187</v>
      </c>
      <c r="L3266" s="32"/>
    </row>
    <row r="3267" spans="1:12" x14ac:dyDescent="0.2">
      <c r="B3267" s="48" t="s">
        <v>3589</v>
      </c>
      <c r="C3267" s="33">
        <v>3090286000</v>
      </c>
      <c r="D3267" s="33"/>
      <c r="E3267" s="33">
        <v>2.0201419999999999E-3</v>
      </c>
      <c r="F3267" s="33">
        <v>2.5815081153599996E-7</v>
      </c>
      <c r="G3267" s="38">
        <f t="shared" si="707"/>
        <v>1.7771375202124684</v>
      </c>
      <c r="H3267" s="31"/>
      <c r="I3267" s="31"/>
      <c r="J3267" s="38">
        <f t="shared" si="708"/>
        <v>0.12874068</v>
      </c>
      <c r="K3267" s="38">
        <f t="shared" si="709"/>
        <v>0.71103782106424518</v>
      </c>
      <c r="L3267" s="32"/>
    </row>
    <row r="3268" spans="1:12" x14ac:dyDescent="0.2">
      <c r="B3268" s="48" t="s">
        <v>3588</v>
      </c>
      <c r="C3268" s="33">
        <v>3108684000</v>
      </c>
      <c r="D3268" s="33"/>
      <c r="E3268" s="33">
        <v>2.0198519999999999E-3</v>
      </c>
      <c r="F3268" s="33">
        <v>4.4196573096000004E-7</v>
      </c>
      <c r="G3268" s="38">
        <f t="shared" si="707"/>
        <v>1.6333281395446431</v>
      </c>
      <c r="H3268" s="31"/>
      <c r="I3268" s="31"/>
      <c r="J3268" s="38">
        <f t="shared" si="708"/>
        <v>0.22040980000000002</v>
      </c>
      <c r="K3268" s="38">
        <f t="shared" si="709"/>
        <v>0.73319922274438287</v>
      </c>
      <c r="L3268" s="32"/>
    </row>
    <row r="3269" spans="1:12" x14ac:dyDescent="0.2">
      <c r="B3269" s="48" t="s">
        <v>3587</v>
      </c>
      <c r="C3269" s="33">
        <v>3076567000</v>
      </c>
      <c r="D3269" s="33"/>
      <c r="E3269" s="33">
        <v>2.0204149999999998E-3</v>
      </c>
      <c r="F3269" s="33">
        <v>4.3943396543999994E-7</v>
      </c>
      <c r="G3269" s="38">
        <f t="shared" si="707"/>
        <v>1.9125166958062767</v>
      </c>
      <c r="H3269" s="31"/>
      <c r="I3269" s="31"/>
      <c r="J3269" s="38">
        <f t="shared" si="708"/>
        <v>0.21914719999999999</v>
      </c>
      <c r="K3269" s="38">
        <f t="shared" si="709"/>
        <v>0.73282065716296996</v>
      </c>
      <c r="L3269" s="32"/>
    </row>
    <row r="3270" spans="1:12" x14ac:dyDescent="0.2">
      <c r="B3270" s="48" t="s">
        <v>3586</v>
      </c>
      <c r="C3270" s="33">
        <v>3067544000</v>
      </c>
      <c r="D3270" s="33"/>
      <c r="E3270" s="33">
        <v>2.020988E-3</v>
      </c>
      <c r="F3270" s="33">
        <v>4.8078078839999997E-7</v>
      </c>
      <c r="G3270" s="38">
        <f t="shared" si="707"/>
        <v>2.1966641962292144</v>
      </c>
      <c r="H3270" s="31"/>
      <c r="I3270" s="31"/>
      <c r="J3270" s="38">
        <f t="shared" si="708"/>
        <v>0.23976700000000001</v>
      </c>
      <c r="K3270" s="38">
        <f t="shared" si="709"/>
        <v>0.73924883130508046</v>
      </c>
      <c r="L3270" s="32"/>
    </row>
    <row r="3271" spans="1:12" x14ac:dyDescent="0.2">
      <c r="B3271" s="48" t="s">
        <v>3585</v>
      </c>
      <c r="C3271" s="33">
        <v>3018464000</v>
      </c>
      <c r="D3271" s="33"/>
      <c r="E3271" s="33">
        <v>2.0209030000000001E-3</v>
      </c>
      <c r="F3271" s="33">
        <v>3.0639407875200004E-7</v>
      </c>
      <c r="G3271" s="38">
        <f t="shared" si="707"/>
        <v>2.1545131708613496</v>
      </c>
      <c r="H3271" s="31"/>
      <c r="I3271" s="31"/>
      <c r="J3271" s="38">
        <f t="shared" si="708"/>
        <v>0.15279976000000001</v>
      </c>
      <c r="K3271" s="38">
        <f t="shared" si="709"/>
        <v>0.71578515418593647</v>
      </c>
      <c r="L3271" s="32"/>
    </row>
    <row r="3272" spans="1:12" x14ac:dyDescent="0.2">
      <c r="B3272" s="48" t="s">
        <v>3584</v>
      </c>
      <c r="C3272" s="33">
        <v>3102264000</v>
      </c>
      <c r="D3272" s="33"/>
      <c r="E3272" s="33">
        <v>2.0203220000000002E-3</v>
      </c>
      <c r="F3272" s="33">
        <v>3.3180806375999996E-7</v>
      </c>
      <c r="G3272" s="38">
        <f t="shared" si="707"/>
        <v>1.866398515109724</v>
      </c>
      <c r="H3272" s="31"/>
      <c r="I3272" s="31"/>
      <c r="J3272" s="38">
        <f t="shared" si="708"/>
        <v>0.1654738</v>
      </c>
      <c r="K3272" s="38">
        <f t="shared" si="709"/>
        <v>0.71859738295054154</v>
      </c>
      <c r="L3272" s="32"/>
    </row>
    <row r="3273" spans="1:12" x14ac:dyDescent="0.2">
      <c r="B3273" s="48" t="s">
        <v>3583</v>
      </c>
      <c r="C3273" s="33">
        <v>3121273000</v>
      </c>
      <c r="D3273" s="33"/>
      <c r="E3273" s="33">
        <v>2.0209770000000002E-3</v>
      </c>
      <c r="F3273" s="33">
        <v>3.4531970292000002E-7</v>
      </c>
      <c r="G3273" s="38">
        <f t="shared" si="707"/>
        <v>2.1912093576523795</v>
      </c>
      <c r="H3273" s="31"/>
      <c r="I3273" s="31"/>
      <c r="J3273" s="38">
        <f t="shared" si="708"/>
        <v>0.17221210000000001</v>
      </c>
      <c r="K3273" s="38">
        <f t="shared" si="709"/>
        <v>0.72017888589109391</v>
      </c>
      <c r="L3273" s="32"/>
    </row>
    <row r="3274" spans="1:12" x14ac:dyDescent="0.2">
      <c r="B3274" s="48" t="s">
        <v>3582</v>
      </c>
      <c r="C3274" s="33">
        <v>3093685000</v>
      </c>
      <c r="D3274" s="33"/>
      <c r="E3274" s="33">
        <v>2.0211389999999999E-3</v>
      </c>
      <c r="F3274" s="33">
        <v>3.67897573152E-7</v>
      </c>
      <c r="G3274" s="38">
        <f t="shared" si="707"/>
        <v>2.271544253059643</v>
      </c>
      <c r="H3274" s="31"/>
      <c r="I3274" s="31"/>
      <c r="J3274" s="38">
        <f t="shared" si="708"/>
        <v>0.18347175999999998</v>
      </c>
      <c r="K3274" s="38">
        <f t="shared" si="709"/>
        <v>0.72295401445349539</v>
      </c>
      <c r="L3274" s="32"/>
    </row>
    <row r="3275" spans="1:12" x14ac:dyDescent="0.2">
      <c r="B3275" s="48" t="s">
        <v>3581</v>
      </c>
      <c r="C3275" s="33">
        <v>3065445000</v>
      </c>
      <c r="D3275" s="33"/>
      <c r="E3275" s="33">
        <v>2.0200999999999999E-3</v>
      </c>
      <c r="F3275" s="33">
        <v>3.5272438516800001E-7</v>
      </c>
      <c r="G3275" s="38">
        <f t="shared" si="707"/>
        <v>1.7563099547364125</v>
      </c>
      <c r="H3275" s="31"/>
      <c r="I3275" s="31"/>
      <c r="J3275" s="38">
        <f t="shared" si="708"/>
        <v>0.17590484000000001</v>
      </c>
      <c r="K3275" s="38">
        <f t="shared" si="709"/>
        <v>0.72107082386708232</v>
      </c>
      <c r="L3275" s="32"/>
    </row>
    <row r="3276" spans="1:12" x14ac:dyDescent="0.2">
      <c r="B3276" s="48" t="s">
        <v>3580</v>
      </c>
      <c r="C3276" s="33">
        <v>3001849000</v>
      </c>
      <c r="D3276" s="33"/>
      <c r="E3276" s="33">
        <v>2.0207670000000001E-3</v>
      </c>
      <c r="F3276" s="33">
        <v>2.4075309477600001E-7</v>
      </c>
      <c r="G3276" s="38">
        <f t="shared" si="707"/>
        <v>2.087071530272322</v>
      </c>
      <c r="H3276" s="31"/>
      <c r="I3276" s="31"/>
      <c r="J3276" s="38">
        <f t="shared" si="708"/>
        <v>0.12006438000000001</v>
      </c>
      <c r="K3276" s="38">
        <f t="shared" si="709"/>
        <v>0.7095181996550276</v>
      </c>
      <c r="L3276" s="32"/>
    </row>
    <row r="3277" spans="1:12" x14ac:dyDescent="0.2">
      <c r="B3277" s="48" t="s">
        <v>3579</v>
      </c>
      <c r="C3277" s="33">
        <v>3034592000</v>
      </c>
      <c r="D3277" s="33"/>
      <c r="E3277" s="33">
        <v>2.0206339999999999E-3</v>
      </c>
      <c r="F3277" s="33">
        <v>3.7131936674399996E-7</v>
      </c>
      <c r="G3277" s="38">
        <f t="shared" si="707"/>
        <v>2.0211175729314412</v>
      </c>
      <c r="H3277" s="31"/>
      <c r="I3277" s="31"/>
      <c r="J3277" s="38">
        <f t="shared" si="708"/>
        <v>0.18517822</v>
      </c>
      <c r="K3277" s="38">
        <f t="shared" si="709"/>
        <v>0.72338896415365339</v>
      </c>
      <c r="L3277" s="32"/>
    </row>
    <row r="3278" spans="1:12" x14ac:dyDescent="0.2">
      <c r="B3278" s="48"/>
      <c r="C3278" s="33"/>
      <c r="D3278" s="33"/>
      <c r="E3278" s="33"/>
      <c r="F3278" s="33"/>
      <c r="G3278" s="31"/>
      <c r="H3278" s="31"/>
      <c r="I3278" s="31"/>
      <c r="J3278" s="31"/>
      <c r="K3278" s="31"/>
      <c r="L3278" s="32"/>
    </row>
    <row r="3279" spans="1:12" x14ac:dyDescent="0.2">
      <c r="A3279" s="7">
        <v>1</v>
      </c>
      <c r="B3279" s="35" t="s">
        <v>2731</v>
      </c>
      <c r="C3279" s="33">
        <f>AVERAGE(C3280:C3281,C3283:C3285,C3287:C3290)</f>
        <v>2211187111.1111112</v>
      </c>
      <c r="D3279" s="33"/>
      <c r="E3279" s="33">
        <f>AVERAGE(E3280:E3281,E3283:E3285,E3287:E3290)</f>
        <v>2.0222634444444446E-3</v>
      </c>
      <c r="F3279" s="33">
        <f>2*STDEV(E3280:E3281,E3283:E3285,E3287:E3290)</f>
        <v>1.2825272360114812E-6</v>
      </c>
      <c r="G3279" s="38">
        <f t="shared" ref="G3279:G3290" si="710">1000*(E3279/((1+(0)/1000)*(E$3238/((1+((4.87)/1000))*0.0020052)))/0.0020052-1)</f>
        <v>2.8291499742696402</v>
      </c>
      <c r="H3279" s="38">
        <f>G3279-I3279</f>
        <v>-7.2508500257303599</v>
      </c>
      <c r="I3279" s="37">
        <v>10.08</v>
      </c>
      <c r="J3279" s="31"/>
      <c r="K3279" s="38">
        <f>F3279/0.0020052*1000</f>
        <v>0.63960065629936236</v>
      </c>
      <c r="L3279" s="32"/>
    </row>
    <row r="3280" spans="1:12" x14ac:dyDescent="0.2">
      <c r="B3280" s="48" t="s">
        <v>3578</v>
      </c>
      <c r="C3280" s="33">
        <v>2305428000</v>
      </c>
      <c r="D3280" s="33"/>
      <c r="E3280" s="33">
        <v>2.0219909999999999E-3</v>
      </c>
      <c r="F3280" s="33">
        <v>3.7712422022399997E-7</v>
      </c>
      <c r="G3280" s="38">
        <f t="shared" si="710"/>
        <v>2.694046295573127</v>
      </c>
      <c r="H3280" s="31"/>
      <c r="I3280" s="31"/>
      <c r="J3280" s="38">
        <f t="shared" ref="J3280:J3290" si="711">F3280/0.0020052*1000</f>
        <v>0.18807311999999998</v>
      </c>
      <c r="K3280" s="38">
        <f t="shared" ref="K3280:K3290" si="712">SQRT((F3280/0.0020052*1000)^2+(F$3238/0.0020052*1000)^2)</f>
        <v>0.72413542846864054</v>
      </c>
      <c r="L3280" s="32"/>
    </row>
    <row r="3281" spans="1:12" x14ac:dyDescent="0.2">
      <c r="B3281" s="48" t="s">
        <v>3577</v>
      </c>
      <c r="C3281" s="33">
        <v>2276001000</v>
      </c>
      <c r="D3281" s="33"/>
      <c r="E3281" s="33">
        <v>2.0227510000000001E-3</v>
      </c>
      <c r="F3281" s="33">
        <v>5.5670207184000003E-7</v>
      </c>
      <c r="G3281" s="38">
        <f t="shared" si="710"/>
        <v>3.0709260518058112</v>
      </c>
      <c r="H3281" s="31"/>
      <c r="I3281" s="31"/>
      <c r="J3281" s="38">
        <f t="shared" si="711"/>
        <v>0.27762920000000002</v>
      </c>
      <c r="K3281" s="38">
        <f t="shared" si="712"/>
        <v>0.75238194621453214</v>
      </c>
      <c r="L3281" s="32"/>
    </row>
    <row r="3282" spans="1:12" x14ac:dyDescent="0.2">
      <c r="B3282" s="48" t="s">
        <v>3576</v>
      </c>
      <c r="C3282" s="33">
        <v>2293146000</v>
      </c>
      <c r="D3282" s="33"/>
      <c r="E3282" s="33">
        <v>2.0253720000000001E-3</v>
      </c>
      <c r="F3282" s="33">
        <v>4.1642389439999999E-7</v>
      </c>
      <c r="G3282" s="38">
        <f t="shared" si="710"/>
        <v>4.3706653163924081</v>
      </c>
      <c r="H3282" s="31"/>
      <c r="I3282" s="31"/>
      <c r="J3282" s="38">
        <f t="shared" si="711"/>
        <v>0.207672</v>
      </c>
      <c r="K3282" s="38">
        <f t="shared" si="712"/>
        <v>0.72947123307292061</v>
      </c>
      <c r="L3282" s="32" t="s">
        <v>3642</v>
      </c>
    </row>
    <row r="3283" spans="1:12" x14ac:dyDescent="0.2">
      <c r="B3283" s="48" t="s">
        <v>3575</v>
      </c>
      <c r="C3283" s="33">
        <v>2223321000</v>
      </c>
      <c r="D3283" s="33"/>
      <c r="E3283" s="33">
        <v>2.0222270000000001E-3</v>
      </c>
      <c r="F3283" s="33">
        <v>5.2289119152000001E-7</v>
      </c>
      <c r="G3283" s="38">
        <f t="shared" si="710"/>
        <v>2.8110773777718645</v>
      </c>
      <c r="H3283" s="31"/>
      <c r="I3283" s="31"/>
      <c r="J3283" s="38">
        <f t="shared" si="711"/>
        <v>0.26076759999999999</v>
      </c>
      <c r="K3283" s="38">
        <f t="shared" si="712"/>
        <v>0.74632456847318596</v>
      </c>
      <c r="L3283" s="32"/>
    </row>
    <row r="3284" spans="1:12" x14ac:dyDescent="0.2">
      <c r="B3284" s="48" t="s">
        <v>3574</v>
      </c>
      <c r="C3284" s="33">
        <v>2199828000</v>
      </c>
      <c r="D3284" s="33"/>
      <c r="E3284" s="33">
        <v>2.021751E-3</v>
      </c>
      <c r="F3284" s="33">
        <v>4.0863088512000001E-7</v>
      </c>
      <c r="G3284" s="38">
        <f t="shared" si="710"/>
        <v>2.5750316357102676</v>
      </c>
      <c r="H3284" s="31"/>
      <c r="I3284" s="31"/>
      <c r="J3284" s="38">
        <f t="shared" si="711"/>
        <v>0.20378560000000001</v>
      </c>
      <c r="K3284" s="38">
        <f t="shared" si="712"/>
        <v>0.72837434816465574</v>
      </c>
      <c r="L3284" s="32"/>
    </row>
    <row r="3285" spans="1:12" x14ac:dyDescent="0.2">
      <c r="B3285" s="48" t="s">
        <v>3573</v>
      </c>
      <c r="C3285" s="33">
        <v>2221227000</v>
      </c>
      <c r="D3285" s="33"/>
      <c r="E3285" s="33">
        <v>2.022065E-3</v>
      </c>
      <c r="F3285" s="33">
        <v>3.1530979951199997E-7</v>
      </c>
      <c r="G3285" s="38">
        <f t="shared" si="710"/>
        <v>2.7307424823641568</v>
      </c>
      <c r="H3285" s="31"/>
      <c r="I3285" s="31"/>
      <c r="J3285" s="38">
        <f t="shared" si="711"/>
        <v>0.15724605999999999</v>
      </c>
      <c r="K3285" s="38">
        <f t="shared" si="712"/>
        <v>0.71674747553266682</v>
      </c>
      <c r="L3285" s="32"/>
    </row>
    <row r="3286" spans="1:12" x14ac:dyDescent="0.2">
      <c r="B3286" s="48" t="s">
        <v>3572</v>
      </c>
      <c r="C3286" s="33">
        <v>2107359000</v>
      </c>
      <c r="D3286" s="33"/>
      <c r="E3286" s="33">
        <v>2.0252059999999999E-3</v>
      </c>
      <c r="F3286" s="33">
        <v>1.1250090381600001E-6</v>
      </c>
      <c r="G3286" s="38">
        <f t="shared" si="710"/>
        <v>4.2883468433205785</v>
      </c>
      <c r="H3286" s="31"/>
      <c r="I3286" s="31"/>
      <c r="J3286" s="38">
        <f t="shared" si="711"/>
        <v>0.56104580000000004</v>
      </c>
      <c r="K3286" s="38">
        <f t="shared" si="712"/>
        <v>0.89653388669618461</v>
      </c>
      <c r="L3286" s="32" t="s">
        <v>3524</v>
      </c>
    </row>
    <row r="3287" spans="1:12" x14ac:dyDescent="0.2">
      <c r="B3287" s="48" t="s">
        <v>3571</v>
      </c>
      <c r="C3287" s="33">
        <v>2188180000</v>
      </c>
      <c r="D3287" s="33"/>
      <c r="E3287" s="33">
        <v>2.0224639999999999E-3</v>
      </c>
      <c r="F3287" s="33">
        <v>6.6426581231999995E-7</v>
      </c>
      <c r="G3287" s="38">
        <f t="shared" si="710"/>
        <v>2.9286043543863549</v>
      </c>
      <c r="H3287" s="31"/>
      <c r="I3287" s="31"/>
      <c r="J3287" s="38">
        <f t="shared" si="711"/>
        <v>0.3312716</v>
      </c>
      <c r="K3287" s="38">
        <f t="shared" si="712"/>
        <v>0.77378388020395417</v>
      </c>
      <c r="L3287" s="32"/>
    </row>
    <row r="3288" spans="1:12" x14ac:dyDescent="0.2">
      <c r="B3288" s="48" t="s">
        <v>3570</v>
      </c>
      <c r="C3288" s="33">
        <v>2145982000</v>
      </c>
      <c r="D3288" s="33"/>
      <c r="E3288" s="33">
        <v>2.0222489999999998E-3</v>
      </c>
      <c r="F3288" s="33">
        <v>5.1910537392000001E-7</v>
      </c>
      <c r="G3288" s="38">
        <f t="shared" si="710"/>
        <v>2.8219870549257564</v>
      </c>
      <c r="H3288" s="31"/>
      <c r="I3288" s="31"/>
      <c r="J3288" s="38">
        <f t="shared" si="711"/>
        <v>0.25887959999999999</v>
      </c>
      <c r="K3288" s="38">
        <f t="shared" si="712"/>
        <v>0.74566699510779422</v>
      </c>
      <c r="L3288" s="32"/>
    </row>
    <row r="3289" spans="1:12" x14ac:dyDescent="0.2">
      <c r="B3289" s="48" t="s">
        <v>3569</v>
      </c>
      <c r="C3289" s="33">
        <v>2194269000</v>
      </c>
      <c r="D3289" s="33"/>
      <c r="E3289" s="33">
        <v>2.021302E-3</v>
      </c>
      <c r="F3289" s="33">
        <v>5.0814174240000005E-7</v>
      </c>
      <c r="G3289" s="38">
        <f t="shared" si="710"/>
        <v>2.3523750428833257</v>
      </c>
      <c r="H3289" s="31"/>
      <c r="I3289" s="31"/>
      <c r="J3289" s="38">
        <f t="shared" si="711"/>
        <v>0.25341200000000003</v>
      </c>
      <c r="K3289" s="38">
        <f t="shared" si="712"/>
        <v>0.74378643577368841</v>
      </c>
      <c r="L3289" s="32"/>
    </row>
    <row r="3290" spans="1:12" x14ac:dyDescent="0.2">
      <c r="B3290" s="48" t="s">
        <v>3568</v>
      </c>
      <c r="C3290" s="33">
        <v>2146448000</v>
      </c>
      <c r="D3290" s="33"/>
      <c r="E3290" s="33">
        <v>2.0235710000000001E-3</v>
      </c>
      <c r="F3290" s="33">
        <v>5.5952980488000001E-7</v>
      </c>
      <c r="G3290" s="38">
        <f t="shared" si="710"/>
        <v>3.4775594730043213</v>
      </c>
      <c r="H3290" s="31"/>
      <c r="I3290" s="31"/>
      <c r="J3290" s="38">
        <f t="shared" si="711"/>
        <v>0.27903939999999999</v>
      </c>
      <c r="K3290" s="38">
        <f t="shared" si="712"/>
        <v>0.75290345134637759</v>
      </c>
      <c r="L3290" s="32"/>
    </row>
    <row r="3291" spans="1:12" x14ac:dyDescent="0.2">
      <c r="B3291" s="48"/>
      <c r="C3291" s="33"/>
      <c r="D3291" s="33"/>
      <c r="E3291" s="33"/>
      <c r="F3291" s="33"/>
      <c r="G3291" s="31"/>
      <c r="H3291" s="31"/>
      <c r="I3291" s="31"/>
      <c r="J3291" s="31"/>
      <c r="K3291" s="31"/>
      <c r="L3291" s="32"/>
    </row>
    <row r="3292" spans="1:12" x14ac:dyDescent="0.2">
      <c r="A3292" s="7">
        <v>1</v>
      </c>
      <c r="B3292" s="35" t="s">
        <v>3567</v>
      </c>
      <c r="C3292" s="33">
        <f>AVERAGE(C3293:C3301)</f>
        <v>2555032888.8888888</v>
      </c>
      <c r="D3292" s="33"/>
      <c r="E3292" s="33">
        <f>AVERAGE(E3293:E3301)</f>
        <v>2.0180464444444443E-3</v>
      </c>
      <c r="F3292" s="33">
        <f>2*STDEV(E3293:E3301)</f>
        <v>1.328590648435879E-6</v>
      </c>
      <c r="G3292" s="38">
        <f t="shared" ref="G3292:G3301" si="713">1000*(E3292/((1+(0)/1000)*(E$3238/((1+((4.87)/1000))*0.0020052)))/0.0020052-1)</f>
        <v>0.7379632215942511</v>
      </c>
      <c r="H3292" s="38">
        <f>G3292-I3292</f>
        <v>-2.8020367784057489</v>
      </c>
      <c r="I3292" s="40">
        <v>3.54</v>
      </c>
      <c r="J3292" s="31"/>
      <c r="K3292" s="38">
        <f>F3292/0.0020052*1000</f>
        <v>0.66257263536598798</v>
      </c>
      <c r="L3292" s="32"/>
    </row>
    <row r="3293" spans="1:12" x14ac:dyDescent="0.2">
      <c r="B3293" s="48" t="s">
        <v>3566</v>
      </c>
      <c r="C3293" s="33">
        <v>2601447000</v>
      </c>
      <c r="D3293" s="33"/>
      <c r="E3293" s="33">
        <v>2.018794E-3</v>
      </c>
      <c r="F3293" s="33">
        <v>4.5408596184E-7</v>
      </c>
      <c r="G3293" s="38">
        <f t="shared" si="713"/>
        <v>1.1086718473154455</v>
      </c>
      <c r="H3293" s="31"/>
      <c r="I3293" s="31"/>
      <c r="J3293" s="38">
        <f t="shared" ref="J3293:J3301" si="714">F3293/0.0020052*1000</f>
        <v>0.22645419999999999</v>
      </c>
      <c r="K3293" s="38">
        <f t="shared" ref="K3293:K3301" si="715">SQRT((F3293/0.0020052*1000)^2+(F$3238/0.0020052*1000)^2)</f>
        <v>0.73503885951326897</v>
      </c>
      <c r="L3293" s="32"/>
    </row>
    <row r="3294" spans="1:12" x14ac:dyDescent="0.2">
      <c r="B3294" s="48" t="s">
        <v>3565</v>
      </c>
      <c r="C3294" s="33">
        <v>2603182000</v>
      </c>
      <c r="D3294" s="33"/>
      <c r="E3294" s="33">
        <v>2.0178209999999999E-3</v>
      </c>
      <c r="F3294" s="33">
        <v>4.9530846240000002E-7</v>
      </c>
      <c r="G3294" s="38">
        <f t="shared" si="713"/>
        <v>0.62616658045455686</v>
      </c>
      <c r="H3294" s="31"/>
      <c r="I3294" s="31"/>
      <c r="J3294" s="38">
        <f t="shared" si="714"/>
        <v>0.24701200000000001</v>
      </c>
      <c r="K3294" s="38">
        <f t="shared" si="715"/>
        <v>0.74163033139221546</v>
      </c>
      <c r="L3294" s="32"/>
    </row>
    <row r="3295" spans="1:12" x14ac:dyDescent="0.2">
      <c r="B3295" s="48" t="s">
        <v>3564</v>
      </c>
      <c r="C3295" s="33">
        <v>2590744000</v>
      </c>
      <c r="D3295" s="33"/>
      <c r="E3295" s="33">
        <v>2.018391E-3</v>
      </c>
      <c r="F3295" s="33">
        <v>3.3678693525600008E-7</v>
      </c>
      <c r="G3295" s="38">
        <f t="shared" si="713"/>
        <v>0.90882639762890349</v>
      </c>
      <c r="H3295" s="31"/>
      <c r="I3295" s="31"/>
      <c r="J3295" s="38">
        <f t="shared" si="714"/>
        <v>0.16795678000000003</v>
      </c>
      <c r="K3295" s="38">
        <f t="shared" si="715"/>
        <v>0.71917320601152523</v>
      </c>
      <c r="L3295" s="32"/>
    </row>
    <row r="3296" spans="1:12" x14ac:dyDescent="0.2">
      <c r="B3296" s="48" t="s">
        <v>3563</v>
      </c>
      <c r="C3296" s="33">
        <v>2606710000</v>
      </c>
      <c r="D3296" s="33"/>
      <c r="E3296" s="33">
        <v>2.016922E-3</v>
      </c>
      <c r="F3296" s="33">
        <v>3.4673605588800004E-7</v>
      </c>
      <c r="G3296" s="38">
        <f t="shared" si="713"/>
        <v>0.18035750038447596</v>
      </c>
      <c r="H3296" s="31"/>
      <c r="I3296" s="31"/>
      <c r="J3296" s="38">
        <f t="shared" si="714"/>
        <v>0.17291844000000001</v>
      </c>
      <c r="K3296" s="38">
        <f t="shared" si="715"/>
        <v>0.72034811528104992</v>
      </c>
      <c r="L3296" s="32"/>
    </row>
    <row r="3297" spans="1:12" x14ac:dyDescent="0.2">
      <c r="B3297" s="48" t="s">
        <v>3562</v>
      </c>
      <c r="C3297" s="33">
        <v>2573818000</v>
      </c>
      <c r="D3297" s="33"/>
      <c r="E3297" s="33">
        <v>2.017072E-3</v>
      </c>
      <c r="F3297" s="33">
        <v>4.3658457623999994E-7</v>
      </c>
      <c r="G3297" s="38">
        <f t="shared" si="713"/>
        <v>0.25474166279892962</v>
      </c>
      <c r="H3297" s="31"/>
      <c r="I3297" s="31"/>
      <c r="J3297" s="38">
        <f t="shared" si="714"/>
        <v>0.21772619999999998</v>
      </c>
      <c r="K3297" s="38">
        <f t="shared" si="715"/>
        <v>0.7323969678141542</v>
      </c>
      <c r="L3297" s="32"/>
    </row>
    <row r="3298" spans="1:12" x14ac:dyDescent="0.2">
      <c r="B3298" s="48" t="s">
        <v>3561</v>
      </c>
      <c r="C3298" s="33">
        <v>2549629000</v>
      </c>
      <c r="D3298" s="33"/>
      <c r="E3298" s="33">
        <v>2.01811E-3</v>
      </c>
      <c r="F3298" s="33">
        <v>4.1708520935999998E-7</v>
      </c>
      <c r="G3298" s="38">
        <f t="shared" si="713"/>
        <v>0.76948006670618518</v>
      </c>
      <c r="H3298" s="31"/>
      <c r="I3298" s="31"/>
      <c r="J3298" s="38">
        <f t="shared" si="714"/>
        <v>0.20800180000000001</v>
      </c>
      <c r="K3298" s="38">
        <f t="shared" si="715"/>
        <v>0.72956519180959234</v>
      </c>
      <c r="L3298" s="32"/>
    </row>
    <row r="3299" spans="1:12" x14ac:dyDescent="0.2">
      <c r="B3299" s="48" t="s">
        <v>3560</v>
      </c>
      <c r="C3299" s="33">
        <v>2498985000</v>
      </c>
      <c r="D3299" s="33"/>
      <c r="E3299" s="33">
        <v>2.0187130000000001E-3</v>
      </c>
      <c r="F3299" s="33">
        <v>3.0882494260799995E-7</v>
      </c>
      <c r="G3299" s="38">
        <f t="shared" si="713"/>
        <v>1.0685043996119248</v>
      </c>
      <c r="H3299" s="31"/>
      <c r="I3299" s="31"/>
      <c r="J3299" s="38">
        <f t="shared" si="714"/>
        <v>0.15401203999999999</v>
      </c>
      <c r="K3299" s="38">
        <f t="shared" si="715"/>
        <v>0.71604492091061489</v>
      </c>
      <c r="L3299" s="32"/>
    </row>
    <row r="3300" spans="1:12" x14ac:dyDescent="0.2">
      <c r="B3300" s="48" t="s">
        <v>3559</v>
      </c>
      <c r="C3300" s="33">
        <v>2491634000</v>
      </c>
      <c r="D3300" s="33"/>
      <c r="E3300" s="33">
        <v>2.0182149999999999E-3</v>
      </c>
      <c r="F3300" s="33">
        <v>2.7781468502399996E-7</v>
      </c>
      <c r="G3300" s="38">
        <f t="shared" si="713"/>
        <v>0.82154898039621393</v>
      </c>
      <c r="H3300" s="31"/>
      <c r="I3300" s="31"/>
      <c r="J3300" s="38">
        <f t="shared" si="714"/>
        <v>0.13854712</v>
      </c>
      <c r="K3300" s="38">
        <f t="shared" si="715"/>
        <v>0.71287861852998624</v>
      </c>
      <c r="L3300" s="32"/>
    </row>
    <row r="3301" spans="1:12" x14ac:dyDescent="0.2">
      <c r="B3301" s="48" t="s">
        <v>3558</v>
      </c>
      <c r="C3301" s="33">
        <v>2479147000</v>
      </c>
      <c r="D3301" s="33"/>
      <c r="E3301" s="33">
        <v>2.0183800000000002E-3</v>
      </c>
      <c r="F3301" s="33">
        <v>2.75172713712E-7</v>
      </c>
      <c r="G3301" s="38">
        <f t="shared" si="713"/>
        <v>0.90337155905206856</v>
      </c>
      <c r="H3301" s="31"/>
      <c r="I3301" s="31"/>
      <c r="J3301" s="38">
        <f t="shared" si="714"/>
        <v>0.13722956</v>
      </c>
      <c r="K3301" s="38">
        <f t="shared" si="715"/>
        <v>0.71262372429966203</v>
      </c>
      <c r="L3301" s="32"/>
    </row>
    <row r="3302" spans="1:12" x14ac:dyDescent="0.2">
      <c r="B3302" s="48"/>
      <c r="C3302" s="33"/>
      <c r="D3302" s="33"/>
      <c r="E3302" s="33"/>
      <c r="F3302" s="33"/>
      <c r="G3302" s="31"/>
      <c r="H3302" s="31"/>
      <c r="I3302" s="31"/>
      <c r="J3302" s="31"/>
      <c r="K3302" s="31"/>
      <c r="L3302" s="32"/>
    </row>
    <row r="3303" spans="1:12" x14ac:dyDescent="0.2">
      <c r="A3303" s="7">
        <v>1</v>
      </c>
      <c r="B3303" s="35" t="s">
        <v>3557</v>
      </c>
      <c r="C3303" s="33">
        <f>AVERAGE(C3304:C3321)</f>
        <v>2494446222.2222223</v>
      </c>
      <c r="D3303" s="33"/>
      <c r="E3303" s="33">
        <f>AVERAGE(E3304:E3321)</f>
        <v>1.989843111111111E-3</v>
      </c>
      <c r="F3303" s="33">
        <f>2*STDEV(E3304:E3321)</f>
        <v>1.2797856233878044E-6</v>
      </c>
      <c r="G3303" s="38">
        <f t="shared" ref="G3303:G3321" si="716">1000*(E3303/((1+(0)/1000)*(E$3238/((1+((4.87)/1000))*0.0020052)))/0.0020052-1)</f>
        <v>-13.247912293688714</v>
      </c>
      <c r="H3303" s="38">
        <f>G3303-I3303</f>
        <v>-6.4679122936887135</v>
      </c>
      <c r="I3303" s="40">
        <v>-6.78</v>
      </c>
      <c r="J3303" s="31"/>
      <c r="K3303" s="38">
        <f>F3303/0.0020052*1000</f>
        <v>0.63823340484131474</v>
      </c>
      <c r="L3303" s="32"/>
    </row>
    <row r="3304" spans="1:12" x14ac:dyDescent="0.2">
      <c r="B3304" s="48" t="s">
        <v>3556</v>
      </c>
      <c r="C3304" s="33">
        <v>2531943000</v>
      </c>
      <c r="D3304" s="33"/>
      <c r="E3304" s="33">
        <v>1.988938E-3</v>
      </c>
      <c r="F3304" s="33">
        <v>3.3280300389600003E-7</v>
      </c>
      <c r="G3304" s="38">
        <f t="shared" si="716"/>
        <v>-13.696751839634814</v>
      </c>
      <c r="H3304" s="31"/>
      <c r="I3304" s="31"/>
      <c r="J3304" s="38">
        <f t="shared" ref="J3304:J3321" si="717">F3304/0.0020052*1000</f>
        <v>0.16596998000000002</v>
      </c>
      <c r="K3304" s="38">
        <f t="shared" ref="K3304:K3321" si="718">SQRT((F3304/0.0020052*1000)^2+(F$3238/0.0020052*1000)^2)</f>
        <v>0.7187118021558625</v>
      </c>
      <c r="L3304" s="32"/>
    </row>
    <row r="3305" spans="1:12" x14ac:dyDescent="0.2">
      <c r="B3305" s="48" t="s">
        <v>3555</v>
      </c>
      <c r="C3305" s="33">
        <v>2543430000</v>
      </c>
      <c r="D3305" s="33"/>
      <c r="E3305" s="33">
        <v>1.9901599999999999E-3</v>
      </c>
      <c r="F3305" s="33">
        <v>3.56219127936E-7</v>
      </c>
      <c r="G3305" s="38">
        <f t="shared" si="716"/>
        <v>-13.090768863166069</v>
      </c>
      <c r="H3305" s="31"/>
      <c r="I3305" s="31"/>
      <c r="J3305" s="38">
        <f t="shared" si="717"/>
        <v>0.17764768</v>
      </c>
      <c r="K3305" s="38">
        <f t="shared" si="718"/>
        <v>0.72149796846998093</v>
      </c>
      <c r="L3305" s="32"/>
    </row>
    <row r="3306" spans="1:12" x14ac:dyDescent="0.2">
      <c r="B3306" s="48" t="s">
        <v>3554</v>
      </c>
      <c r="C3306" s="33">
        <v>2564834000</v>
      </c>
      <c r="D3306" s="33"/>
      <c r="E3306" s="33">
        <v>1.9907269999999999E-3</v>
      </c>
      <c r="F3306" s="33">
        <v>3.0648880440000002E-7</v>
      </c>
      <c r="G3306" s="38">
        <f t="shared" si="716"/>
        <v>-12.809596729239981</v>
      </c>
      <c r="H3306" s="31"/>
      <c r="I3306" s="31"/>
      <c r="J3306" s="38">
        <f t="shared" si="717"/>
        <v>0.15284700000000001</v>
      </c>
      <c r="K3306" s="38">
        <f t="shared" si="718"/>
        <v>0.71579524006934214</v>
      </c>
      <c r="L3306" s="32"/>
    </row>
    <row r="3307" spans="1:12" x14ac:dyDescent="0.2">
      <c r="B3307" s="48" t="s">
        <v>3553</v>
      </c>
      <c r="C3307" s="33">
        <v>2528494000</v>
      </c>
      <c r="D3307" s="33"/>
      <c r="E3307" s="33">
        <v>1.9907670000000001E-3</v>
      </c>
      <c r="F3307" s="33">
        <v>3.2445491515200002E-7</v>
      </c>
      <c r="G3307" s="38">
        <f t="shared" si="716"/>
        <v>-12.789760952595985</v>
      </c>
      <c r="H3307" s="31"/>
      <c r="I3307" s="31"/>
      <c r="J3307" s="38">
        <f t="shared" si="717"/>
        <v>0.16180676000000002</v>
      </c>
      <c r="K3307" s="38">
        <f t="shared" si="718"/>
        <v>0.71776183228047508</v>
      </c>
      <c r="L3307" s="32"/>
    </row>
    <row r="3308" spans="1:12" x14ac:dyDescent="0.2">
      <c r="B3308" s="48" t="s">
        <v>3552</v>
      </c>
      <c r="C3308" s="33">
        <v>2503972000</v>
      </c>
      <c r="D3308" s="33"/>
      <c r="E3308" s="33">
        <v>1.9904430000000002E-3</v>
      </c>
      <c r="F3308" s="33">
        <v>3.9395667110399999E-7</v>
      </c>
      <c r="G3308" s="38">
        <f t="shared" si="716"/>
        <v>-12.950430743411069</v>
      </c>
      <c r="H3308" s="31"/>
      <c r="I3308" s="31"/>
      <c r="J3308" s="38">
        <f t="shared" si="717"/>
        <v>0.19646752000000001</v>
      </c>
      <c r="K3308" s="38">
        <f t="shared" si="718"/>
        <v>0.72636086534991517</v>
      </c>
      <c r="L3308" s="32"/>
    </row>
    <row r="3309" spans="1:12" x14ac:dyDescent="0.2">
      <c r="B3309" s="48" t="s">
        <v>3551</v>
      </c>
      <c r="C3309" s="33">
        <v>2467624000</v>
      </c>
      <c r="D3309" s="33"/>
      <c r="E3309" s="33">
        <v>1.9909049999999998E-3</v>
      </c>
      <c r="F3309" s="33">
        <v>4.9109473511999991E-7</v>
      </c>
      <c r="G3309" s="38">
        <f t="shared" si="716"/>
        <v>-12.721327523174896</v>
      </c>
      <c r="H3309" s="31"/>
      <c r="I3309" s="31"/>
      <c r="J3309" s="38">
        <f t="shared" si="717"/>
        <v>0.24491059999999998</v>
      </c>
      <c r="K3309" s="38">
        <f t="shared" si="718"/>
        <v>0.74093307544560805</v>
      </c>
      <c r="L3309" s="32"/>
    </row>
    <row r="3310" spans="1:12" x14ac:dyDescent="0.2">
      <c r="B3310" s="48" t="s">
        <v>3550</v>
      </c>
      <c r="C3310" s="33">
        <v>2494038000</v>
      </c>
      <c r="D3310" s="33"/>
      <c r="E3310" s="33">
        <v>1.9888879999999999E-3</v>
      </c>
      <c r="F3310" s="33">
        <v>3.8698507195199993E-7</v>
      </c>
      <c r="G3310" s="38">
        <f t="shared" si="716"/>
        <v>-13.72154656043978</v>
      </c>
      <c r="H3310" s="31"/>
      <c r="I3310" s="31"/>
      <c r="J3310" s="38">
        <f t="shared" si="717"/>
        <v>0.19299075999999998</v>
      </c>
      <c r="K3310" s="38">
        <f t="shared" si="718"/>
        <v>0.72542818648182184</v>
      </c>
      <c r="L3310" s="32"/>
    </row>
    <row r="3311" spans="1:12" x14ac:dyDescent="0.2">
      <c r="B3311" s="48" t="s">
        <v>3549</v>
      </c>
      <c r="C3311" s="33">
        <v>2501883000</v>
      </c>
      <c r="D3311" s="33"/>
      <c r="E3311" s="33">
        <v>1.9897460000000001E-3</v>
      </c>
      <c r="F3311" s="33">
        <v>3.8171480479200006E-7</v>
      </c>
      <c r="G3311" s="38">
        <f t="shared" si="716"/>
        <v>-13.296069151429556</v>
      </c>
      <c r="H3311" s="31"/>
      <c r="I3311" s="31"/>
      <c r="J3311" s="38">
        <f t="shared" si="717"/>
        <v>0.19036246000000001</v>
      </c>
      <c r="K3311" s="38">
        <f t="shared" si="718"/>
        <v>0.72473338992637759</v>
      </c>
      <c r="L3311" s="32"/>
    </row>
    <row r="3312" spans="1:12" x14ac:dyDescent="0.2">
      <c r="B3312" s="48" t="s">
        <v>3548</v>
      </c>
      <c r="C3312" s="33">
        <v>2449522000</v>
      </c>
      <c r="D3312" s="33"/>
      <c r="E3312" s="33">
        <v>1.989616E-3</v>
      </c>
      <c r="F3312" s="33">
        <v>7.8528123648000006E-7</v>
      </c>
      <c r="G3312" s="38">
        <f t="shared" si="716"/>
        <v>-13.360535425521958</v>
      </c>
      <c r="H3312" s="31"/>
      <c r="I3312" s="31"/>
      <c r="J3312" s="38">
        <f t="shared" si="717"/>
        <v>0.39162240000000004</v>
      </c>
      <c r="K3312" s="38">
        <f t="shared" si="718"/>
        <v>0.8014790854904994</v>
      </c>
      <c r="L3312" s="32"/>
    </row>
    <row r="3313" spans="1:12" x14ac:dyDescent="0.2">
      <c r="B3313" s="48" t="s">
        <v>3547</v>
      </c>
      <c r="C3313" s="33">
        <v>2389918000</v>
      </c>
      <c r="D3313" s="33"/>
      <c r="E3313" s="33">
        <v>1.989527E-3</v>
      </c>
      <c r="F3313" s="33">
        <v>3.9761331372E-7</v>
      </c>
      <c r="G3313" s="38">
        <f t="shared" si="716"/>
        <v>-13.404670028554611</v>
      </c>
      <c r="H3313" s="31"/>
      <c r="I3313" s="31"/>
      <c r="J3313" s="38">
        <f t="shared" si="717"/>
        <v>0.1982911</v>
      </c>
      <c r="K3313" s="38">
        <f t="shared" si="718"/>
        <v>0.72685623106370711</v>
      </c>
      <c r="L3313" s="32"/>
    </row>
    <row r="3314" spans="1:12" x14ac:dyDescent="0.2">
      <c r="B3314" s="48" t="s">
        <v>3546</v>
      </c>
      <c r="C3314" s="33">
        <v>2371693000</v>
      </c>
      <c r="D3314" s="33"/>
      <c r="E3314" s="33">
        <v>1.9889249999999999E-3</v>
      </c>
      <c r="F3314" s="33">
        <v>6.3947071224000005E-7</v>
      </c>
      <c r="G3314" s="38">
        <f t="shared" si="716"/>
        <v>-13.703198467044263</v>
      </c>
      <c r="H3314" s="31"/>
      <c r="I3314" s="31"/>
      <c r="J3314" s="38">
        <f t="shared" si="717"/>
        <v>0.31890620000000003</v>
      </c>
      <c r="K3314" s="38">
        <f t="shared" si="718"/>
        <v>0.76857126194996861</v>
      </c>
      <c r="L3314" s="32"/>
    </row>
    <row r="3315" spans="1:12" x14ac:dyDescent="0.2">
      <c r="B3315" s="48" t="s">
        <v>3545</v>
      </c>
      <c r="C3315" s="33">
        <v>2530716000</v>
      </c>
      <c r="D3315" s="33"/>
      <c r="E3315" s="33">
        <v>1.9896190000000002E-3</v>
      </c>
      <c r="F3315" s="33">
        <v>4.6172056032E-7</v>
      </c>
      <c r="G3315" s="38">
        <f t="shared" si="716"/>
        <v>-13.359047742273699</v>
      </c>
      <c r="H3315" s="31"/>
      <c r="I3315" s="31"/>
      <c r="J3315" s="38">
        <f t="shared" si="717"/>
        <v>0.23026160000000001</v>
      </c>
      <c r="K3315" s="38">
        <f t="shared" si="718"/>
        <v>0.73622077173323974</v>
      </c>
      <c r="L3315" s="32"/>
    </row>
    <row r="3316" spans="1:12" x14ac:dyDescent="0.2">
      <c r="B3316" s="48" t="s">
        <v>3544</v>
      </c>
      <c r="C3316" s="33">
        <v>2515898000</v>
      </c>
      <c r="D3316" s="33"/>
      <c r="E3316" s="33">
        <v>1.9901649999999999E-3</v>
      </c>
      <c r="F3316" s="33">
        <v>3.8331860385599999E-7</v>
      </c>
      <c r="G3316" s="38">
        <f t="shared" si="716"/>
        <v>-13.088289391085638</v>
      </c>
      <c r="H3316" s="31"/>
      <c r="I3316" s="31"/>
      <c r="J3316" s="38">
        <f t="shared" si="717"/>
        <v>0.19116227999999999</v>
      </c>
      <c r="K3316" s="38">
        <f t="shared" si="718"/>
        <v>0.72494388582270675</v>
      </c>
      <c r="L3316" s="32"/>
    </row>
    <row r="3317" spans="1:12" x14ac:dyDescent="0.2">
      <c r="B3317" s="48" t="s">
        <v>3543</v>
      </c>
      <c r="C3317" s="33">
        <v>2485887000</v>
      </c>
      <c r="D3317" s="33"/>
      <c r="E3317" s="33">
        <v>1.9900130000000001E-3</v>
      </c>
      <c r="F3317" s="33">
        <v>3.8930877791999996E-7</v>
      </c>
      <c r="G3317" s="38">
        <f t="shared" si="716"/>
        <v>-13.163665342332042</v>
      </c>
      <c r="H3317" s="31"/>
      <c r="I3317" s="31"/>
      <c r="J3317" s="38">
        <f t="shared" si="717"/>
        <v>0.19414959999999998</v>
      </c>
      <c r="K3317" s="38">
        <f t="shared" si="718"/>
        <v>0.72573734055585648</v>
      </c>
      <c r="L3317" s="32"/>
    </row>
    <row r="3318" spans="1:12" x14ac:dyDescent="0.2">
      <c r="B3318" s="48" t="s">
        <v>3542</v>
      </c>
      <c r="C3318" s="33">
        <v>2497850000</v>
      </c>
      <c r="D3318" s="33"/>
      <c r="E3318" s="33">
        <v>1.9899240000000001E-3</v>
      </c>
      <c r="F3318" s="33">
        <v>3.4237855576799998E-7</v>
      </c>
      <c r="G3318" s="38">
        <f t="shared" si="716"/>
        <v>-13.207799945364695</v>
      </c>
      <c r="H3318" s="31"/>
      <c r="I3318" s="31"/>
      <c r="J3318" s="38">
        <f t="shared" si="717"/>
        <v>0.17074534</v>
      </c>
      <c r="K3318" s="38">
        <f t="shared" si="718"/>
        <v>0.71982955720687303</v>
      </c>
      <c r="L3318" s="32"/>
    </row>
    <row r="3319" spans="1:12" x14ac:dyDescent="0.2">
      <c r="B3319" s="48" t="s">
        <v>3541</v>
      </c>
      <c r="C3319" s="33">
        <v>2559195000</v>
      </c>
      <c r="D3319" s="33"/>
      <c r="E3319" s="33">
        <v>1.98956E-3</v>
      </c>
      <c r="F3319" s="33">
        <v>3.4045023513599999E-7</v>
      </c>
      <c r="G3319" s="38">
        <f t="shared" si="716"/>
        <v>-13.388305512823329</v>
      </c>
      <c r="H3319" s="31"/>
      <c r="I3319" s="31"/>
      <c r="J3319" s="38">
        <f t="shared" si="717"/>
        <v>0.16978367999999999</v>
      </c>
      <c r="K3319" s="38">
        <f t="shared" si="718"/>
        <v>0.71960205550795198</v>
      </c>
      <c r="L3319" s="32"/>
    </row>
    <row r="3320" spans="1:12" x14ac:dyDescent="0.2">
      <c r="B3320" s="48" t="s">
        <v>3540</v>
      </c>
      <c r="C3320" s="33">
        <v>2470653000</v>
      </c>
      <c r="D3320" s="33"/>
      <c r="E3320" s="33">
        <v>1.990192E-3</v>
      </c>
      <c r="F3320" s="33">
        <v>3.9126549218399995E-7</v>
      </c>
      <c r="G3320" s="38">
        <f t="shared" si="716"/>
        <v>-13.074900241850983</v>
      </c>
      <c r="H3320" s="31"/>
      <c r="I3320" s="31"/>
      <c r="J3320" s="38">
        <f t="shared" si="717"/>
        <v>0.19512541999999999</v>
      </c>
      <c r="K3320" s="38">
        <f t="shared" si="718"/>
        <v>0.72599900125764882</v>
      </c>
      <c r="L3320" s="32"/>
    </row>
    <row r="3321" spans="1:12" x14ac:dyDescent="0.2">
      <c r="B3321" s="48" t="s">
        <v>3539</v>
      </c>
      <c r="C3321" s="33">
        <v>2492482000</v>
      </c>
      <c r="D3321" s="33"/>
      <c r="E3321" s="33">
        <v>1.9890609999999999E-3</v>
      </c>
      <c r="F3321" s="33">
        <v>4.1403489911999994E-7</v>
      </c>
      <c r="G3321" s="38">
        <f t="shared" si="716"/>
        <v>-13.635756826455236</v>
      </c>
      <c r="H3321" s="31"/>
      <c r="I3321" s="31"/>
      <c r="J3321" s="38">
        <f t="shared" si="717"/>
        <v>0.20648059999999999</v>
      </c>
      <c r="K3321" s="38">
        <f t="shared" si="718"/>
        <v>0.72913294979261989</v>
      </c>
      <c r="L3321" s="32"/>
    </row>
    <row r="3322" spans="1:12" x14ac:dyDescent="0.2">
      <c r="B3322" s="48"/>
      <c r="C3322" s="33"/>
      <c r="D3322" s="33"/>
      <c r="E3322" s="33"/>
      <c r="F3322" s="33"/>
      <c r="G3322" s="31"/>
      <c r="H3322" s="31"/>
      <c r="I3322" s="31"/>
      <c r="J3322" s="31"/>
      <c r="K3322" s="31"/>
      <c r="L3322" s="32"/>
    </row>
    <row r="3323" spans="1:12" x14ac:dyDescent="0.2">
      <c r="A3323" s="7">
        <v>1</v>
      </c>
      <c r="B3323" s="35" t="s">
        <v>3538</v>
      </c>
      <c r="C3323" s="33">
        <f>AVERAGE(C3324:C3333)</f>
        <v>1806101500</v>
      </c>
      <c r="D3323" s="33"/>
      <c r="E3323" s="33">
        <f>AVERAGE(E3324:E3333)</f>
        <v>2.0169797000000001E-3</v>
      </c>
      <c r="F3323" s="33">
        <f>2*STDEV(E3324:E3333)</f>
        <v>8.1292506146358044E-7</v>
      </c>
      <c r="G3323" s="38">
        <f t="shared" ref="G3323:G3333" si="719">1000*(E3323/((1+(0)/1000)*(E$3238/((1+((4.87)/1000))*0.0020052)))/0.0020052-1)</f>
        <v>0.20897060819335955</v>
      </c>
      <c r="H3323" s="38">
        <f>G3323-I3323</f>
        <v>-10.201029391806641</v>
      </c>
      <c r="I3323" s="40">
        <v>10.41</v>
      </c>
      <c r="J3323" s="31"/>
      <c r="K3323" s="38">
        <f>F3323/0.0020052*1000</f>
        <v>0.40540846871313607</v>
      </c>
      <c r="L3323" s="32"/>
    </row>
    <row r="3324" spans="1:12" x14ac:dyDescent="0.2">
      <c r="B3324" s="48" t="s">
        <v>3537</v>
      </c>
      <c r="C3324" s="33">
        <v>1895223000</v>
      </c>
      <c r="D3324" s="33"/>
      <c r="E3324" s="33">
        <v>2.0171429999999999E-3</v>
      </c>
      <c r="F3324" s="33">
        <v>4.1415039863999999E-7</v>
      </c>
      <c r="G3324" s="38">
        <f t="shared" si="719"/>
        <v>0.28995016634181248</v>
      </c>
      <c r="H3324" s="31"/>
      <c r="I3324" s="31"/>
      <c r="J3324" s="38">
        <f t="shared" ref="J3324:J3333" si="720">F3324/0.0020052*1000</f>
        <v>0.20653820000000001</v>
      </c>
      <c r="K3324" s="38">
        <f t="shared" ref="K3324:K3333" si="721">SQRT((F3324/0.0020052*1000)^2+(F$3238/0.0020052*1000)^2)</f>
        <v>0.72914926342702091</v>
      </c>
      <c r="L3324" s="32"/>
    </row>
    <row r="3325" spans="1:12" x14ac:dyDescent="0.2">
      <c r="B3325" s="48" t="s">
        <v>3536</v>
      </c>
      <c r="C3325" s="33">
        <v>1856876000</v>
      </c>
      <c r="D3325" s="33"/>
      <c r="E3325" s="33">
        <v>2.0172089999999998E-3</v>
      </c>
      <c r="F3325" s="33">
        <v>5.6049350400000002E-7</v>
      </c>
      <c r="G3325" s="38">
        <f t="shared" si="719"/>
        <v>0.32267919780393228</v>
      </c>
      <c r="H3325" s="31"/>
      <c r="I3325" s="31"/>
      <c r="J3325" s="38">
        <f t="shared" si="720"/>
        <v>0.27951999999999999</v>
      </c>
      <c r="K3325" s="38">
        <f t="shared" si="721"/>
        <v>0.75308170253759799</v>
      </c>
      <c r="L3325" s="32"/>
    </row>
    <row r="3326" spans="1:12" x14ac:dyDescent="0.2">
      <c r="B3326" s="48" t="s">
        <v>3535</v>
      </c>
      <c r="C3326" s="33">
        <v>1847746000</v>
      </c>
      <c r="D3326" s="33"/>
      <c r="E3326" s="33">
        <v>2.0167230000000002E-3</v>
      </c>
      <c r="F3326" s="33">
        <v>3.4385755118399998E-7</v>
      </c>
      <c r="G3326" s="38">
        <f t="shared" si="719"/>
        <v>8.1674511581697473E-2</v>
      </c>
      <c r="H3326" s="31"/>
      <c r="I3326" s="31"/>
      <c r="J3326" s="38">
        <f t="shared" si="720"/>
        <v>0.17148291999999998</v>
      </c>
      <c r="K3326" s="38">
        <f t="shared" si="721"/>
        <v>0.72000486953120924</v>
      </c>
      <c r="L3326" s="32"/>
    </row>
    <row r="3327" spans="1:12" x14ac:dyDescent="0.2">
      <c r="B3327" s="48" t="s">
        <v>3534</v>
      </c>
      <c r="C3327" s="33">
        <v>1807404000</v>
      </c>
      <c r="D3327" s="33"/>
      <c r="E3327" s="33">
        <v>2.0171210000000002E-3</v>
      </c>
      <c r="F3327" s="33">
        <v>3.4695815183999997E-7</v>
      </c>
      <c r="G3327" s="38">
        <f t="shared" si="719"/>
        <v>0.27904048918769853</v>
      </c>
      <c r="H3327" s="31"/>
      <c r="I3327" s="31"/>
      <c r="J3327" s="38">
        <f t="shared" si="720"/>
        <v>0.17302919999999999</v>
      </c>
      <c r="K3327" s="38">
        <f t="shared" si="721"/>
        <v>0.72037471107026463</v>
      </c>
      <c r="L3327" s="32"/>
    </row>
    <row r="3328" spans="1:12" x14ac:dyDescent="0.2">
      <c r="B3328" s="48" t="s">
        <v>3533</v>
      </c>
      <c r="C3328" s="33">
        <v>1771388000</v>
      </c>
      <c r="D3328" s="33"/>
      <c r="E3328" s="33">
        <v>2.017493E-3</v>
      </c>
      <c r="F3328" s="33">
        <v>3.8982399400799998E-7</v>
      </c>
      <c r="G3328" s="38">
        <f t="shared" si="719"/>
        <v>0.46351321197524165</v>
      </c>
      <c r="H3328" s="31"/>
      <c r="I3328" s="31"/>
      <c r="J3328" s="38">
        <f t="shared" si="720"/>
        <v>0.19440654000000002</v>
      </c>
      <c r="K3328" s="38">
        <f t="shared" si="721"/>
        <v>0.7258061194917681</v>
      </c>
      <c r="L3328" s="32"/>
    </row>
    <row r="3329" spans="1:12" x14ac:dyDescent="0.2">
      <c r="B3329" s="48" t="s">
        <v>3532</v>
      </c>
      <c r="C3329" s="33">
        <v>1812774000</v>
      </c>
      <c r="D3329" s="33"/>
      <c r="E3329" s="33">
        <v>2.0166759999999998E-3</v>
      </c>
      <c r="F3329" s="33">
        <v>4.8415112856000008E-7</v>
      </c>
      <c r="G3329" s="38">
        <f t="shared" si="719"/>
        <v>5.8367474024878518E-2</v>
      </c>
      <c r="H3329" s="31"/>
      <c r="I3329" s="31"/>
      <c r="J3329" s="38">
        <f t="shared" si="720"/>
        <v>0.24144780000000005</v>
      </c>
      <c r="K3329" s="38">
        <f t="shared" si="721"/>
        <v>0.7397956882962804</v>
      </c>
      <c r="L3329" s="32"/>
    </row>
    <row r="3330" spans="1:12" x14ac:dyDescent="0.2">
      <c r="B3330" s="48" t="s">
        <v>3531</v>
      </c>
      <c r="C3330" s="33">
        <v>1762043000</v>
      </c>
      <c r="D3330" s="33"/>
      <c r="E3330" s="33">
        <v>2.0167340000000001E-3</v>
      </c>
      <c r="F3330" s="33">
        <v>3.7357858547999996E-7</v>
      </c>
      <c r="G3330" s="38">
        <f t="shared" si="719"/>
        <v>8.7129350158754448E-2</v>
      </c>
      <c r="H3330" s="31"/>
      <c r="I3330" s="31"/>
      <c r="J3330" s="38">
        <f t="shared" si="720"/>
        <v>0.1863049</v>
      </c>
      <c r="K3330" s="38">
        <f t="shared" si="721"/>
        <v>0.72367819924392995</v>
      </c>
      <c r="L3330" s="32"/>
    </row>
    <row r="3331" spans="1:12" x14ac:dyDescent="0.2">
      <c r="B3331" s="48" t="s">
        <v>3530</v>
      </c>
      <c r="C3331" s="33">
        <v>1736288000</v>
      </c>
      <c r="D3331" s="33"/>
      <c r="E3331" s="33">
        <v>2.017263E-3</v>
      </c>
      <c r="F3331" s="33">
        <v>3.4795830549599999E-7</v>
      </c>
      <c r="G3331" s="38">
        <f t="shared" si="719"/>
        <v>0.34945749627324219</v>
      </c>
      <c r="H3331" s="31"/>
      <c r="I3331" s="31"/>
      <c r="J3331" s="38">
        <f t="shared" si="720"/>
        <v>0.17352798</v>
      </c>
      <c r="K3331" s="38">
        <f t="shared" si="721"/>
        <v>0.72049467738478645</v>
      </c>
      <c r="L3331" s="32"/>
    </row>
    <row r="3332" spans="1:12" x14ac:dyDescent="0.2">
      <c r="B3332" s="48" t="s">
        <v>3529</v>
      </c>
      <c r="C3332" s="33">
        <v>1792649000</v>
      </c>
      <c r="D3332" s="33"/>
      <c r="E3332" s="33">
        <v>2.016131E-3</v>
      </c>
      <c r="F3332" s="33">
        <v>4.0876282727999998E-7</v>
      </c>
      <c r="G3332" s="38">
        <f t="shared" si="719"/>
        <v>-0.21189498274709617</v>
      </c>
      <c r="H3332" s="31"/>
      <c r="I3332" s="31"/>
      <c r="J3332" s="38">
        <f t="shared" si="720"/>
        <v>0.20385139999999999</v>
      </c>
      <c r="K3332" s="38">
        <f t="shared" si="721"/>
        <v>0.72839276052064605</v>
      </c>
      <c r="L3332" s="32"/>
    </row>
    <row r="3333" spans="1:12" x14ac:dyDescent="0.2">
      <c r="B3333" s="48" t="s">
        <v>3528</v>
      </c>
      <c r="C3333" s="33">
        <v>1778624000</v>
      </c>
      <c r="D3333" s="33"/>
      <c r="E3333" s="33">
        <v>2.0173040000000001E-3</v>
      </c>
      <c r="F3333" s="33">
        <v>3.9428167392000001E-7</v>
      </c>
      <c r="G3333" s="38">
        <f t="shared" si="719"/>
        <v>0.36978916733310108</v>
      </c>
      <c r="H3333" s="31"/>
      <c r="I3333" s="31"/>
      <c r="J3333" s="38">
        <f t="shared" si="720"/>
        <v>0.19662960000000002</v>
      </c>
      <c r="K3333" s="38">
        <f t="shared" si="721"/>
        <v>0.72640472182736204</v>
      </c>
      <c r="L3333" s="32"/>
    </row>
    <row r="3334" spans="1:12" x14ac:dyDescent="0.2">
      <c r="B3334" s="48"/>
      <c r="C3334" s="33"/>
      <c r="D3334" s="33"/>
      <c r="E3334" s="33"/>
      <c r="F3334" s="33"/>
      <c r="G3334" s="31"/>
      <c r="H3334" s="31"/>
      <c r="I3334" s="31"/>
      <c r="J3334" s="31"/>
      <c r="K3334" s="31"/>
      <c r="L3334" s="32"/>
    </row>
    <row r="3335" spans="1:12" x14ac:dyDescent="0.2">
      <c r="A3335" s="7">
        <v>1</v>
      </c>
      <c r="B3335" s="35" t="s">
        <v>3527</v>
      </c>
      <c r="C3335" s="33">
        <f>AVERAGE(C3338:C3347)</f>
        <v>1888943600</v>
      </c>
      <c r="D3335" s="33"/>
      <c r="E3335" s="33">
        <f>AVERAGE(E3338:E3347)</f>
        <v>2.0190438000000002E-3</v>
      </c>
      <c r="F3335" s="33">
        <f>2*STDEV(E3338:E3347)</f>
        <v>1.3126461146182037E-6</v>
      </c>
      <c r="G3335" s="38">
        <f t="shared" ref="G3335:G3347" si="722">1000*(E3335/((1+(0)/1000)*(E$3238/((1+((4.87)/1000))*0.0020052)))/0.0020052-1)</f>
        <v>1.2325462724562808</v>
      </c>
      <c r="H3335" s="38">
        <f>G3335-I3335</f>
        <v>-10.057453727543718</v>
      </c>
      <c r="I3335" s="40">
        <v>11.29</v>
      </c>
      <c r="J3335" s="31"/>
      <c r="K3335" s="38">
        <f>F3335/0.0020052*1000</f>
        <v>0.65462104259834619</v>
      </c>
      <c r="L3335" s="32"/>
    </row>
    <row r="3336" spans="1:12" x14ac:dyDescent="0.2">
      <c r="B3336" s="48" t="s">
        <v>3526</v>
      </c>
      <c r="C3336" s="33">
        <v>1954905000</v>
      </c>
      <c r="D3336" s="33"/>
      <c r="E3336" s="33">
        <v>2.0213929999999998E-3</v>
      </c>
      <c r="F3336" s="33">
        <v>7.4827366632000002E-7</v>
      </c>
      <c r="G3336" s="38">
        <f t="shared" si="722"/>
        <v>2.3975014347479284</v>
      </c>
      <c r="H3336" s="31"/>
      <c r="I3336" s="31"/>
      <c r="J3336" s="38">
        <f t="shared" ref="J3336:J3347" si="723">F3336/0.0020052*1000</f>
        <v>0.37316660000000001</v>
      </c>
      <c r="K3336" s="38">
        <f t="shared" ref="K3336:K3347" si="724">SQRT((F3336/0.0020052*1000)^2+(F$3238/0.0020052*1000)^2)</f>
        <v>0.79262471047305061</v>
      </c>
      <c r="L3336" s="32" t="s">
        <v>3524</v>
      </c>
    </row>
    <row r="3337" spans="1:12" x14ac:dyDescent="0.2">
      <c r="B3337" s="48" t="s">
        <v>3525</v>
      </c>
      <c r="C3337" s="33">
        <v>1910851000</v>
      </c>
      <c r="D3337" s="33"/>
      <c r="E3337" s="33">
        <v>2.0203479999999999E-3</v>
      </c>
      <c r="F3337" s="33">
        <v>3.3679860552000006E-7</v>
      </c>
      <c r="G3337" s="38">
        <f t="shared" si="722"/>
        <v>1.8792917699281819</v>
      </c>
      <c r="H3337" s="31"/>
      <c r="I3337" s="31"/>
      <c r="J3337" s="38">
        <f t="shared" si="723"/>
        <v>0.16796260000000002</v>
      </c>
      <c r="K3337" s="38">
        <f t="shared" si="724"/>
        <v>0.71917456524524503</v>
      </c>
      <c r="L3337" s="32" t="s">
        <v>3524</v>
      </c>
    </row>
    <row r="3338" spans="1:12" x14ac:dyDescent="0.2">
      <c r="B3338" s="48" t="s">
        <v>3523</v>
      </c>
      <c r="C3338" s="33">
        <v>1926511000</v>
      </c>
      <c r="D3338" s="33"/>
      <c r="E3338" s="33">
        <v>2.0193820000000001E-3</v>
      </c>
      <c r="F3338" s="33">
        <v>4.5852828191999994E-7</v>
      </c>
      <c r="G3338" s="38">
        <f t="shared" si="722"/>
        <v>1.4002577639797842</v>
      </c>
      <c r="H3338" s="31"/>
      <c r="I3338" s="31"/>
      <c r="J3338" s="38">
        <f t="shared" si="723"/>
        <v>0.22866959999999997</v>
      </c>
      <c r="K3338" s="38">
        <f t="shared" si="724"/>
        <v>0.73572440917852333</v>
      </c>
      <c r="L3338" s="32"/>
    </row>
    <row r="3339" spans="1:12" x14ac:dyDescent="0.2">
      <c r="B3339" s="48" t="s">
        <v>3522</v>
      </c>
      <c r="C3339" s="33">
        <v>1907493000</v>
      </c>
      <c r="D3339" s="33"/>
      <c r="E3339" s="33">
        <v>2.0195339999999999E-3</v>
      </c>
      <c r="F3339" s="33">
        <v>4.9775079599999994E-7</v>
      </c>
      <c r="G3339" s="38">
        <f t="shared" si="722"/>
        <v>1.4756337152261878</v>
      </c>
      <c r="H3339" s="31"/>
      <c r="I3339" s="31"/>
      <c r="J3339" s="38">
        <f t="shared" si="723"/>
        <v>0.24823000000000001</v>
      </c>
      <c r="K3339" s="38">
        <f t="shared" si="724"/>
        <v>0.74203689476799417</v>
      </c>
      <c r="L3339" s="32"/>
    </row>
    <row r="3340" spans="1:12" x14ac:dyDescent="0.2">
      <c r="B3340" s="48" t="s">
        <v>3521</v>
      </c>
      <c r="C3340" s="33">
        <v>1885482000</v>
      </c>
      <c r="D3340" s="33"/>
      <c r="E3340" s="33">
        <v>2.0188129999999999E-3</v>
      </c>
      <c r="F3340" s="33">
        <v>3.3607829757599997E-7</v>
      </c>
      <c r="G3340" s="38">
        <f t="shared" si="722"/>
        <v>1.1180938412214125</v>
      </c>
      <c r="H3340" s="31"/>
      <c r="I3340" s="31"/>
      <c r="J3340" s="38">
        <f t="shared" si="723"/>
        <v>0.16760338</v>
      </c>
      <c r="K3340" s="38">
        <f t="shared" si="724"/>
        <v>0.71909075455352067</v>
      </c>
      <c r="L3340" s="32"/>
    </row>
    <row r="3341" spans="1:12" x14ac:dyDescent="0.2">
      <c r="B3341" s="48" t="s">
        <v>3520</v>
      </c>
      <c r="C3341" s="33">
        <v>1881936000</v>
      </c>
      <c r="D3341" s="33"/>
      <c r="E3341" s="33">
        <v>2.0179740000000001E-3</v>
      </c>
      <c r="F3341" s="33">
        <v>4.4469841752000002E-7</v>
      </c>
      <c r="G3341" s="38">
        <f t="shared" si="722"/>
        <v>0.7020384261171575</v>
      </c>
      <c r="H3341" s="31"/>
      <c r="I3341" s="31"/>
      <c r="J3341" s="38">
        <f t="shared" si="723"/>
        <v>0.22177260000000001</v>
      </c>
      <c r="K3341" s="38">
        <f t="shared" si="724"/>
        <v>0.73361005064522333</v>
      </c>
      <c r="L3341" s="32"/>
    </row>
    <row r="3342" spans="1:12" x14ac:dyDescent="0.2">
      <c r="B3342" s="48" t="s">
        <v>3519</v>
      </c>
      <c r="C3342" s="33">
        <v>1873333000</v>
      </c>
      <c r="D3342" s="33"/>
      <c r="E3342" s="33">
        <v>2.0195299999999998E-3</v>
      </c>
      <c r="F3342" s="33">
        <v>5.6348365824E-7</v>
      </c>
      <c r="G3342" s="38">
        <f t="shared" si="722"/>
        <v>1.4736501375618438</v>
      </c>
      <c r="H3342" s="31"/>
      <c r="I3342" s="31"/>
      <c r="J3342" s="38">
        <f t="shared" si="723"/>
        <v>0.28101120000000002</v>
      </c>
      <c r="K3342" s="38">
        <f t="shared" si="724"/>
        <v>0.75363646065086787</v>
      </c>
      <c r="L3342" s="32"/>
    </row>
    <row r="3343" spans="1:12" x14ac:dyDescent="0.2">
      <c r="B3343" s="48" t="s">
        <v>3518</v>
      </c>
      <c r="C3343" s="33">
        <v>1886468000</v>
      </c>
      <c r="D3343" s="33"/>
      <c r="E3343" s="33">
        <v>2.0193979999999999E-3</v>
      </c>
      <c r="F3343" s="33">
        <v>5.5251802152000003E-7</v>
      </c>
      <c r="G3343" s="38">
        <f t="shared" si="722"/>
        <v>1.4081920746373822</v>
      </c>
      <c r="H3343" s="31"/>
      <c r="I3343" s="31"/>
      <c r="J3343" s="38">
        <f t="shared" si="723"/>
        <v>0.27554260000000003</v>
      </c>
      <c r="K3343" s="38">
        <f t="shared" si="724"/>
        <v>0.7516144920846638</v>
      </c>
      <c r="L3343" s="32"/>
    </row>
    <row r="3344" spans="1:12" x14ac:dyDescent="0.2">
      <c r="B3344" s="48" t="s">
        <v>3517</v>
      </c>
      <c r="C3344" s="33">
        <v>1910988000</v>
      </c>
      <c r="D3344" s="33"/>
      <c r="E3344" s="33">
        <v>2.0185149999999998E-3</v>
      </c>
      <c r="F3344" s="33">
        <v>5.4041704055999998E-7</v>
      </c>
      <c r="G3344" s="38">
        <f t="shared" si="722"/>
        <v>0.97031730522467718</v>
      </c>
      <c r="H3344" s="31"/>
      <c r="I3344" s="31"/>
      <c r="J3344" s="38">
        <f t="shared" si="723"/>
        <v>0.26950780000000002</v>
      </c>
      <c r="K3344" s="38">
        <f t="shared" si="724"/>
        <v>0.74942316120985153</v>
      </c>
      <c r="L3344" s="32"/>
    </row>
    <row r="3345" spans="2:12" x14ac:dyDescent="0.2">
      <c r="B3345" s="48" t="s">
        <v>3516</v>
      </c>
      <c r="C3345" s="33">
        <v>1856816000</v>
      </c>
      <c r="D3345" s="33"/>
      <c r="E3345" s="33">
        <v>2.020123E-3</v>
      </c>
      <c r="F3345" s="33">
        <v>6.7701487392000006E-7</v>
      </c>
      <c r="G3345" s="38">
        <f t="shared" si="722"/>
        <v>1.7677155263065014</v>
      </c>
      <c r="H3345" s="31"/>
      <c r="I3345" s="31"/>
      <c r="J3345" s="38">
        <f t="shared" si="723"/>
        <v>0.33762960000000003</v>
      </c>
      <c r="K3345" s="38">
        <f t="shared" si="724"/>
        <v>0.77652711935455754</v>
      </c>
      <c r="L3345" s="32"/>
    </row>
    <row r="3346" spans="2:12" x14ac:dyDescent="0.2">
      <c r="B3346" s="48" t="s">
        <v>3515</v>
      </c>
      <c r="C3346" s="33">
        <v>1895066000</v>
      </c>
      <c r="D3346" s="33"/>
      <c r="E3346" s="33">
        <v>2.0183649999999998E-3</v>
      </c>
      <c r="F3346" s="33">
        <v>3.93982137144E-7</v>
      </c>
      <c r="G3346" s="38">
        <f t="shared" si="722"/>
        <v>0.89593314281044556</v>
      </c>
      <c r="H3346" s="31"/>
      <c r="I3346" s="31"/>
      <c r="J3346" s="38">
        <f t="shared" si="723"/>
        <v>0.19648022000000001</v>
      </c>
      <c r="K3346" s="38">
        <f t="shared" si="724"/>
        <v>0.72636430057387569</v>
      </c>
      <c r="L3346" s="32"/>
    </row>
    <row r="3347" spans="2:12" ht="17" thickBot="1" x14ac:dyDescent="0.25">
      <c r="B3347" s="54" t="s">
        <v>3514</v>
      </c>
      <c r="C3347" s="55">
        <v>1865343000</v>
      </c>
      <c r="D3347" s="55"/>
      <c r="E3347" s="55">
        <v>2.0188039999999999E-3</v>
      </c>
      <c r="F3347" s="55">
        <v>5.6189754504000003E-7</v>
      </c>
      <c r="G3347" s="56">
        <f t="shared" si="722"/>
        <v>1.1136307914765275</v>
      </c>
      <c r="H3347" s="57"/>
      <c r="I3347" s="57"/>
      <c r="J3347" s="56">
        <f t="shared" si="723"/>
        <v>0.28022020000000003</v>
      </c>
      <c r="K3347" s="56">
        <f t="shared" si="724"/>
        <v>0.75334187510383843</v>
      </c>
      <c r="L3347" s="58"/>
    </row>
  </sheetData>
  <pageMargins left="0.7" right="0.7" top="0.75" bottom="0.75" header="0.3" footer="0.3"/>
  <pageSetup paperSize="9" scale="61" fitToHeight="100" orientation="portrait" horizontalDpi="0" verticalDpi="0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</vt:lpstr>
      <vt:lpstr>Table S2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Bin Fu</dc:creator>
  <cp:keywords/>
  <dc:description/>
  <cp:lastModifiedBy>Bin Fu</cp:lastModifiedBy>
  <cp:lastPrinted>2026-01-28T10:39:39Z</cp:lastPrinted>
  <dcterms:created xsi:type="dcterms:W3CDTF">2024-05-26T05:29:52Z</dcterms:created>
  <dcterms:modified xsi:type="dcterms:W3CDTF">2026-01-28T10:39:40Z</dcterms:modified>
  <cp:category/>
</cp:coreProperties>
</file>