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pol/Documents/lab/Peptides_Helixes/Revision1/From_guys/"/>
    </mc:Choice>
  </mc:AlternateContent>
  <xr:revisionPtr revIDLastSave="0" documentId="13_ncr:1_{ABDE7109-97B6-2C4E-8709-E343A9B0BFBE}" xr6:coauthVersionLast="47" xr6:coauthVersionMax="47" xr10:uidLastSave="{00000000-0000-0000-0000-000000000000}"/>
  <bookViews>
    <workbookView xWindow="0" yWindow="0" windowWidth="30720" windowHeight="19200" tabRatio="500" xr2:uid="{00000000-000D-0000-FFFF-FFFF00000000}"/>
  </bookViews>
  <sheets>
    <sheet name="Helices_to_ORCA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4" i="1" l="1"/>
  <c r="F13" i="1"/>
  <c r="K13" i="1" s="1"/>
  <c r="F12" i="1"/>
  <c r="L12" i="1" s="1"/>
  <c r="F11" i="1"/>
  <c r="L11" i="1" s="1"/>
  <c r="F10" i="1"/>
  <c r="F9" i="1"/>
  <c r="K9" i="1" s="1"/>
  <c r="F8" i="1"/>
  <c r="L8" i="1" s="1"/>
  <c r="F7" i="1"/>
  <c r="L7" i="1" s="1"/>
  <c r="F6" i="1"/>
  <c r="F5" i="1"/>
  <c r="K5" i="1" s="1"/>
  <c r="F4" i="1"/>
  <c r="L4" i="1" s="1"/>
  <c r="F3" i="1"/>
  <c r="L3" i="1" s="1"/>
  <c r="F2" i="1"/>
  <c r="L2" i="1" s="1"/>
  <c r="R12" i="1" l="1"/>
  <c r="R4" i="1"/>
  <c r="R8" i="1"/>
  <c r="K2" i="1"/>
  <c r="L9" i="1"/>
  <c r="R9" i="1" s="1"/>
  <c r="L13" i="1"/>
  <c r="R13" i="1" s="1"/>
  <c r="K3" i="1"/>
  <c r="K7" i="1"/>
  <c r="K11" i="1"/>
  <c r="Q13" i="1" s="1"/>
  <c r="K4" i="1"/>
  <c r="K8" i="1"/>
  <c r="K12" i="1"/>
  <c r="K14" i="1"/>
  <c r="K10" i="1"/>
  <c r="L6" i="1"/>
  <c r="R6" i="1" s="1"/>
  <c r="L10" i="1"/>
  <c r="R10" i="1" s="1"/>
  <c r="L14" i="1"/>
  <c r="R14" i="1" s="1"/>
  <c r="L5" i="1"/>
  <c r="R5" i="1" s="1"/>
  <c r="K6" i="1"/>
  <c r="Q5" i="1" l="1"/>
  <c r="Q12" i="1"/>
  <c r="Q14" i="1"/>
  <c r="Q4" i="1"/>
  <c r="Q8" i="1"/>
  <c r="Q9" i="1"/>
  <c r="Q10" i="1"/>
  <c r="Q6" i="1"/>
</calcChain>
</file>

<file path=xl/sharedStrings.xml><?xml version="1.0" encoding="utf-8"?>
<sst xmlns="http://schemas.openxmlformats.org/spreadsheetml/2006/main" count="55" uniqueCount="38">
  <si>
    <t>Compounds</t>
  </si>
  <si>
    <t>Imaginary Freq., cm-1</t>
  </si>
  <si>
    <t>PhBr</t>
  </si>
  <si>
    <t>[Pd(PPh3)2]</t>
  </si>
  <si>
    <t>[(PhBr)Pd(PPh3)2]‡ - OA TS</t>
  </si>
  <si>
    <t>[(PhBr)Pd(PPh3)2] - pre-OA adduct</t>
  </si>
  <si>
    <t>[Pd(PCy3)2]</t>
  </si>
  <si>
    <t>[(PhBr)Pd(PCy)2] - pre-OA adduct</t>
  </si>
  <si>
    <t>[(PhBr)Pd(PCy)2]‡ - OA TS</t>
  </si>
  <si>
    <t>[Pd(SPos)2]</t>
  </si>
  <si>
    <t>G(B97-3c), gas</t>
  </si>
  <si>
    <t>E(B97-3c), gas</t>
  </si>
  <si>
    <t>E(wB97X-V), gas</t>
  </si>
  <si>
    <t>E(wB97X-V//B97-3c), gas</t>
  </si>
  <si>
    <t>E(B3LYP), gas</t>
  </si>
  <si>
    <t>E(B3LYP), SMD(THF)</t>
  </si>
  <si>
    <t>E(B3LYP), SMD(H2O)</t>
  </si>
  <si>
    <t>gCP</t>
  </si>
  <si>
    <t>E(wB97X-V//B97-3c), THF</t>
  </si>
  <si>
    <t>E(wB97X-V//B97-3c), H2O</t>
  </si>
  <si>
    <t>Index</t>
  </si>
  <si>
    <t>1'</t>
  </si>
  <si>
    <t>TS1</t>
  </si>
  <si>
    <t>[Ph(Br)Pd(PPh3)2] - OA product</t>
  </si>
  <si>
    <t>[Ph(Br)Pd(PCy)2] - OA product</t>
  </si>
  <si>
    <t>∆G/∆G‡ (THF) [kJ/mol]</t>
  </si>
  <si>
    <t>Elementary step</t>
  </si>
  <si>
    <t>Concentration correction: ideal gas ⟶ 1M solution (at 298.15 K)</t>
  </si>
  <si>
    <t>1⟶1'</t>
  </si>
  <si>
    <t>1⟶TS1</t>
  </si>
  <si>
    <t>1⟶2</t>
  </si>
  <si>
    <t>L</t>
  </si>
  <si>
    <t>PPh3</t>
  </si>
  <si>
    <t>PCy3</t>
  </si>
  <si>
    <t>[(PhBr)Pd(SPhos)2] - pre-OA adduct</t>
  </si>
  <si>
    <t>[(PhBr)Pd(SPhos)2]‡ - OA TS</t>
  </si>
  <si>
    <t>[Ph(Br)Pd(SPhos)2] - OA product</t>
  </si>
  <si>
    <t>SPhos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</si>
</sst>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0"/>
      <color rgb="FF000000"/>
      <name val="Arial"/>
      <charset val="1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49" fontId="1" fillId="0" borderId="0" xfId="0" applyNumberFormat="1" applyFont="1"/>
    <xf numFmtId="2" fontId="3" fillId="0" borderId="0" xfId="0" applyNumberFormat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3" fillId="0" borderId="0" xfId="0" applyNumberFormat="1" applyFont="1"/>
    <xf numFmtId="1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48576"/>
  <sheetViews>
    <sheetView tabSelected="1" topLeftCell="M1" zoomScale="157" zoomScaleNormal="100" workbookViewId="0">
      <pane ySplit="1" topLeftCell="A2" activePane="bottomLeft" state="frozen"/>
      <selection pane="bottomLeft" activeCell="S8" sqref="S8"/>
    </sheetView>
  </sheetViews>
  <sheetFormatPr baseColWidth="10" defaultColWidth="12.6640625" defaultRowHeight="14" x14ac:dyDescent="0.2"/>
  <cols>
    <col min="1" max="1" width="5.6640625" style="4" bestFit="1" customWidth="1"/>
    <col min="2" max="2" width="27.83203125" style="4" customWidth="1"/>
    <col min="3" max="3" width="14.1640625" style="4" bestFit="1" customWidth="1"/>
    <col min="4" max="4" width="13.83203125" style="4" bestFit="1" customWidth="1"/>
    <col min="5" max="5" width="15.6640625" style="4" bestFit="1" customWidth="1"/>
    <col min="6" max="6" width="23" style="4" bestFit="1" customWidth="1"/>
    <col min="7" max="7" width="13.6640625" style="4" bestFit="1" customWidth="1"/>
    <col min="8" max="8" width="19.6640625" style="4" bestFit="1" customWidth="1"/>
    <col min="9" max="9" width="19.83203125" style="4" bestFit="1" customWidth="1"/>
    <col min="10" max="10" width="7.1640625" style="4" bestFit="1" customWidth="1"/>
    <col min="11" max="11" width="23.5" style="4" bestFit="1" customWidth="1"/>
    <col min="12" max="12" width="23.6640625" style="4" bestFit="1" customWidth="1"/>
    <col min="13" max="14" width="22.1640625" style="4" customWidth="1"/>
    <col min="15" max="15" width="5.6640625" style="4" bestFit="1" customWidth="1"/>
    <col min="16" max="16" width="13.6640625" style="4" bestFit="1" customWidth="1"/>
    <col min="17" max="18" width="18.83203125" style="4" bestFit="1" customWidth="1"/>
    <col min="19" max="20" width="12.6640625" style="4"/>
    <col min="21" max="21" width="14" style="4" customWidth="1"/>
    <col min="22" max="22" width="15" style="4" customWidth="1"/>
    <col min="23" max="16384" width="12.6640625" style="4"/>
  </cols>
  <sheetData>
    <row r="1" spans="1:23" ht="15" x14ac:dyDescent="0.2">
      <c r="A1" s="1" t="s">
        <v>20</v>
      </c>
      <c r="B1" s="2" t="s">
        <v>0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14</v>
      </c>
      <c r="H1" s="2" t="s">
        <v>15</v>
      </c>
      <c r="I1" s="2" t="s">
        <v>16</v>
      </c>
      <c r="J1" s="2" t="s">
        <v>17</v>
      </c>
      <c r="K1" s="2" t="s">
        <v>18</v>
      </c>
      <c r="L1" s="2" t="s">
        <v>19</v>
      </c>
      <c r="M1" s="3" t="s">
        <v>1</v>
      </c>
      <c r="N1" s="3"/>
      <c r="O1" s="3" t="s">
        <v>31</v>
      </c>
      <c r="P1" s="3" t="s">
        <v>26</v>
      </c>
      <c r="Q1" s="3" t="s">
        <v>25</v>
      </c>
      <c r="R1" s="3" t="s">
        <v>25</v>
      </c>
      <c r="T1" s="5" t="s">
        <v>27</v>
      </c>
      <c r="U1" s="6"/>
    </row>
    <row r="2" spans="1:23" ht="15" x14ac:dyDescent="0.2">
      <c r="B2" s="7" t="s">
        <v>2</v>
      </c>
      <c r="C2" s="8">
        <v>-2806.5587</v>
      </c>
      <c r="D2" s="8">
        <v>-2806.6165999999998</v>
      </c>
      <c r="E2" s="8">
        <v>-2805.5810999999999</v>
      </c>
      <c r="F2" s="8">
        <f t="shared" ref="F2:F14" si="0">C2-D2+E2</f>
        <v>-2805.5232000000001</v>
      </c>
      <c r="G2" s="8">
        <v>-244.6258</v>
      </c>
      <c r="H2" s="8">
        <v>-244.63560000000001</v>
      </c>
      <c r="I2" s="8">
        <v>-244.62809999999999</v>
      </c>
      <c r="J2" s="8">
        <v>7.1000000000000004E-3</v>
      </c>
      <c r="K2" s="9">
        <f t="shared" ref="K2:K14" si="1">F2-G2+H2+J2+$T$2</f>
        <v>-2805.5228812110504</v>
      </c>
      <c r="L2" s="9">
        <f t="shared" ref="L2:L14" si="2">F2-G2+I2+J2+$T$2</f>
        <v>-2805.5153812110502</v>
      </c>
      <c r="O2" s="12"/>
      <c r="T2" s="6">
        <v>3.0187889499999998E-3</v>
      </c>
      <c r="U2" s="6"/>
    </row>
    <row r="3" spans="1:23" ht="15" x14ac:dyDescent="0.2">
      <c r="A3" s="10">
        <v>1</v>
      </c>
      <c r="B3" s="4" t="s">
        <v>3</v>
      </c>
      <c r="C3" s="8">
        <v>-2199.6246000000001</v>
      </c>
      <c r="D3" s="8">
        <v>-2200.1005</v>
      </c>
      <c r="E3" s="8">
        <v>-2200.5879</v>
      </c>
      <c r="F3" s="8">
        <f t="shared" si="0"/>
        <v>-2200.1120000000001</v>
      </c>
      <c r="G3" s="8">
        <v>-1528.5845999999999</v>
      </c>
      <c r="H3" s="8">
        <v>-1528.6211000000001</v>
      </c>
      <c r="I3" s="8">
        <v>-1528.5915</v>
      </c>
      <c r="J3" s="6">
        <v>3.5000000000000003E-2</v>
      </c>
      <c r="K3" s="9">
        <f t="shared" si="1"/>
        <v>-2200.1104812110502</v>
      </c>
      <c r="L3" s="9">
        <f t="shared" si="2"/>
        <v>-2200.0808812110504</v>
      </c>
      <c r="O3" s="12"/>
      <c r="U3" s="6"/>
    </row>
    <row r="4" spans="1:23" ht="15" x14ac:dyDescent="0.2">
      <c r="A4" s="10" t="s">
        <v>21</v>
      </c>
      <c r="B4" s="4" t="s">
        <v>5</v>
      </c>
      <c r="C4" s="8">
        <v>-5006.1854999999996</v>
      </c>
      <c r="D4" s="8">
        <v>-5006.7461000000003</v>
      </c>
      <c r="E4" s="8">
        <v>-5006.1899000000003</v>
      </c>
      <c r="F4" s="8">
        <f t="shared" si="0"/>
        <v>-5005.6292999999996</v>
      </c>
      <c r="G4" s="8">
        <v>-1773.1966</v>
      </c>
      <c r="H4" s="8">
        <v>-1773.2349999999999</v>
      </c>
      <c r="I4" s="8">
        <v>-1773.1991</v>
      </c>
      <c r="J4" s="6">
        <v>4.4499999999999998E-2</v>
      </c>
      <c r="K4" s="9">
        <f t="shared" si="1"/>
        <v>-5005.6201812110494</v>
      </c>
      <c r="L4" s="9">
        <f t="shared" si="2"/>
        <v>-5005.5842812110495</v>
      </c>
      <c r="O4" s="12" t="s">
        <v>32</v>
      </c>
      <c r="P4" s="14" t="s">
        <v>28</v>
      </c>
      <c r="Q4" s="15">
        <f>(K4-K3-K2)*2625.4996394799</f>
        <v>34.607264862920246</v>
      </c>
      <c r="R4" s="15">
        <f>(L4-L3-L2)*2625.4996394799</f>
        <v>31.456665295141292</v>
      </c>
      <c r="U4" s="6"/>
      <c r="V4" s="6"/>
      <c r="W4" s="6"/>
    </row>
    <row r="5" spans="1:23" ht="15" x14ac:dyDescent="0.2">
      <c r="A5" s="10" t="s">
        <v>22</v>
      </c>
      <c r="B5" s="4" t="s">
        <v>4</v>
      </c>
      <c r="C5" s="8">
        <v>-5006.1698999999999</v>
      </c>
      <c r="D5" s="8">
        <v>-5006.7308000000003</v>
      </c>
      <c r="E5" s="8">
        <v>-5006.1660000000002</v>
      </c>
      <c r="F5" s="8">
        <f t="shared" si="0"/>
        <v>-5005.6050999999998</v>
      </c>
      <c r="G5" s="8">
        <v>-1773.1765</v>
      </c>
      <c r="H5" s="8">
        <v>-1773.2153000000001</v>
      </c>
      <c r="I5" s="8">
        <v>-1773.1841999999999</v>
      </c>
      <c r="J5" s="6">
        <v>4.4600000000000001E-2</v>
      </c>
      <c r="K5" s="9">
        <f t="shared" si="1"/>
        <v>-5005.5962812110502</v>
      </c>
      <c r="L5" s="9">
        <f t="shared" si="2"/>
        <v>-5005.56518121105</v>
      </c>
      <c r="M5" s="6">
        <v>-80.319999999999993</v>
      </c>
      <c r="N5" s="6"/>
      <c r="O5" s="12" t="s">
        <v>32</v>
      </c>
      <c r="P5" s="2" t="s">
        <v>29</v>
      </c>
      <c r="Q5" s="15">
        <f>(K5-K3-K2)*2625.4996394799</f>
        <v>97.356706244468754</v>
      </c>
      <c r="R5" s="15">
        <f>(L5-L3-L2)*2625.4996394799</f>
        <v>81.603708407961861</v>
      </c>
      <c r="V5" s="6"/>
      <c r="W5" s="6"/>
    </row>
    <row r="6" spans="1:23" ht="15" x14ac:dyDescent="0.2">
      <c r="A6" s="10">
        <v>2</v>
      </c>
      <c r="B6" s="4" t="s">
        <v>23</v>
      </c>
      <c r="C6" s="8">
        <v>-5006.21</v>
      </c>
      <c r="D6" s="8">
        <v>-5006.7732999999998</v>
      </c>
      <c r="E6" s="8">
        <v>-5006.2178999999996</v>
      </c>
      <c r="F6" s="8">
        <f t="shared" si="0"/>
        <v>-5005.6545999999998</v>
      </c>
      <c r="G6" s="8">
        <v>-1773.2175</v>
      </c>
      <c r="H6" s="8">
        <v>-1773.2664</v>
      </c>
      <c r="I6" s="8">
        <v>-1773.2371000000001</v>
      </c>
      <c r="J6" s="6">
        <v>4.4499999999999998E-2</v>
      </c>
      <c r="K6" s="9">
        <f t="shared" si="1"/>
        <v>-5005.6559812110499</v>
      </c>
      <c r="L6" s="9">
        <f t="shared" si="2"/>
        <v>-5005.6266812110507</v>
      </c>
      <c r="O6" s="12" t="s">
        <v>32</v>
      </c>
      <c r="P6" s="14" t="s">
        <v>30</v>
      </c>
      <c r="Q6" s="15">
        <f>(K6-K3-K2)*2625.4996394799</f>
        <v>-59.385622231938747</v>
      </c>
      <c r="R6" s="15">
        <f>(L6-L3-L2)*2625.4996394799</f>
        <v>-79.864519421904973</v>
      </c>
    </row>
    <row r="7" spans="1:23" ht="15" x14ac:dyDescent="0.2">
      <c r="A7" s="10">
        <v>1</v>
      </c>
      <c r="B7" s="4" t="s">
        <v>6</v>
      </c>
      <c r="C7" s="8">
        <v>-2220.9326999999998</v>
      </c>
      <c r="D7" s="8">
        <v>-2221.8272000000002</v>
      </c>
      <c r="E7" s="8">
        <v>-2222.3850000000002</v>
      </c>
      <c r="F7" s="8">
        <f t="shared" si="0"/>
        <v>-2221.4904999999999</v>
      </c>
      <c r="G7" s="8">
        <v>-1550.1670999999999</v>
      </c>
      <c r="H7" s="8">
        <v>-1550.1965</v>
      </c>
      <c r="I7" s="8">
        <v>-1550.1658</v>
      </c>
      <c r="J7" s="6">
        <v>7.9399999999999998E-2</v>
      </c>
      <c r="K7" s="9">
        <f t="shared" si="1"/>
        <v>-2221.43748121105</v>
      </c>
      <c r="L7" s="9">
        <f t="shared" si="2"/>
        <v>-2221.4067812110497</v>
      </c>
      <c r="O7" s="12"/>
      <c r="Q7" s="16"/>
      <c r="R7" s="16"/>
    </row>
    <row r="8" spans="1:23" ht="15" x14ac:dyDescent="0.2">
      <c r="A8" s="10" t="s">
        <v>21</v>
      </c>
      <c r="B8" s="4" t="s">
        <v>7</v>
      </c>
      <c r="C8" s="8">
        <v>-5027.4867999999997</v>
      </c>
      <c r="D8" s="8">
        <v>-5028.46</v>
      </c>
      <c r="E8" s="8">
        <v>-5027.9739</v>
      </c>
      <c r="F8" s="8">
        <f t="shared" si="0"/>
        <v>-5027.0006999999996</v>
      </c>
      <c r="G8" s="8">
        <v>-1794.7926</v>
      </c>
      <c r="H8" s="8">
        <v>-1794.8279</v>
      </c>
      <c r="I8" s="8">
        <v>-1794.7882999999999</v>
      </c>
      <c r="J8" s="6">
        <v>8.8099999999999998E-2</v>
      </c>
      <c r="K8" s="9">
        <f t="shared" si="1"/>
        <v>-5026.9448812110504</v>
      </c>
      <c r="L8" s="9">
        <f t="shared" si="2"/>
        <v>-5026.9052812110504</v>
      </c>
      <c r="O8" s="12" t="s">
        <v>33</v>
      </c>
      <c r="P8" s="14" t="s">
        <v>28</v>
      </c>
      <c r="Q8" s="15">
        <f>(K8-K7-K2)*2625.4996394799</f>
        <v>40.645914030417281</v>
      </c>
      <c r="R8" s="15">
        <f>(L8-L7-L2)*2625.4996394799</f>
        <v>44.32161352476647</v>
      </c>
    </row>
    <row r="9" spans="1:23" ht="15" x14ac:dyDescent="0.2">
      <c r="A9" s="10" t="s">
        <v>22</v>
      </c>
      <c r="B9" s="4" t="s">
        <v>8</v>
      </c>
      <c r="C9" s="8">
        <v>-5027.4633000000003</v>
      </c>
      <c r="D9" s="8">
        <v>-5028.4422000000004</v>
      </c>
      <c r="E9" s="8">
        <v>-5027.9515000000001</v>
      </c>
      <c r="F9" s="8">
        <f t="shared" si="0"/>
        <v>-5026.9726000000001</v>
      </c>
      <c r="G9" s="8">
        <v>-1796.5492999999999</v>
      </c>
      <c r="H9" s="8">
        <v>-1796.5868</v>
      </c>
      <c r="I9" s="8">
        <v>-1796.5549000000001</v>
      </c>
      <c r="J9" s="6">
        <v>9.0200000000000002E-2</v>
      </c>
      <c r="K9" s="9">
        <f t="shared" si="1"/>
        <v>-5026.9168812110511</v>
      </c>
      <c r="L9" s="9">
        <f t="shared" si="2"/>
        <v>-5026.8849812110511</v>
      </c>
      <c r="M9" s="6">
        <v>-128.01</v>
      </c>
      <c r="N9" s="6"/>
      <c r="O9" s="12" t="s">
        <v>33</v>
      </c>
      <c r="P9" s="2" t="s">
        <v>29</v>
      </c>
      <c r="Q9" s="15">
        <f>(K9-K7-K2)*2625.4996394799</f>
        <v>114.1599039341161</v>
      </c>
      <c r="R9" s="15">
        <f>(L9-L7-L2)*2625.4996394799</f>
        <v>97.619256204172061</v>
      </c>
    </row>
    <row r="10" spans="1:23" ht="15" x14ac:dyDescent="0.2">
      <c r="A10" s="10">
        <v>2</v>
      </c>
      <c r="B10" s="4" t="s">
        <v>24</v>
      </c>
      <c r="C10" s="8">
        <v>-5027.4952000000003</v>
      </c>
      <c r="D10" s="8">
        <v>-5028.4773999999998</v>
      </c>
      <c r="E10" s="8">
        <v>-5027.9976999999999</v>
      </c>
      <c r="F10" s="8">
        <f t="shared" si="0"/>
        <v>-5027.0155000000004</v>
      </c>
      <c r="G10" s="8">
        <v>-1794.7988</v>
      </c>
      <c r="H10" s="8">
        <v>-1794.8371999999999</v>
      </c>
      <c r="I10" s="8">
        <v>-1794.8046999999999</v>
      </c>
      <c r="J10" s="6">
        <v>9.1200000000000003E-2</v>
      </c>
      <c r="K10" s="9">
        <f t="shared" si="1"/>
        <v>-5026.9596812110512</v>
      </c>
      <c r="L10" s="9">
        <f t="shared" si="2"/>
        <v>-5026.927181211051</v>
      </c>
      <c r="O10" s="12" t="s">
        <v>33</v>
      </c>
      <c r="P10" s="14" t="s">
        <v>30</v>
      </c>
      <c r="Q10" s="15">
        <f>(K10-K7-K2)*2625.4996394799</f>
        <v>1.7885193639293779</v>
      </c>
      <c r="R10" s="15">
        <f>(L10-L7-L2)*2625.4996394799</f>
        <v>-13.176828581528229</v>
      </c>
    </row>
    <row r="11" spans="1:23" ht="15" x14ac:dyDescent="0.2">
      <c r="A11" s="10">
        <v>1</v>
      </c>
      <c r="B11" s="4" t="s">
        <v>9</v>
      </c>
      <c r="C11" s="8">
        <v>-3133.3476999999998</v>
      </c>
      <c r="D11" s="8">
        <v>-3134.3733999999999</v>
      </c>
      <c r="E11" s="8">
        <v>-3135.4095000000002</v>
      </c>
      <c r="F11" s="8">
        <f t="shared" si="0"/>
        <v>-3134.3838000000001</v>
      </c>
      <c r="G11" s="8">
        <v>-2462.5920000000001</v>
      </c>
      <c r="H11" s="8">
        <v>-2462.6341000000002</v>
      </c>
      <c r="I11" s="8">
        <v>-2462.5969</v>
      </c>
      <c r="J11" s="6">
        <v>8.9599999999999999E-2</v>
      </c>
      <c r="K11" s="9">
        <f t="shared" si="1"/>
        <v>-3134.3332812110502</v>
      </c>
      <c r="L11" s="9">
        <f t="shared" si="2"/>
        <v>-3134.29608121105</v>
      </c>
      <c r="O11" s="12"/>
      <c r="Q11" s="16"/>
      <c r="R11" s="16"/>
    </row>
    <row r="12" spans="1:23" ht="15" x14ac:dyDescent="0.2">
      <c r="A12" s="10" t="s">
        <v>21</v>
      </c>
      <c r="B12" s="4" t="s">
        <v>34</v>
      </c>
      <c r="C12" s="8">
        <v>-5939.8942999999999</v>
      </c>
      <c r="D12" s="8">
        <v>-5941.0024000000003</v>
      </c>
      <c r="E12" s="8">
        <v>-5940.9956000000002</v>
      </c>
      <c r="F12" s="8">
        <f t="shared" si="0"/>
        <v>-5939.8874999999998</v>
      </c>
      <c r="G12" s="8">
        <v>-2707.2082</v>
      </c>
      <c r="H12" s="8">
        <v>-2707.2550000000001</v>
      </c>
      <c r="I12" s="8">
        <v>-2707.2129</v>
      </c>
      <c r="J12" s="6">
        <v>9.9599999999999994E-2</v>
      </c>
      <c r="K12" s="9">
        <f t="shared" si="1"/>
        <v>-5939.8316812110506</v>
      </c>
      <c r="L12" s="9">
        <f t="shared" si="2"/>
        <v>-5939.789581211051</v>
      </c>
      <c r="O12" s="12" t="s">
        <v>37</v>
      </c>
      <c r="P12" s="14" t="s">
        <v>28</v>
      </c>
      <c r="Q12" s="15">
        <f>(K12-K11-K2)*2625.4996394799</f>
        <v>64.275410785774596</v>
      </c>
      <c r="R12" s="15">
        <f>(L12-L11-L2)*2625.4996394799</f>
        <v>57.449111721258575</v>
      </c>
    </row>
    <row r="13" spans="1:23" ht="15" x14ac:dyDescent="0.2">
      <c r="A13" s="10" t="s">
        <v>22</v>
      </c>
      <c r="B13" s="4" t="s">
        <v>35</v>
      </c>
      <c r="C13" s="8">
        <v>-5939.8735999999999</v>
      </c>
      <c r="D13" s="8">
        <v>-5940.9858000000004</v>
      </c>
      <c r="E13" s="8">
        <v>-5940.9742999999999</v>
      </c>
      <c r="F13" s="8">
        <f t="shared" si="0"/>
        <v>-5939.8620999999994</v>
      </c>
      <c r="G13" s="8">
        <v>-2707.1824999999999</v>
      </c>
      <c r="H13" s="8">
        <v>-2707.2283000000002</v>
      </c>
      <c r="I13" s="8">
        <v>-2707.1889999999999</v>
      </c>
      <c r="J13" s="6">
        <v>0.1007</v>
      </c>
      <c r="K13" s="9">
        <f t="shared" si="1"/>
        <v>-5939.8041812110505</v>
      </c>
      <c r="L13" s="9">
        <f t="shared" si="2"/>
        <v>-5939.7648812110501</v>
      </c>
      <c r="M13" s="6">
        <v>-141.69</v>
      </c>
      <c r="N13" s="6"/>
      <c r="O13" s="13" t="s">
        <v>37</v>
      </c>
      <c r="P13" s="2" t="s">
        <v>29</v>
      </c>
      <c r="Q13" s="15">
        <f>(K13-K11-K2)*2625.4996394799</f>
        <v>136.47665087185391</v>
      </c>
      <c r="R13" s="15">
        <f>(L13-L11-L2)*2625.4996394799</f>
        <v>122.29895281863952</v>
      </c>
    </row>
    <row r="14" spans="1:23" ht="15" x14ac:dyDescent="0.2">
      <c r="A14" s="10">
        <v>2</v>
      </c>
      <c r="B14" s="4" t="s">
        <v>36</v>
      </c>
      <c r="C14" s="8">
        <v>-5939.9065000000001</v>
      </c>
      <c r="D14" s="8">
        <v>-5941.0189</v>
      </c>
      <c r="E14" s="8">
        <v>-5941.0150999999996</v>
      </c>
      <c r="F14" s="8">
        <f t="shared" si="0"/>
        <v>-5939.9026999999996</v>
      </c>
      <c r="G14" s="8">
        <v>-2707.2129</v>
      </c>
      <c r="H14" s="8">
        <v>-2707.2627000000002</v>
      </c>
      <c r="I14" s="8">
        <v>-2707.2226000000001</v>
      </c>
      <c r="J14" s="6">
        <v>0.10100000000000001</v>
      </c>
      <c r="K14" s="9">
        <f t="shared" si="1"/>
        <v>-5939.8484812110501</v>
      </c>
      <c r="L14" s="9">
        <f t="shared" si="2"/>
        <v>-5939.8083812110499</v>
      </c>
      <c r="O14" s="12" t="s">
        <v>37</v>
      </c>
      <c r="P14" s="14" t="s">
        <v>30</v>
      </c>
      <c r="Q14" s="15">
        <f>(K14-K11-K2)*2625.4996394799</f>
        <v>20.167016844032869</v>
      </c>
      <c r="R14" s="15">
        <f>(L14-L11-L2)*2625.4996394799</f>
        <v>8.0897185018751632</v>
      </c>
    </row>
    <row r="22" spans="2:18" ht="15" x14ac:dyDescent="0.2">
      <c r="B22" s="5"/>
      <c r="C22" s="8"/>
      <c r="D22" s="8"/>
      <c r="E22" s="8"/>
      <c r="F22" s="8"/>
      <c r="G22" s="8"/>
      <c r="H22" s="8"/>
      <c r="I22" s="8"/>
      <c r="K22" s="8"/>
      <c r="L22" s="8"/>
    </row>
    <row r="23" spans="2:18" ht="15" x14ac:dyDescent="0.2">
      <c r="B23" s="6"/>
      <c r="C23" s="6"/>
      <c r="D23" s="6"/>
      <c r="E23" s="6"/>
      <c r="F23" s="8"/>
      <c r="G23" s="6"/>
      <c r="H23" s="6"/>
      <c r="I23" s="6"/>
      <c r="K23" s="8"/>
      <c r="L23" s="8"/>
    </row>
    <row r="24" spans="2:18" ht="15" x14ac:dyDescent="0.2">
      <c r="B24" s="6"/>
      <c r="C24" s="6"/>
      <c r="D24" s="6"/>
      <c r="E24" s="6"/>
      <c r="F24" s="8"/>
      <c r="G24" s="6"/>
      <c r="H24" s="6"/>
      <c r="I24" s="6"/>
      <c r="K24" s="8"/>
      <c r="L24" s="8"/>
      <c r="Q24" s="11"/>
      <c r="R24" s="11"/>
    </row>
    <row r="25" spans="2:18" ht="15" x14ac:dyDescent="0.2">
      <c r="B25" s="6"/>
      <c r="C25" s="6"/>
      <c r="D25" s="6"/>
      <c r="E25" s="6"/>
      <c r="F25" s="8"/>
      <c r="G25" s="6"/>
      <c r="H25" s="6"/>
      <c r="I25" s="6"/>
      <c r="K25" s="8"/>
      <c r="L25" s="8"/>
    </row>
    <row r="26" spans="2:18" ht="15" x14ac:dyDescent="0.2">
      <c r="B26" s="6"/>
      <c r="C26" s="6"/>
      <c r="D26" s="6"/>
      <c r="E26" s="6"/>
      <c r="F26" s="8"/>
      <c r="G26" s="6"/>
      <c r="H26" s="6"/>
      <c r="I26" s="6"/>
      <c r="K26" s="8"/>
      <c r="L26" s="8"/>
      <c r="Q26" s="11"/>
      <c r="R26" s="11"/>
    </row>
    <row r="1048574" ht="12.75" customHeight="1" x14ac:dyDescent="0.2"/>
    <row r="1048575" ht="12.75" customHeight="1" x14ac:dyDescent="0.2"/>
    <row r="1048576" ht="12.75" customHeight="1" x14ac:dyDescent="0.2"/>
  </sheetData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Helices_to_ORCA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Mikhail Polynski</cp:lastModifiedBy>
  <cp:revision>1</cp:revision>
  <dcterms:created xsi:type="dcterms:W3CDTF">2025-10-02T17:49:55Z</dcterms:created>
  <dcterms:modified xsi:type="dcterms:W3CDTF">2025-10-03T07:20:51Z</dcterms:modified>
  <dc:language>en-US</dc:language>
</cp:coreProperties>
</file>