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pol/Documents/lab/Peptides_Helixes/SI/"/>
    </mc:Choice>
  </mc:AlternateContent>
  <xr:revisionPtr revIDLastSave="0" documentId="13_ncr:1_{1B52AEC0-29C7-124D-9155-F184D7B69325}" xr6:coauthVersionLast="47" xr6:coauthVersionMax="47" xr10:uidLastSave="{00000000-0000-0000-0000-000000000000}"/>
  <bookViews>
    <workbookView xWindow="0" yWindow="500" windowWidth="30720" windowHeight="17800" tabRatio="500" xr2:uid="{00000000-000D-0000-FFFF-FFFF00000000}"/>
  </bookViews>
  <sheets>
    <sheet name="4_utit_Pi_helix_OA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7" i="1" l="1"/>
  <c r="E6" i="1"/>
  <c r="K6" i="1" s="1"/>
  <c r="E5" i="1"/>
  <c r="I4" i="1"/>
  <c r="H4" i="1"/>
  <c r="G4" i="1"/>
  <c r="F4" i="1"/>
  <c r="D4" i="1"/>
  <c r="C4" i="1"/>
  <c r="B4" i="1"/>
  <c r="E3" i="1"/>
  <c r="K3" i="1" s="1"/>
  <c r="E2" i="1"/>
  <c r="K2" i="1" s="1"/>
  <c r="E4" i="1" l="1"/>
  <c r="K4" i="1"/>
  <c r="N6" i="1" s="1"/>
  <c r="J3" i="1"/>
  <c r="K7" i="1"/>
  <c r="N7" i="1" s="1"/>
  <c r="J5" i="1"/>
  <c r="K5" i="1"/>
  <c r="N5" i="1" s="1"/>
  <c r="J7" i="1"/>
  <c r="J2" i="1"/>
  <c r="J6" i="1"/>
  <c r="J4" i="1" l="1"/>
  <c r="M7" i="1" s="1"/>
  <c r="M5" i="1" l="1"/>
  <c r="M6" i="1"/>
</calcChain>
</file>

<file path=xl/sharedStrings.xml><?xml version="1.0" encoding="utf-8"?>
<sst xmlns="http://schemas.openxmlformats.org/spreadsheetml/2006/main" count="19" uniqueCount="19">
  <si>
    <t>Compounds</t>
  </si>
  <si>
    <t>Imaginary Freq., cm-1</t>
  </si>
  <si>
    <t>PhBr</t>
  </si>
  <si>
    <t>is ∆G = 298.15*R*ln(24.465)</t>
  </si>
  <si>
    <t>E(wB97X-V/def2-TZVP)</t>
  </si>
  <si>
    <t>G(PBE/def2-SVP/TZVP)</t>
  </si>
  <si>
    <t>E(PBE/def2-SVP/TZVP)</t>
  </si>
  <si>
    <t>G (gas)</t>
  </si>
  <si>
    <t>E(B3LYP/6-31*G, vac)</t>
  </si>
  <si>
    <t>E(B3LYP/6-31*G, THF)</t>
  </si>
  <si>
    <t>E(B3LYP/6-31*G, H2O)</t>
  </si>
  <si>
    <t>gCP</t>
  </si>
  <si>
    <t>G(THF)</t>
  </si>
  <si>
    <t>G(H2O)</t>
  </si>
  <si>
    <t>1'</t>
  </si>
  <si>
    <t>TS1</t>
  </si>
  <si>
    <t>[Pd(Met)2]@pi-peptide</t>
  </si>
  <si>
    <t>FES(THF) [kJ/mol]</t>
  </si>
  <si>
    <t>FES(H2O) [kJ/mol]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</si>
</sst>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"/>
    <numFmt numFmtId="166" formatCode="0.0"/>
  </numFmts>
  <fonts count="4" x14ac:knownFonts="1">
    <font>
      <sz val="10"/>
      <color rgb="FF000000"/>
      <name val="Arial"/>
      <charset val="1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0" fontId="0" fillId="0" borderId="0" xfId="0" applyAlignment="1">
      <alignment horizontal="left" vertical="center"/>
    </xf>
    <xf numFmtId="0" fontId="3" fillId="0" borderId="0" xfId="0" applyFont="1"/>
    <xf numFmtId="49" fontId="2" fillId="0" borderId="0" xfId="0" applyNumberFormat="1" applyFont="1"/>
    <xf numFmtId="166" fontId="2" fillId="0" borderId="0" xfId="0" applyNumberFormat="1" applyFon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"/>
  <sheetViews>
    <sheetView tabSelected="1" zoomScale="160" zoomScaleNormal="100" workbookViewId="0">
      <pane ySplit="1" topLeftCell="A2" activePane="bottomLeft" state="frozen"/>
      <selection pane="bottomLeft" activeCell="N12" sqref="N12"/>
    </sheetView>
  </sheetViews>
  <sheetFormatPr baseColWidth="10" defaultColWidth="12.6640625" defaultRowHeight="13" x14ac:dyDescent="0.15"/>
  <cols>
    <col min="1" max="1" width="26.5" customWidth="1"/>
    <col min="2" max="2" width="21.6640625" customWidth="1"/>
    <col min="3" max="3" width="21.83203125" customWidth="1"/>
    <col min="4" max="4" width="22.1640625" customWidth="1"/>
    <col min="6" max="6" width="21.1640625" customWidth="1"/>
    <col min="7" max="7" width="20.33203125" customWidth="1"/>
    <col min="8" max="8" width="21.33203125" customWidth="1"/>
    <col min="11" max="11" width="15" customWidth="1"/>
    <col min="12" max="12" width="22.1640625" customWidth="1"/>
    <col min="13" max="13" width="21.83203125" customWidth="1"/>
    <col min="14" max="14" width="24.5" customWidth="1"/>
  </cols>
  <sheetData>
    <row r="1" spans="1:16" ht="14" x14ac:dyDescent="0.15">
      <c r="A1" s="1" t="s">
        <v>0</v>
      </c>
      <c r="B1" s="1" t="s">
        <v>5</v>
      </c>
      <c r="C1" s="1" t="s">
        <v>6</v>
      </c>
      <c r="D1" s="1" t="s">
        <v>4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  <c r="L1" s="2" t="s">
        <v>1</v>
      </c>
      <c r="M1" s="2" t="s">
        <v>17</v>
      </c>
      <c r="N1" s="2" t="s">
        <v>18</v>
      </c>
    </row>
    <row r="2" spans="1:16" ht="14" x14ac:dyDescent="0.15">
      <c r="A2" s="3" t="s">
        <v>2</v>
      </c>
      <c r="B2" s="3">
        <v>-2804.5942</v>
      </c>
      <c r="C2" s="3">
        <v>-2804.6516000000001</v>
      </c>
      <c r="D2" s="3">
        <v>-2805.5796</v>
      </c>
      <c r="E2" s="3">
        <f>B2-C2+D2</f>
        <v>-2805.5221999999999</v>
      </c>
      <c r="F2" s="3">
        <v>-244.62569999999999</v>
      </c>
      <c r="G2" s="3">
        <v>-244.63560000000001</v>
      </c>
      <c r="H2" s="3">
        <v>-244.62729999999999</v>
      </c>
      <c r="I2" s="3">
        <v>6.8999999999999999E-3</v>
      </c>
      <c r="J2" s="4">
        <f>E2-F2+G2+I2+$O$5</f>
        <v>-2805.5221812110499</v>
      </c>
      <c r="K2" s="4">
        <f>E2-F2+H2+I2+$O$5</f>
        <v>-2805.5138812110499</v>
      </c>
      <c r="O2" s="3"/>
    </row>
    <row r="3" spans="1:16" ht="14" x14ac:dyDescent="0.15">
      <c r="A3" s="3" t="s">
        <v>16</v>
      </c>
      <c r="B3" s="3">
        <v>-16689.224399999999</v>
      </c>
      <c r="C3" s="3">
        <v>-16688.0144</v>
      </c>
      <c r="D3" s="3">
        <v>-16701.742099999999</v>
      </c>
      <c r="E3" s="3">
        <f>B3-C3+D3</f>
        <v>-16702.952099999999</v>
      </c>
      <c r="F3" s="3">
        <v>-5905.4552000000003</v>
      </c>
      <c r="G3" s="3">
        <v>-5905.6661000000004</v>
      </c>
      <c r="H3" s="3">
        <v>-5905.6449000000002</v>
      </c>
      <c r="I3" s="3">
        <v>0.2001</v>
      </c>
      <c r="J3" s="4">
        <f>E3-F3+G3+I3+$O$5</f>
        <v>-16702.959881211053</v>
      </c>
      <c r="K3" s="4">
        <f>E3-F3+H3+I3+$O$5</f>
        <v>-16702.93868121105</v>
      </c>
      <c r="O3" s="3"/>
    </row>
    <row r="4" spans="1:16" ht="14" x14ac:dyDescent="0.15">
      <c r="A4" s="8">
        <v>1</v>
      </c>
      <c r="B4" s="3">
        <f t="shared" ref="B4:K4" si="0">SUM(B2:B3)</f>
        <v>-19493.818599999999</v>
      </c>
      <c r="C4" s="3">
        <f t="shared" si="0"/>
        <v>-19492.666000000001</v>
      </c>
      <c r="D4" s="3">
        <f t="shared" si="0"/>
        <v>-19507.3217</v>
      </c>
      <c r="E4" s="3">
        <f t="shared" si="0"/>
        <v>-19508.474299999998</v>
      </c>
      <c r="F4" s="3">
        <f t="shared" si="0"/>
        <v>-6150.0808999999999</v>
      </c>
      <c r="G4" s="3">
        <f t="shared" si="0"/>
        <v>-6150.3017</v>
      </c>
      <c r="H4" s="3">
        <f t="shared" si="0"/>
        <v>-6150.2722000000003</v>
      </c>
      <c r="I4" s="3">
        <f t="shared" si="0"/>
        <v>0.20699999999999999</v>
      </c>
      <c r="J4" s="4">
        <f t="shared" si="0"/>
        <v>-19508.482062422103</v>
      </c>
      <c r="K4" s="5">
        <f t="shared" si="0"/>
        <v>-19508.452562422099</v>
      </c>
      <c r="M4" s="10">
        <v>0</v>
      </c>
      <c r="N4" s="10">
        <v>0</v>
      </c>
      <c r="O4" s="3"/>
    </row>
    <row r="5" spans="1:16" ht="14" x14ac:dyDescent="0.15">
      <c r="A5" s="3" t="s">
        <v>14</v>
      </c>
      <c r="B5" s="3">
        <v>-19493.8125</v>
      </c>
      <c r="C5" s="3">
        <v>-19492.6695</v>
      </c>
      <c r="D5" s="3">
        <v>-19507.333299999998</v>
      </c>
      <c r="E5" s="3">
        <f>B5-C5+D5</f>
        <v>-19508.476299999998</v>
      </c>
      <c r="F5" s="3">
        <v>-6150.0778</v>
      </c>
      <c r="G5" s="3">
        <v>-6150.2942000000003</v>
      </c>
      <c r="H5" s="3">
        <v>-6150.2667000000001</v>
      </c>
      <c r="I5" s="3">
        <v>0.20960000000000001</v>
      </c>
      <c r="J5" s="4">
        <f>E5-F5+G5+I5+$O$5</f>
        <v>-19508.480081211052</v>
      </c>
      <c r="K5" s="5">
        <f>E5-F5+H5+I5+$O$5</f>
        <v>-19508.452581211051</v>
      </c>
      <c r="M5" s="9">
        <f>(J5-J$4) * 2625.4996394799</f>
        <v>5.2016689009631421</v>
      </c>
      <c r="N5" s="9">
        <f>(K5-K$4) * 2625.4996394799</f>
        <v>-4.9330388617939668E-2</v>
      </c>
      <c r="O5" s="3">
        <v>3.0187889499999998E-3</v>
      </c>
      <c r="P5" s="6" t="s">
        <v>3</v>
      </c>
    </row>
    <row r="6" spans="1:16" ht="14" x14ac:dyDescent="0.15">
      <c r="A6" s="3" t="s">
        <v>15</v>
      </c>
      <c r="B6" s="3">
        <v>-19493.793300000001</v>
      </c>
      <c r="C6" s="3">
        <v>-19492.650600000001</v>
      </c>
      <c r="D6" s="3">
        <v>-19507.312999999998</v>
      </c>
      <c r="E6" s="3">
        <f>B6-C6+D6</f>
        <v>-19508.455699999999</v>
      </c>
      <c r="F6" s="3">
        <v>-6150.0546000000004</v>
      </c>
      <c r="G6" s="3">
        <v>-6150.2663000000002</v>
      </c>
      <c r="H6" s="3">
        <v>-6150.2403000000004</v>
      </c>
      <c r="I6" s="3">
        <v>0.2104</v>
      </c>
      <c r="J6" s="4">
        <f>E6-F6+G6+I6+$O$5</f>
        <v>-19508.453981211049</v>
      </c>
      <c r="K6" s="4">
        <f>E6-F6+H6+I6+$O$5</f>
        <v>-19508.427981211051</v>
      </c>
      <c r="L6" s="3">
        <v>-106.15</v>
      </c>
      <c r="M6" s="9">
        <f t="shared" ref="M6:N7" si="1">(J6-J$4) * 2625.4996394799</f>
        <v>73.727209498662958</v>
      </c>
      <c r="N6" s="9">
        <f t="shared" si="1"/>
        <v>64.53796074428395</v>
      </c>
    </row>
    <row r="7" spans="1:16" ht="14" x14ac:dyDescent="0.15">
      <c r="A7" s="8">
        <v>2</v>
      </c>
      <c r="B7" s="3">
        <v>-19493.855</v>
      </c>
      <c r="C7" s="3">
        <v>-19492.714899999999</v>
      </c>
      <c r="D7" s="3">
        <v>-19507.381600000001</v>
      </c>
      <c r="E7" s="3">
        <f>B7-C7+D7</f>
        <v>-19508.521700000001</v>
      </c>
      <c r="F7" s="3">
        <v>-6150.1169</v>
      </c>
      <c r="G7" s="3">
        <v>-6150.3319000000001</v>
      </c>
      <c r="H7" s="3">
        <v>-6150.3051999999998</v>
      </c>
      <c r="I7" s="3">
        <v>0.2092</v>
      </c>
      <c r="J7" s="4">
        <f>E7-F7+G7+I7+$O$5</f>
        <v>-19508.52448121105</v>
      </c>
      <c r="K7" s="4">
        <f>E7-F7+H7+I7+$O$5</f>
        <v>-19508.497781211048</v>
      </c>
      <c r="M7" s="9">
        <f t="shared" si="1"/>
        <v>-111.37051508894906</v>
      </c>
      <c r="N7" s="9">
        <f t="shared" si="1"/>
        <v>-118.72191408481106</v>
      </c>
    </row>
    <row r="9" spans="1:16" x14ac:dyDescent="0.15">
      <c r="B9" s="7"/>
    </row>
  </sheetData>
  <pageMargins left="0.74791666666666701" right="0.74791666666666701" top="0.98402777777777795" bottom="0.9840277777777779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4_utit_Pi_helix_OA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Mikhail Polynski</cp:lastModifiedBy>
  <cp:revision>2</cp:revision>
  <dcterms:created xsi:type="dcterms:W3CDTF">2025-08-09T12:10:04Z</dcterms:created>
  <dcterms:modified xsi:type="dcterms:W3CDTF">2025-08-21T08:39:54Z</dcterms:modified>
  <dc:language>en-US</dc:language>
</cp:coreProperties>
</file>