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tabRatio="815" activeTab="3"/>
  </bookViews>
  <sheets>
    <sheet name="Pure" sheetId="2" r:id="rId1"/>
    <sheet name="+Na" sheetId="4" r:id="rId2"/>
    <sheet name="+OH" sheetId="48" r:id="rId3"/>
    <sheet name="All INDV" sheetId="33" r:id="rId4"/>
    <sheet name="M, A" sheetId="50" r:id="rId5"/>
    <sheet name="P, G" sheetId="51" r:id="rId6"/>
  </sheets>
  <calcPr calcId="162913"/>
</workbook>
</file>

<file path=xl/calcChain.xml><?xml version="1.0" encoding="utf-8"?>
<calcChain xmlns="http://schemas.openxmlformats.org/spreadsheetml/2006/main">
  <c r="F20" i="33" l="1"/>
  <c r="F19" i="33"/>
  <c r="F17" i="33"/>
  <c r="F16" i="33"/>
  <c r="K3" i="51" l="1"/>
  <c r="K4" i="51"/>
  <c r="K5" i="51"/>
  <c r="K6" i="51"/>
  <c r="L6" i="51" s="1"/>
  <c r="N6" i="51" s="1"/>
  <c r="K7" i="51"/>
  <c r="K2" i="51"/>
  <c r="E17" i="33"/>
  <c r="E16" i="33"/>
  <c r="E18" i="33"/>
  <c r="E19" i="33"/>
  <c r="E20" i="33"/>
  <c r="E15" i="33"/>
  <c r="F2" i="51"/>
  <c r="H2" i="51" s="1"/>
  <c r="L2" i="51"/>
  <c r="N2" i="51" s="1"/>
  <c r="F3" i="51"/>
  <c r="H3" i="51" s="1"/>
  <c r="L3" i="51"/>
  <c r="N3" i="51" s="1"/>
  <c r="F4" i="51"/>
  <c r="H4" i="51" s="1"/>
  <c r="L4" i="51"/>
  <c r="N4" i="51" s="1"/>
  <c r="F5" i="51"/>
  <c r="H5" i="51" s="1"/>
  <c r="L5" i="51"/>
  <c r="N5" i="51" s="1"/>
  <c r="F6" i="51"/>
  <c r="H6" i="51" s="1"/>
  <c r="F7" i="51"/>
  <c r="H7" i="51" s="1"/>
  <c r="L7" i="51"/>
  <c r="N7" i="51" s="1"/>
  <c r="F3" i="50"/>
  <c r="G3" i="50" s="1"/>
  <c r="I3" i="50" s="1"/>
  <c r="J3" i="50" s="1"/>
  <c r="F4" i="50"/>
  <c r="G4" i="50" s="1"/>
  <c r="I4" i="50" s="1"/>
  <c r="J4" i="50" s="1"/>
  <c r="F5" i="50"/>
  <c r="G5" i="50" s="1"/>
  <c r="I5" i="50" s="1"/>
  <c r="J5" i="50" s="1"/>
  <c r="F6" i="50"/>
  <c r="G6" i="50" s="1"/>
  <c r="I6" i="50" s="1"/>
  <c r="J6" i="50" s="1"/>
  <c r="F7" i="50"/>
  <c r="G7" i="50" s="1"/>
  <c r="I7" i="50" s="1"/>
  <c r="J7" i="50" s="1"/>
  <c r="F8" i="50"/>
  <c r="G8" i="50" s="1"/>
  <c r="I8" i="50" s="1"/>
  <c r="J8" i="50" s="1"/>
  <c r="O3" i="51" l="1"/>
  <c r="O2" i="51"/>
  <c r="O5" i="51"/>
  <c r="O7" i="51"/>
  <c r="O4" i="51"/>
  <c r="O6" i="51"/>
  <c r="L5" i="50"/>
  <c r="M5" i="50" s="1"/>
  <c r="L7" i="50"/>
  <c r="M7" i="50" s="1"/>
  <c r="L4" i="50"/>
  <c r="M4" i="50" s="1"/>
  <c r="L6" i="50"/>
  <c r="M6" i="50" s="1"/>
  <c r="L8" i="50"/>
  <c r="M8" i="50" s="1"/>
  <c r="L3" i="50"/>
  <c r="M3" i="50" s="1"/>
  <c r="Q3" i="50" l="1"/>
  <c r="P3" i="50"/>
</calcChain>
</file>

<file path=xl/sharedStrings.xml><?xml version="1.0" encoding="utf-8"?>
<sst xmlns="http://schemas.openxmlformats.org/spreadsheetml/2006/main" count="103" uniqueCount="52">
  <si>
    <t>Concentration</t>
  </si>
  <si>
    <t>IFT</t>
  </si>
  <si>
    <t>SDS</t>
  </si>
  <si>
    <t>CMC</t>
  </si>
  <si>
    <t>Synergism</t>
  </si>
  <si>
    <t>(%)</t>
  </si>
  <si>
    <t>SDS+NaCl</t>
  </si>
  <si>
    <t>SDS++NaCl+OH</t>
  </si>
  <si>
    <t>[C₁₂MIM][Cl]+NaCl</t>
  </si>
  <si>
    <t>[C₁₂MIM][Cl]</t>
  </si>
  <si>
    <t>[C₁₂MIM][Cl]+NaCl+OH</t>
  </si>
  <si>
    <t xml:space="preserve"> </t>
  </si>
  <si>
    <t>Maximum IFT reduction</t>
  </si>
  <si>
    <r>
      <t>(mol dm</t>
    </r>
    <r>
      <rPr>
        <vertAlign val="superscript"/>
        <sz val="8"/>
        <color theme="1"/>
        <rFont val="Times New Roman"/>
        <family val="1"/>
      </rPr>
      <t>−3</t>
    </r>
    <r>
      <rPr>
        <sz val="8"/>
        <color theme="1"/>
        <rFont val="Times New Roman"/>
        <family val="1"/>
      </rPr>
      <t>)</t>
    </r>
  </si>
  <si>
    <r>
      <t>(mN m</t>
    </r>
    <r>
      <rPr>
        <vertAlign val="superscript"/>
        <sz val="8"/>
        <color theme="1"/>
        <rFont val="Times New Roman"/>
        <family val="1"/>
      </rPr>
      <t>−1</t>
    </r>
    <r>
      <rPr>
        <sz val="8"/>
        <color theme="1"/>
        <rFont val="Times New Roman"/>
        <family val="1"/>
      </rPr>
      <t>)</t>
    </r>
  </si>
  <si>
    <t>X</t>
  </si>
  <si>
    <t>ln concentration</t>
  </si>
  <si>
    <r>
      <t>Gemini IL concentration (mol dm</t>
    </r>
    <r>
      <rPr>
        <vertAlign val="superscript"/>
        <sz val="10"/>
        <color rgb="FF000000"/>
        <rFont val="Calibri"/>
        <family val="2"/>
        <scheme val="minor"/>
      </rPr>
      <t>−3</t>
    </r>
    <r>
      <rPr>
        <sz val="10"/>
        <color rgb="FF000000"/>
        <rFont val="Calibri"/>
        <family val="2"/>
        <scheme val="minor"/>
      </rPr>
      <t>)</t>
    </r>
  </si>
  <si>
    <t>Angestrom</t>
  </si>
  <si>
    <t>Amin</t>
  </si>
  <si>
    <t>NAV</t>
  </si>
  <si>
    <t>M(micromol•m−2)</t>
  </si>
  <si>
    <t>M(mol•m−2)</t>
  </si>
  <si>
    <t>dG/dlnc</t>
  </si>
  <si>
    <t>1/iRT</t>
  </si>
  <si>
    <t>T</t>
  </si>
  <si>
    <t>R</t>
  </si>
  <si>
    <t>i</t>
  </si>
  <si>
    <t>∆Gads (kj/mol)</t>
  </si>
  <si>
    <t>∆Gm (kj/mol)</t>
  </si>
  <si>
    <t>ln CMC</t>
  </si>
  <si>
    <t>CMC (mol/dm3)</t>
  </si>
  <si>
    <t>T (K)</t>
  </si>
  <si>
    <t>R (j/K.mol)</t>
  </si>
  <si>
    <t xml:space="preserve">Pure IFT </t>
  </si>
  <si>
    <t>min  con</t>
  </si>
  <si>
    <t>max con</t>
  </si>
  <si>
    <t>[C₁₂mim][Cl]</t>
  </si>
  <si>
    <t>[C₁₂mim][Cl]+NaCl</t>
  </si>
  <si>
    <t>[C₁₂mim][Cl]+NaCl+OH</t>
  </si>
  <si>
    <t>3% جرمی NaCl</t>
  </si>
  <si>
    <t>جرم مولی NaCl=58</t>
  </si>
  <si>
    <t>30/58</t>
  </si>
  <si>
    <t>0.5 مولار</t>
  </si>
  <si>
    <t>1.5% جرمی NaOH</t>
  </si>
  <si>
    <t>جرم مولی NaOH=40</t>
  </si>
  <si>
    <t>15/40</t>
  </si>
  <si>
    <t>0.4 مولار</t>
  </si>
  <si>
    <t>گرد شدش 0.5</t>
  </si>
  <si>
    <t>Salt</t>
  </si>
  <si>
    <t>Salt-alkali</t>
  </si>
  <si>
    <t>Salt and alkali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</si>
</sst>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</patternFill>
    </fill>
    <fill>
      <patternFill patternType="solid">
        <fgColor rgb="FFFFCDF0"/>
        <bgColor indexed="64"/>
      </patternFill>
    </fill>
    <fill>
      <patternFill patternType="solid">
        <fgColor rgb="FFDFFDC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CEEAB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BC69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C1A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1DFFC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FFB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AFB1"/>
        <bgColor indexed="64"/>
      </patternFill>
    </fill>
    <fill>
      <patternFill patternType="solid">
        <fgColor rgb="FFA0EF79"/>
        <bgColor indexed="64"/>
      </patternFill>
    </fill>
    <fill>
      <patternFill patternType="solid">
        <fgColor rgb="FFDFFDCF"/>
        <bgColor rgb="FF000000"/>
      </patternFill>
    </fill>
    <fill>
      <patternFill patternType="solid">
        <fgColor rgb="FF95B3D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E0EBF8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B6E088"/>
        <bgColor indexed="64"/>
      </patternFill>
    </fill>
    <fill>
      <patternFill patternType="solid">
        <fgColor rgb="FFCCC3DB"/>
        <bgColor indexed="64"/>
      </patternFill>
    </fill>
    <fill>
      <patternFill patternType="solid">
        <fgColor rgb="FFECFEE2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CDF6B8"/>
        <bgColor indexed="64"/>
      </patternFill>
    </fill>
    <fill>
      <patternFill patternType="solid">
        <fgColor rgb="FFDEFF8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0EE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11" borderId="0" applyNumberFormat="0" applyBorder="0" applyAlignment="0" applyProtection="0"/>
    <xf numFmtId="0" fontId="1" fillId="0" borderId="0"/>
    <xf numFmtId="0" fontId="6" fillId="5" borderId="1" applyFont="0" applyFill="0" applyAlignment="0"/>
  </cellStyleXfs>
  <cellXfs count="174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10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8" borderId="0" xfId="0" applyNumberFormat="1" applyFill="1" applyAlignment="1">
      <alignment horizontal="center"/>
    </xf>
    <xf numFmtId="0" fontId="4" fillId="0" borderId="0" xfId="0" applyFont="1" applyAlignment="1">
      <alignment horizontal="center" readingOrder="2"/>
    </xf>
    <xf numFmtId="0" fontId="3" fillId="0" borderId="0" xfId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" fillId="0" borderId="0" xfId="2"/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12" fillId="0" borderId="0" xfId="0" applyFont="1" applyFill="1"/>
    <xf numFmtId="0" fontId="13" fillId="4" borderId="0" xfId="0" applyFont="1" applyFill="1" applyAlignment="1">
      <alignment horizontal="left" vertical="center" readingOrder="1"/>
    </xf>
    <xf numFmtId="0" fontId="0" fillId="25" borderId="0" xfId="0" applyFont="1" applyFill="1" applyAlignment="1">
      <alignment horizontal="center"/>
    </xf>
    <xf numFmtId="0" fontId="13" fillId="19" borderId="0" xfId="0" applyFont="1" applyFill="1" applyAlignment="1">
      <alignment horizontal="left" vertical="center" readingOrder="1"/>
    </xf>
    <xf numFmtId="0" fontId="0" fillId="0" borderId="1" xfId="3" applyFont="1" applyFill="1"/>
    <xf numFmtId="0" fontId="2" fillId="15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10" fillId="21" borderId="0" xfId="0" applyFont="1" applyFill="1" applyBorder="1" applyAlignment="1">
      <alignment horizontal="center" vertical="center" wrapText="1"/>
    </xf>
    <xf numFmtId="0" fontId="10" fillId="23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1" fontId="2" fillId="0" borderId="0" xfId="0" applyNumberFormat="1" applyFont="1" applyFill="1" applyBorder="1"/>
    <xf numFmtId="0" fontId="18" fillId="0" borderId="0" xfId="0" applyFont="1" applyFill="1" applyBorder="1"/>
    <xf numFmtId="0" fontId="6" fillId="32" borderId="0" xfId="1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0" fillId="14" borderId="0" xfId="0" applyFont="1" applyFill="1" applyAlignment="1">
      <alignment horizontal="left"/>
    </xf>
    <xf numFmtId="0" fontId="0" fillId="15" borderId="0" xfId="0" applyFont="1" applyFill="1" applyAlignment="1">
      <alignment horizontal="left"/>
    </xf>
    <xf numFmtId="0" fontId="0" fillId="16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13" borderId="0" xfId="0" applyFont="1" applyFill="1" applyBorder="1" applyAlignment="1">
      <alignment horizontal="left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/>
    </xf>
    <xf numFmtId="0" fontId="0" fillId="34" borderId="0" xfId="0" applyFont="1" applyFill="1" applyAlignment="1">
      <alignment horizontal="left"/>
    </xf>
    <xf numFmtId="0" fontId="17" fillId="34" borderId="0" xfId="0" applyFont="1" applyFill="1" applyAlignment="1">
      <alignment horizontal="center" vertical="center" wrapText="1"/>
    </xf>
    <xf numFmtId="0" fontId="2" fillId="34" borderId="0" xfId="0" applyFont="1" applyFill="1" applyAlignment="1">
      <alignment horizontal="center"/>
    </xf>
    <xf numFmtId="0" fontId="2" fillId="34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7" fillId="12" borderId="0" xfId="0" applyFont="1" applyFill="1" applyBorder="1" applyAlignment="1">
      <alignment horizontal="center" vertical="center" wrapText="1"/>
    </xf>
    <xf numFmtId="0" fontId="0" fillId="35" borderId="1" xfId="3" applyFont="1" applyFill="1" applyAlignment="1">
      <alignment horizontal="left"/>
    </xf>
    <xf numFmtId="0" fontId="2" fillId="37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29" borderId="0" xfId="0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/>
    </xf>
    <xf numFmtId="0" fontId="2" fillId="22" borderId="0" xfId="0" applyFont="1" applyFill="1" applyBorder="1" applyAlignment="1">
      <alignment horizontal="center"/>
    </xf>
    <xf numFmtId="0" fontId="0" fillId="2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7" borderId="1" xfId="3" applyFont="1" applyFill="1" applyAlignment="1">
      <alignment horizontal="center"/>
    </xf>
    <xf numFmtId="0" fontId="0" fillId="35" borderId="1" xfId="3" applyFont="1" applyFill="1" applyAlignment="1">
      <alignment horizontal="center"/>
    </xf>
    <xf numFmtId="0" fontId="2" fillId="29" borderId="1" xfId="3" applyFont="1" applyFill="1" applyAlignment="1">
      <alignment horizontal="center"/>
    </xf>
    <xf numFmtId="0" fontId="2" fillId="24" borderId="1" xfId="3" applyFont="1" applyFill="1" applyAlignment="1">
      <alignment horizontal="center"/>
    </xf>
    <xf numFmtId="0" fontId="2" fillId="22" borderId="1" xfId="3" applyFont="1" applyFill="1" applyAlignment="1">
      <alignment horizontal="center"/>
    </xf>
    <xf numFmtId="0" fontId="0" fillId="22" borderId="1" xfId="3" applyFont="1" applyFill="1" applyAlignment="1">
      <alignment horizontal="center"/>
    </xf>
    <xf numFmtId="0" fontId="0" fillId="28" borderId="1" xfId="3" applyFont="1" applyFill="1" applyAlignment="1">
      <alignment horizontal="center"/>
    </xf>
    <xf numFmtId="0" fontId="0" fillId="36" borderId="0" xfId="0" applyFont="1" applyFill="1" applyAlignment="1">
      <alignment horizontal="center"/>
    </xf>
    <xf numFmtId="0" fontId="2" fillId="27" borderId="0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2" fillId="31" borderId="1" xfId="3" applyFont="1" applyFill="1" applyAlignment="1">
      <alignment horizontal="center"/>
    </xf>
    <xf numFmtId="0" fontId="2" fillId="20" borderId="1" xfId="3" applyFont="1" applyFill="1" applyAlignment="1">
      <alignment horizontal="center"/>
    </xf>
    <xf numFmtId="0" fontId="2" fillId="9" borderId="1" xfId="3" applyFont="1" applyFill="1" applyAlignment="1">
      <alignment horizontal="center"/>
    </xf>
    <xf numFmtId="0" fontId="0" fillId="9" borderId="1" xfId="3" applyFont="1" applyFill="1" applyAlignment="1">
      <alignment horizontal="center"/>
    </xf>
    <xf numFmtId="0" fontId="0" fillId="30" borderId="1" xfId="3" applyFont="1" applyFill="1" applyAlignment="1">
      <alignment horizontal="center"/>
    </xf>
    <xf numFmtId="0" fontId="10" fillId="38" borderId="0" xfId="0" applyFont="1" applyFill="1" applyBorder="1" applyAlignment="1">
      <alignment horizontal="center" vertical="center" wrapText="1"/>
    </xf>
    <xf numFmtId="0" fontId="0" fillId="34" borderId="0" xfId="0" applyFill="1" applyAlignment="1">
      <alignment horizontal="center"/>
    </xf>
    <xf numFmtId="0" fontId="0" fillId="6" borderId="1" xfId="3" applyFont="1" applyFill="1" applyAlignment="1">
      <alignment horizontal="center"/>
    </xf>
    <xf numFmtId="0" fontId="16" fillId="24" borderId="0" xfId="0" applyFont="1" applyFill="1" applyBorder="1" applyAlignment="1">
      <alignment horizontal="center" vertical="center" wrapText="1"/>
    </xf>
    <xf numFmtId="0" fontId="2" fillId="35" borderId="1" xfId="3" applyFont="1" applyFill="1" applyAlignment="1">
      <alignment horizontal="center"/>
    </xf>
    <xf numFmtId="0" fontId="2" fillId="39" borderId="1" xfId="3" applyFont="1" applyFill="1" applyAlignment="1">
      <alignment horizontal="center"/>
    </xf>
    <xf numFmtId="0" fontId="2" fillId="40" borderId="1" xfId="3" applyFont="1" applyFill="1" applyAlignment="1">
      <alignment horizontal="center"/>
    </xf>
    <xf numFmtId="0" fontId="2" fillId="41" borderId="1" xfId="3" applyFont="1" applyFill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42" borderId="1" xfId="3" applyFont="1" applyFill="1" applyAlignment="1">
      <alignment horizontal="center"/>
    </xf>
    <xf numFmtId="0" fontId="2" fillId="4" borderId="1" xfId="3" applyFont="1" applyFill="1" applyAlignment="1">
      <alignment horizontal="center"/>
    </xf>
    <xf numFmtId="0" fontId="19" fillId="37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33" borderId="1" xfId="3" applyFont="1" applyFill="1" applyAlignment="1">
      <alignment horizontal="center"/>
    </xf>
    <xf numFmtId="0" fontId="0" fillId="15" borderId="1" xfId="3" applyFont="1" applyFill="1" applyAlignment="1">
      <alignment horizontal="center"/>
    </xf>
    <xf numFmtId="0" fontId="0" fillId="18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" xfId="3" applyFont="1" applyFill="1" applyAlignment="1">
      <alignment horizontal="center" vertical="center"/>
    </xf>
    <xf numFmtId="0" fontId="0" fillId="4" borderId="1" xfId="3" applyFont="1" applyFill="1" applyAlignment="1">
      <alignment horizontal="center" vertical="center"/>
    </xf>
    <xf numFmtId="0" fontId="0" fillId="22" borderId="1" xfId="3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0" fillId="44" borderId="0" xfId="0" applyFill="1" applyAlignment="1">
      <alignment horizontal="center" vertical="center"/>
    </xf>
    <xf numFmtId="0" fontId="0" fillId="4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46" borderId="0" xfId="0" applyFill="1" applyAlignment="1">
      <alignment horizontal="center" vertical="center"/>
    </xf>
    <xf numFmtId="0" fontId="0" fillId="46" borderId="1" xfId="3" applyFont="1" applyFill="1" applyAlignment="1">
      <alignment horizontal="center" vertical="center"/>
    </xf>
    <xf numFmtId="0" fontId="0" fillId="47" borderId="0" xfId="0" applyFill="1" applyAlignment="1">
      <alignment horizontal="center" vertical="center"/>
    </xf>
    <xf numFmtId="0" fontId="0" fillId="47" borderId="1" xfId="3" applyFont="1" applyFill="1" applyAlignment="1">
      <alignment horizontal="center" vertical="center"/>
    </xf>
    <xf numFmtId="0" fontId="0" fillId="35" borderId="1" xfId="3" applyFont="1" applyFill="1" applyAlignment="1">
      <alignment horizontal="center" vertical="center"/>
    </xf>
    <xf numFmtId="0" fontId="14" fillId="0" borderId="0" xfId="0" applyFont="1" applyFill="1" applyBorder="1"/>
    <xf numFmtId="0" fontId="11" fillId="0" borderId="0" xfId="0" applyFont="1" applyFill="1"/>
    <xf numFmtId="0" fontId="0" fillId="25" borderId="0" xfId="0" applyFill="1" applyAlignment="1">
      <alignment horizontal="center"/>
    </xf>
    <xf numFmtId="0" fontId="12" fillId="5" borderId="0" xfId="0" applyFont="1" applyFill="1" applyAlignment="1">
      <alignment horizontal="center"/>
    </xf>
    <xf numFmtId="0" fontId="1" fillId="13" borderId="0" xfId="2" applyFill="1" applyAlignment="1">
      <alignment horizontal="center"/>
    </xf>
    <xf numFmtId="0" fontId="1" fillId="34" borderId="0" xfId="2" applyFill="1" applyAlignment="1">
      <alignment horizontal="center"/>
    </xf>
    <xf numFmtId="0" fontId="1" fillId="14" borderId="0" xfId="2" applyFill="1" applyAlignment="1">
      <alignment horizontal="center"/>
    </xf>
    <xf numFmtId="0" fontId="0" fillId="48" borderId="0" xfId="0" applyFill="1" applyAlignment="1">
      <alignment horizontal="center" vertical="center"/>
    </xf>
    <xf numFmtId="0" fontId="1" fillId="48" borderId="0" xfId="2" applyFill="1" applyAlignment="1">
      <alignment horizontal="center"/>
    </xf>
    <xf numFmtId="0" fontId="0" fillId="48" borderId="1" xfId="3" applyFon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4" borderId="0" xfId="0" applyFont="1" applyFill="1" applyAlignment="1">
      <alignment horizontal="center" vertical="center"/>
    </xf>
    <xf numFmtId="0" fontId="14" fillId="34" borderId="0" xfId="0" applyFont="1" applyFill="1" applyAlignment="1">
      <alignment horizontal="center" vertical="center"/>
    </xf>
    <xf numFmtId="0" fontId="2" fillId="4" borderId="0" xfId="0" applyNumberFormat="1" applyFont="1" applyFill="1" applyAlignment="1">
      <alignment horizontal="center" vertical="center"/>
    </xf>
    <xf numFmtId="0" fontId="0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0" fillId="15" borderId="0" xfId="0" applyFont="1" applyFill="1" applyAlignment="1">
      <alignment horizontal="left" vertical="center"/>
    </xf>
    <xf numFmtId="0" fontId="1" fillId="15" borderId="0" xfId="2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0" fillId="16" borderId="0" xfId="0" applyFont="1" applyFill="1" applyAlignment="1">
      <alignment horizontal="left" vertical="center"/>
    </xf>
    <xf numFmtId="0" fontId="2" fillId="16" borderId="0" xfId="0" applyFont="1" applyFill="1" applyAlignment="1">
      <alignment horizontal="center" vertical="center"/>
    </xf>
    <xf numFmtId="0" fontId="17" fillId="35" borderId="1" xfId="3" applyFont="1" applyFill="1" applyAlignment="1">
      <alignment horizontal="center" vertical="center" wrapText="1"/>
    </xf>
    <xf numFmtId="0" fontId="2" fillId="35" borderId="1" xfId="3" applyFont="1" applyFill="1" applyAlignment="1">
      <alignment horizontal="center" vertical="center"/>
    </xf>
    <xf numFmtId="0" fontId="14" fillId="35" borderId="1" xfId="3" applyFont="1" applyFill="1" applyAlignment="1">
      <alignment horizontal="center" vertical="center"/>
    </xf>
    <xf numFmtId="0" fontId="2" fillId="35" borderId="1" xfId="3" applyFont="1" applyFill="1" applyAlignment="1">
      <alignment horizontal="center" vertical="center" wrapText="1"/>
    </xf>
    <xf numFmtId="0" fontId="2" fillId="4" borderId="1" xfId="3" applyFont="1" applyFill="1" applyAlignment="1">
      <alignment horizontal="center" vertical="center"/>
    </xf>
    <xf numFmtId="0" fontId="0" fillId="4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/>
    </xf>
    <xf numFmtId="0" fontId="0" fillId="16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</cellXfs>
  <cellStyles count="4">
    <cellStyle name="Accent3" xfId="1" builtinId="37"/>
    <cellStyle name="Normal" xfId="0" builtinId="0"/>
    <cellStyle name="Normal 2" xfId="2"/>
    <cellStyle name="Style 1" xfId="3"/>
  </cellStyles>
  <dxfs count="0"/>
  <tableStyles count="0" defaultTableStyle="TableStyleMedium2" defaultPivotStyle="PivotStyleMedium9"/>
  <colors>
    <mruColors>
      <color rgb="FFFFD966"/>
      <color rgb="FFB6E088"/>
      <color rgb="FF00D600"/>
      <color rgb="FF81FF81"/>
      <color rgb="FF00CC00"/>
      <color rgb="FF00FF00"/>
      <color rgb="FF00F600"/>
      <color rgb="FFFFE699"/>
      <color rgb="FFFFF2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548118985127E-2"/>
          <c:y val="2.0982417520390602E-2"/>
          <c:w val="0.86089822105570157"/>
          <c:h val="0.85697739395478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Pure!$C$1</c:f>
              <c:strCache>
                <c:ptCount val="1"/>
                <c:pt idx="0">
                  <c:v>[C₁₂mim][Cl]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Pure!$A$2:$A$12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Pure!$B$2:$B$12</c:f>
              <c:numCache>
                <c:formatCode>General</c:formatCode>
                <c:ptCount val="11"/>
                <c:pt idx="0">
                  <c:v>29.01</c:v>
                </c:pt>
                <c:pt idx="1">
                  <c:v>28.67</c:v>
                </c:pt>
                <c:pt idx="2">
                  <c:v>26.98</c:v>
                </c:pt>
                <c:pt idx="3">
                  <c:v>25.8</c:v>
                </c:pt>
                <c:pt idx="4">
                  <c:v>21.87</c:v>
                </c:pt>
                <c:pt idx="5">
                  <c:v>18.350000000000001</c:v>
                </c:pt>
                <c:pt idx="6">
                  <c:v>16.29</c:v>
                </c:pt>
                <c:pt idx="7">
                  <c:v>12</c:v>
                </c:pt>
                <c:pt idx="8">
                  <c:v>10.18</c:v>
                </c:pt>
                <c:pt idx="9">
                  <c:v>9.89</c:v>
                </c:pt>
                <c:pt idx="10">
                  <c:v>9.7100000000000009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B9-4B91-95CE-1CC2796D4BBD}"/>
            </c:ext>
          </c:extLst>
        </c:ser>
        <c:ser>
          <c:idx val="1"/>
          <c:order val="1"/>
          <c:tx>
            <c:strRef>
              <c:f>Pure!$F$1</c:f>
              <c:strCache>
                <c:ptCount val="1"/>
                <c:pt idx="0">
                  <c:v>SDS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Pure!$D$2:$D$12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Pure!$E$2:$E$12</c:f>
              <c:numCache>
                <c:formatCode>General</c:formatCode>
                <c:ptCount val="11"/>
                <c:pt idx="0">
                  <c:v>29.01</c:v>
                </c:pt>
                <c:pt idx="1">
                  <c:v>26.14</c:v>
                </c:pt>
                <c:pt idx="2">
                  <c:v>24.42</c:v>
                </c:pt>
                <c:pt idx="3">
                  <c:v>23.5</c:v>
                </c:pt>
                <c:pt idx="4">
                  <c:v>19.98</c:v>
                </c:pt>
                <c:pt idx="5">
                  <c:v>15.56</c:v>
                </c:pt>
                <c:pt idx="6">
                  <c:v>13.43</c:v>
                </c:pt>
                <c:pt idx="7">
                  <c:v>8.1199999999999992</c:v>
                </c:pt>
                <c:pt idx="8">
                  <c:v>4.5599999999999996</c:v>
                </c:pt>
                <c:pt idx="9">
                  <c:v>4.12</c:v>
                </c:pt>
                <c:pt idx="10">
                  <c:v>4.03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D-45CF-B2A6-3F166A4D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18544"/>
        <c:axId val="1389017456"/>
      </c:scatterChart>
      <c:valAx>
        <c:axId val="1389018544"/>
        <c:scaling>
          <c:logBase val="10"/>
          <c:orientation val="minMax"/>
          <c:max val="3.0000000000000006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10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10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4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7508122355620749"/>
              <c:y val="0.95333470034995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7456"/>
        <c:crosses val="autoZero"/>
        <c:crossBetween val="midCat"/>
        <c:minorUnit val="1.0000000000000003E-4"/>
      </c:valAx>
      <c:valAx>
        <c:axId val="1389017456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1000" b="1" i="0" u="none" strike="noStrike" baseline="0">
                    <a:effectLst/>
                  </a:rPr>
                  <a:t>mN.m</a:t>
                </a:r>
                <a:r>
                  <a:rPr lang="en-US" sz="1000" b="1" i="0" u="none" strike="noStrike" baseline="30000">
                    <a:effectLst/>
                  </a:rPr>
                  <a:t>−1</a:t>
                </a:r>
                <a:r>
                  <a:rPr lang="en-US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8.9375784548670649E-4"/>
              <c:y val="0.37337983945640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8544"/>
        <c:crossesAt val="1.0000000000000004E-5"/>
        <c:crossBetween val="midCat"/>
      </c:valAx>
      <c:spPr>
        <a:noFill/>
        <a:ln w="952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4061333479148428"/>
          <c:y val="6.1155702311404658E-2"/>
          <c:w val="0.17154399595105196"/>
          <c:h val="0.10309437882764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51102453656693E-2"/>
          <c:y val="1.8443618030595781E-2"/>
          <c:w val="0.87555598233147691"/>
          <c:h val="0.8664012908676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'+Na'!$C$1</c:f>
              <c:strCache>
                <c:ptCount val="1"/>
                <c:pt idx="0">
                  <c:v>[C₁₂mim][Cl]+NaCl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'+Na'!$A$2:$A$12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'+Na'!$B$2:$B$12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21.5</c:v>
                </c:pt>
                <c:pt idx="2">
                  <c:v>19.84</c:v>
                </c:pt>
                <c:pt idx="3">
                  <c:v>18.75</c:v>
                </c:pt>
                <c:pt idx="4">
                  <c:v>15.48</c:v>
                </c:pt>
                <c:pt idx="5">
                  <c:v>13.52</c:v>
                </c:pt>
                <c:pt idx="6">
                  <c:v>12.03</c:v>
                </c:pt>
                <c:pt idx="7">
                  <c:v>9.2200000000000006</c:v>
                </c:pt>
                <c:pt idx="8">
                  <c:v>8.32</c:v>
                </c:pt>
                <c:pt idx="9">
                  <c:v>8.19</c:v>
                </c:pt>
                <c:pt idx="10">
                  <c:v>8.1300000000000008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76-4A0A-A32F-256DAE167C5A}"/>
            </c:ext>
          </c:extLst>
        </c:ser>
        <c:ser>
          <c:idx val="1"/>
          <c:order val="1"/>
          <c:tx>
            <c:strRef>
              <c:f>'+Na'!$G$1</c:f>
              <c:strCache>
                <c:ptCount val="1"/>
                <c:pt idx="0">
                  <c:v>SDS+NaCl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'+Na'!$E$2:$E$12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'+Na'!$F$2:$F$12</c:f>
              <c:numCache>
                <c:formatCode>General</c:formatCode>
                <c:ptCount val="11"/>
                <c:pt idx="0">
                  <c:v>26.5</c:v>
                </c:pt>
                <c:pt idx="1">
                  <c:v>18.95</c:v>
                </c:pt>
                <c:pt idx="2">
                  <c:v>16.920000000000002</c:v>
                </c:pt>
                <c:pt idx="3">
                  <c:v>15.66</c:v>
                </c:pt>
                <c:pt idx="4">
                  <c:v>11.55</c:v>
                </c:pt>
                <c:pt idx="5">
                  <c:v>8.4</c:v>
                </c:pt>
                <c:pt idx="6">
                  <c:v>6.24</c:v>
                </c:pt>
                <c:pt idx="7">
                  <c:v>3.62</c:v>
                </c:pt>
                <c:pt idx="8">
                  <c:v>3.61</c:v>
                </c:pt>
                <c:pt idx="9">
                  <c:v>3.35</c:v>
                </c:pt>
                <c:pt idx="10">
                  <c:v>3.32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CB-4165-A727-998279B4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23440"/>
        <c:axId val="1389010384"/>
      </c:scatterChart>
      <c:valAx>
        <c:axId val="1389023440"/>
        <c:scaling>
          <c:logBase val="10"/>
          <c:orientation val="minMax"/>
          <c:max val="3.0000000000000006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(mol.dm</a:t>
                </a:r>
                <a:r>
                  <a:rPr lang="en-US" sz="900" b="1" i="0" u="none" strike="noStrike" baseline="30000">
                    <a:effectLst/>
                  </a:rPr>
                  <a:t>−</a:t>
                </a:r>
                <a:r>
                  <a:rPr lang="en-US" sz="900" b="1" i="0" u="none" strike="noStrike" baseline="0">
                    <a:effectLst/>
                  </a:rPr>
                  <a:t>³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322597696121316"/>
              <c:y val="0.94361560936958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0384"/>
        <c:crosses val="autoZero"/>
        <c:crossBetween val="midCat"/>
        <c:majorUnit val="5.0000000000000012E-4"/>
        <c:minorUnit val="1.0000000000000003E-4"/>
      </c:valAx>
      <c:valAx>
        <c:axId val="1389010384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IFT 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900" b="1" i="0" u="none" strike="noStrike" baseline="0">
                    <a:effectLst/>
                  </a:rPr>
                  <a:t>mN.m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646464923591866E-3"/>
              <c:y val="0.361635745399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23440"/>
        <c:crossesAt val="1.0000000000000004E-5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273762331432711"/>
          <c:y val="4.9434055118110228E-2"/>
          <c:w val="0.24267825142546837"/>
          <c:h val="0.11871143465557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51102453656693E-2"/>
          <c:y val="1.8443618030595781E-2"/>
          <c:w val="0.87555598233147691"/>
          <c:h val="0.8664012908676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'+OH'!$C$1</c:f>
              <c:strCache>
                <c:ptCount val="1"/>
                <c:pt idx="0">
                  <c:v>[C₁₂mim][Cl]+NaCl+OH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'+OH'!$A$2:$A$12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'+OH'!$B$2:$B$12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21.3</c:v>
                </c:pt>
                <c:pt idx="2">
                  <c:v>19.3</c:v>
                </c:pt>
                <c:pt idx="3">
                  <c:v>18.03</c:v>
                </c:pt>
                <c:pt idx="4">
                  <c:v>14.32</c:v>
                </c:pt>
                <c:pt idx="5">
                  <c:v>12.26</c:v>
                </c:pt>
                <c:pt idx="6">
                  <c:v>10.46</c:v>
                </c:pt>
                <c:pt idx="7">
                  <c:v>8.17</c:v>
                </c:pt>
                <c:pt idx="8">
                  <c:v>8.1</c:v>
                </c:pt>
                <c:pt idx="9">
                  <c:v>7.68</c:v>
                </c:pt>
                <c:pt idx="10">
                  <c:v>7.61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76-4A0A-A32F-256DAE167C5A}"/>
            </c:ext>
          </c:extLst>
        </c:ser>
        <c:ser>
          <c:idx val="1"/>
          <c:order val="1"/>
          <c:tx>
            <c:strRef>
              <c:f>'+OH'!$G$1</c:f>
              <c:strCache>
                <c:ptCount val="1"/>
                <c:pt idx="0">
                  <c:v>SDS++NaCl+OH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'+OH'!$E$2:$E$12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'+OH'!$F$2:$F$12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18.600000000000001</c:v>
                </c:pt>
                <c:pt idx="2">
                  <c:v>15.8</c:v>
                </c:pt>
                <c:pt idx="3">
                  <c:v>14.23</c:v>
                </c:pt>
                <c:pt idx="4">
                  <c:v>9.11</c:v>
                </c:pt>
                <c:pt idx="5">
                  <c:v>6.21</c:v>
                </c:pt>
                <c:pt idx="6">
                  <c:v>4.46</c:v>
                </c:pt>
                <c:pt idx="7">
                  <c:v>3.01</c:v>
                </c:pt>
                <c:pt idx="8">
                  <c:v>3.01</c:v>
                </c:pt>
                <c:pt idx="9">
                  <c:v>3</c:v>
                </c:pt>
                <c:pt idx="10">
                  <c:v>2.98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F-4A3A-9DC5-40A54056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13104"/>
        <c:axId val="1389019632"/>
      </c:scatterChart>
      <c:valAx>
        <c:axId val="1389013104"/>
        <c:scaling>
          <c:logBase val="10"/>
          <c:orientation val="minMax"/>
          <c:max val="3.0000000000000006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(mol.dm</a:t>
                </a:r>
                <a:r>
                  <a:rPr lang="en-US" sz="900" b="1" i="0" u="none" strike="noStrike" baseline="30000">
                    <a:effectLst/>
                  </a:rPr>
                  <a:t>−</a:t>
                </a:r>
                <a:r>
                  <a:rPr lang="en-US" sz="900" b="1" i="0" u="none" strike="noStrike" baseline="0">
                    <a:effectLst/>
                  </a:rPr>
                  <a:t>³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0350366549008959"/>
              <c:y val="0.94361560936958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9632"/>
        <c:crosses val="autoZero"/>
        <c:crossBetween val="midCat"/>
        <c:minorUnit val="1.0000000000000003E-4"/>
      </c:valAx>
      <c:valAx>
        <c:axId val="138901963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IFT 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900" b="1" i="0" u="none" strike="noStrike" baseline="0">
                    <a:effectLst/>
                  </a:rPr>
                  <a:t>mN.m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646464923591866E-3"/>
              <c:y val="0.361635745399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3104"/>
        <c:crossesAt val="1.0000000000000004E-5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745026699248801"/>
          <c:y val="4.9434055118110228E-2"/>
          <c:w val="0.26796560774730743"/>
          <c:h val="0.16902590006437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4824006829251E-2"/>
          <c:y val="2.0149742102006811E-2"/>
          <c:w val="0.87889509760501616"/>
          <c:h val="0.87267431416031505"/>
        </c:manualLayout>
      </c:layout>
      <c:scatterChart>
        <c:scatterStyle val="lineMarker"/>
        <c:varyColors val="0"/>
        <c:ser>
          <c:idx val="1"/>
          <c:order val="0"/>
          <c:tx>
            <c:strRef>
              <c:f>'All INDV'!$B$1</c:f>
              <c:strCache>
                <c:ptCount val="1"/>
                <c:pt idx="0">
                  <c:v>[C₁₂mim][Cl]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INDV'!$B$2:$B$12</c:f>
              <c:numCache>
                <c:formatCode>General</c:formatCode>
                <c:ptCount val="11"/>
                <c:pt idx="0">
                  <c:v>29.01</c:v>
                </c:pt>
                <c:pt idx="1">
                  <c:v>28.67</c:v>
                </c:pt>
                <c:pt idx="2">
                  <c:v>26.98</c:v>
                </c:pt>
                <c:pt idx="3">
                  <c:v>25.8</c:v>
                </c:pt>
                <c:pt idx="4">
                  <c:v>21.87</c:v>
                </c:pt>
                <c:pt idx="5">
                  <c:v>18.350000000000001</c:v>
                </c:pt>
                <c:pt idx="6">
                  <c:v>16.29</c:v>
                </c:pt>
                <c:pt idx="7">
                  <c:v>12</c:v>
                </c:pt>
                <c:pt idx="8">
                  <c:v>10.18</c:v>
                </c:pt>
                <c:pt idx="9">
                  <c:v>9.89</c:v>
                </c:pt>
                <c:pt idx="10">
                  <c:v>9.7100000000000009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22-4661-8347-AD64893C3688}"/>
            </c:ext>
          </c:extLst>
        </c:ser>
        <c:ser>
          <c:idx val="0"/>
          <c:order val="1"/>
          <c:tx>
            <c:strRef>
              <c:f>'All INDV'!$D$1</c:f>
              <c:strCache>
                <c:ptCount val="1"/>
                <c:pt idx="0">
                  <c:v>[C₁₂mim][Cl]+NaCl</c:v>
                </c:pt>
              </c:strCache>
            </c:strRef>
          </c:tx>
          <c:spPr>
            <a:ln w="12700" cap="rnd">
              <a:solidFill>
                <a:srgbClr val="00FF0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INDV'!$D$2:$D$12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21.5</c:v>
                </c:pt>
                <c:pt idx="2">
                  <c:v>19.84</c:v>
                </c:pt>
                <c:pt idx="3">
                  <c:v>18.75</c:v>
                </c:pt>
                <c:pt idx="4">
                  <c:v>15.48</c:v>
                </c:pt>
                <c:pt idx="5">
                  <c:v>13.52</c:v>
                </c:pt>
                <c:pt idx="6">
                  <c:v>12.03</c:v>
                </c:pt>
                <c:pt idx="7">
                  <c:v>9.2200000000000006</c:v>
                </c:pt>
                <c:pt idx="8">
                  <c:v>8.32</c:v>
                </c:pt>
                <c:pt idx="9">
                  <c:v>8.2899999999999991</c:v>
                </c:pt>
                <c:pt idx="10">
                  <c:v>8.23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A7-4AF6-8036-8F395695372E}"/>
            </c:ext>
          </c:extLst>
        </c:ser>
        <c:ser>
          <c:idx val="4"/>
          <c:order val="2"/>
          <c:tx>
            <c:strRef>
              <c:f>'All INDV'!$F$1</c:f>
              <c:strCache>
                <c:ptCount val="1"/>
                <c:pt idx="0">
                  <c:v>[C₁₂mim][Cl]+NaCl+OH</c:v>
                </c:pt>
              </c:strCache>
            </c:strRef>
          </c:tx>
          <c:spPr>
            <a:ln w="12700" cap="rnd">
              <a:solidFill>
                <a:srgbClr val="00F279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F279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INDV'!$F$2:$F$12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21.3</c:v>
                </c:pt>
                <c:pt idx="2">
                  <c:v>19.3</c:v>
                </c:pt>
                <c:pt idx="3">
                  <c:v>18.03</c:v>
                </c:pt>
                <c:pt idx="4">
                  <c:v>14.32</c:v>
                </c:pt>
                <c:pt idx="5">
                  <c:v>12.26</c:v>
                </c:pt>
                <c:pt idx="6">
                  <c:v>10.46</c:v>
                </c:pt>
                <c:pt idx="7">
                  <c:v>8.17</c:v>
                </c:pt>
                <c:pt idx="8">
                  <c:v>8.1</c:v>
                </c:pt>
                <c:pt idx="9">
                  <c:v>7.68</c:v>
                </c:pt>
                <c:pt idx="10">
                  <c:v>7.61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A7-4AF6-8036-8F395695372E}"/>
            </c:ext>
          </c:extLst>
        </c:ser>
        <c:ser>
          <c:idx val="2"/>
          <c:order val="3"/>
          <c:tx>
            <c:strRef>
              <c:f>'All INDV'!$C$1</c:f>
              <c:strCache>
                <c:ptCount val="1"/>
                <c:pt idx="0">
                  <c:v>SDS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INDV'!$C$2:$C$12</c:f>
              <c:numCache>
                <c:formatCode>General</c:formatCode>
                <c:ptCount val="11"/>
                <c:pt idx="0">
                  <c:v>29.01</c:v>
                </c:pt>
                <c:pt idx="1">
                  <c:v>26.14</c:v>
                </c:pt>
                <c:pt idx="2">
                  <c:v>24.42</c:v>
                </c:pt>
                <c:pt idx="3">
                  <c:v>23.5</c:v>
                </c:pt>
                <c:pt idx="4">
                  <c:v>19.98</c:v>
                </c:pt>
                <c:pt idx="5">
                  <c:v>15.56</c:v>
                </c:pt>
                <c:pt idx="6">
                  <c:v>13.43</c:v>
                </c:pt>
                <c:pt idx="7">
                  <c:v>8.1199999999999992</c:v>
                </c:pt>
                <c:pt idx="8">
                  <c:v>4.5599999999999996</c:v>
                </c:pt>
                <c:pt idx="9">
                  <c:v>4.12</c:v>
                </c:pt>
                <c:pt idx="10">
                  <c:v>4.03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C5-4340-AFF4-9EFD0B5E64A9}"/>
            </c:ext>
          </c:extLst>
        </c:ser>
        <c:ser>
          <c:idx val="3"/>
          <c:order val="4"/>
          <c:tx>
            <c:strRef>
              <c:f>'All INDV'!$E$1</c:f>
              <c:strCache>
                <c:ptCount val="1"/>
                <c:pt idx="0">
                  <c:v>SDS+NaCl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rgbClr val="FF9900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INDV'!$E$2:$E$12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18.95</c:v>
                </c:pt>
                <c:pt idx="2">
                  <c:v>16.920000000000002</c:v>
                </c:pt>
                <c:pt idx="3">
                  <c:v>15.66</c:v>
                </c:pt>
                <c:pt idx="4">
                  <c:v>11.55</c:v>
                </c:pt>
                <c:pt idx="5">
                  <c:v>8.4</c:v>
                </c:pt>
                <c:pt idx="6">
                  <c:v>6.24</c:v>
                </c:pt>
                <c:pt idx="7">
                  <c:v>3.62</c:v>
                </c:pt>
                <c:pt idx="8">
                  <c:v>3.61</c:v>
                </c:pt>
                <c:pt idx="9">
                  <c:v>3.35</c:v>
                </c:pt>
                <c:pt idx="10">
                  <c:v>3.32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A7-4AF6-8036-8F395695372E}"/>
            </c:ext>
          </c:extLst>
        </c:ser>
        <c:ser>
          <c:idx val="5"/>
          <c:order val="5"/>
          <c:tx>
            <c:strRef>
              <c:f>'All INDV'!$G$1</c:f>
              <c:strCache>
                <c:ptCount val="1"/>
                <c:pt idx="0">
                  <c:v>SDS++NaCl+OH</c:v>
                </c:pt>
              </c:strCache>
            </c:strRef>
          </c:tx>
          <c:spPr>
            <a:ln w="12700" cap="rnd">
              <a:solidFill>
                <a:srgbClr val="FF6969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FF6969"/>
                </a:solidFill>
              </a:ln>
              <a:effectLst/>
            </c:spPr>
          </c:marker>
          <c:xVal>
            <c:numRef>
              <c:f>'All INDV'!$A$2:$A$12</c:f>
              <c:numCache>
                <c:formatCode>General</c:formatCode>
                <c:ptCount val="11"/>
                <c:pt idx="0">
                  <c:v>1.0000000000000001E-5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1E-3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7.0000000000000001E-3</c:v>
                </c:pt>
                <c:pt idx="8">
                  <c:v>0.01</c:v>
                </c:pt>
                <c:pt idx="9">
                  <c:v>0.02</c:v>
                </c:pt>
                <c:pt idx="10">
                  <c:v>2.5000000000000001E-2</c:v>
                </c:pt>
              </c:numCache>
            </c:numRef>
          </c:xVal>
          <c:yVal>
            <c:numRef>
              <c:f>'All INDV'!$G$2:$G$12</c:f>
              <c:numCache>
                <c:formatCode>General</c:formatCode>
                <c:ptCount val="11"/>
                <c:pt idx="0">
                  <c:v>26.481434573391827</c:v>
                </c:pt>
                <c:pt idx="1">
                  <c:v>18.600000000000001</c:v>
                </c:pt>
                <c:pt idx="2">
                  <c:v>15.8</c:v>
                </c:pt>
                <c:pt idx="3">
                  <c:v>14.23</c:v>
                </c:pt>
                <c:pt idx="4">
                  <c:v>9.11</c:v>
                </c:pt>
                <c:pt idx="5">
                  <c:v>6.21</c:v>
                </c:pt>
                <c:pt idx="6">
                  <c:v>4.46</c:v>
                </c:pt>
                <c:pt idx="7">
                  <c:v>3.01</c:v>
                </c:pt>
                <c:pt idx="8">
                  <c:v>3.01</c:v>
                </c:pt>
                <c:pt idx="9">
                  <c:v>3</c:v>
                </c:pt>
                <c:pt idx="10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A7-4AF6-8036-8F3956953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14192"/>
        <c:axId val="1389024528"/>
        <c:extLst/>
      </c:scatterChart>
      <c:valAx>
        <c:axId val="1389014192"/>
        <c:scaling>
          <c:logBase val="10"/>
          <c:orientation val="minMax"/>
          <c:max val="3.0000000000000006E-2"/>
          <c:min val="1.0000000000000004E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</a:t>
                </a:r>
                <a:r>
                  <a:rPr lang="en-US" sz="900" b="1" i="0" u="none" strike="noStrike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(mol.dm</a:t>
                </a:r>
                <a:r>
                  <a:rPr lang="en-US" sz="900" b="1" i="0" u="none" strike="noStrike" baseline="30000">
                    <a:effectLst/>
                  </a:rPr>
                  <a:t>−</a:t>
                </a:r>
                <a:r>
                  <a:rPr lang="en-US" sz="900" b="1" i="0" u="none" strike="noStrike" baseline="0">
                    <a:effectLst/>
                  </a:rPr>
                  <a:t>³</a:t>
                </a:r>
                <a:r>
                  <a:rPr lang="en-US" sz="900" b="1" i="0" u="none" strike="noStrike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r>
                  <a:rPr lang="en-US" sz="9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GB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6458021444022892"/>
              <c:y val="0.93882270969811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24528"/>
        <c:crosses val="autoZero"/>
        <c:crossBetween val="midCat"/>
      </c:valAx>
      <c:valAx>
        <c:axId val="138902452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IFT </a:t>
                </a:r>
                <a:r>
                  <a:rPr lang="en-US" sz="900" b="1" i="0" u="none" strike="noStrike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(mN.m</a:t>
                </a:r>
                <a:r>
                  <a:rPr lang="en-US" sz="900" b="1" i="0" u="none" strike="noStrike">
                    <a:solidFill>
                      <a:sysClr val="windowText" lastClr="000000"/>
                    </a:solidFill>
                    <a:effectLst/>
                    <a:latin typeface="Calibri" panose="020F0502020204030204" pitchFamily="34" charset="0"/>
                    <a:cs typeface="Calibri" panose="020F0502020204030204" pitchFamily="34" charset="0"/>
                  </a:rPr>
                  <a:t>⁻¹</a:t>
                </a:r>
                <a:r>
                  <a:rPr lang="en-US" sz="900" b="1" i="0" u="none" strike="noStrike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r>
                  <a:rPr lang="en-US" sz="9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GB" sz="9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162251518148364E-3"/>
              <c:y val="0.33422121994227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4192"/>
        <c:crossesAt val="1.0000000000000004E-5"/>
        <c:crossBetween val="midCat"/>
      </c:valAx>
      <c:spPr>
        <a:solidFill>
          <a:sysClr val="window" lastClr="FFFFFF"/>
        </a:solidFill>
        <a:ln w="9525">
          <a:solidFill>
            <a:schemeClr val="tx1"/>
          </a:solidFill>
        </a:ln>
        <a:effectLst/>
      </c:spPr>
    </c:plotArea>
    <c:legend>
      <c:legendPos val="r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050819154011895"/>
          <c:y val="0.49878146587608752"/>
          <c:w val="0.28545021741277288"/>
          <c:h val="0.3635136285930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0.11880336832895888"/>
          <c:y val="5.0925925925925923E-2"/>
          <c:w val="0.86174781277340329"/>
          <c:h val="0.849984689413823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'All INDV'!$A$15</c:f>
              <c:strCache>
                <c:ptCount val="1"/>
                <c:pt idx="0">
                  <c:v>[C₁₂mim][Cl]</c:v>
                </c:pt>
              </c:strCache>
            </c:strRef>
          </c:tx>
          <c:spPr>
            <a:solidFill>
              <a:srgbClr val="00FF00">
                <a:alpha val="97000"/>
              </a:srgbClr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81FF81">
                  <a:alpha val="97000"/>
                </a:srgb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F0-4B21-A9E5-5CB0A697E652}"/>
              </c:ext>
            </c:extLst>
          </c:dPt>
          <c:dPt>
            <c:idx val="2"/>
            <c:invertIfNegative val="0"/>
            <c:bubble3D val="0"/>
            <c:spPr>
              <a:solidFill>
                <a:srgbClr val="00D600">
                  <a:alpha val="97000"/>
                </a:srgb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F0-4B21-A9E5-5CB0A697E652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INDV'!$B$15:$B$17</c:f>
              <c:numCache>
                <c:formatCode>General</c:formatCode>
                <c:ptCount val="3"/>
                <c:pt idx="0">
                  <c:v>9.7000000000000003E-3</c:v>
                </c:pt>
                <c:pt idx="1">
                  <c:v>9.1000000000000004E-3</c:v>
                </c:pt>
                <c:pt idx="2">
                  <c:v>5.8999999999999999E-3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85F0-4B21-A9E5-5CB0A697E652}"/>
            </c:ext>
          </c:extLst>
        </c:ser>
        <c:ser>
          <c:idx val="1"/>
          <c:order val="1"/>
          <c:tx>
            <c:strRef>
              <c:f>'All INDV'!$A$18</c:f>
              <c:strCache>
                <c:ptCount val="1"/>
                <c:pt idx="0">
                  <c:v>SDS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5F0-4B21-A9E5-5CB0A697E652}"/>
              </c:ext>
            </c:extLst>
          </c:dPt>
          <c:dPt>
            <c:idx val="1"/>
            <c:invertIfNegative val="0"/>
            <c:bubble3D val="0"/>
            <c:spPr>
              <a:solidFill>
                <a:srgbClr val="FF5E0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5F0-4B21-A9E5-5CB0A697E652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INDV'!$B$18:$B$20</c:f>
              <c:numCache>
                <c:formatCode>General</c:formatCode>
                <c:ptCount val="3"/>
                <c:pt idx="0">
                  <c:v>9.4000000000000004E-3</c:v>
                </c:pt>
                <c:pt idx="1">
                  <c:v>6.1999999999999998E-3</c:v>
                </c:pt>
                <c:pt idx="2">
                  <c:v>4.7000000000000002E-3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9-85F0-4B21-A9E5-5CB0A697E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shape val="box"/>
        <c:axId val="1389021808"/>
        <c:axId val="1389016912"/>
        <c:axId val="0"/>
      </c:bar3DChart>
      <c:catAx>
        <c:axId val="13890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16912"/>
        <c:crosses val="autoZero"/>
        <c:auto val="1"/>
        <c:lblAlgn val="ctr"/>
        <c:lblOffset val="100"/>
        <c:noMultiLvlLbl val="0"/>
      </c:catAx>
      <c:valAx>
        <c:axId val="1389016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CMC (mol.dm</a:t>
                </a:r>
                <a:r>
                  <a:rPr lang="en-US" sz="1000" b="1" i="0" u="none" strike="noStrike" baseline="30000">
                    <a:effectLst/>
                  </a:rPr>
                  <a:t>−</a:t>
                </a:r>
                <a:r>
                  <a:rPr lang="en-US" sz="1000" b="1" i="0" u="none" strike="noStrike" baseline="0">
                    <a:effectLst/>
                  </a:rPr>
                  <a:t>³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3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111111111111111E-4"/>
              <c:y val="0.33280475357247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21808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556517935258087"/>
          <c:y val="9.4737168270632832E-2"/>
          <c:w val="0.40397637795275587"/>
          <c:h val="7.72739865850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5252468591815678E-2"/>
          <c:y val="3.2407407407407406E-2"/>
          <c:w val="0.89529864055458319"/>
          <c:h val="0.868503207932341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'All INDV'!$A$15</c:f>
              <c:strCache>
                <c:ptCount val="1"/>
                <c:pt idx="0">
                  <c:v>[C₁₂mim][Cl]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81FF81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33-488D-9DCB-A47E97DC62E9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33-488D-9DCB-A47E97DC62E9}"/>
              </c:ext>
            </c:extLst>
          </c:dPt>
          <c:dPt>
            <c:idx val="2"/>
            <c:invertIfNegative val="0"/>
            <c:bubble3D val="0"/>
            <c:spPr>
              <a:solidFill>
                <a:srgbClr val="00D6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33-488D-9DCB-A47E97DC62E9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INDV'!$E$15:$E$17</c:f>
              <c:numCache>
                <c:formatCode>General</c:formatCode>
                <c:ptCount val="3"/>
                <c:pt idx="0">
                  <c:v>66.528783178214411</c:v>
                </c:pt>
                <c:pt idx="1">
                  <c:v>69.320754716981128</c:v>
                </c:pt>
                <c:pt idx="2">
                  <c:v>71.283018867924525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D533-488D-9DCB-A47E97DC62E9}"/>
            </c:ext>
          </c:extLst>
        </c:ser>
        <c:ser>
          <c:idx val="1"/>
          <c:order val="1"/>
          <c:tx>
            <c:strRef>
              <c:f>'All INDV'!$A$18</c:f>
              <c:strCache>
                <c:ptCount val="1"/>
                <c:pt idx="0">
                  <c:v>SDS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D533-488D-9DCB-A47E97DC62E9}"/>
              </c:ext>
            </c:extLst>
          </c:dPt>
          <c:dPt>
            <c:idx val="1"/>
            <c:invertIfNegative val="0"/>
            <c:bubble3D val="0"/>
            <c:spPr>
              <a:solidFill>
                <a:srgbClr val="FF5E0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D533-488D-9DCB-A47E97DC62E9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INDV'!$E$18:$E$20</c:f>
              <c:numCache>
                <c:formatCode>General</c:formatCode>
                <c:ptCount val="3"/>
                <c:pt idx="0">
                  <c:v>86.108238538435018</c:v>
                </c:pt>
                <c:pt idx="1">
                  <c:v>87.471698113207538</c:v>
                </c:pt>
                <c:pt idx="2">
                  <c:v>89.056603773584911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B-D533-488D-9DCB-A47E97DC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shape val="box"/>
        <c:axId val="1389020176"/>
        <c:axId val="1389025616"/>
        <c:axId val="0"/>
      </c:bar3DChart>
      <c:catAx>
        <c:axId val="138902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25616"/>
        <c:crosses val="autoZero"/>
        <c:auto val="1"/>
        <c:lblAlgn val="ctr"/>
        <c:lblOffset val="100"/>
        <c:noMultiLvlLbl val="0"/>
      </c:catAx>
      <c:valAx>
        <c:axId val="1389025616"/>
        <c:scaling>
          <c:orientation val="minMax"/>
          <c:max val="9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Maximum IFT reduction (%)</a:t>
                </a:r>
                <a:endParaRPr lang="en-US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 sz="3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3.4070342620928689E-3"/>
              <c:y val="0.189374817731116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90201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728940817526931"/>
          <c:y val="6.2329760863225434E-2"/>
          <c:w val="0.40397637795275587"/>
          <c:h val="7.72739865850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5252468591815678E-2"/>
          <c:y val="3.2407407407407406E-2"/>
          <c:w val="0.89529864055458319"/>
          <c:h val="0.868503207932341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'All INDV'!$A$15</c:f>
              <c:strCache>
                <c:ptCount val="1"/>
                <c:pt idx="0">
                  <c:v>[C₁₂mim][Cl]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81FF81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2D-471B-8B57-3075A61558B2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2D-471B-8B57-3075A61558B2}"/>
              </c:ext>
            </c:extLst>
          </c:dPt>
          <c:dPt>
            <c:idx val="2"/>
            <c:invertIfNegative val="0"/>
            <c:bubble3D val="0"/>
            <c:spPr>
              <a:solidFill>
                <a:srgbClr val="00D6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2D-471B-8B57-3075A61558B2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INDV'!$F$15:$F$17</c:f>
              <c:numCache>
                <c:formatCode>General</c:formatCode>
                <c:ptCount val="3"/>
                <c:pt idx="0">
                  <c:v>0</c:v>
                </c:pt>
                <c:pt idx="1">
                  <c:v>16.271884654994849</c:v>
                </c:pt>
                <c:pt idx="2">
                  <c:v>21.62718846549949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D12D-471B-8B57-3075A61558B2}"/>
            </c:ext>
          </c:extLst>
        </c:ser>
        <c:ser>
          <c:idx val="1"/>
          <c:order val="1"/>
          <c:tx>
            <c:strRef>
              <c:f>'All INDV'!$A$18</c:f>
              <c:strCache>
                <c:ptCount val="1"/>
                <c:pt idx="0">
                  <c:v>SDS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D12D-471B-8B57-3075A61558B2}"/>
              </c:ext>
            </c:extLst>
          </c:dPt>
          <c:dPt>
            <c:idx val="1"/>
            <c:invertIfNegative val="0"/>
            <c:bubble3D val="0"/>
            <c:spPr>
              <a:solidFill>
                <a:srgbClr val="FF5E0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D12D-471B-8B57-3075A61558B2}"/>
              </c:ext>
            </c:extLst>
          </c:dPt>
          <c:cat>
            <c:strRef>
              <c:f>'All INDV'!$A$36:$A$38</c:f>
              <c:strCache>
                <c:ptCount val="3"/>
                <c:pt idx="0">
                  <c:v>Salt and alkali free</c:v>
                </c:pt>
                <c:pt idx="1">
                  <c:v>Salt</c:v>
                </c:pt>
                <c:pt idx="2">
                  <c:v>Salt-alkali</c:v>
                </c:pt>
              </c:strCache>
            </c:strRef>
          </c:cat>
          <c:val>
            <c:numRef>
              <c:f>'All INDV'!$F$18:$F$20</c:f>
              <c:numCache>
                <c:formatCode>General</c:formatCode>
                <c:ptCount val="3"/>
                <c:pt idx="0">
                  <c:v>0</c:v>
                </c:pt>
                <c:pt idx="1">
                  <c:v>17.617866004962789</c:v>
                </c:pt>
                <c:pt idx="2">
                  <c:v>28.03970223325063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B-D12D-471B-8B57-3075A6155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shape val="box"/>
        <c:axId val="1383987936"/>
        <c:axId val="1383988480"/>
        <c:axId val="0"/>
      </c:bar3DChart>
      <c:catAx>
        <c:axId val="138398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3988480"/>
        <c:crosses val="autoZero"/>
        <c:auto val="1"/>
        <c:lblAlgn val="ctr"/>
        <c:lblOffset val="100"/>
        <c:noMultiLvlLbl val="0"/>
      </c:catAx>
      <c:valAx>
        <c:axId val="138398848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  <a:endParaRPr lang="en-US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 sz="3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3.4069882700966791E-3"/>
              <c:y val="0.35604148439778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39879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728940817526931"/>
          <c:y val="6.2329760863225434E-2"/>
          <c:w val="0.40397637795275587"/>
          <c:h val="7.72739865850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8310512840994"/>
          <c:y val="3.0014020688232213E-2"/>
          <c:w val="0.86828226089573202"/>
          <c:h val="0.862400998182021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'M, A'!$O$4</c:f>
              <c:strCache>
                <c:ptCount val="1"/>
                <c:pt idx="0">
                  <c:v>[C₁₂MIM][Cl]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74025977769094"/>
                  <c:y val="-0.434302353776225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A'!$P$4:$Q$4</c:f>
              <c:numCache>
                <c:formatCode>General</c:formatCode>
                <c:ptCount val="2"/>
                <c:pt idx="0">
                  <c:v>29.01</c:v>
                </c:pt>
                <c:pt idx="1">
                  <c:v>10.18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CB-4BA6-AE87-92436BC18E63}"/>
            </c:ext>
          </c:extLst>
        </c:ser>
        <c:ser>
          <c:idx val="0"/>
          <c:order val="1"/>
          <c:tx>
            <c:strRef>
              <c:f>'M, A'!$O$5</c:f>
              <c:strCache>
                <c:ptCount val="1"/>
                <c:pt idx="0">
                  <c:v>[C₁₂MIM][Cl]+NaCl</c:v>
                </c:pt>
              </c:strCache>
            </c:strRef>
          </c:tx>
          <c:spPr>
            <a:ln w="19050" cap="rnd">
              <a:solidFill>
                <a:srgbClr val="00FF99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B4F39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117273496226214"/>
                  <c:y val="-0.392930294894346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FF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A'!$P$5:$Q$5</c:f>
              <c:numCache>
                <c:formatCode>General</c:formatCode>
                <c:ptCount val="2"/>
                <c:pt idx="0">
                  <c:v>29.01</c:v>
                </c:pt>
                <c:pt idx="1">
                  <c:v>8.32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CB-4BA6-AE87-92436BC18E63}"/>
            </c:ext>
          </c:extLst>
        </c:ser>
        <c:ser>
          <c:idx val="2"/>
          <c:order val="2"/>
          <c:tx>
            <c:strRef>
              <c:f>'M, A'!$O$6</c:f>
              <c:strCache>
                <c:ptCount val="1"/>
                <c:pt idx="0">
                  <c:v>[C₁₂MIM][Cl]+NaCl+OH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60807910107955"/>
                  <c:y val="-0.310373544595661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A'!$P$6:$Q$6</c:f>
              <c:numCache>
                <c:formatCode>General</c:formatCode>
                <c:ptCount val="2"/>
                <c:pt idx="0">
                  <c:v>29.01</c:v>
                </c:pt>
                <c:pt idx="1">
                  <c:v>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CB-4BA6-AE87-92436BC18E63}"/>
            </c:ext>
          </c:extLst>
        </c:ser>
        <c:ser>
          <c:idx val="3"/>
          <c:order val="3"/>
          <c:tx>
            <c:strRef>
              <c:f>'M, A'!$O$7</c:f>
              <c:strCache>
                <c:ptCount val="1"/>
                <c:pt idx="0">
                  <c:v>SDS</c:v>
                </c:pt>
              </c:strCache>
            </c:strRef>
          </c:tx>
          <c:spPr>
            <a:ln w="12700" cap="rnd">
              <a:solidFill>
                <a:srgbClr val="FF7C8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7C8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826177505708561"/>
                  <c:y val="-0.283469780934368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7C8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A'!$P$7:$Q$7</c:f>
              <c:numCache>
                <c:formatCode>General</c:formatCode>
                <c:ptCount val="2"/>
                <c:pt idx="0">
                  <c:v>29.01</c:v>
                </c:pt>
                <c:pt idx="1">
                  <c:v>4.5599999999999996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CB-4BA6-AE87-92436BC18E63}"/>
            </c:ext>
          </c:extLst>
        </c:ser>
        <c:ser>
          <c:idx val="4"/>
          <c:order val="4"/>
          <c:tx>
            <c:strRef>
              <c:f>'M, A'!$O$8</c:f>
              <c:strCache>
                <c:ptCount val="1"/>
                <c:pt idx="0">
                  <c:v>SDS+NaCl</c:v>
                </c:pt>
              </c:strCache>
            </c:strRef>
          </c:tx>
          <c:spPr>
            <a:ln w="127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521144436040691"/>
                  <c:y val="-0.221359450153641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A'!$P$8:$Q$8</c:f>
              <c:numCache>
                <c:formatCode>General</c:formatCode>
                <c:ptCount val="2"/>
                <c:pt idx="0">
                  <c:v>29.01</c:v>
                </c:pt>
                <c:pt idx="1">
                  <c:v>3.61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DCB-4BA6-AE87-92436BC18E63}"/>
            </c:ext>
          </c:extLst>
        </c:ser>
        <c:ser>
          <c:idx val="5"/>
          <c:order val="5"/>
          <c:tx>
            <c:strRef>
              <c:f>'M, A'!$O$9</c:f>
              <c:strCache>
                <c:ptCount val="1"/>
                <c:pt idx="0">
                  <c:v>SDS++NaCl+OH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825160568687323"/>
                  <c:y val="-0.142973720059781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'M, A'!$P$3:$Q$3</c:f>
              <c:numCache>
                <c:formatCode>General</c:formatCode>
                <c:ptCount val="2"/>
                <c:pt idx="0">
                  <c:v>-11.512925464970229</c:v>
                </c:pt>
                <c:pt idx="1">
                  <c:v>-4.6051701859880909</c:v>
                </c:pt>
              </c:numCache>
            </c:numRef>
          </c:xVal>
          <c:yVal>
            <c:numRef>
              <c:f>'M, A'!$P$9:$Q$9</c:f>
              <c:numCache>
                <c:formatCode>General</c:formatCode>
                <c:ptCount val="2"/>
                <c:pt idx="0">
                  <c:v>29.01</c:v>
                </c:pt>
                <c:pt idx="1">
                  <c:v>3.01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DCB-4BA6-AE87-92436BC18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555872"/>
        <c:axId val="1128556960"/>
      </c:scatterChart>
      <c:valAx>
        <c:axId val="1128555872"/>
        <c:scaling>
          <c:orientation val="minMax"/>
          <c:max val="2"/>
          <c:min val="-1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1" baseline="0">
                    <a:solidFill>
                      <a:sysClr val="windowText" lastClr="000000"/>
                    </a:solidFill>
                    <a:effectLst/>
                  </a:rPr>
                  <a:t>ln C</a:t>
                </a:r>
                <a:r>
                  <a:rPr lang="en-US" sz="1100" b="1" i="0" baseline="0">
                    <a:solidFill>
                      <a:sysClr val="windowText" lastClr="000000"/>
                    </a:solidFill>
                    <a:effectLst/>
                  </a:rPr>
                  <a:t> (mol.dm</a:t>
                </a:r>
                <a:r>
                  <a:rPr lang="en-US" sz="1100" b="1" i="0" baseline="30000">
                    <a:solidFill>
                      <a:sysClr val="windowText" lastClr="000000"/>
                    </a:solidFill>
                    <a:effectLst/>
                  </a:rPr>
                  <a:t>−3</a:t>
                </a:r>
                <a:r>
                  <a:rPr lang="en-US" sz="1100" b="1" i="0" baseline="0">
                    <a:solidFill>
                      <a:sysClr val="windowText" lastClr="000000"/>
                    </a:solidFill>
                    <a:effectLst/>
                  </a:rPr>
                  <a:t>)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290320021520182"/>
              <c:y val="0.94541332969595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556960"/>
        <c:crosses val="autoZero"/>
        <c:crossBetween val="midCat"/>
      </c:valAx>
      <c:valAx>
        <c:axId val="1128556960"/>
        <c:scaling>
          <c:orientation val="minMax"/>
          <c:max val="30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solidFill>
                      <a:sysClr val="windowText" lastClr="000000"/>
                    </a:solidFill>
                    <a:effectLst/>
                  </a:rPr>
                  <a:t>IFT (mN.m</a:t>
                </a:r>
                <a:r>
                  <a:rPr lang="en-US" sz="1100" b="1" i="0" baseline="30000">
                    <a:solidFill>
                      <a:sysClr val="windowText" lastClr="000000"/>
                    </a:solidFill>
                    <a:effectLst/>
                  </a:rPr>
                  <a:t>−1</a:t>
                </a:r>
                <a:r>
                  <a:rPr lang="en-US" sz="1100" b="1" i="0" baseline="0">
                    <a:solidFill>
                      <a:sysClr val="windowText" lastClr="000000"/>
                    </a:solidFill>
                    <a:effectLst/>
                  </a:rPr>
                  <a:t>)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7951114535697523E-3"/>
              <c:y val="0.39603265846957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555872"/>
        <c:crossesAt val="-25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52618112647161"/>
          <c:y val="4.144127462780004E-4"/>
          <c:w val="0.38585298687977465"/>
          <c:h val="0.53361469763969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w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257966</xdr:colOff>
      <xdr:row>0</xdr:row>
      <xdr:rowOff>0</xdr:rowOff>
    </xdr:from>
    <xdr:to>
      <xdr:col>15</xdr:col>
      <xdr:colOff>257967</xdr:colOff>
      <xdr:row>19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15</xdr:row>
          <xdr:rowOff>152400</xdr:rowOff>
        </xdr:from>
        <xdr:to>
          <xdr:col>0</xdr:col>
          <xdr:colOff>552450</xdr:colOff>
          <xdr:row>16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219075</xdr:colOff>
          <xdr:row>15</xdr:row>
          <xdr:rowOff>190500</xdr:rowOff>
        </xdr:from>
        <xdr:to>
          <xdr:col>3</xdr:col>
          <xdr:colOff>485775</xdr:colOff>
          <xdr:row>16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578456</xdr:colOff>
      <xdr:row>0</xdr:row>
      <xdr:rowOff>21166</xdr:rowOff>
    </xdr:from>
    <xdr:to>
      <xdr:col>17</xdr:col>
      <xdr:colOff>578456</xdr:colOff>
      <xdr:row>21</xdr:row>
      <xdr:rowOff>59266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15</xdr:row>
          <xdr:rowOff>9525</xdr:rowOff>
        </xdr:from>
        <xdr:to>
          <xdr:col>0</xdr:col>
          <xdr:colOff>552450</xdr:colOff>
          <xdr:row>16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15</xdr:row>
          <xdr:rowOff>9525</xdr:rowOff>
        </xdr:from>
        <xdr:to>
          <xdr:col>4</xdr:col>
          <xdr:colOff>447675</xdr:colOff>
          <xdr:row>16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319920</xdr:colOff>
      <xdr:row>0</xdr:row>
      <xdr:rowOff>48380</xdr:rowOff>
    </xdr:from>
    <xdr:to>
      <xdr:col>16</xdr:col>
      <xdr:colOff>319920</xdr:colOff>
      <xdr:row>21</xdr:row>
      <xdr:rowOff>86480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15</xdr:row>
          <xdr:rowOff>9525</xdr:rowOff>
        </xdr:from>
        <xdr:to>
          <xdr:col>0</xdr:col>
          <xdr:colOff>552450</xdr:colOff>
          <xdr:row>16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15</xdr:row>
          <xdr:rowOff>9525</xdr:rowOff>
        </xdr:from>
        <xdr:to>
          <xdr:col>4</xdr:col>
          <xdr:colOff>552450</xdr:colOff>
          <xdr:row>16</xdr:row>
          <xdr:rowOff>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340782</xdr:colOff>
      <xdr:row>0</xdr:row>
      <xdr:rowOff>0</xdr:rowOff>
    </xdr:from>
    <xdr:to>
      <xdr:col>16</xdr:col>
      <xdr:colOff>125940</xdr:colOff>
      <xdr:row>18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12</xdr:row>
          <xdr:rowOff>0</xdr:rowOff>
        </xdr:from>
        <xdr:to>
          <xdr:col>2</xdr:col>
          <xdr:colOff>457200</xdr:colOff>
          <xdr:row>12</xdr:row>
          <xdr:rowOff>180975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12</xdr:row>
          <xdr:rowOff>19050</xdr:rowOff>
        </xdr:from>
        <xdr:to>
          <xdr:col>3</xdr:col>
          <xdr:colOff>371475</xdr:colOff>
          <xdr:row>12</xdr:row>
          <xdr:rowOff>219075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100542</xdr:colOff>
      <xdr:row>20</xdr:row>
      <xdr:rowOff>20109</xdr:rowOff>
    </xdr:from>
    <xdr:to>
      <xdr:col>4</xdr:col>
      <xdr:colOff>762000</xdr:colOff>
      <xdr:row>34</xdr:row>
      <xdr:rowOff>96309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66676</xdr:colOff>
      <xdr:row>20</xdr:row>
      <xdr:rowOff>78581</xdr:rowOff>
    </xdr:from>
    <xdr:to>
      <xdr:col>11</xdr:col>
      <xdr:colOff>508000</xdr:colOff>
      <xdr:row>34</xdr:row>
      <xdr:rowOff>154781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474550</xdr:colOff>
      <xdr:row>20</xdr:row>
      <xdr:rowOff>95250</xdr:rowOff>
    </xdr:from>
    <xdr:to>
      <xdr:col>18</xdr:col>
      <xdr:colOff>158750</xdr:colOff>
      <xdr:row>34</xdr:row>
      <xdr:rowOff>111919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0</xdr:row>
          <xdr:rowOff>0</xdr:rowOff>
        </xdr:from>
        <xdr:to>
          <xdr:col>1</xdr:col>
          <xdr:colOff>533400</xdr:colOff>
          <xdr:row>1</xdr:row>
          <xdr:rowOff>85725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67542</xdr:colOff>
      <xdr:row>9</xdr:row>
      <xdr:rowOff>49481</xdr:rowOff>
    </xdr:from>
    <xdr:to>
      <xdr:col>18</xdr:col>
      <xdr:colOff>97175</xdr:colOff>
      <xdr:row>21</xdr:row>
      <xdr:rowOff>31751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0</xdr:row>
          <xdr:rowOff>0</xdr:rowOff>
        </xdr:from>
        <xdr:to>
          <xdr:col>12</xdr:col>
          <xdr:colOff>476250</xdr:colOff>
          <xdr:row>1</xdr:row>
          <xdr:rowOff>28575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0</xdr:rowOff>
        </xdr:from>
        <xdr:to>
          <xdr:col>8</xdr:col>
          <xdr:colOff>600075</xdr:colOff>
          <xdr:row>0</xdr:row>
          <xdr:rowOff>266700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0</xdr:row>
          <xdr:rowOff>0</xdr:rowOff>
        </xdr:from>
        <xdr:to>
          <xdr:col>9</xdr:col>
          <xdr:colOff>495300</xdr:colOff>
          <xdr:row>0</xdr:row>
          <xdr:rowOff>276225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0</xdr:row>
          <xdr:rowOff>57150</xdr:rowOff>
        </xdr:from>
        <xdr:to>
          <xdr:col>10</xdr:col>
          <xdr:colOff>561975</xdr:colOff>
          <xdr:row>0</xdr:row>
          <xdr:rowOff>247650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0</xdr:row>
          <xdr:rowOff>0</xdr:rowOff>
        </xdr:from>
        <xdr:to>
          <xdr:col>8</xdr:col>
          <xdr:colOff>438150</xdr:colOff>
          <xdr:row>1</xdr:row>
          <xdr:rowOff>28575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0</xdr:row>
          <xdr:rowOff>0</xdr:rowOff>
        </xdr:from>
        <xdr:to>
          <xdr:col>13</xdr:col>
          <xdr:colOff>752475</xdr:colOff>
          <xdr:row>1</xdr:row>
          <xdr:rowOff>38100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1</xdr:col>
          <xdr:colOff>619125</xdr:colOff>
          <xdr:row>0</xdr:row>
          <xdr:rowOff>219075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0</xdr:row>
          <xdr:rowOff>0</xdr:rowOff>
        </xdr:from>
        <xdr:to>
          <xdr:col>12</xdr:col>
          <xdr:colOff>504825</xdr:colOff>
          <xdr:row>1</xdr:row>
          <xdr:rowOff>9525</xdr:rowOff>
        </xdr:to>
        <xdr:sp macro="" textlink="">
          <xdr:nvSpPr>
            <xdr:cNvPr id="16389" name="Object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0</xdr:row>
          <xdr:rowOff>19050</xdr:rowOff>
        </xdr:from>
        <xdr:to>
          <xdr:col>17</xdr:col>
          <xdr:colOff>180975</xdr:colOff>
          <xdr:row>2</xdr:row>
          <xdr:rowOff>19050</xdr:rowOff>
        </xdr:to>
        <xdr:sp macro="" textlink="">
          <xdr:nvSpPr>
            <xdr:cNvPr id="16390" name="Object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0</xdr:row>
          <xdr:rowOff>85725</xdr:rowOff>
        </xdr:from>
        <xdr:to>
          <xdr:col>11</xdr:col>
          <xdr:colOff>561975</xdr:colOff>
          <xdr:row>1</xdr:row>
          <xdr:rowOff>0</xdr:rowOff>
        </xdr:to>
        <xdr:sp macro="" textlink="">
          <xdr:nvSpPr>
            <xdr:cNvPr id="16391" name="Object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image" Target="../media/image4.w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3.wmf"/><Relationship Id="rId10" Type="http://schemas.openxmlformats.org/officeDocument/2006/relationships/oleObject" Target="../embeddings/oleObject12.bin"/><Relationship Id="rId4" Type="http://schemas.openxmlformats.org/officeDocument/2006/relationships/oleObject" Target="../embeddings/oleObject9.bin"/><Relationship Id="rId9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oleObject" Target="../embeddings/oleObject18.bin"/><Relationship Id="rId3" Type="http://schemas.openxmlformats.org/officeDocument/2006/relationships/oleObject" Target="../embeddings/oleObject13.bin"/><Relationship Id="rId7" Type="http://schemas.openxmlformats.org/officeDocument/2006/relationships/oleObject" Target="../embeddings/oleObject15.bin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6.vml"/><Relationship Id="rId16" Type="http://schemas.openxmlformats.org/officeDocument/2006/relationships/image" Target="../media/image12.emf"/><Relationship Id="rId1" Type="http://schemas.openxmlformats.org/officeDocument/2006/relationships/drawing" Target="../drawings/drawing6.xml"/><Relationship Id="rId6" Type="http://schemas.openxmlformats.org/officeDocument/2006/relationships/image" Target="../media/image7.wmf"/><Relationship Id="rId11" Type="http://schemas.openxmlformats.org/officeDocument/2006/relationships/oleObject" Target="../embeddings/oleObject17.bin"/><Relationship Id="rId5" Type="http://schemas.openxmlformats.org/officeDocument/2006/relationships/oleObject" Target="../embeddings/oleObject14.bin"/><Relationship Id="rId15" Type="http://schemas.openxmlformats.org/officeDocument/2006/relationships/oleObject" Target="../embeddings/oleObject19.bin"/><Relationship Id="rId10" Type="http://schemas.openxmlformats.org/officeDocument/2006/relationships/image" Target="../media/image9.wmf"/><Relationship Id="rId4" Type="http://schemas.openxmlformats.org/officeDocument/2006/relationships/image" Target="../media/image6.emf"/><Relationship Id="rId9" Type="http://schemas.openxmlformats.org/officeDocument/2006/relationships/oleObject" Target="../embeddings/oleObject16.bin"/><Relationship Id="rId14" Type="http://schemas.openxmlformats.org/officeDocument/2006/relationships/image" Target="../media/image1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FFFD1"/>
  </sheetPr>
  <dimension ref="A1:H17"/>
  <sheetViews>
    <sheetView zoomScale="70" zoomScaleNormal="70" workbookViewId="0">
      <selection activeCell="F19" sqref="F19"/>
    </sheetView>
  </sheetViews>
  <sheetFormatPr defaultRowHeight="15" x14ac:dyDescent="0.25"/>
  <cols>
    <col min="1" max="1" width="14.85546875" bestFit="1" customWidth="1"/>
    <col min="4" max="4" width="9.28515625" customWidth="1"/>
  </cols>
  <sheetData>
    <row r="1" spans="1:8" x14ac:dyDescent="0.25">
      <c r="A1" s="1" t="s">
        <v>0</v>
      </c>
      <c r="B1" s="1" t="s">
        <v>1</v>
      </c>
      <c r="C1" s="1" t="s">
        <v>37</v>
      </c>
      <c r="D1" s="17" t="s">
        <v>0</v>
      </c>
      <c r="E1" s="17"/>
      <c r="F1" s="17" t="s">
        <v>2</v>
      </c>
    </row>
    <row r="2" spans="1:8" x14ac:dyDescent="0.25">
      <c r="A2" s="2">
        <v>1.0000000000000001E-5</v>
      </c>
      <c r="B2" s="2">
        <v>29.01</v>
      </c>
      <c r="C2" s="1"/>
      <c r="D2" s="18">
        <v>1.0000000000000001E-5</v>
      </c>
      <c r="E2" s="18">
        <v>29.01</v>
      </c>
      <c r="F2" s="17"/>
    </row>
    <row r="3" spans="1:8" x14ac:dyDescent="0.25">
      <c r="A3" s="9">
        <v>1E-4</v>
      </c>
      <c r="B3" s="2">
        <v>28.67</v>
      </c>
      <c r="C3" s="1"/>
      <c r="D3" s="9">
        <v>1E-4</v>
      </c>
      <c r="E3" s="18">
        <v>26.14</v>
      </c>
      <c r="F3" s="17"/>
    </row>
    <row r="4" spans="1:8" x14ac:dyDescent="0.25">
      <c r="A4" s="9">
        <v>2.0000000000000001E-4</v>
      </c>
      <c r="B4" s="2">
        <v>26.98</v>
      </c>
      <c r="C4" s="1"/>
      <c r="D4" s="9">
        <v>2.0000000000000001E-4</v>
      </c>
      <c r="E4" s="18">
        <v>24.42</v>
      </c>
      <c r="F4" s="17"/>
    </row>
    <row r="5" spans="1:8" x14ac:dyDescent="0.25">
      <c r="A5" s="9">
        <v>2.9999999999999997E-4</v>
      </c>
      <c r="B5" s="5">
        <v>25.8</v>
      </c>
      <c r="C5" s="2">
        <v>23.33</v>
      </c>
      <c r="D5" s="9">
        <v>2.9999999999999997E-4</v>
      </c>
      <c r="E5" s="19">
        <v>23.5</v>
      </c>
      <c r="F5" s="18">
        <v>21.16</v>
      </c>
    </row>
    <row r="6" spans="1:8" x14ac:dyDescent="0.25">
      <c r="A6" s="9">
        <v>1E-3</v>
      </c>
      <c r="B6" s="2">
        <v>21.87</v>
      </c>
      <c r="C6" s="1"/>
      <c r="D6" s="9">
        <v>1E-3</v>
      </c>
      <c r="E6" s="18">
        <v>19.98</v>
      </c>
      <c r="F6" s="17"/>
    </row>
    <row r="7" spans="1:8" x14ac:dyDescent="0.25">
      <c r="A7" s="9">
        <v>2E-3</v>
      </c>
      <c r="B7" s="2">
        <v>18.350000000000001</v>
      </c>
      <c r="C7" s="1"/>
      <c r="D7" s="9">
        <v>2E-3</v>
      </c>
      <c r="E7" s="18">
        <v>15.56</v>
      </c>
      <c r="F7" s="17"/>
    </row>
    <row r="8" spans="1:8" x14ac:dyDescent="0.25">
      <c r="A8" s="9">
        <v>3.0000000000000001E-3</v>
      </c>
      <c r="B8" s="5">
        <v>16.29</v>
      </c>
      <c r="C8" s="2">
        <v>15.29</v>
      </c>
      <c r="D8" s="9">
        <v>3.0000000000000001E-3</v>
      </c>
      <c r="E8" s="18">
        <v>13.43</v>
      </c>
      <c r="F8" s="17"/>
    </row>
    <row r="9" spans="1:8" x14ac:dyDescent="0.25">
      <c r="A9" s="9">
        <v>7.0000000000000001E-3</v>
      </c>
      <c r="B9" s="2">
        <v>12</v>
      </c>
      <c r="C9" s="1"/>
      <c r="D9" s="9">
        <v>7.0000000000000001E-3</v>
      </c>
      <c r="E9" s="18">
        <v>8.1199999999999992</v>
      </c>
      <c r="F9" s="17"/>
    </row>
    <row r="10" spans="1:8" x14ac:dyDescent="0.25">
      <c r="A10" s="9">
        <v>0.01</v>
      </c>
      <c r="B10" s="2">
        <v>10.18</v>
      </c>
      <c r="C10" s="1"/>
      <c r="D10" s="9">
        <v>0.01</v>
      </c>
      <c r="E10" s="19">
        <v>4.5599999999999996</v>
      </c>
      <c r="F10" s="18">
        <v>8.56</v>
      </c>
    </row>
    <row r="11" spans="1:8" x14ac:dyDescent="0.25">
      <c r="A11" s="5">
        <v>0.02</v>
      </c>
      <c r="B11" s="5">
        <v>9.89</v>
      </c>
      <c r="C11" s="1"/>
      <c r="D11" s="19">
        <v>0.02</v>
      </c>
      <c r="E11" s="19">
        <v>4.12</v>
      </c>
      <c r="F11" s="17"/>
    </row>
    <row r="12" spans="1:8" x14ac:dyDescent="0.25">
      <c r="A12" s="5">
        <v>2.5000000000000001E-2</v>
      </c>
      <c r="B12" s="5">
        <v>9.7100000000000009</v>
      </c>
      <c r="C12" s="1"/>
      <c r="D12" s="19">
        <v>2.5000000000000001E-2</v>
      </c>
      <c r="E12" s="19">
        <v>4.03</v>
      </c>
      <c r="F12" s="17"/>
    </row>
    <row r="13" spans="1:8" x14ac:dyDescent="0.25">
      <c r="A13" s="1"/>
      <c r="B13" s="1"/>
      <c r="C13" s="1"/>
      <c r="D13" s="17"/>
      <c r="E13" s="17"/>
      <c r="F13" s="17"/>
    </row>
    <row r="14" spans="1:8" x14ac:dyDescent="0.25">
      <c r="A14" s="1"/>
      <c r="B14" s="1"/>
      <c r="C14" s="1"/>
      <c r="D14" s="17"/>
      <c r="E14" s="17"/>
      <c r="F14" s="17"/>
      <c r="G14" s="15"/>
      <c r="H14" s="17"/>
    </row>
    <row r="15" spans="1:8" x14ac:dyDescent="0.25">
      <c r="A15" s="1"/>
      <c r="B15" s="1"/>
      <c r="C15" s="1"/>
      <c r="D15" s="17"/>
      <c r="E15" s="17"/>
      <c r="F15" s="17"/>
      <c r="G15" s="17"/>
      <c r="H15" s="17"/>
    </row>
    <row r="16" spans="1:8" x14ac:dyDescent="0.25">
      <c r="A16" s="40" t="s">
        <v>3</v>
      </c>
      <c r="B16" s="40">
        <v>9.7999999999999997E-3</v>
      </c>
      <c r="C16" s="17"/>
      <c r="D16" s="40" t="s">
        <v>3</v>
      </c>
      <c r="E16" s="40">
        <v>9.4000000000000004E-3</v>
      </c>
      <c r="F16" s="17"/>
      <c r="G16" s="17"/>
      <c r="H16" s="17"/>
    </row>
    <row r="17" spans="1:5" x14ac:dyDescent="0.25">
      <c r="A17" s="22"/>
      <c r="B17" s="22">
        <v>10.45</v>
      </c>
      <c r="C17" s="17"/>
      <c r="D17" s="41"/>
      <c r="E17" s="41">
        <v>4.7300000000000004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0</xdr:col>
                <xdr:colOff>276225</xdr:colOff>
                <xdr:row>15</xdr:row>
                <xdr:rowOff>152400</xdr:rowOff>
              </from>
              <to>
                <xdr:col>0</xdr:col>
                <xdr:colOff>552450</xdr:colOff>
                <xdr:row>16</xdr:row>
                <xdr:rowOff>142875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5">
            <anchor moveWithCells="1" sizeWithCells="1">
              <from>
                <xdr:col>3</xdr:col>
                <xdr:colOff>219075</xdr:colOff>
                <xdr:row>15</xdr:row>
                <xdr:rowOff>190500</xdr:rowOff>
              </from>
              <to>
                <xdr:col>3</xdr:col>
                <xdr:colOff>485775</xdr:colOff>
                <xdr:row>16</xdr:row>
                <xdr:rowOff>180975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FFFD1"/>
  </sheetPr>
  <dimension ref="A1:G18"/>
  <sheetViews>
    <sheetView zoomScale="90" zoomScaleNormal="90" workbookViewId="0">
      <selection activeCell="A18" sqref="A18:D18"/>
    </sheetView>
  </sheetViews>
  <sheetFormatPr defaultRowHeight="15" x14ac:dyDescent="0.25"/>
  <cols>
    <col min="1" max="1" width="13.7109375" bestFit="1" customWidth="1"/>
    <col min="4" max="4" width="9.140625" style="8"/>
  </cols>
  <sheetData>
    <row r="1" spans="1:7" x14ac:dyDescent="0.25">
      <c r="A1" s="1" t="s">
        <v>0</v>
      </c>
      <c r="B1" s="1" t="s">
        <v>1</v>
      </c>
      <c r="C1" s="1" t="s">
        <v>38</v>
      </c>
      <c r="D1" s="7"/>
      <c r="E1" s="1" t="s">
        <v>0</v>
      </c>
      <c r="F1" s="1" t="s">
        <v>1</v>
      </c>
      <c r="G1" s="1" t="s">
        <v>6</v>
      </c>
    </row>
    <row r="2" spans="1:7" x14ac:dyDescent="0.25">
      <c r="A2" s="2">
        <v>1.0000000000000001E-5</v>
      </c>
      <c r="B2" s="10">
        <v>26.481434573391827</v>
      </c>
      <c r="C2" s="1"/>
      <c r="D2" s="7"/>
      <c r="E2" s="2">
        <v>1.0000000000000001E-5</v>
      </c>
      <c r="F2" s="2">
        <v>26.5</v>
      </c>
      <c r="G2" s="1"/>
    </row>
    <row r="3" spans="1:7" x14ac:dyDescent="0.25">
      <c r="A3" s="9">
        <v>1E-4</v>
      </c>
      <c r="B3" s="11">
        <v>21.5</v>
      </c>
      <c r="C3" s="10">
        <v>19.739999999999998</v>
      </c>
      <c r="D3" s="14"/>
      <c r="E3" s="9">
        <v>1E-4</v>
      </c>
      <c r="F3" s="19">
        <v>18.95</v>
      </c>
      <c r="G3" s="2">
        <v>17.149999999999999</v>
      </c>
    </row>
    <row r="4" spans="1:7" x14ac:dyDescent="0.25">
      <c r="A4" s="9">
        <v>2.0000000000000001E-4</v>
      </c>
      <c r="B4" s="11">
        <v>19.84</v>
      </c>
      <c r="C4" s="10">
        <v>18.05</v>
      </c>
      <c r="D4" s="14"/>
      <c r="E4" s="9">
        <v>2.0000000000000001E-4</v>
      </c>
      <c r="F4" s="19">
        <v>16.920000000000002</v>
      </c>
      <c r="G4" s="2">
        <v>15.64</v>
      </c>
    </row>
    <row r="5" spans="1:7" x14ac:dyDescent="0.25">
      <c r="A5" s="9">
        <v>2.9999999999999997E-4</v>
      </c>
      <c r="B5" s="11">
        <v>18.75</v>
      </c>
      <c r="C5" s="10">
        <v>17.420000000000002</v>
      </c>
      <c r="D5" s="14"/>
      <c r="E5" s="9">
        <v>2.9999999999999997E-4</v>
      </c>
      <c r="F5" s="19">
        <v>15.66</v>
      </c>
      <c r="G5" s="2">
        <v>14.97</v>
      </c>
    </row>
    <row r="6" spans="1:7" x14ac:dyDescent="0.25">
      <c r="A6" s="9">
        <v>1E-3</v>
      </c>
      <c r="B6" s="10">
        <v>15.48</v>
      </c>
      <c r="C6" s="1"/>
      <c r="D6" s="7"/>
      <c r="E6" s="9">
        <v>1E-3</v>
      </c>
      <c r="F6" s="2">
        <v>11.55</v>
      </c>
      <c r="G6" s="1"/>
    </row>
    <row r="7" spans="1:7" x14ac:dyDescent="0.25">
      <c r="A7" s="9">
        <v>2E-3</v>
      </c>
      <c r="B7" s="11">
        <v>13.52</v>
      </c>
      <c r="C7" s="10">
        <v>14.52</v>
      </c>
      <c r="D7" s="14"/>
      <c r="E7" s="9">
        <v>2E-3</v>
      </c>
      <c r="F7" s="5">
        <v>8.4</v>
      </c>
      <c r="G7" s="2">
        <v>9.81</v>
      </c>
    </row>
    <row r="8" spans="1:7" x14ac:dyDescent="0.25">
      <c r="A8" s="9">
        <v>3.0000000000000001E-3</v>
      </c>
      <c r="B8" s="10">
        <v>12.03</v>
      </c>
      <c r="C8" s="1"/>
      <c r="D8" s="7"/>
      <c r="E8" s="9">
        <v>3.0000000000000001E-3</v>
      </c>
      <c r="F8" s="2">
        <v>6.24</v>
      </c>
      <c r="G8" s="1"/>
    </row>
    <row r="9" spans="1:7" x14ac:dyDescent="0.25">
      <c r="A9" s="9">
        <v>7.0000000000000001E-3</v>
      </c>
      <c r="B9" s="10">
        <v>9.2200000000000006</v>
      </c>
      <c r="C9" s="1"/>
      <c r="D9" s="7"/>
      <c r="E9" s="9">
        <v>7.0000000000000001E-3</v>
      </c>
      <c r="F9" s="2">
        <v>3.62</v>
      </c>
      <c r="G9" s="1"/>
    </row>
    <row r="10" spans="1:7" x14ac:dyDescent="0.25">
      <c r="A10" s="9">
        <v>0.01</v>
      </c>
      <c r="B10" s="10">
        <v>8.32</v>
      </c>
      <c r="C10" s="1"/>
      <c r="D10" s="7"/>
      <c r="E10" s="9">
        <v>0.01</v>
      </c>
      <c r="F10" s="2">
        <v>3.61</v>
      </c>
      <c r="G10" s="1"/>
    </row>
    <row r="11" spans="1:7" x14ac:dyDescent="0.25">
      <c r="A11" s="5">
        <v>0.02</v>
      </c>
      <c r="B11" s="5">
        <v>8.19</v>
      </c>
      <c r="C11" s="1"/>
      <c r="D11" s="7"/>
      <c r="E11" s="5">
        <v>0.02</v>
      </c>
      <c r="F11" s="141">
        <v>3.35</v>
      </c>
      <c r="G11" s="1"/>
    </row>
    <row r="12" spans="1:7" x14ac:dyDescent="0.25">
      <c r="A12" s="5">
        <v>2.5000000000000001E-2</v>
      </c>
      <c r="B12" s="5">
        <v>8.1300000000000008</v>
      </c>
      <c r="C12" s="1"/>
      <c r="D12" s="7"/>
      <c r="E12" s="5">
        <v>2.5000000000000001E-2</v>
      </c>
      <c r="F12" s="141">
        <v>3.32</v>
      </c>
      <c r="G12" s="1"/>
    </row>
    <row r="13" spans="1:7" x14ac:dyDescent="0.25">
      <c r="A13" s="1"/>
      <c r="B13" s="12"/>
      <c r="C13" s="1"/>
      <c r="D13" s="7"/>
      <c r="E13" s="1"/>
      <c r="F13" s="1"/>
      <c r="G13" s="1"/>
    </row>
    <row r="14" spans="1:7" x14ac:dyDescent="0.25">
      <c r="A14" s="1"/>
      <c r="B14" s="1"/>
      <c r="C14" s="1"/>
      <c r="D14" s="7"/>
      <c r="E14" s="1"/>
      <c r="F14" s="1"/>
      <c r="G14" s="1"/>
    </row>
    <row r="15" spans="1:7" x14ac:dyDescent="0.25">
      <c r="A15" s="40" t="s">
        <v>3</v>
      </c>
      <c r="B15" s="40">
        <v>9.1000000000000004E-3</v>
      </c>
      <c r="C15" s="53"/>
      <c r="D15" s="53"/>
      <c r="E15" s="40" t="s">
        <v>3</v>
      </c>
      <c r="F15" s="40">
        <v>6.1999999999999998E-3</v>
      </c>
      <c r="G15" s="7"/>
    </row>
    <row r="16" spans="1:7" x14ac:dyDescent="0.25">
      <c r="A16" s="41"/>
      <c r="B16" s="41">
        <v>8.89</v>
      </c>
      <c r="C16" s="53"/>
      <c r="D16" s="53"/>
      <c r="E16" s="41"/>
      <c r="F16" s="41">
        <v>4.0599999999999996</v>
      </c>
      <c r="G16" s="7"/>
    </row>
    <row r="17" spans="1:7" x14ac:dyDescent="0.25">
      <c r="A17" s="1"/>
      <c r="B17" s="1"/>
      <c r="C17" s="7"/>
      <c r="D17" s="7"/>
      <c r="E17" s="7"/>
      <c r="F17" s="7"/>
      <c r="G17" s="7"/>
    </row>
    <row r="18" spans="1:7" x14ac:dyDescent="0.25">
      <c r="A18" s="170" t="s">
        <v>40</v>
      </c>
      <c r="B18" s="170" t="s">
        <v>41</v>
      </c>
      <c r="C18" s="170" t="s">
        <v>42</v>
      </c>
      <c r="D18" s="170" t="s">
        <v>43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5121" r:id="rId3">
          <objectPr defaultSize="0" autoPict="0" r:id="rId4">
            <anchor moveWithCells="1" sizeWithCells="1">
              <from>
                <xdr:col>0</xdr:col>
                <xdr:colOff>276225</xdr:colOff>
                <xdr:row>15</xdr:row>
                <xdr:rowOff>9525</xdr:rowOff>
              </from>
              <to>
                <xdr:col>0</xdr:col>
                <xdr:colOff>552450</xdr:colOff>
                <xdr:row>16</xdr:row>
                <xdr:rowOff>0</xdr:rowOff>
              </to>
            </anchor>
          </objectPr>
        </oleObject>
      </mc:Choice>
      <mc:Fallback>
        <oleObject progId="Equation.DSMT4" shapeId="5121" r:id="rId3"/>
      </mc:Fallback>
    </mc:AlternateContent>
    <mc:AlternateContent xmlns:mc="http://schemas.openxmlformats.org/markup-compatibility/2006">
      <mc:Choice Requires="x14">
        <oleObject progId="Equation.DSMT4" shapeId="5122" r:id="rId5">
          <objectPr defaultSize="0" autoPict="0" r:id="rId4">
            <anchor moveWithCells="1" sizeWithCells="1">
              <from>
                <xdr:col>4</xdr:col>
                <xdr:colOff>180975</xdr:colOff>
                <xdr:row>15</xdr:row>
                <xdr:rowOff>9525</xdr:rowOff>
              </from>
              <to>
                <xdr:col>4</xdr:col>
                <xdr:colOff>447675</xdr:colOff>
                <xdr:row>16</xdr:row>
                <xdr:rowOff>0</xdr:rowOff>
              </to>
            </anchor>
          </objectPr>
        </oleObject>
      </mc:Choice>
      <mc:Fallback>
        <oleObject progId="Equation.DSMT4" shapeId="5122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FFFD1"/>
  </sheetPr>
  <dimension ref="A1:G19"/>
  <sheetViews>
    <sheetView zoomScale="90" zoomScaleNormal="90" workbookViewId="0">
      <selection activeCell="F22" sqref="F22"/>
    </sheetView>
  </sheetViews>
  <sheetFormatPr defaultRowHeight="15" x14ac:dyDescent="0.25"/>
  <cols>
    <col min="1" max="1" width="11.7109375" customWidth="1"/>
    <col min="4" max="4" width="9.140625" style="8"/>
  </cols>
  <sheetData>
    <row r="1" spans="1:7" x14ac:dyDescent="0.25">
      <c r="A1" s="1" t="s">
        <v>0</v>
      </c>
      <c r="B1" s="1" t="s">
        <v>1</v>
      </c>
      <c r="C1" s="1" t="s">
        <v>39</v>
      </c>
      <c r="D1" s="7"/>
      <c r="E1" s="1" t="s">
        <v>0</v>
      </c>
      <c r="F1" s="1" t="s">
        <v>1</v>
      </c>
      <c r="G1" s="1" t="s">
        <v>7</v>
      </c>
    </row>
    <row r="2" spans="1:7" x14ac:dyDescent="0.25">
      <c r="A2" s="2">
        <v>1.0000000000000001E-5</v>
      </c>
      <c r="B2" s="2">
        <v>26.481434573391827</v>
      </c>
      <c r="C2" s="1"/>
      <c r="D2" s="7"/>
      <c r="E2" s="2">
        <v>1.0000000000000001E-5</v>
      </c>
      <c r="F2" s="2">
        <v>26.481434573391827</v>
      </c>
      <c r="G2" s="1"/>
    </row>
    <row r="3" spans="1:7" x14ac:dyDescent="0.25">
      <c r="A3" s="9">
        <v>1E-4</v>
      </c>
      <c r="B3" s="5">
        <v>21.3</v>
      </c>
      <c r="C3" s="2">
        <v>18.11</v>
      </c>
      <c r="D3" s="14"/>
      <c r="E3" s="9">
        <v>1E-4</v>
      </c>
      <c r="F3" s="5">
        <v>18.600000000000001</v>
      </c>
      <c r="G3" s="2">
        <v>15.63</v>
      </c>
    </row>
    <row r="4" spans="1:7" x14ac:dyDescent="0.25">
      <c r="A4" s="9">
        <v>2.0000000000000001E-4</v>
      </c>
      <c r="B4" s="5">
        <v>19.3</v>
      </c>
      <c r="C4" s="2">
        <v>17.43</v>
      </c>
      <c r="D4" s="14"/>
      <c r="E4" s="9">
        <v>2.0000000000000001E-4</v>
      </c>
      <c r="F4" s="5">
        <v>15.8</v>
      </c>
      <c r="G4" s="2">
        <v>14.23</v>
      </c>
    </row>
    <row r="5" spans="1:7" x14ac:dyDescent="0.25">
      <c r="A5" s="9">
        <v>2.9999999999999997E-4</v>
      </c>
      <c r="B5" s="5">
        <v>18.03</v>
      </c>
      <c r="C5" s="2">
        <v>16.8</v>
      </c>
      <c r="D5" s="14"/>
      <c r="E5" s="9">
        <v>2.9999999999999997E-4</v>
      </c>
      <c r="F5" s="18">
        <v>14.23</v>
      </c>
      <c r="G5" s="1"/>
    </row>
    <row r="6" spans="1:7" x14ac:dyDescent="0.25">
      <c r="A6" s="9">
        <v>1E-3</v>
      </c>
      <c r="B6" s="2">
        <v>14.32</v>
      </c>
      <c r="C6" s="1"/>
      <c r="D6" s="7"/>
      <c r="E6" s="9">
        <v>1E-3</v>
      </c>
      <c r="F6" s="5">
        <v>9.11</v>
      </c>
      <c r="G6" s="2">
        <v>10.79</v>
      </c>
    </row>
    <row r="7" spans="1:7" x14ac:dyDescent="0.25">
      <c r="A7" s="9">
        <v>2E-3</v>
      </c>
      <c r="B7" s="2">
        <v>12.26</v>
      </c>
      <c r="C7" s="1"/>
      <c r="D7" s="14"/>
      <c r="E7" s="9">
        <v>2E-3</v>
      </c>
      <c r="F7" s="5">
        <v>6.21</v>
      </c>
      <c r="G7" s="2">
        <v>8.1300000000000008</v>
      </c>
    </row>
    <row r="8" spans="1:7" x14ac:dyDescent="0.25">
      <c r="A8" s="9">
        <v>3.0000000000000001E-3</v>
      </c>
      <c r="B8" s="2">
        <v>10.46</v>
      </c>
      <c r="C8" s="1"/>
      <c r="D8" s="7"/>
      <c r="E8" s="9">
        <v>3.0000000000000001E-3</v>
      </c>
      <c r="F8" s="2">
        <v>4.46</v>
      </c>
      <c r="G8" s="1"/>
    </row>
    <row r="9" spans="1:7" x14ac:dyDescent="0.25">
      <c r="A9" s="9">
        <v>7.0000000000000001E-3</v>
      </c>
      <c r="B9" s="2">
        <v>8.17</v>
      </c>
      <c r="C9" s="1"/>
      <c r="D9" s="7"/>
      <c r="E9" s="9">
        <v>7.0000000000000001E-3</v>
      </c>
      <c r="F9" s="2">
        <v>3.01</v>
      </c>
      <c r="G9" s="1"/>
    </row>
    <row r="10" spans="1:7" x14ac:dyDescent="0.25">
      <c r="A10" s="9">
        <v>0.01</v>
      </c>
      <c r="B10" s="2">
        <v>8.1</v>
      </c>
      <c r="C10" s="1"/>
      <c r="D10" s="7"/>
      <c r="E10" s="9">
        <v>0.01</v>
      </c>
      <c r="F10" s="2">
        <v>3.01</v>
      </c>
      <c r="G10" s="1"/>
    </row>
    <row r="11" spans="1:7" x14ac:dyDescent="0.25">
      <c r="A11" s="5">
        <v>0.02</v>
      </c>
      <c r="B11" s="5">
        <v>7.68</v>
      </c>
      <c r="C11" s="1"/>
      <c r="D11" s="7"/>
      <c r="E11" s="5">
        <v>0.02</v>
      </c>
      <c r="F11" s="5">
        <v>3</v>
      </c>
      <c r="G11" s="1"/>
    </row>
    <row r="12" spans="1:7" x14ac:dyDescent="0.25">
      <c r="A12" s="5">
        <v>2.5000000000000001E-2</v>
      </c>
      <c r="B12" s="5">
        <v>7.61</v>
      </c>
      <c r="C12" s="1"/>
      <c r="D12" s="7"/>
      <c r="E12" s="5">
        <v>2.5000000000000001E-2</v>
      </c>
      <c r="F12" s="5">
        <v>2.98</v>
      </c>
      <c r="G12" s="1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1"/>
      <c r="B14" s="1"/>
      <c r="C14" s="1"/>
      <c r="D14" s="7"/>
      <c r="E14" s="1"/>
      <c r="F14" s="1"/>
      <c r="G14" s="1"/>
    </row>
    <row r="15" spans="1:7" x14ac:dyDescent="0.25">
      <c r="A15" s="40" t="s">
        <v>3</v>
      </c>
      <c r="B15" s="40">
        <v>5.8999999999999999E-3</v>
      </c>
      <c r="C15" s="54"/>
      <c r="D15" s="53"/>
      <c r="E15" s="40" t="s">
        <v>3</v>
      </c>
      <c r="F15" s="40">
        <v>4.7000000000000002E-3</v>
      </c>
      <c r="G15" s="1"/>
    </row>
    <row r="16" spans="1:7" x14ac:dyDescent="0.25">
      <c r="A16" s="41"/>
      <c r="B16" s="41">
        <v>8.32</v>
      </c>
      <c r="C16" s="54"/>
      <c r="D16" s="53"/>
      <c r="E16" s="41"/>
      <c r="F16" s="41">
        <v>4.03</v>
      </c>
      <c r="G16" s="1"/>
    </row>
    <row r="17" spans="1:7" x14ac:dyDescent="0.25">
      <c r="A17" s="1"/>
      <c r="B17" s="1"/>
      <c r="C17" s="7"/>
      <c r="D17" s="7"/>
      <c r="E17" s="13"/>
      <c r="F17" s="13"/>
      <c r="G17" s="7"/>
    </row>
    <row r="18" spans="1:7" x14ac:dyDescent="0.25">
      <c r="A18" s="170" t="s">
        <v>44</v>
      </c>
      <c r="B18" s="170" t="s">
        <v>45</v>
      </c>
      <c r="C18" s="170" t="s">
        <v>46</v>
      </c>
      <c r="D18" s="170" t="s">
        <v>47</v>
      </c>
      <c r="E18" s="27" t="s">
        <v>48</v>
      </c>
      <c r="F18" s="7"/>
      <c r="G18" s="7"/>
    </row>
    <row r="19" spans="1:7" x14ac:dyDescent="0.25">
      <c r="A19" s="1"/>
      <c r="B19" s="1"/>
      <c r="C19" s="1"/>
      <c r="D19" s="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autoPict="0" r:id="rId5">
            <anchor moveWithCells="1" sizeWithCells="1">
              <from>
                <xdr:col>0</xdr:col>
                <xdr:colOff>266700</xdr:colOff>
                <xdr:row>15</xdr:row>
                <xdr:rowOff>9525</xdr:rowOff>
              </from>
              <to>
                <xdr:col>0</xdr:col>
                <xdr:colOff>552450</xdr:colOff>
                <xdr:row>16</xdr:row>
                <xdr:rowOff>0</xdr:rowOff>
              </to>
            </anchor>
          </objectPr>
        </oleObject>
      </mc:Choice>
      <mc:Fallback>
        <oleObject progId="Equation.DSMT4" shapeId="6145" r:id="rId4"/>
      </mc:Fallback>
    </mc:AlternateContent>
    <mc:AlternateContent xmlns:mc="http://schemas.openxmlformats.org/markup-compatibility/2006">
      <mc:Choice Requires="x14">
        <oleObject progId="Equation.DSMT4" shapeId="6148" r:id="rId6">
          <objectPr defaultSize="0" autoPict="0" r:id="rId5">
            <anchor moveWithCells="1" sizeWithCells="1">
              <from>
                <xdr:col>4</xdr:col>
                <xdr:colOff>266700</xdr:colOff>
                <xdr:row>15</xdr:row>
                <xdr:rowOff>9525</xdr:rowOff>
              </from>
              <to>
                <xdr:col>4</xdr:col>
                <xdr:colOff>552450</xdr:colOff>
                <xdr:row>16</xdr:row>
                <xdr:rowOff>0</xdr:rowOff>
              </to>
            </anchor>
          </objectPr>
        </oleObject>
      </mc:Choice>
      <mc:Fallback>
        <oleObject progId="Equation.DSMT4" shapeId="614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FFFD1"/>
  </sheetPr>
  <dimension ref="A1:O38"/>
  <sheetViews>
    <sheetView tabSelected="1" topLeftCell="A22" zoomScale="110" zoomScaleNormal="110" workbookViewId="0">
      <selection activeCell="A37" sqref="A37"/>
    </sheetView>
  </sheetViews>
  <sheetFormatPr defaultRowHeight="15" x14ac:dyDescent="0.25"/>
  <cols>
    <col min="1" max="1" width="18.140625" customWidth="1"/>
    <col min="2" max="2" width="12.42578125" customWidth="1"/>
    <col min="3" max="3" width="11" customWidth="1"/>
    <col min="4" max="4" width="11.42578125" customWidth="1"/>
    <col min="5" max="5" width="11.85546875" bestFit="1" customWidth="1"/>
    <col min="6" max="6" width="9.28515625" bestFit="1" customWidth="1"/>
  </cols>
  <sheetData>
    <row r="1" spans="1:15" x14ac:dyDescent="0.25">
      <c r="A1" s="4" t="s">
        <v>0</v>
      </c>
      <c r="B1" s="4" t="s">
        <v>37</v>
      </c>
      <c r="C1" s="4" t="s">
        <v>2</v>
      </c>
      <c r="D1" s="4" t="s">
        <v>38</v>
      </c>
      <c r="E1" s="4" t="s">
        <v>6</v>
      </c>
      <c r="F1" s="6" t="s">
        <v>39</v>
      </c>
      <c r="G1" s="6" t="s">
        <v>7</v>
      </c>
    </row>
    <row r="2" spans="1:15" x14ac:dyDescent="0.25">
      <c r="A2" s="114">
        <v>1.0000000000000001E-5</v>
      </c>
      <c r="B2" s="114">
        <v>29.01</v>
      </c>
      <c r="C2" s="114">
        <v>29.01</v>
      </c>
      <c r="D2" s="138">
        <v>26.481434573391827</v>
      </c>
      <c r="E2" s="138">
        <v>26.481434573391827</v>
      </c>
      <c r="F2" s="114">
        <v>26.481434573391827</v>
      </c>
      <c r="G2" s="114">
        <v>26.481434573391827</v>
      </c>
    </row>
    <row r="3" spans="1:15" x14ac:dyDescent="0.25">
      <c r="A3" s="139">
        <v>1E-4</v>
      </c>
      <c r="B3" s="114">
        <v>28.67</v>
      </c>
      <c r="C3" s="114">
        <v>26.14</v>
      </c>
      <c r="D3" s="140">
        <v>21.5</v>
      </c>
      <c r="E3" s="141">
        <v>18.95</v>
      </c>
      <c r="F3" s="141">
        <v>21.3</v>
      </c>
      <c r="G3" s="141">
        <v>18.600000000000001</v>
      </c>
    </row>
    <row r="4" spans="1:15" x14ac:dyDescent="0.25">
      <c r="A4" s="139">
        <v>2.0000000000000001E-4</v>
      </c>
      <c r="B4" s="114">
        <v>26.98</v>
      </c>
      <c r="C4" s="114">
        <v>24.42</v>
      </c>
      <c r="D4" s="140">
        <v>19.84</v>
      </c>
      <c r="E4" s="141">
        <v>16.920000000000002</v>
      </c>
      <c r="F4" s="141">
        <v>19.3</v>
      </c>
      <c r="G4" s="141">
        <v>15.8</v>
      </c>
    </row>
    <row r="5" spans="1:15" x14ac:dyDescent="0.25">
      <c r="A5" s="139">
        <v>2.9999999999999997E-4</v>
      </c>
      <c r="B5" s="141">
        <v>25.8</v>
      </c>
      <c r="C5" s="141">
        <v>23.5</v>
      </c>
      <c r="D5" s="140">
        <v>18.75</v>
      </c>
      <c r="E5" s="141">
        <v>15.66</v>
      </c>
      <c r="F5" s="141">
        <v>18.03</v>
      </c>
      <c r="G5" s="114">
        <v>14.23</v>
      </c>
    </row>
    <row r="6" spans="1:15" x14ac:dyDescent="0.25">
      <c r="A6" s="139">
        <v>1E-3</v>
      </c>
      <c r="B6" s="114">
        <v>21.87</v>
      </c>
      <c r="C6" s="114">
        <v>19.98</v>
      </c>
      <c r="D6" s="138">
        <v>15.48</v>
      </c>
      <c r="E6" s="114">
        <v>11.55</v>
      </c>
      <c r="F6" s="114">
        <v>14.32</v>
      </c>
      <c r="G6" s="141">
        <v>9.11</v>
      </c>
    </row>
    <row r="7" spans="1:15" x14ac:dyDescent="0.25">
      <c r="A7" s="139">
        <v>2E-3</v>
      </c>
      <c r="B7" s="114">
        <v>18.350000000000001</v>
      </c>
      <c r="C7" s="114">
        <v>15.56</v>
      </c>
      <c r="D7" s="140">
        <v>13.52</v>
      </c>
      <c r="E7" s="141">
        <v>8.4</v>
      </c>
      <c r="F7" s="114">
        <v>12.26</v>
      </c>
      <c r="G7" s="141">
        <v>6.21</v>
      </c>
    </row>
    <row r="8" spans="1:15" x14ac:dyDescent="0.25">
      <c r="A8" s="139">
        <v>3.0000000000000001E-3</v>
      </c>
      <c r="B8" s="141">
        <v>16.29</v>
      </c>
      <c r="C8" s="114">
        <v>13.43</v>
      </c>
      <c r="D8" s="138">
        <v>12.03</v>
      </c>
      <c r="E8" s="114">
        <v>6.24</v>
      </c>
      <c r="F8" s="114">
        <v>10.46</v>
      </c>
      <c r="G8" s="114">
        <v>4.46</v>
      </c>
    </row>
    <row r="9" spans="1:15" x14ac:dyDescent="0.25">
      <c r="A9" s="139">
        <v>7.0000000000000001E-3</v>
      </c>
      <c r="B9" s="114">
        <v>12</v>
      </c>
      <c r="C9" s="114">
        <v>8.1199999999999992</v>
      </c>
      <c r="D9" s="138">
        <v>9.2200000000000006</v>
      </c>
      <c r="E9" s="114">
        <v>3.62</v>
      </c>
      <c r="F9" s="114">
        <v>8.17</v>
      </c>
      <c r="G9" s="114">
        <v>3.01</v>
      </c>
    </row>
    <row r="10" spans="1:15" x14ac:dyDescent="0.25">
      <c r="A10" s="139">
        <v>0.01</v>
      </c>
      <c r="B10" s="114">
        <v>10.18</v>
      </c>
      <c r="C10" s="141">
        <v>4.5599999999999996</v>
      </c>
      <c r="D10" s="138">
        <v>8.32</v>
      </c>
      <c r="E10" s="114">
        <v>3.61</v>
      </c>
      <c r="F10" s="114">
        <v>8.1</v>
      </c>
      <c r="G10" s="114">
        <v>3.01</v>
      </c>
    </row>
    <row r="11" spans="1:15" x14ac:dyDescent="0.25">
      <c r="A11" s="141">
        <v>0.02</v>
      </c>
      <c r="B11" s="141">
        <v>9.89</v>
      </c>
      <c r="C11" s="141">
        <v>4.12</v>
      </c>
      <c r="D11" s="141">
        <v>8.2899999999999991</v>
      </c>
      <c r="E11" s="141">
        <v>3.35</v>
      </c>
      <c r="F11" s="141">
        <v>7.68</v>
      </c>
      <c r="G11" s="141">
        <v>3</v>
      </c>
      <c r="O11">
        <v>0.04</v>
      </c>
    </row>
    <row r="12" spans="1:15" x14ac:dyDescent="0.25">
      <c r="A12" s="141">
        <v>2.5000000000000001E-2</v>
      </c>
      <c r="B12" s="141">
        <v>9.7100000000000009</v>
      </c>
      <c r="C12" s="141">
        <v>4.03</v>
      </c>
      <c r="D12" s="141">
        <v>8.23</v>
      </c>
      <c r="E12" s="141">
        <v>3.32</v>
      </c>
      <c r="F12" s="141">
        <v>7.61</v>
      </c>
      <c r="G12" s="141">
        <v>2.9</v>
      </c>
      <c r="O12">
        <v>0.17</v>
      </c>
    </row>
    <row r="13" spans="1:15" ht="22.5" x14ac:dyDescent="0.25">
      <c r="A13" s="142"/>
      <c r="B13" s="163" t="s">
        <v>3</v>
      </c>
      <c r="C13" s="164" t="s">
        <v>11</v>
      </c>
      <c r="D13" s="165"/>
      <c r="E13" s="166" t="s">
        <v>12</v>
      </c>
      <c r="F13" s="167" t="s">
        <v>4</v>
      </c>
      <c r="G13" s="168" t="s">
        <v>34</v>
      </c>
    </row>
    <row r="14" spans="1:15" x14ac:dyDescent="0.25">
      <c r="A14" s="47"/>
      <c r="B14" s="24" t="s">
        <v>13</v>
      </c>
      <c r="C14" s="45" t="s">
        <v>14</v>
      </c>
      <c r="D14" s="25" t="s">
        <v>14</v>
      </c>
      <c r="E14" s="65" t="s">
        <v>5</v>
      </c>
      <c r="F14" s="169" t="s">
        <v>5</v>
      </c>
      <c r="G14" s="25" t="s">
        <v>14</v>
      </c>
    </row>
    <row r="15" spans="1:15" x14ac:dyDescent="0.25">
      <c r="A15" s="55" t="s">
        <v>37</v>
      </c>
      <c r="B15" s="56">
        <v>9.7000000000000003E-3</v>
      </c>
      <c r="C15" s="143">
        <v>10.45</v>
      </c>
      <c r="D15" s="56">
        <v>9.7100000000000009</v>
      </c>
      <c r="E15" s="56">
        <f t="shared" ref="E15:E20" si="0">((G15-D15)/G15)*100</f>
        <v>66.528783178214411</v>
      </c>
      <c r="F15" s="109">
        <v>0</v>
      </c>
      <c r="G15" s="144">
        <v>29.01</v>
      </c>
    </row>
    <row r="16" spans="1:15" s="16" customFormat="1" x14ac:dyDescent="0.25">
      <c r="A16" s="58" t="s">
        <v>38</v>
      </c>
      <c r="B16" s="59">
        <v>9.1000000000000004E-3</v>
      </c>
      <c r="C16" s="145">
        <v>8.89</v>
      </c>
      <c r="D16" s="146">
        <v>8.1300000000000008</v>
      </c>
      <c r="E16" s="61">
        <f t="shared" si="0"/>
        <v>69.320754716981128</v>
      </c>
      <c r="F16" s="108">
        <f>((D15-D16)/D15)*100</f>
        <v>16.271884654994849</v>
      </c>
      <c r="G16" s="147">
        <v>26.5</v>
      </c>
    </row>
    <row r="17" spans="1:7" s="16" customFormat="1" x14ac:dyDescent="0.25">
      <c r="A17" s="66" t="s">
        <v>39</v>
      </c>
      <c r="B17" s="157">
        <v>5.8999999999999999E-3</v>
      </c>
      <c r="C17" s="158">
        <v>8.32</v>
      </c>
      <c r="D17" s="159">
        <v>7.61</v>
      </c>
      <c r="E17" s="160">
        <f t="shared" si="0"/>
        <v>71.283018867924525</v>
      </c>
      <c r="F17" s="127">
        <f>((D15-D17)/D15)*100</f>
        <v>21.62718846549949</v>
      </c>
      <c r="G17" s="161">
        <v>26.5</v>
      </c>
    </row>
    <row r="18" spans="1:7" s="16" customFormat="1" x14ac:dyDescent="0.25">
      <c r="A18" s="148" t="s">
        <v>2</v>
      </c>
      <c r="B18" s="48">
        <v>9.4000000000000004E-3</v>
      </c>
      <c r="C18" s="149">
        <v>4.7300000000000004</v>
      </c>
      <c r="D18" s="150">
        <v>4.03</v>
      </c>
      <c r="E18" s="64">
        <f t="shared" si="0"/>
        <v>86.108238538435018</v>
      </c>
      <c r="F18" s="106">
        <v>0</v>
      </c>
      <c r="G18" s="144">
        <v>29.01</v>
      </c>
    </row>
    <row r="19" spans="1:7" s="16" customFormat="1" x14ac:dyDescent="0.25">
      <c r="A19" s="151" t="s">
        <v>6</v>
      </c>
      <c r="B19" s="152">
        <v>6.1999999999999998E-3</v>
      </c>
      <c r="C19" s="153">
        <v>4.0599999999999996</v>
      </c>
      <c r="D19" s="154">
        <v>3.32</v>
      </c>
      <c r="E19" s="63">
        <f t="shared" si="0"/>
        <v>87.471698113207538</v>
      </c>
      <c r="F19" s="107">
        <f>((D18-D19)/D18)*100</f>
        <v>17.617866004962789</v>
      </c>
      <c r="G19" s="147">
        <v>26.5</v>
      </c>
    </row>
    <row r="20" spans="1:7" x14ac:dyDescent="0.25">
      <c r="A20" s="155" t="s">
        <v>7</v>
      </c>
      <c r="B20" s="49">
        <v>4.7000000000000002E-3</v>
      </c>
      <c r="C20" s="156">
        <v>4.03</v>
      </c>
      <c r="D20" s="156">
        <v>2.9</v>
      </c>
      <c r="E20" s="62">
        <f t="shared" si="0"/>
        <v>89.056603773584911</v>
      </c>
      <c r="F20" s="122">
        <f>((D18-D20)/D18)*100</f>
        <v>28.03970223325063</v>
      </c>
      <c r="G20" s="147">
        <v>26.5</v>
      </c>
    </row>
    <row r="21" spans="1:7" s="16" customFormat="1" x14ac:dyDescent="0.25"/>
    <row r="22" spans="1:7" s="16" customFormat="1" x14ac:dyDescent="0.25"/>
    <row r="36" spans="1:1" x14ac:dyDescent="0.25">
      <c r="A36" s="171" t="s">
        <v>51</v>
      </c>
    </row>
    <row r="37" spans="1:1" x14ac:dyDescent="0.25">
      <c r="A37" s="172" t="s">
        <v>49</v>
      </c>
    </row>
    <row r="38" spans="1:1" x14ac:dyDescent="0.25">
      <c r="A38" s="173" t="s">
        <v>50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7177" r:id="rId4">
          <objectPr defaultSize="0" autoPict="0" r:id="rId5">
            <anchor moveWithCells="1" sizeWithCells="1">
              <from>
                <xdr:col>2</xdr:col>
                <xdr:colOff>180975</xdr:colOff>
                <xdr:row>12</xdr:row>
                <xdr:rowOff>0</xdr:rowOff>
              </from>
              <to>
                <xdr:col>2</xdr:col>
                <xdr:colOff>457200</xdr:colOff>
                <xdr:row>12</xdr:row>
                <xdr:rowOff>180975</xdr:rowOff>
              </to>
            </anchor>
          </objectPr>
        </oleObject>
      </mc:Choice>
      <mc:Fallback>
        <oleObject progId="Equation.DSMT4" shapeId="7177" r:id="rId4"/>
      </mc:Fallback>
    </mc:AlternateContent>
    <mc:AlternateContent xmlns:mc="http://schemas.openxmlformats.org/markup-compatibility/2006">
      <mc:Choice Requires="x14">
        <oleObject progId="Equation.DSMT4" shapeId="7178" r:id="rId6">
          <objectPr defaultSize="0" autoPict="0" r:id="rId7">
            <anchor moveWithCells="1" sizeWithCells="1">
              <from>
                <xdr:col>3</xdr:col>
                <xdr:colOff>114300</xdr:colOff>
                <xdr:row>12</xdr:row>
                <xdr:rowOff>19050</xdr:rowOff>
              </from>
              <to>
                <xdr:col>3</xdr:col>
                <xdr:colOff>371475</xdr:colOff>
                <xdr:row>12</xdr:row>
                <xdr:rowOff>219075</xdr:rowOff>
              </to>
            </anchor>
          </objectPr>
        </oleObject>
      </mc:Choice>
      <mc:Fallback>
        <oleObject progId="Equation.DSMT4" shapeId="7178" r:id="rId6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'All INDV'!A16:A16</xm:f>
              <xm:sqref>B16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'All INDV'!A18:A18</xm:f>
              <xm:sqref>B18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'All INDV'!A17:A17</xm:f>
              <xm:sqref>B17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'All INDV'!A19:A19</xm:f>
              <xm:sqref>B19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'All INDV'!A20:A20</xm:f>
              <xm:sqref>B20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AH45"/>
  <sheetViews>
    <sheetView zoomScaleNormal="100" workbookViewId="0">
      <selection activeCell="J3" sqref="J3"/>
    </sheetView>
  </sheetViews>
  <sheetFormatPr defaultRowHeight="15" x14ac:dyDescent="0.25"/>
  <cols>
    <col min="1" max="1" width="10.42578125" style="16" customWidth="1"/>
    <col min="2" max="2" width="16.85546875" style="16" customWidth="1"/>
    <col min="3" max="3" width="4.5703125" style="16" customWidth="1"/>
    <col min="4" max="4" width="6.28515625" style="16" customWidth="1"/>
    <col min="5" max="5" width="6" style="16" customWidth="1"/>
    <col min="6" max="6" width="8.140625" style="16" customWidth="1"/>
    <col min="7" max="7" width="7.5703125" style="16" customWidth="1"/>
    <col min="8" max="8" width="7.28515625" style="16" customWidth="1"/>
    <col min="9" max="9" width="10.28515625" style="16" customWidth="1"/>
    <col min="10" max="10" width="9.28515625" style="16" bestFit="1" customWidth="1"/>
    <col min="11" max="11" width="8.140625" style="16" customWidth="1"/>
    <col min="12" max="12" width="12" style="16" bestFit="1" customWidth="1"/>
    <col min="13" max="13" width="10.5703125" style="16" customWidth="1"/>
    <col min="14" max="14" width="4" style="16" customWidth="1"/>
    <col min="15" max="15" width="26" style="16" customWidth="1"/>
    <col min="16" max="16" width="9.140625" style="16" customWidth="1"/>
    <col min="17" max="17" width="10.42578125" style="16" customWidth="1"/>
    <col min="18" max="18" width="9" style="16" customWidth="1"/>
    <col min="19" max="19" width="17.42578125" style="16" customWidth="1"/>
    <col min="20" max="20" width="9.7109375" style="16" customWidth="1"/>
    <col min="21" max="21" width="18.42578125" style="16" customWidth="1"/>
    <col min="22" max="16384" width="9.140625" style="16"/>
  </cols>
  <sheetData>
    <row r="1" spans="1:21" ht="19.5" customHeight="1" x14ac:dyDescent="0.25">
      <c r="I1" s="3"/>
      <c r="J1" s="3"/>
      <c r="P1" s="104" t="s">
        <v>35</v>
      </c>
      <c r="Q1" s="104" t="s">
        <v>36</v>
      </c>
      <c r="R1" s="46"/>
      <c r="S1" s="46"/>
      <c r="T1" s="46"/>
      <c r="U1" s="46"/>
    </row>
    <row r="2" spans="1:21" ht="15" customHeight="1" x14ac:dyDescent="0.25">
      <c r="A2" s="32"/>
      <c r="B2" s="32"/>
      <c r="C2" s="94" t="s">
        <v>27</v>
      </c>
      <c r="D2" s="94" t="s">
        <v>26</v>
      </c>
      <c r="E2" s="94" t="s">
        <v>25</v>
      </c>
      <c r="F2" s="94"/>
      <c r="G2" s="111" t="s">
        <v>24</v>
      </c>
      <c r="H2" s="110" t="s">
        <v>23</v>
      </c>
      <c r="I2" s="75" t="s">
        <v>22</v>
      </c>
      <c r="J2" s="90" t="s">
        <v>21</v>
      </c>
      <c r="K2" s="94" t="s">
        <v>20</v>
      </c>
      <c r="L2" s="75" t="s">
        <v>19</v>
      </c>
      <c r="M2" s="90" t="s">
        <v>18</v>
      </c>
      <c r="O2" s="31" t="s">
        <v>17</v>
      </c>
      <c r="P2" s="130">
        <v>1.0000000000000001E-5</v>
      </c>
      <c r="Q2" s="30">
        <v>0.01</v>
      </c>
      <c r="R2" s="20"/>
      <c r="S2" s="46"/>
      <c r="T2" s="8"/>
      <c r="U2" s="46"/>
    </row>
    <row r="3" spans="1:21" ht="16.5" customHeight="1" x14ac:dyDescent="0.25">
      <c r="A3" s="103" t="s">
        <v>9</v>
      </c>
      <c r="B3" s="55" t="s">
        <v>37</v>
      </c>
      <c r="C3" s="104">
        <v>2</v>
      </c>
      <c r="D3" s="104">
        <v>8.31</v>
      </c>
      <c r="E3" s="104">
        <v>298.2</v>
      </c>
      <c r="F3" s="104">
        <f t="shared" ref="F3:F8" si="0">C3*D3*E3</f>
        <v>4956.0839999999998</v>
      </c>
      <c r="G3" s="114">
        <f t="shared" ref="G3:G8" si="1">1/F3</f>
        <v>2.0177220563654693E-4</v>
      </c>
      <c r="H3" s="135">
        <v>-2.73</v>
      </c>
      <c r="I3" s="123">
        <f>G3*(H3:H10)*-1</f>
        <v>5.508381213877731E-4</v>
      </c>
      <c r="J3" s="105">
        <f>I3*100000</f>
        <v>55.083812138777311</v>
      </c>
      <c r="K3" s="125">
        <v>6.2213999999999994E+23</v>
      </c>
      <c r="L3" s="123">
        <f t="shared" ref="L3:L8" si="2">1/(I3*K3)</f>
        <v>2.9180174632966614E-21</v>
      </c>
      <c r="M3" s="105">
        <f t="shared" ref="M3:M8" si="3">L3*1E+22</f>
        <v>29.180174632966615</v>
      </c>
      <c r="O3" s="29" t="s">
        <v>16</v>
      </c>
      <c r="P3" s="131">
        <f xml:space="preserve"> LN(P2:U2)</f>
        <v>-11.512925464970229</v>
      </c>
      <c r="Q3" s="131">
        <f xml:space="preserve"> LN(Q2:V2)</f>
        <v>-4.6051701859880909</v>
      </c>
      <c r="R3" s="21" t="s">
        <v>15</v>
      </c>
      <c r="S3" s="28"/>
      <c r="T3" s="28"/>
      <c r="U3" s="28"/>
    </row>
    <row r="4" spans="1:21" x14ac:dyDescent="0.25">
      <c r="A4" s="74"/>
      <c r="B4" s="58" t="s">
        <v>38</v>
      </c>
      <c r="C4" s="104">
        <v>2</v>
      </c>
      <c r="D4" s="104">
        <v>8.31</v>
      </c>
      <c r="E4" s="104">
        <v>298.2</v>
      </c>
      <c r="F4" s="104">
        <f t="shared" si="0"/>
        <v>4956.0839999999998</v>
      </c>
      <c r="G4" s="114">
        <f t="shared" si="1"/>
        <v>2.0177220563654693E-4</v>
      </c>
      <c r="H4" s="136">
        <v>-3</v>
      </c>
      <c r="I4" s="123">
        <f>G4*(H3:H10)*-1</f>
        <v>6.0531661690964083E-4</v>
      </c>
      <c r="J4" s="105">
        <f t="shared" ref="J4:J8" si="4">I4*100000</f>
        <v>60.531661690964086</v>
      </c>
      <c r="K4" s="125">
        <v>6.2213999999999994E+23</v>
      </c>
      <c r="L4" s="123">
        <f t="shared" si="2"/>
        <v>2.6553958915999611E-21</v>
      </c>
      <c r="M4" s="105">
        <f t="shared" si="3"/>
        <v>26.553958915999612</v>
      </c>
      <c r="O4" s="55" t="s">
        <v>9</v>
      </c>
      <c r="P4" s="50">
        <v>29.01</v>
      </c>
      <c r="Q4" s="132">
        <v>10.18</v>
      </c>
      <c r="R4" s="135">
        <v>-2.73</v>
      </c>
      <c r="S4" s="8"/>
      <c r="T4" s="8"/>
      <c r="U4" s="37"/>
    </row>
    <row r="5" spans="1:21" x14ac:dyDescent="0.25">
      <c r="A5" s="75"/>
      <c r="B5" s="66" t="s">
        <v>39</v>
      </c>
      <c r="C5" s="115">
        <v>2</v>
      </c>
      <c r="D5" s="115">
        <v>8.31</v>
      </c>
      <c r="E5" s="115">
        <v>298.2</v>
      </c>
      <c r="F5" s="115">
        <f t="shared" si="0"/>
        <v>4956.0839999999998</v>
      </c>
      <c r="G5" s="116">
        <f t="shared" si="1"/>
        <v>2.0177220563654693E-4</v>
      </c>
      <c r="H5" s="137">
        <v>-3.03</v>
      </c>
      <c r="I5" s="124">
        <f>G5*(H4:H10)*-1</f>
        <v>6.1136978307873712E-4</v>
      </c>
      <c r="J5" s="105">
        <f t="shared" si="4"/>
        <v>61.136978307873711</v>
      </c>
      <c r="K5" s="126">
        <v>6.2213999999999994E+23</v>
      </c>
      <c r="L5" s="124">
        <f t="shared" si="2"/>
        <v>2.629104843168279E-21</v>
      </c>
      <c r="M5" s="117">
        <f t="shared" si="3"/>
        <v>26.291048431682789</v>
      </c>
      <c r="O5" s="58" t="s">
        <v>8</v>
      </c>
      <c r="P5" s="50">
        <v>29.01</v>
      </c>
      <c r="Q5" s="133">
        <v>8.32</v>
      </c>
      <c r="R5" s="136">
        <v>-3</v>
      </c>
      <c r="S5" s="8"/>
      <c r="T5" s="8"/>
      <c r="U5" s="128"/>
    </row>
    <row r="6" spans="1:21" x14ac:dyDescent="0.25">
      <c r="A6" s="82" t="s">
        <v>2</v>
      </c>
      <c r="B6" s="42" t="s">
        <v>2</v>
      </c>
      <c r="C6" s="112">
        <v>2</v>
      </c>
      <c r="D6" s="112">
        <v>8.31</v>
      </c>
      <c r="E6" s="112">
        <v>298.2</v>
      </c>
      <c r="F6" s="112">
        <f t="shared" si="0"/>
        <v>4956.0839999999998</v>
      </c>
      <c r="G6" s="113">
        <f t="shared" si="1"/>
        <v>2.0177220563654693E-4</v>
      </c>
      <c r="H6" s="118">
        <v>-3.54</v>
      </c>
      <c r="I6" s="119">
        <f>G6*(H6:H10)*-1</f>
        <v>7.1427360795337609E-4</v>
      </c>
      <c r="J6" s="162">
        <f t="shared" si="4"/>
        <v>71.427360795337606</v>
      </c>
      <c r="K6" s="121">
        <v>6.2213999999999994E+23</v>
      </c>
      <c r="L6" s="119">
        <f t="shared" si="2"/>
        <v>2.2503355013558998E-21</v>
      </c>
      <c r="M6" s="120">
        <f t="shared" si="3"/>
        <v>22.503355013558998</v>
      </c>
      <c r="O6" s="66" t="s">
        <v>10</v>
      </c>
      <c r="P6" s="102">
        <v>29.01</v>
      </c>
      <c r="Q6" s="76">
        <v>8.1</v>
      </c>
      <c r="R6" s="137">
        <v>-3.03</v>
      </c>
      <c r="S6" s="8"/>
      <c r="T6" s="8"/>
      <c r="U6" s="128"/>
    </row>
    <row r="7" spans="1:21" x14ac:dyDescent="0.25">
      <c r="A7" s="82"/>
      <c r="B7" s="43" t="s">
        <v>6</v>
      </c>
      <c r="C7" s="112">
        <v>2</v>
      </c>
      <c r="D7" s="112">
        <v>8.31</v>
      </c>
      <c r="E7" s="112">
        <v>298.2</v>
      </c>
      <c r="F7" s="112">
        <f t="shared" si="0"/>
        <v>4956.0839999999998</v>
      </c>
      <c r="G7" s="113">
        <f t="shared" si="1"/>
        <v>2.0177220563654693E-4</v>
      </c>
      <c r="H7" s="118">
        <v>-3.68</v>
      </c>
      <c r="I7" s="119">
        <f>G7*(H3:H10)*-1</f>
        <v>7.4252171674249272E-4</v>
      </c>
      <c r="J7" s="120">
        <f t="shared" si="4"/>
        <v>74.252171674249269</v>
      </c>
      <c r="K7" s="121">
        <v>6.2213999999999994E+23</v>
      </c>
      <c r="L7" s="119">
        <f t="shared" si="2"/>
        <v>2.1647249116304036E-21</v>
      </c>
      <c r="M7" s="120">
        <f t="shared" si="3"/>
        <v>21.647249116304035</v>
      </c>
      <c r="O7" s="42" t="s">
        <v>2</v>
      </c>
      <c r="P7" s="50">
        <v>29.01</v>
      </c>
      <c r="Q7" s="134">
        <v>4.5599999999999996</v>
      </c>
      <c r="R7" s="118">
        <v>-3.54</v>
      </c>
      <c r="S7" s="8"/>
      <c r="T7" s="8"/>
      <c r="U7" s="128"/>
    </row>
    <row r="8" spans="1:21" x14ac:dyDescent="0.25">
      <c r="A8" s="82"/>
      <c r="B8" s="44" t="s">
        <v>7</v>
      </c>
      <c r="C8" s="112">
        <v>2</v>
      </c>
      <c r="D8" s="112">
        <v>8.31</v>
      </c>
      <c r="E8" s="112">
        <v>298.2</v>
      </c>
      <c r="F8" s="112">
        <f t="shared" si="0"/>
        <v>4956.0839999999998</v>
      </c>
      <c r="G8" s="113">
        <f t="shared" si="1"/>
        <v>2.0177220563654693E-4</v>
      </c>
      <c r="H8" s="118">
        <v>-3.76</v>
      </c>
      <c r="I8" s="119">
        <f>G8*(H7:H10)*-1</f>
        <v>7.5866349319341636E-4</v>
      </c>
      <c r="J8" s="120">
        <f t="shared" si="4"/>
        <v>75.866349319341637</v>
      </c>
      <c r="K8" s="121">
        <v>6.2213999999999994E+23</v>
      </c>
      <c r="L8" s="119">
        <f t="shared" si="2"/>
        <v>2.1186669347872034E-21</v>
      </c>
      <c r="M8" s="120">
        <f t="shared" si="3"/>
        <v>21.186669347872034</v>
      </c>
      <c r="O8" s="43" t="s">
        <v>6</v>
      </c>
      <c r="P8" s="50">
        <v>29.01</v>
      </c>
      <c r="Q8" s="26">
        <v>3.61</v>
      </c>
      <c r="R8" s="118">
        <v>-3.68</v>
      </c>
      <c r="S8" s="8"/>
      <c r="T8" s="8"/>
      <c r="U8" s="37"/>
    </row>
    <row r="9" spans="1:2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4" t="s">
        <v>7</v>
      </c>
      <c r="P9" s="50">
        <v>29.01</v>
      </c>
      <c r="Q9" s="27">
        <v>3.01</v>
      </c>
      <c r="R9" s="118">
        <v>-3.76</v>
      </c>
      <c r="S9" s="8"/>
      <c r="T9" s="8"/>
      <c r="U9" s="128"/>
    </row>
    <row r="10" spans="1:2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R10" s="8"/>
      <c r="S10" s="8"/>
      <c r="T10" s="8"/>
      <c r="U10" s="8"/>
    </row>
    <row r="11" spans="1:2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R11" s="8"/>
      <c r="S11" s="8"/>
      <c r="T11" s="8"/>
      <c r="U11" s="8"/>
    </row>
    <row r="12" spans="1:2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2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2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2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2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3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3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3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3" spans="1:34" x14ac:dyDescent="0.25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x14ac:dyDescent="0.25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25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25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25">
      <c r="O27" s="8"/>
      <c r="P27" s="8"/>
      <c r="Q27" s="20"/>
      <c r="R27" s="20"/>
      <c r="S27" s="8"/>
      <c r="T27" s="20"/>
      <c r="U27" s="20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25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25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25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x14ac:dyDescent="0.25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x14ac:dyDescent="0.25">
      <c r="O32" s="8"/>
      <c r="P32" s="8"/>
      <c r="Q32" s="8"/>
      <c r="R32" s="8"/>
      <c r="S32" s="8"/>
      <c r="T32" s="8"/>
      <c r="U32" s="8"/>
      <c r="V32" s="8"/>
      <c r="W32" s="20"/>
      <c r="X32" s="20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5:34" x14ac:dyDescent="0.25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 x14ac:dyDescent="0.25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5:34" x14ac:dyDescent="0.25">
      <c r="O35" s="129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5:34" x14ac:dyDescent="0.25"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5:34" x14ac:dyDescent="0.25"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5:34" x14ac:dyDescent="0.25"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5:34" x14ac:dyDescent="0.25"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5:34" x14ac:dyDescent="0.25"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5:34" x14ac:dyDescent="0.25"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5:34" x14ac:dyDescent="0.25"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5:34" x14ac:dyDescent="0.25"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5:34" x14ac:dyDescent="0.25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5:34" x14ac:dyDescent="0.25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5361" r:id="rId4">
          <objectPr defaultSize="0" autoPict="0" r:id="rId5">
            <anchor moveWithCells="1" sizeWithCells="1">
              <from>
                <xdr:col>0</xdr:col>
                <xdr:colOff>161925</xdr:colOff>
                <xdr:row>0</xdr:row>
                <xdr:rowOff>0</xdr:rowOff>
              </from>
              <to>
                <xdr:col>1</xdr:col>
                <xdr:colOff>533400</xdr:colOff>
                <xdr:row>1</xdr:row>
                <xdr:rowOff>85725</xdr:rowOff>
              </to>
            </anchor>
          </objectPr>
        </oleObject>
      </mc:Choice>
      <mc:Fallback>
        <oleObject progId="Equation.DSMT4" shapeId="15361" r:id="rId4"/>
      </mc:Fallback>
    </mc:AlternateContent>
    <mc:AlternateContent xmlns:mc="http://schemas.openxmlformats.org/markup-compatibility/2006">
      <mc:Choice Requires="x14">
        <oleObject progId="Equation.DSMT4" shapeId="15362" r:id="rId6">
          <objectPr defaultSize="0" autoPict="0" r:id="rId7">
            <anchor moveWithCells="1" sizeWithCells="1">
              <from>
                <xdr:col>11</xdr:col>
                <xdr:colOff>57150</xdr:colOff>
                <xdr:row>0</xdr:row>
                <xdr:rowOff>0</xdr:rowOff>
              </from>
              <to>
                <xdr:col>12</xdr:col>
                <xdr:colOff>476250</xdr:colOff>
                <xdr:row>1</xdr:row>
                <xdr:rowOff>28575</xdr:rowOff>
              </to>
            </anchor>
          </objectPr>
        </oleObject>
      </mc:Choice>
      <mc:Fallback>
        <oleObject progId="Equation.DSMT4" shapeId="15362" r:id="rId6"/>
      </mc:Fallback>
    </mc:AlternateContent>
    <mc:AlternateContent xmlns:mc="http://schemas.openxmlformats.org/markup-compatibility/2006">
      <mc:Choice Requires="x14">
        <oleObject progId="Equation.DSMT4" shapeId="15363" r:id="rId8">
          <objectPr defaultSize="0" autoPict="0" r:id="rId9">
            <anchor moveWithCells="1" sizeWithCells="1">
              <from>
                <xdr:col>8</xdr:col>
                <xdr:colOff>171450</xdr:colOff>
                <xdr:row>0</xdr:row>
                <xdr:rowOff>0</xdr:rowOff>
              </from>
              <to>
                <xdr:col>8</xdr:col>
                <xdr:colOff>600075</xdr:colOff>
                <xdr:row>0</xdr:row>
                <xdr:rowOff>266700</xdr:rowOff>
              </to>
            </anchor>
          </objectPr>
        </oleObject>
      </mc:Choice>
      <mc:Fallback>
        <oleObject progId="Equation.DSMT4" shapeId="15363" r:id="rId8"/>
      </mc:Fallback>
    </mc:AlternateContent>
    <mc:AlternateContent xmlns:mc="http://schemas.openxmlformats.org/markup-compatibility/2006">
      <mc:Choice Requires="x14">
        <oleObject progId="Equation.DSMT4" shapeId="15364" r:id="rId10">
          <objectPr defaultSize="0" autoPict="0" r:id="rId9">
            <anchor moveWithCells="1" sizeWithCells="1">
              <from>
                <xdr:col>9</xdr:col>
                <xdr:colOff>66675</xdr:colOff>
                <xdr:row>0</xdr:row>
                <xdr:rowOff>0</xdr:rowOff>
              </from>
              <to>
                <xdr:col>9</xdr:col>
                <xdr:colOff>495300</xdr:colOff>
                <xdr:row>0</xdr:row>
                <xdr:rowOff>276225</xdr:rowOff>
              </to>
            </anchor>
          </objectPr>
        </oleObject>
      </mc:Choice>
      <mc:Fallback>
        <oleObject progId="Equation.DSMT4" shapeId="15364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Y16"/>
  <sheetViews>
    <sheetView zoomScaleNormal="100" workbookViewId="0">
      <selection activeCell="E15" sqref="E15"/>
    </sheetView>
  </sheetViews>
  <sheetFormatPr defaultRowHeight="15" x14ac:dyDescent="0.25"/>
  <cols>
    <col min="1" max="1" width="12.7109375" style="16" customWidth="1"/>
    <col min="2" max="2" width="20.42578125" style="16" customWidth="1"/>
    <col min="3" max="3" width="11.7109375" style="16" customWidth="1"/>
    <col min="4" max="4" width="11.42578125" style="16" customWidth="1"/>
    <col min="5" max="5" width="14.140625" style="16" customWidth="1"/>
    <col min="6" max="7" width="9.140625" style="16"/>
    <col min="8" max="8" width="11.140625" style="16" customWidth="1"/>
    <col min="9" max="13" width="9.140625" style="16"/>
    <col min="14" max="14" width="14.28515625" style="16" customWidth="1"/>
    <col min="15" max="15" width="18.5703125" style="16" customWidth="1"/>
    <col min="16" max="17" width="9.140625" style="16"/>
    <col min="18" max="18" width="9.140625" style="8"/>
    <col min="19" max="21" width="9.140625" style="16"/>
    <col min="22" max="22" width="13" style="8" bestFit="1" customWidth="1"/>
    <col min="23" max="23" width="12.5703125" style="16" customWidth="1"/>
    <col min="24" max="25" width="9.140625" style="8"/>
    <col min="26" max="27" width="9.140625" style="16"/>
    <col min="28" max="28" width="13.7109375" style="16" customWidth="1"/>
    <col min="29" max="16384" width="9.140625" style="16"/>
  </cols>
  <sheetData>
    <row r="1" spans="1:25" ht="21.75" customHeight="1" x14ac:dyDescent="0.25">
      <c r="A1" s="32"/>
      <c r="B1" s="32"/>
      <c r="C1" s="99" t="s">
        <v>33</v>
      </c>
      <c r="D1" s="97" t="s">
        <v>32</v>
      </c>
      <c r="E1" s="87" t="s">
        <v>31</v>
      </c>
      <c r="F1" s="88" t="s">
        <v>30</v>
      </c>
      <c r="G1" s="78"/>
      <c r="H1" s="89" t="s">
        <v>29</v>
      </c>
      <c r="I1" s="110"/>
      <c r="J1" s="23" t="s">
        <v>34</v>
      </c>
      <c r="K1" s="90"/>
      <c r="L1" s="91"/>
      <c r="M1" s="110"/>
      <c r="N1" s="91"/>
      <c r="O1" s="89" t="s">
        <v>28</v>
      </c>
      <c r="R1" s="16"/>
      <c r="V1" s="16"/>
      <c r="X1" s="16"/>
      <c r="Y1" s="16"/>
    </row>
    <row r="2" spans="1:25" ht="17.25" customHeight="1" x14ac:dyDescent="0.25">
      <c r="A2" s="67" t="s">
        <v>9</v>
      </c>
      <c r="B2" s="55" t="s">
        <v>37</v>
      </c>
      <c r="C2" s="100">
        <v>8.3140000000000001</v>
      </c>
      <c r="D2" s="68">
        <v>298.2</v>
      </c>
      <c r="E2" s="92">
        <v>9.7000000000000003E-3</v>
      </c>
      <c r="F2" s="69">
        <f t="shared" ref="F2:F7" si="0">LN(E2)</f>
        <v>-4.6356293934727999</v>
      </c>
      <c r="G2" s="70">
        <v>1000</v>
      </c>
      <c r="H2" s="71">
        <f t="shared" ref="H2:H7" si="1">C2*D2*F2/G2</f>
        <v>-11.492813712200658</v>
      </c>
      <c r="I2" s="57">
        <v>10.45</v>
      </c>
      <c r="J2" s="50">
        <v>29.01</v>
      </c>
      <c r="K2" s="72">
        <f>J2-I2</f>
        <v>18.560000000000002</v>
      </c>
      <c r="L2" s="73">
        <f t="shared" ref="L2:L7" si="2">K2*0.001</f>
        <v>1.8560000000000004E-2</v>
      </c>
      <c r="M2" s="109">
        <v>0.55083812138777311</v>
      </c>
      <c r="N2" s="73">
        <f t="shared" ref="N2:N7" si="3">L2/M2</f>
        <v>3.3694109538461546E-2</v>
      </c>
      <c r="O2" s="72">
        <f t="shared" ref="O2:O7" si="4">H2-N2</f>
        <v>-11.52650782173912</v>
      </c>
      <c r="R2" s="16"/>
      <c r="V2" s="16"/>
      <c r="X2" s="16"/>
      <c r="Y2" s="16"/>
    </row>
    <row r="3" spans="1:25" x14ac:dyDescent="0.25">
      <c r="A3" s="74"/>
      <c r="B3" s="58" t="s">
        <v>38</v>
      </c>
      <c r="C3" s="100">
        <v>8.3140000000000001</v>
      </c>
      <c r="D3" s="68">
        <v>298.2</v>
      </c>
      <c r="E3" s="93">
        <v>9.1000000000000004E-3</v>
      </c>
      <c r="F3" s="69">
        <f t="shared" si="0"/>
        <v>-4.699480865459333</v>
      </c>
      <c r="G3" s="70">
        <v>1000</v>
      </c>
      <c r="H3" s="71">
        <f t="shared" si="1"/>
        <v>-11.651116503580896</v>
      </c>
      <c r="I3" s="60">
        <v>8.89</v>
      </c>
      <c r="J3" s="51">
        <v>26.5</v>
      </c>
      <c r="K3" s="72">
        <f t="shared" ref="K3:K7" si="5">J3-I3</f>
        <v>17.61</v>
      </c>
      <c r="L3" s="73">
        <f t="shared" si="2"/>
        <v>1.7610000000000001E-2</v>
      </c>
      <c r="M3" s="108">
        <v>0.60531661690964078</v>
      </c>
      <c r="N3" s="73">
        <f t="shared" si="3"/>
        <v>2.9092213079999998E-2</v>
      </c>
      <c r="O3" s="72">
        <f t="shared" si="4"/>
        <v>-11.680208716660896</v>
      </c>
      <c r="Q3" s="39"/>
      <c r="R3" s="37"/>
      <c r="S3" s="37"/>
      <c r="T3" s="37"/>
      <c r="U3" s="37"/>
      <c r="V3" s="37"/>
      <c r="W3" s="37"/>
      <c r="X3" s="37"/>
      <c r="Y3" s="37"/>
    </row>
    <row r="4" spans="1:25" x14ac:dyDescent="0.25">
      <c r="A4" s="75"/>
      <c r="B4" s="66" t="s">
        <v>39</v>
      </c>
      <c r="C4" s="101">
        <v>8.3140000000000001</v>
      </c>
      <c r="D4" s="98">
        <v>298.2</v>
      </c>
      <c r="E4" s="76">
        <v>5.8999999999999999E-3</v>
      </c>
      <c r="F4" s="77">
        <f t="shared" si="0"/>
        <v>-5.132802928070463</v>
      </c>
      <c r="G4" s="78">
        <v>1000</v>
      </c>
      <c r="H4" s="79">
        <f t="shared" si="1"/>
        <v>-12.725423640814189</v>
      </c>
      <c r="I4" s="96">
        <v>8.32</v>
      </c>
      <c r="J4" s="102">
        <v>26.5</v>
      </c>
      <c r="K4" s="80">
        <f t="shared" si="5"/>
        <v>18.18</v>
      </c>
      <c r="L4" s="81">
        <f t="shared" si="2"/>
        <v>1.8180000000000002E-2</v>
      </c>
      <c r="M4" s="127">
        <v>0.61136978307873713</v>
      </c>
      <c r="N4" s="81">
        <f t="shared" si="3"/>
        <v>2.9736504000000004E-2</v>
      </c>
      <c r="O4" s="80">
        <f t="shared" si="4"/>
        <v>-12.755160144814189</v>
      </c>
      <c r="R4" s="16"/>
      <c r="V4" s="16"/>
      <c r="W4" s="38"/>
      <c r="X4" s="37"/>
      <c r="Y4" s="37"/>
    </row>
    <row r="5" spans="1:25" x14ac:dyDescent="0.25">
      <c r="A5" s="82" t="s">
        <v>2</v>
      </c>
      <c r="B5" s="42" t="s">
        <v>2</v>
      </c>
      <c r="C5" s="100">
        <v>8.3140000000000001</v>
      </c>
      <c r="D5" s="68">
        <v>298.2</v>
      </c>
      <c r="E5" s="95">
        <v>9.4000000000000004E-3</v>
      </c>
      <c r="F5" s="83">
        <f t="shared" si="0"/>
        <v>-4.6670455897061789</v>
      </c>
      <c r="G5" s="70">
        <v>1000</v>
      </c>
      <c r="H5" s="84">
        <f t="shared" si="1"/>
        <v>-11.570701839186079</v>
      </c>
      <c r="I5" s="34">
        <v>4.7300000000000004</v>
      </c>
      <c r="J5" s="50">
        <v>29.01</v>
      </c>
      <c r="K5" s="85">
        <f t="shared" si="5"/>
        <v>24.28</v>
      </c>
      <c r="L5" s="86">
        <f t="shared" si="2"/>
        <v>2.4280000000000003E-2</v>
      </c>
      <c r="M5" s="106">
        <v>0.71427360795337613</v>
      </c>
      <c r="N5" s="86">
        <f t="shared" si="3"/>
        <v>3.3992576135593221E-2</v>
      </c>
      <c r="O5" s="85">
        <f t="shared" si="4"/>
        <v>-11.604694415321672</v>
      </c>
      <c r="R5" s="16"/>
      <c r="V5" s="16"/>
      <c r="X5" s="16"/>
      <c r="Y5" s="16"/>
    </row>
    <row r="6" spans="1:25" x14ac:dyDescent="0.25">
      <c r="A6" s="82"/>
      <c r="B6" s="43" t="s">
        <v>6</v>
      </c>
      <c r="C6" s="100">
        <v>8.3140000000000001</v>
      </c>
      <c r="D6" s="68">
        <v>298.2</v>
      </c>
      <c r="E6" s="36">
        <v>6.1999999999999998E-3</v>
      </c>
      <c r="F6" s="83">
        <f t="shared" si="0"/>
        <v>-5.083205986931091</v>
      </c>
      <c r="G6" s="70">
        <v>1000</v>
      </c>
      <c r="H6" s="84">
        <f t="shared" si="1"/>
        <v>-12.602461178367905</v>
      </c>
      <c r="I6" s="33">
        <v>4.0599999999999996</v>
      </c>
      <c r="J6" s="51">
        <v>26.5</v>
      </c>
      <c r="K6" s="85">
        <f t="shared" si="5"/>
        <v>22.44</v>
      </c>
      <c r="L6" s="86">
        <f t="shared" si="2"/>
        <v>2.2440000000000002E-2</v>
      </c>
      <c r="M6" s="107">
        <v>0.74252171674249268</v>
      </c>
      <c r="N6" s="86">
        <f t="shared" si="3"/>
        <v>3.0221338304347829E-2</v>
      </c>
      <c r="O6" s="85">
        <f t="shared" si="4"/>
        <v>-12.632682516672253</v>
      </c>
      <c r="R6" s="16"/>
      <c r="V6" s="16"/>
      <c r="X6" s="16"/>
      <c r="Y6" s="16"/>
    </row>
    <row r="7" spans="1:25" x14ac:dyDescent="0.25">
      <c r="A7" s="82"/>
      <c r="B7" s="44" t="s">
        <v>7</v>
      </c>
      <c r="C7" s="100">
        <v>8.3140000000000001</v>
      </c>
      <c r="D7" s="68">
        <v>298.2</v>
      </c>
      <c r="E7" s="35">
        <v>4.7000000000000002E-3</v>
      </c>
      <c r="F7" s="83">
        <f t="shared" si="0"/>
        <v>-5.3601927702661243</v>
      </c>
      <c r="G7" s="70">
        <v>1000</v>
      </c>
      <c r="H7" s="84">
        <f t="shared" si="1"/>
        <v>-13.289176450752178</v>
      </c>
      <c r="I7" s="52">
        <v>4.03</v>
      </c>
      <c r="J7" s="51">
        <v>26.5</v>
      </c>
      <c r="K7" s="85">
        <f t="shared" si="5"/>
        <v>22.47</v>
      </c>
      <c r="L7" s="86">
        <f t="shared" si="2"/>
        <v>2.247E-2</v>
      </c>
      <c r="M7" s="122">
        <v>0.75866349319341642</v>
      </c>
      <c r="N7" s="86">
        <f t="shared" si="3"/>
        <v>2.9617874329787235E-2</v>
      </c>
      <c r="O7" s="85">
        <f t="shared" si="4"/>
        <v>-13.318794325081965</v>
      </c>
      <c r="R7" s="16"/>
      <c r="V7" s="16"/>
      <c r="X7" s="16"/>
      <c r="Y7" s="16"/>
    </row>
    <row r="8" spans="1:25" x14ac:dyDescent="0.25">
      <c r="D8" s="8"/>
      <c r="H8" s="8"/>
      <c r="K8" s="8"/>
      <c r="L8" s="8"/>
      <c r="R8" s="16"/>
      <c r="V8" s="16"/>
      <c r="X8" s="16"/>
      <c r="Y8" s="16"/>
    </row>
    <row r="9" spans="1:25" x14ac:dyDescent="0.25">
      <c r="D9" s="8"/>
      <c r="H9" s="8"/>
      <c r="J9" s="8"/>
      <c r="K9" s="8"/>
      <c r="L9" s="8"/>
      <c r="R9" s="16"/>
      <c r="V9" s="16"/>
      <c r="X9" s="16"/>
      <c r="Y9" s="16"/>
    </row>
    <row r="10" spans="1:25" x14ac:dyDescent="0.25">
      <c r="D10" s="8"/>
      <c r="G10" s="8"/>
      <c r="I10" s="8"/>
      <c r="J10" s="8"/>
      <c r="K10" s="8"/>
      <c r="R10" s="16"/>
      <c r="V10" s="16"/>
      <c r="X10" s="16"/>
      <c r="Y10" s="16"/>
    </row>
    <row r="11" spans="1:25" x14ac:dyDescent="0.25">
      <c r="D11" s="8"/>
      <c r="G11" s="8"/>
      <c r="I11" s="8"/>
      <c r="J11" s="8"/>
      <c r="K11" s="8"/>
      <c r="R11" s="16"/>
      <c r="V11" s="16"/>
      <c r="X11" s="16"/>
      <c r="Y11" s="16"/>
    </row>
    <row r="12" spans="1:25" x14ac:dyDescent="0.25">
      <c r="D12" s="8"/>
      <c r="G12" s="8"/>
      <c r="I12" s="8"/>
      <c r="J12" s="8"/>
      <c r="K12" s="8"/>
      <c r="R12" s="16"/>
      <c r="V12" s="16"/>
      <c r="X12" s="16"/>
      <c r="Y12" s="16"/>
    </row>
    <row r="13" spans="1:25" x14ac:dyDescent="0.25">
      <c r="D13" s="8"/>
      <c r="G13" s="8"/>
      <c r="I13" s="8"/>
      <c r="J13" s="8"/>
      <c r="K13" s="8"/>
      <c r="R13" s="16"/>
      <c r="V13" s="16"/>
      <c r="X13" s="16"/>
      <c r="Y13" s="16"/>
    </row>
    <row r="14" spans="1:25" x14ac:dyDescent="0.25">
      <c r="D14" s="8"/>
      <c r="G14" s="8"/>
      <c r="I14" s="8"/>
      <c r="J14" s="8"/>
      <c r="K14" s="8"/>
      <c r="R14" s="16"/>
      <c r="V14" s="16"/>
      <c r="X14" s="16"/>
      <c r="Y14" s="16"/>
    </row>
    <row r="15" spans="1:25" x14ac:dyDescent="0.25">
      <c r="D15" s="8"/>
      <c r="G15" s="8"/>
      <c r="I15" s="8"/>
      <c r="K15" s="8"/>
      <c r="R15" s="16"/>
      <c r="V15" s="16"/>
      <c r="X15" s="16"/>
      <c r="Y15" s="16"/>
    </row>
    <row r="16" spans="1:25" x14ac:dyDescent="0.25">
      <c r="D16" s="8"/>
      <c r="H16" s="8"/>
      <c r="K16" s="8"/>
      <c r="L16" s="8"/>
      <c r="R16" s="16"/>
      <c r="V16" s="16"/>
      <c r="X16" s="16"/>
      <c r="Y16" s="16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6385" r:id="rId3">
          <objectPr defaultSize="0" autoPict="0" r:id="rId4">
            <anchor moveWithCells="1" sizeWithCells="1">
              <from>
                <xdr:col>10</xdr:col>
                <xdr:colOff>38100</xdr:colOff>
                <xdr:row>0</xdr:row>
                <xdr:rowOff>57150</xdr:rowOff>
              </from>
              <to>
                <xdr:col>10</xdr:col>
                <xdr:colOff>561975</xdr:colOff>
                <xdr:row>0</xdr:row>
                <xdr:rowOff>247650</xdr:rowOff>
              </to>
            </anchor>
          </objectPr>
        </oleObject>
      </mc:Choice>
      <mc:Fallback>
        <oleObject progId="Equation.DSMT4" shapeId="16385" r:id="rId3"/>
      </mc:Fallback>
    </mc:AlternateContent>
    <mc:AlternateContent xmlns:mc="http://schemas.openxmlformats.org/markup-compatibility/2006">
      <mc:Choice Requires="x14">
        <oleObject progId="Equation.DSMT4" shapeId="16386" r:id="rId5">
          <objectPr defaultSize="0" autoPict="0" r:id="rId6">
            <anchor moveWithCells="1" sizeWithCells="1">
              <from>
                <xdr:col>8</xdr:col>
                <xdr:colOff>161925</xdr:colOff>
                <xdr:row>0</xdr:row>
                <xdr:rowOff>0</xdr:rowOff>
              </from>
              <to>
                <xdr:col>8</xdr:col>
                <xdr:colOff>438150</xdr:colOff>
                <xdr:row>1</xdr:row>
                <xdr:rowOff>28575</xdr:rowOff>
              </to>
            </anchor>
          </objectPr>
        </oleObject>
      </mc:Choice>
      <mc:Fallback>
        <oleObject progId="Equation.DSMT4" shapeId="16386" r:id="rId5"/>
      </mc:Fallback>
    </mc:AlternateContent>
    <mc:AlternateContent xmlns:mc="http://schemas.openxmlformats.org/markup-compatibility/2006">
      <mc:Choice Requires="x14">
        <oleObject progId="Equation.DSMT4" shapeId="16387" r:id="rId7">
          <objectPr defaultSize="0" autoPict="0" r:id="rId8">
            <anchor moveWithCells="1" sizeWithCells="1">
              <from>
                <xdr:col>13</xdr:col>
                <xdr:colOff>123825</xdr:colOff>
                <xdr:row>0</xdr:row>
                <xdr:rowOff>0</xdr:rowOff>
              </from>
              <to>
                <xdr:col>13</xdr:col>
                <xdr:colOff>752475</xdr:colOff>
                <xdr:row>1</xdr:row>
                <xdr:rowOff>38100</xdr:rowOff>
              </to>
            </anchor>
          </objectPr>
        </oleObject>
      </mc:Choice>
      <mc:Fallback>
        <oleObject progId="Equation.DSMT4" shapeId="16387" r:id="rId7"/>
      </mc:Fallback>
    </mc:AlternateContent>
    <mc:AlternateContent xmlns:mc="http://schemas.openxmlformats.org/markup-compatibility/2006">
      <mc:Choice Requires="x14">
        <oleObject progId="Equation.DSMT4" shapeId="16388" r:id="rId9">
          <objectPr defaultSize="0" autoPict="0" r:id="rId10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1</xdr:col>
                <xdr:colOff>619125</xdr:colOff>
                <xdr:row>0</xdr:row>
                <xdr:rowOff>219075</xdr:rowOff>
              </to>
            </anchor>
          </objectPr>
        </oleObject>
      </mc:Choice>
      <mc:Fallback>
        <oleObject progId="Equation.DSMT4" shapeId="16388" r:id="rId9"/>
      </mc:Fallback>
    </mc:AlternateContent>
    <mc:AlternateContent xmlns:mc="http://schemas.openxmlformats.org/markup-compatibility/2006">
      <mc:Choice Requires="x14">
        <oleObject progId="Equation.DSMT4" shapeId="16389" r:id="rId11">
          <objectPr defaultSize="0" autoPict="0" r:id="rId12">
            <anchor moveWithCells="1" sizeWithCells="1">
              <from>
                <xdr:col>12</xdr:col>
                <xdr:colOff>152400</xdr:colOff>
                <xdr:row>0</xdr:row>
                <xdr:rowOff>0</xdr:rowOff>
              </from>
              <to>
                <xdr:col>12</xdr:col>
                <xdr:colOff>504825</xdr:colOff>
                <xdr:row>1</xdr:row>
                <xdr:rowOff>9525</xdr:rowOff>
              </to>
            </anchor>
          </objectPr>
        </oleObject>
      </mc:Choice>
      <mc:Fallback>
        <oleObject progId="Equation.DSMT4" shapeId="16389" r:id="rId11"/>
      </mc:Fallback>
    </mc:AlternateContent>
    <mc:AlternateContent xmlns:mc="http://schemas.openxmlformats.org/markup-compatibility/2006">
      <mc:Choice Requires="x14">
        <oleObject progId="Equation.DSMT4" shapeId="16390" r:id="rId13">
          <objectPr defaultSize="0" autoPict="0" r:id="rId14">
            <anchor moveWithCells="1" sizeWithCells="1">
              <from>
                <xdr:col>15</xdr:col>
                <xdr:colOff>76200</xdr:colOff>
                <xdr:row>0</xdr:row>
                <xdr:rowOff>19050</xdr:rowOff>
              </from>
              <to>
                <xdr:col>17</xdr:col>
                <xdr:colOff>180975</xdr:colOff>
                <xdr:row>2</xdr:row>
                <xdr:rowOff>19050</xdr:rowOff>
              </to>
            </anchor>
          </objectPr>
        </oleObject>
      </mc:Choice>
      <mc:Fallback>
        <oleObject progId="Equation.DSMT4" shapeId="16390" r:id="rId13"/>
      </mc:Fallback>
    </mc:AlternateContent>
    <mc:AlternateContent xmlns:mc="http://schemas.openxmlformats.org/markup-compatibility/2006">
      <mc:Choice Requires="x14">
        <oleObject progId="Equation.DSMT4" shapeId="16391" r:id="rId15">
          <objectPr defaultSize="0" autoPict="0" r:id="rId16">
            <anchor moveWithCells="1" sizeWithCells="1">
              <from>
                <xdr:col>11</xdr:col>
                <xdr:colOff>38100</xdr:colOff>
                <xdr:row>0</xdr:row>
                <xdr:rowOff>85725</xdr:rowOff>
              </from>
              <to>
                <xdr:col>11</xdr:col>
                <xdr:colOff>561975</xdr:colOff>
                <xdr:row>1</xdr:row>
                <xdr:rowOff>0</xdr:rowOff>
              </to>
            </anchor>
          </objectPr>
        </oleObject>
      </mc:Choice>
      <mc:Fallback>
        <oleObject progId="Equation.DSMT4" shapeId="16391" r:id="rId15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'P, G'!AF34:AF34</xm:f>
              <xm:sqref>E6</xm:sqref>
            </x14:sparkline>
            <x14:sparkline>
              <xm:f>'P, G'!AF36:AF36</xm:f>
              <xm:sqref>E7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K h s V s h Z R S 2 l A A A A 9 g A A A B I A H A B D b 2 5 m a W c v U G F j a 2 F n Z S 5 4 b W w g o h g A K K A U A A A A A A A A A A A A A A A A A A A A A A A A A A A A h Y 9 N D o I w G E S v Q r q n f 8 T E k I + y c G U i i d H E u G 2 g Q C M U Q 4 v l b i 4 8 k l c Q o 6 g 7 l / P m L W b u 1 x u k Y 9 s E F 9 V b 3 Z k E M U x R o E z e F d p U C R p c G S 5 R K m A r 8 5 O s V D D J x s a j L R J U O 3 e O C f H e Y x / h r q 8 I p 5 S R Y 7 b Z 5 7 V q J f r I + r 8 c a m O d N L l C A g 6 v M Y J j x j h e 8 A h T I D O E T J u v w K e 9 z / Y H w m p o 3 N A r U c p w v Q M y R y D v D + I B U E s D B B Q A A g A I A O S o b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q G x W K I p H u A 4 A A A A R A A A A E w A c A E Z v c m 1 1 b G F z L 1 N l Y 3 R p b 2 4 x L m 0 g o h g A K K A U A A A A A A A A A A A A A A A A A A A A A A A A A A A A K 0 5 N L s n M z 1 M I h t C G 1 g B Q S w E C L Q A U A A I A C A D k q G x W y F l F L a U A A A D 2 A A A A E g A A A A A A A A A A A A A A A A A A A A A A Q 2 9 u Z m l n L 1 B h Y 2 t h Z 2 U u e G 1 s U E s B A i 0 A F A A C A A g A 5 K h s V g / K 6 a u k A A A A 6 Q A A A B M A A A A A A A A A A A A A A A A A 8 Q A A A F t D b 2 5 0 Z W 5 0 X 1 R 5 c G V z X S 5 4 b W x Q S w E C L Q A U A A I A C A D k q G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J / p 8 s S o o 0 a c I 4 r U S W o h K A A A A A A C A A A A A A A Q Z g A A A A E A A C A A A A D X I w / H m y f e 3 A 4 j a D m 3 0 Y K u L G Q a w d Z + E 1 j 6 J v Z A 9 A 0 h Y Q A A A A A O g A A A A A I A A C A A A A D E Y X r F Q A L C W X o + / V y 5 W 1 I 7 P t M A 0 S x 4 K v U w m F J v + Y P z V 1 A A A A B e y i 6 4 R i b g H q p U X D / O q q Z q 5 n 6 Q m P D P c g u p B L w Y H 1 2 P R 7 v K e J T 0 I I S I S p e z n m g 1 n i H r u 4 z 2 g C W Z z Y + e P r Y + i 7 r K t b o I V 3 U i z y p e W R 0 o a n B Z i k A A A A D g O O A V G 8 q d b C J w K v c p H 7 m L k 9 P 5 S 1 B F S d u K o b E O V 0 y 5 5 1 c A n c h l l 2 I 6 o z I s Q b N b j R X i h r t 6 Y 6 P O Q t v 1 a m 6 6 Y j z 8 < / D a t a M a s h u p > 
</file>

<file path=customXml/itemProps1.xml><?xml version="1.0" encoding="utf-8"?>
<ds:datastoreItem xmlns:ds="http://schemas.openxmlformats.org/officeDocument/2006/customXml" ds:itemID="{A9A4FE55-3410-4E5E-909A-E6C1451213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Pure</vt:lpstr>
      <vt:lpstr>+Na</vt:lpstr>
      <vt:lpstr>+OH</vt:lpstr>
      <vt:lpstr>All INDV</vt:lpstr>
      <vt:lpstr>M, A</vt:lpstr>
      <vt:lpstr>P,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2025-07-30T03:27:20Z</dcterms:modified>
</cp:coreProperties>
</file>