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79" firstSheet="1" activeTab="4"/>
  </bookViews>
  <sheets>
    <sheet name="Single-factor-Sodium chloride" sheetId="1" r:id="rId1"/>
    <sheet name="Single-factor-Hydrochloric acid" sheetId="2" r:id="rId2"/>
    <sheet name="Single-factor-Boric acid" sheetId="3" r:id="rId3"/>
    <sheet name="Precision" sheetId="4" r:id="rId4"/>
    <sheet name="Detection limit" sheetId="5" r:id="rId5"/>
    <sheet name="Mass Balance" sheetId="6" r:id="rId6"/>
    <sheet name="Standard recovery rat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<sst xmlns="http://schemas.openxmlformats.org/spreadsheetml/2006/main" count="174" uniqueCount="75">
  <si>
    <t>*3.40</t>
  </si>
  <si>
    <t>*2.5</t>
  </si>
  <si>
    <t>*1.95</t>
  </si>
  <si>
    <t>Sodium chloride concentration</t>
  </si>
  <si>
    <t>Ca</t>
  </si>
  <si>
    <r>
      <rPr>
        <sz val="11"/>
        <rFont val="Times New Roman"/>
        <charset val="134"/>
      </rPr>
      <t>CaSO</t>
    </r>
    <r>
      <rPr>
        <vertAlign val="subscript"/>
        <sz val="11"/>
        <rFont val="Times New Roman"/>
        <charset val="134"/>
      </rPr>
      <t>4</t>
    </r>
  </si>
  <si>
    <r>
      <rPr>
        <sz val="11"/>
        <rFont val="Times New Roman"/>
        <charset val="134"/>
      </rPr>
      <t>CaCO</t>
    </r>
    <r>
      <rPr>
        <vertAlign val="subscript"/>
        <sz val="11"/>
        <rFont val="Times New Roman"/>
        <charset val="134"/>
      </rPr>
      <t>3</t>
    </r>
  </si>
  <si>
    <r>
      <rPr>
        <sz val="11"/>
        <rFont val="Times New Roman"/>
        <charset val="134"/>
      </rPr>
      <t>CaF</t>
    </r>
    <r>
      <rPr>
        <vertAlign val="subscript"/>
        <sz val="11"/>
        <rFont val="Times New Roman"/>
        <charset val="134"/>
      </rPr>
      <t>2</t>
    </r>
  </si>
  <si>
    <t>g/mL</t>
  </si>
  <si>
    <t>%</t>
  </si>
  <si>
    <t>Times</t>
  </si>
  <si>
    <t>mins</t>
  </si>
  <si>
    <t>Hydrochloric acid concentration</t>
  </si>
  <si>
    <t>Boric acid concentration</t>
  </si>
  <si>
    <r>
      <rPr>
        <sz val="11"/>
        <color theme="1"/>
        <rFont val="Times New Roman"/>
        <charset val="134"/>
      </rPr>
      <t>CaSO</t>
    </r>
    <r>
      <rPr>
        <vertAlign val="subscript"/>
        <sz val="11"/>
        <color theme="1"/>
        <rFont val="Times New Roman"/>
        <charset val="134"/>
      </rPr>
      <t>4</t>
    </r>
  </si>
  <si>
    <r>
      <rPr>
        <sz val="11"/>
        <color theme="1"/>
        <rFont val="Times New Roman"/>
        <charset val="134"/>
      </rPr>
      <t>CaCO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</si>
  <si>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CaF</t>
    </r>
    <r>
      <rPr>
        <vertAlign val="subscript"/>
        <sz val="11"/>
        <color theme="1"/>
        <rFont val="Times New Roman"/>
        <charset val="134"/>
      </rPr>
      <t>2</t>
    </r>
  </si>
  <si>
    <t>XS1-1</t>
  </si>
  <si>
    <t>XS1-2</t>
  </si>
  <si>
    <t>XS1-3</t>
  </si>
  <si>
    <t>XS1-4</t>
  </si>
  <si>
    <t>XS1-5</t>
  </si>
  <si>
    <t>XS1-6</t>
  </si>
  <si>
    <t>XS1-7</t>
  </si>
  <si>
    <t>AVG</t>
  </si>
  <si>
    <t>Average deviation</t>
  </si>
  <si>
    <t>SD</t>
  </si>
  <si>
    <t>RSD</t>
  </si>
  <si>
    <t>XS2-1</t>
  </si>
  <si>
    <t>XS2-2</t>
  </si>
  <si>
    <t>XS2-3</t>
  </si>
  <si>
    <t>XS2-4</t>
  </si>
  <si>
    <t>XS2-5</t>
  </si>
  <si>
    <t>XS2-6</t>
  </si>
  <si>
    <t>XS2-7</t>
  </si>
  <si>
    <t>XS3-1</t>
  </si>
  <si>
    <t>XS3-2</t>
  </si>
  <si>
    <t>XS3-3</t>
  </si>
  <si>
    <t>XS3-4</t>
  </si>
  <si>
    <t>XS3-5</t>
  </si>
  <si>
    <t>XS3-6</t>
  </si>
  <si>
    <t>XS3-7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</si>
  <si>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</si>
  <si>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</si>
  <si>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</si>
  <si>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</si>
  <si>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</si>
  <si>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</si>
  <si>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</si>
  <si>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</si>
  <si>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</si>
  <si>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</si>
  <si>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</si>
  <si>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S</t>
  </si>
  <si>
    <t>LOD</t>
  </si>
  <si>
    <t>LOQ</t>
  </si>
  <si>
    <t>Total Calcium</t>
  </si>
  <si>
    <t>Calcium sulphate Phase</t>
  </si>
  <si>
    <t>Calcium Carbonate Phase</t>
  </si>
  <si>
    <t>Calcium Fluoride Phase</t>
  </si>
  <si>
    <t>Sum of Calcium Content in Each Phase State</t>
  </si>
  <si>
    <t>Deviation</t>
  </si>
  <si>
    <t>XS1</t>
  </si>
  <si>
    <t>XS2</t>
  </si>
  <si>
    <t>XS3</t>
  </si>
  <si>
    <t>Sample</t>
  </si>
  <si>
    <t>Chemical phase state</t>
  </si>
  <si>
    <r>
      <rPr>
        <sz val="9"/>
        <color theme="1"/>
        <rFont val="Calibri"/>
        <charset val="134"/>
      </rPr>
      <t>Content of fluorine</t>
    </r>
    <r>
      <rPr>
        <sz val="9"/>
        <color theme="1"/>
        <rFont val="Calibri"/>
        <charset val="134"/>
      </rPr>
      <t xml:space="preserve"> (mg)</t>
    </r>
  </si>
  <si>
    <r>
      <rPr>
        <sz val="9"/>
        <color theme="1"/>
        <rFont val="Calibri"/>
        <charset val="134"/>
      </rPr>
      <t>Recovery</t>
    </r>
    <r>
      <rPr>
        <sz val="9"/>
        <color theme="1"/>
        <rFont val="Calibri"/>
        <charset val="134"/>
      </rPr>
      <t xml:space="preserve"> (%)</t>
    </r>
  </si>
  <si>
    <t>Measured</t>
  </si>
  <si>
    <t>Added</t>
  </si>
  <si>
    <t>Measured after added</t>
  </si>
  <si>
    <t>Calcium sulphate phase</t>
  </si>
  <si>
    <t>Calcium carbonate phase</t>
  </si>
  <si>
    <t>Calcium fluoride phase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</si>
</sst>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  <numFmt numFmtId="179" formatCode="0.000_ "/>
  </numFmts>
  <fonts count="31">
    <font>
      <sz val="11"/>
      <color theme="1"/>
      <name val="宋体"/>
      <charset val="134"/>
      <scheme val="minor"/>
    </font>
    <font>
      <sz val="9"/>
      <color theme="1"/>
      <name val="Calibri"/>
      <charset val="134"/>
    </font>
    <font>
      <sz val="11"/>
      <name val="Times New Roman"/>
      <charset val="134"/>
    </font>
    <font>
      <sz val="11"/>
      <color theme="1"/>
      <name val="Calibri"/>
      <charset val="134"/>
    </font>
    <font>
      <sz val="7.5"/>
      <name val="宋体"/>
      <charset val="134"/>
    </font>
    <font>
      <sz val="11"/>
      <name val="宋体"/>
      <charset val="134"/>
      <scheme val="minor"/>
    </font>
    <font>
      <sz val="7.5"/>
      <color theme="1"/>
      <name val="Times New Roman"/>
      <charset val="134"/>
    </font>
    <font>
      <sz val="7.5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Times New Roman"/>
      <charset val="134"/>
    </font>
    <font>
      <vertAlign val="sub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C27" sqref="C27"/>
    </sheetView>
  </sheetViews>
  <sheetFormatPr defaultColWidth="9" defaultRowHeight="14.4"/>
  <cols>
    <col min="1" max="1" width="32.7777777777778" style="18" customWidth="1"/>
    <col min="2" max="2" width="11.6388888888889" style="18" customWidth="1"/>
    <col min="3" max="9" width="11.1851851851852" style="18" customWidth="1"/>
    <col min="10" max="16384" width="9" style="18"/>
  </cols>
  <sheetData>
    <row r="1" spans="1:12">
      <c r="C1" s="30" t="s">
        <v>0</v>
      </c>
      <c r="D1" s="30"/>
      <c r="F1" s="30" t="s">
        <v>1</v>
      </c>
      <c r="G1" s="30"/>
      <c r="H1" s="29"/>
      <c r="I1" s="30" t="s">
        <v>2</v>
      </c>
      <c r="J1" s="29"/>
      <c r="K1" s="29"/>
      <c r="L1" s="35"/>
    </row>
    <row r="2" ht="18" spans="1:12">
      <c r="A2" s="18" t="s">
        <v>3</v>
      </c>
      <c r="B2" s="30" t="s">
        <v>4</v>
      </c>
      <c r="C2" s="31" t="s">
        <v>5</v>
      </c>
      <c r="D2" s="33"/>
      <c r="E2" s="30" t="s">
        <v>4</v>
      </c>
      <c r="F2" s="31" t="s">
        <v>6</v>
      </c>
      <c r="G2" s="33"/>
      <c r="H2" s="30" t="s">
        <v>4</v>
      </c>
      <c r="I2" s="31" t="s">
        <v>7</v>
      </c>
      <c r="J2" s="35"/>
      <c r="K2" s="35"/>
      <c r="L2" s="35"/>
    </row>
    <row r="3" spans="1:12">
      <c r="A3" s="18" t="s">
        <v>8</v>
      </c>
      <c r="B3" s="29" t="s">
        <v>9</v>
      </c>
      <c r="C3" s="29" t="s">
        <v>9</v>
      </c>
      <c r="D3" s="29"/>
      <c r="E3" s="29" t="s">
        <v>9</v>
      </c>
      <c r="F3" s="29" t="s">
        <v>9</v>
      </c>
      <c r="G3" s="29"/>
      <c r="H3" s="29" t="s">
        <v>9</v>
      </c>
      <c r="I3" s="29" t="s">
        <v>9</v>
      </c>
    </row>
    <row r="4" spans="1:12">
      <c r="A4" s="18">
        <v>0.1</v>
      </c>
      <c r="B4" s="23">
        <v>24.1852</v>
      </c>
      <c r="C4" s="23">
        <f>B4*3.4</f>
        <v>82.22968</v>
      </c>
      <c r="E4" s="32">
        <v>0.0842</v>
      </c>
      <c r="F4" s="32">
        <f>E4*2.5</f>
        <v>0.2105</v>
      </c>
      <c r="G4" s="32"/>
      <c r="H4" s="22">
        <v>0.0769</v>
      </c>
      <c r="I4" s="32">
        <f>H4*1.95</f>
        <v>0.149955</v>
      </c>
    </row>
    <row r="5" spans="1:12">
      <c r="A5" s="18">
        <v>0.12</v>
      </c>
      <c r="B5" s="23">
        <v>25.632</v>
      </c>
      <c r="C5" s="23">
        <f t="shared" ref="C5:C12" si="0">B5*3.4</f>
        <v>87.1488</v>
      </c>
      <c r="E5" s="32">
        <v>0.092</v>
      </c>
      <c r="F5" s="32">
        <f t="shared" ref="F5:F12" si="1">E5*2.5</f>
        <v>0.23</v>
      </c>
      <c r="G5" s="32"/>
      <c r="H5" s="22">
        <v>0.0667</v>
      </c>
      <c r="I5" s="32">
        <f>H5*1.95</f>
        <v>0.130065</v>
      </c>
    </row>
    <row r="6" spans="1:12">
      <c r="A6" s="18">
        <v>0.14</v>
      </c>
      <c r="B6" s="23">
        <v>27.1264</v>
      </c>
      <c r="C6" s="23">
        <f t="shared" si="0"/>
        <v>92.22976</v>
      </c>
      <c r="E6" s="32">
        <v>0.1013</v>
      </c>
      <c r="F6" s="32">
        <f t="shared" si="1"/>
        <v>0.25325</v>
      </c>
      <c r="G6" s="32"/>
      <c r="H6" s="22">
        <v>0.07179</v>
      </c>
      <c r="I6" s="32">
        <f t="shared" ref="I5:I12" si="2">H6*1.95</f>
        <v>0.1399905</v>
      </c>
    </row>
    <row r="7" spans="1:12">
      <c r="A7" s="18">
        <v>0.16</v>
      </c>
      <c r="B7" s="23">
        <v>28.1029</v>
      </c>
      <c r="C7" s="23">
        <f t="shared" si="0"/>
        <v>95.54986</v>
      </c>
      <c r="E7" s="32">
        <v>0.0965</v>
      </c>
      <c r="F7" s="32">
        <f t="shared" si="1"/>
        <v>0.24125</v>
      </c>
      <c r="G7" s="32"/>
      <c r="H7" s="22">
        <v>0.0564</v>
      </c>
      <c r="I7" s="32">
        <f t="shared" si="2"/>
        <v>0.10998</v>
      </c>
    </row>
    <row r="8" spans="1:12">
      <c r="A8" s="18">
        <v>0.18</v>
      </c>
      <c r="B8" s="23">
        <v>28.9001</v>
      </c>
      <c r="C8" s="23">
        <f t="shared" si="0"/>
        <v>98.26034</v>
      </c>
      <c r="E8" s="32">
        <v>0.1044</v>
      </c>
      <c r="F8" s="32">
        <f t="shared" si="1"/>
        <v>0.261</v>
      </c>
      <c r="G8" s="32"/>
      <c r="H8" s="22">
        <v>0.06667</v>
      </c>
      <c r="I8" s="32">
        <f t="shared" si="2"/>
        <v>0.1300065</v>
      </c>
    </row>
    <row r="9" spans="1:12">
      <c r="A9" s="18">
        <v>0.2</v>
      </c>
      <c r="B9" s="23">
        <v>29.241</v>
      </c>
      <c r="C9" s="23">
        <f t="shared" si="0"/>
        <v>99.4194</v>
      </c>
      <c r="E9" s="32">
        <v>0.1083</v>
      </c>
      <c r="F9" s="32">
        <f t="shared" si="1"/>
        <v>0.27075</v>
      </c>
      <c r="G9" s="32"/>
      <c r="H9" s="22">
        <v>0.0615</v>
      </c>
      <c r="I9" s="32">
        <f t="shared" si="2"/>
        <v>0.119925</v>
      </c>
    </row>
    <row r="10" spans="1:12">
      <c r="A10" s="18">
        <v>0.22</v>
      </c>
      <c r="B10" s="23">
        <v>29.232</v>
      </c>
      <c r="C10" s="23">
        <f t="shared" si="0"/>
        <v>99.3888</v>
      </c>
      <c r="E10" s="32">
        <v>0.1121</v>
      </c>
      <c r="F10" s="32">
        <f t="shared" si="1"/>
        <v>0.28025</v>
      </c>
      <c r="G10" s="32"/>
      <c r="H10" s="22">
        <v>0.07179</v>
      </c>
      <c r="I10" s="32">
        <f t="shared" si="2"/>
        <v>0.1399905</v>
      </c>
    </row>
    <row r="11" spans="1:12">
      <c r="A11" s="18">
        <v>0.24</v>
      </c>
      <c r="B11" s="23">
        <v>28.87</v>
      </c>
      <c r="C11" s="23">
        <f t="shared" si="0"/>
        <v>98.158</v>
      </c>
      <c r="E11" s="32">
        <v>0.112</v>
      </c>
      <c r="F11" s="32">
        <f t="shared" si="1"/>
        <v>0.28</v>
      </c>
      <c r="G11" s="32"/>
      <c r="H11" s="22">
        <v>0.0666667</v>
      </c>
      <c r="I11" s="32">
        <f t="shared" si="2"/>
        <v>0.130000065</v>
      </c>
    </row>
    <row r="12" spans="1:12">
      <c r="A12" s="18">
        <v>0.26</v>
      </c>
      <c r="B12" s="23">
        <v>27.72</v>
      </c>
      <c r="C12" s="23">
        <f t="shared" si="0"/>
        <v>94.248</v>
      </c>
      <c r="E12" s="32">
        <v>0.1082</v>
      </c>
      <c r="F12" s="32">
        <f t="shared" si="1"/>
        <v>0.2705</v>
      </c>
      <c r="G12" s="32"/>
      <c r="H12" s="22">
        <v>0.0719</v>
      </c>
      <c r="I12" s="32">
        <f t="shared" si="2"/>
        <v>0.140205</v>
      </c>
    </row>
    <row r="13" spans="1:12">
      <c r="C13" s="30"/>
      <c r="D13" s="30"/>
      <c r="F13" s="30"/>
      <c r="G13" s="30"/>
      <c r="H13" s="29"/>
      <c r="I13" s="30"/>
    </row>
    <row r="14" ht="18" spans="1:12">
      <c r="A14" s="18" t="s">
        <v>10</v>
      </c>
      <c r="B14" s="30" t="s">
        <v>4</v>
      </c>
      <c r="C14" s="31" t="s">
        <v>5</v>
      </c>
      <c r="D14" s="33"/>
      <c r="E14" s="30" t="s">
        <v>4</v>
      </c>
      <c r="F14" s="31" t="s">
        <v>6</v>
      </c>
      <c r="G14" s="33"/>
      <c r="H14" s="30" t="s">
        <v>4</v>
      </c>
      <c r="I14" s="31" t="s">
        <v>7</v>
      </c>
    </row>
    <row r="15" spans="1:12">
      <c r="A15" s="18" t="s">
        <v>11</v>
      </c>
      <c r="B15" s="29" t="s">
        <v>9</v>
      </c>
      <c r="C15" s="29" t="s">
        <v>9</v>
      </c>
      <c r="D15" s="29"/>
      <c r="E15" s="29" t="s">
        <v>9</v>
      </c>
      <c r="F15" s="29" t="s">
        <v>9</v>
      </c>
      <c r="G15" s="29"/>
      <c r="H15" s="29" t="s">
        <v>9</v>
      </c>
      <c r="I15" s="29" t="s">
        <v>9</v>
      </c>
    </row>
    <row r="16" spans="1:12">
      <c r="A16" s="18">
        <v>15</v>
      </c>
      <c r="B16" s="23">
        <v>19.185</v>
      </c>
      <c r="C16" s="23">
        <f>B16*3.4</f>
        <v>65.229</v>
      </c>
      <c r="E16" s="22">
        <v>0.0643</v>
      </c>
      <c r="F16" s="32">
        <f>E16*2.5</f>
        <v>0.16075</v>
      </c>
      <c r="G16" s="32"/>
      <c r="H16" s="22">
        <v>0.0512</v>
      </c>
      <c r="I16" s="32">
        <f>H16*1.95</f>
        <v>0.09984</v>
      </c>
    </row>
    <row r="17" spans="1:9">
      <c r="A17" s="18">
        <v>20</v>
      </c>
      <c r="B17" s="23">
        <v>22.691</v>
      </c>
      <c r="C17" s="23">
        <f t="shared" ref="C17:C23" si="3">B17*3.4</f>
        <v>77.1494</v>
      </c>
      <c r="E17" s="22">
        <v>0.0646</v>
      </c>
      <c r="F17" s="32">
        <f t="shared" ref="F17:F23" si="4">E17*2.5</f>
        <v>0.1615</v>
      </c>
      <c r="G17" s="32"/>
      <c r="H17" s="22">
        <v>0.0564</v>
      </c>
      <c r="I17" s="32">
        <f t="shared" ref="I17:I23" si="5">H17*1.95</f>
        <v>0.10998</v>
      </c>
    </row>
    <row r="18" spans="1:9">
      <c r="A18" s="18">
        <v>25</v>
      </c>
      <c r="B18" s="23">
        <v>25.067</v>
      </c>
      <c r="C18" s="23">
        <f t="shared" si="3"/>
        <v>85.2278</v>
      </c>
      <c r="E18" s="22">
        <v>0.0762</v>
      </c>
      <c r="F18" s="32">
        <f t="shared" si="4"/>
        <v>0.1905</v>
      </c>
      <c r="G18" s="32"/>
      <c r="H18" s="22">
        <v>0.0512</v>
      </c>
      <c r="I18" s="32">
        <f t="shared" si="5"/>
        <v>0.09984</v>
      </c>
    </row>
    <row r="19" spans="1:9">
      <c r="A19" s="18">
        <v>30</v>
      </c>
      <c r="B19" s="23">
        <v>27.22</v>
      </c>
      <c r="C19" s="23">
        <f t="shared" si="3"/>
        <v>92.548</v>
      </c>
      <c r="E19" s="22">
        <v>0.0848</v>
      </c>
      <c r="F19" s="32">
        <f t="shared" si="4"/>
        <v>0.212</v>
      </c>
      <c r="G19" s="32"/>
      <c r="H19" s="22">
        <v>0.0615</v>
      </c>
      <c r="I19" s="32">
        <f t="shared" si="5"/>
        <v>0.119925</v>
      </c>
    </row>
    <row r="20" spans="1:9">
      <c r="A20" s="18">
        <v>35</v>
      </c>
      <c r="B20" s="23">
        <v>28.723</v>
      </c>
      <c r="C20" s="23">
        <f t="shared" si="3"/>
        <v>97.6582</v>
      </c>
      <c r="E20" s="22">
        <v>0.0842</v>
      </c>
      <c r="F20" s="32">
        <f t="shared" si="4"/>
        <v>0.2105</v>
      </c>
      <c r="G20" s="32"/>
      <c r="H20" s="22">
        <v>0.06667</v>
      </c>
      <c r="I20" s="32">
        <f t="shared" si="5"/>
        <v>0.1300065</v>
      </c>
    </row>
    <row r="21" spans="1:9">
      <c r="A21" s="18">
        <v>40</v>
      </c>
      <c r="B21" s="23">
        <v>29.247</v>
      </c>
      <c r="C21" s="23">
        <f t="shared" si="3"/>
        <v>99.4398</v>
      </c>
      <c r="E21" s="22">
        <v>0.0921</v>
      </c>
      <c r="F21" s="32">
        <f t="shared" si="4"/>
        <v>0.23025</v>
      </c>
      <c r="G21" s="32"/>
      <c r="H21" s="22">
        <v>0.0615</v>
      </c>
      <c r="I21" s="32">
        <f t="shared" si="5"/>
        <v>0.119925</v>
      </c>
    </row>
    <row r="22" spans="1:9">
      <c r="A22" s="18">
        <v>45</v>
      </c>
      <c r="B22" s="23">
        <v>29.244</v>
      </c>
      <c r="C22" s="23">
        <f t="shared" si="3"/>
        <v>99.4296</v>
      </c>
      <c r="E22" s="22">
        <v>0.0924</v>
      </c>
      <c r="F22" s="32">
        <f t="shared" si="4"/>
        <v>0.231</v>
      </c>
      <c r="G22" s="32"/>
      <c r="H22" s="22">
        <v>0.06667</v>
      </c>
      <c r="I22" s="32">
        <f t="shared" si="5"/>
        <v>0.1300065</v>
      </c>
    </row>
    <row r="23" spans="1:9">
      <c r="A23" s="18">
        <v>50</v>
      </c>
      <c r="B23" s="23">
        <v>29.253</v>
      </c>
      <c r="C23" s="23">
        <f t="shared" si="3"/>
        <v>99.4602</v>
      </c>
      <c r="E23" s="22">
        <v>0.0881</v>
      </c>
      <c r="F23" s="32">
        <f t="shared" si="4"/>
        <v>0.22025</v>
      </c>
      <c r="G23" s="32"/>
      <c r="H23" s="22">
        <v>0.0617</v>
      </c>
      <c r="I23" s="32">
        <f t="shared" si="5"/>
        <v>0.120315</v>
      </c>
    </row>
    <row r="24" spans="1:9">
      <c r="C24" s="29"/>
      <c r="D24" s="34"/>
      <c r="E24" s="3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4" sqref="A14:A15"/>
    </sheetView>
  </sheetViews>
  <sheetFormatPr defaultColWidth="9" defaultRowHeight="14.4" outlineLevelCol="5"/>
  <cols>
    <col min="1" max="1" width="34.6666666666667" customWidth="1"/>
    <col min="2" max="2" width="9.5462962962963"/>
    <col min="5" max="5" width="12.8148148148148"/>
    <col min="6" max="6" width="9.5462962962963"/>
  </cols>
  <sheetData>
    <row r="1" spans="1:6">
      <c r="B1" s="18"/>
      <c r="C1" s="30" t="s">
        <v>1</v>
      </c>
      <c r="D1" s="30"/>
      <c r="E1" s="29"/>
      <c r="F1" s="30" t="s">
        <v>2</v>
      </c>
    </row>
    <row r="2" ht="18" spans="1:6">
      <c r="A2" s="18" t="s">
        <v>12</v>
      </c>
      <c r="B2" s="30" t="s">
        <v>4</v>
      </c>
      <c r="C2" s="31" t="s">
        <v>6</v>
      </c>
      <c r="D2" s="33"/>
      <c r="E2" s="30" t="s">
        <v>4</v>
      </c>
      <c r="F2" s="31" t="s">
        <v>7</v>
      </c>
    </row>
    <row r="3" spans="1:6">
      <c r="A3" s="18" t="s">
        <v>9</v>
      </c>
      <c r="B3" s="29" t="s">
        <v>9</v>
      </c>
      <c r="C3" s="29" t="s">
        <v>9</v>
      </c>
      <c r="D3" s="29"/>
      <c r="E3" s="29" t="s">
        <v>9</v>
      </c>
      <c r="F3" s="29" t="s">
        <v>9</v>
      </c>
    </row>
    <row r="4" spans="1:6">
      <c r="A4" s="18">
        <v>5</v>
      </c>
      <c r="B4" s="32">
        <v>34.048</v>
      </c>
      <c r="C4" s="23">
        <f>B4*2.5</f>
        <v>85.12</v>
      </c>
      <c r="D4" s="18"/>
      <c r="E4" s="22">
        <v>0.0666</v>
      </c>
      <c r="F4" s="23">
        <f>E4*1.95</f>
        <v>0.12987</v>
      </c>
    </row>
    <row r="5" spans="1:6">
      <c r="A5" s="18">
        <v>6</v>
      </c>
      <c r="B5" s="32">
        <v>36.142</v>
      </c>
      <c r="C5" s="23">
        <f t="shared" ref="C5:C12" si="0">B5*2.5</f>
        <v>90.355</v>
      </c>
      <c r="D5" s="18"/>
      <c r="E5" s="22">
        <v>0.0871</v>
      </c>
      <c r="F5" s="23">
        <f t="shared" ref="F5:F12" si="1">E5*1.95</f>
        <v>0.169845</v>
      </c>
    </row>
    <row r="6" spans="1:6">
      <c r="A6" s="18">
        <v>7</v>
      </c>
      <c r="B6" s="32">
        <v>37.82</v>
      </c>
      <c r="C6" s="23">
        <f t="shared" si="0"/>
        <v>94.55</v>
      </c>
      <c r="D6" s="18"/>
      <c r="E6" s="22">
        <v>0.0974</v>
      </c>
      <c r="F6" s="23">
        <f t="shared" si="1"/>
        <v>0.18993</v>
      </c>
    </row>
    <row r="7" spans="1:6">
      <c r="A7" s="18">
        <v>8</v>
      </c>
      <c r="B7" s="32">
        <v>39.06</v>
      </c>
      <c r="C7" s="23">
        <f t="shared" si="0"/>
        <v>97.65</v>
      </c>
      <c r="D7" s="18"/>
      <c r="E7" s="22">
        <v>0.1128</v>
      </c>
      <c r="F7" s="23">
        <f t="shared" si="1"/>
        <v>0.21996</v>
      </c>
    </row>
    <row r="8" spans="1:6">
      <c r="A8" s="18">
        <v>9</v>
      </c>
      <c r="B8" s="32">
        <v>39.704</v>
      </c>
      <c r="C8" s="23">
        <f t="shared" si="0"/>
        <v>99.26</v>
      </c>
      <c r="D8" s="18"/>
      <c r="E8" s="22">
        <v>0.1179</v>
      </c>
      <c r="F8" s="23">
        <f t="shared" si="1"/>
        <v>0.229905</v>
      </c>
    </row>
    <row r="9" spans="1:6">
      <c r="A9" s="18">
        <v>10</v>
      </c>
      <c r="B9" s="32">
        <v>39.888</v>
      </c>
      <c r="C9" s="23">
        <f t="shared" si="0"/>
        <v>99.72</v>
      </c>
      <c r="D9" s="18"/>
      <c r="E9" s="22">
        <v>0.1179</v>
      </c>
      <c r="F9" s="23">
        <f t="shared" si="1"/>
        <v>0.229905</v>
      </c>
    </row>
    <row r="10" spans="1:6">
      <c r="A10" s="18">
        <v>11</v>
      </c>
      <c r="B10" s="32">
        <v>39.916</v>
      </c>
      <c r="C10" s="23">
        <f t="shared" si="0"/>
        <v>99.79</v>
      </c>
      <c r="D10" s="18"/>
      <c r="E10" s="22">
        <v>0.123</v>
      </c>
      <c r="F10" s="23">
        <f t="shared" si="1"/>
        <v>0.23985</v>
      </c>
    </row>
    <row r="11" spans="1:6">
      <c r="A11" s="18">
        <v>12</v>
      </c>
      <c r="B11" s="32">
        <v>39.932</v>
      </c>
      <c r="C11" s="23">
        <f t="shared" si="0"/>
        <v>99.83</v>
      </c>
      <c r="D11" s="18"/>
      <c r="E11" s="22">
        <v>0.118</v>
      </c>
      <c r="F11" s="23">
        <f t="shared" si="1"/>
        <v>0.2301</v>
      </c>
    </row>
    <row r="12" spans="1:6">
      <c r="A12" s="18">
        <v>13</v>
      </c>
      <c r="B12" s="32">
        <v>39.912</v>
      </c>
      <c r="C12" s="23">
        <f t="shared" si="0"/>
        <v>99.78</v>
      </c>
      <c r="D12" s="18"/>
      <c r="E12" s="22">
        <v>0.128</v>
      </c>
      <c r="F12" s="23">
        <f t="shared" si="1"/>
        <v>0.2496</v>
      </c>
    </row>
    <row r="13" spans="1:6">
      <c r="A13" s="18"/>
      <c r="B13" s="18"/>
      <c r="C13" s="29"/>
      <c r="D13" s="34"/>
      <c r="E13" s="34"/>
      <c r="F13" s="18"/>
    </row>
    <row r="14" ht="18" spans="1:6">
      <c r="A14" s="18" t="s">
        <v>10</v>
      </c>
      <c r="B14" s="30" t="s">
        <v>4</v>
      </c>
      <c r="C14" s="31" t="s">
        <v>6</v>
      </c>
      <c r="D14" s="33"/>
      <c r="E14" s="30" t="s">
        <v>4</v>
      </c>
      <c r="F14" s="31" t="s">
        <v>7</v>
      </c>
    </row>
    <row r="15" spans="1:6">
      <c r="A15" s="18" t="s">
        <v>11</v>
      </c>
      <c r="B15" s="29" t="s">
        <v>9</v>
      </c>
      <c r="C15" s="29" t="s">
        <v>9</v>
      </c>
      <c r="D15" s="29"/>
      <c r="E15" s="29" t="s">
        <v>9</v>
      </c>
      <c r="F15" s="29" t="s">
        <v>9</v>
      </c>
    </row>
    <row r="16" spans="1:6">
      <c r="A16" s="18">
        <v>18</v>
      </c>
      <c r="B16" s="23">
        <v>33.704</v>
      </c>
      <c r="C16" s="18">
        <f>B16*2.5</f>
        <v>84.26</v>
      </c>
      <c r="D16" s="18"/>
      <c r="E16" s="22">
        <v>0.0564</v>
      </c>
      <c r="F16" s="23">
        <f>E16*1.95</f>
        <v>0.10998</v>
      </c>
    </row>
    <row r="17" spans="1:6">
      <c r="A17" s="18">
        <v>20</v>
      </c>
      <c r="B17" s="23">
        <v>36.048</v>
      </c>
      <c r="C17" s="18">
        <f t="shared" ref="C17:C24" si="2">B17*2.5</f>
        <v>90.12</v>
      </c>
      <c r="D17" s="18"/>
      <c r="E17" s="22">
        <v>0.0667</v>
      </c>
      <c r="F17" s="23">
        <f t="shared" ref="F17:F24" si="3">E17*1.95</f>
        <v>0.130065</v>
      </c>
    </row>
    <row r="18" spans="1:6">
      <c r="A18" s="18">
        <v>22</v>
      </c>
      <c r="B18" s="23">
        <v>37.264</v>
      </c>
      <c r="C18" s="18">
        <f t="shared" si="2"/>
        <v>93.16</v>
      </c>
      <c r="D18" s="18"/>
      <c r="E18" s="22">
        <v>0.082</v>
      </c>
      <c r="F18" s="23">
        <f t="shared" si="3"/>
        <v>0.1599</v>
      </c>
    </row>
    <row r="19" spans="1:6">
      <c r="A19" s="18">
        <v>24</v>
      </c>
      <c r="B19" s="23">
        <v>38.1</v>
      </c>
      <c r="C19" s="18">
        <f t="shared" si="2"/>
        <v>95.25</v>
      </c>
      <c r="D19" s="18"/>
      <c r="E19" s="22">
        <v>0.0974</v>
      </c>
      <c r="F19" s="23">
        <f t="shared" si="3"/>
        <v>0.18993</v>
      </c>
    </row>
    <row r="20" spans="1:6">
      <c r="A20" s="18">
        <v>26</v>
      </c>
      <c r="B20" s="23">
        <v>39.024</v>
      </c>
      <c r="C20" s="18">
        <f t="shared" si="2"/>
        <v>97.56</v>
      </c>
      <c r="D20" s="18"/>
      <c r="E20" s="22">
        <v>0.1077</v>
      </c>
      <c r="F20" s="23">
        <f t="shared" si="3"/>
        <v>0.210015</v>
      </c>
    </row>
    <row r="21" spans="1:6">
      <c r="A21" s="18">
        <v>28</v>
      </c>
      <c r="B21" s="23">
        <v>39.792</v>
      </c>
      <c r="C21" s="18">
        <f t="shared" si="2"/>
        <v>99.48</v>
      </c>
      <c r="D21" s="18"/>
      <c r="E21" s="22">
        <v>0.1128</v>
      </c>
      <c r="F21" s="23">
        <f t="shared" si="3"/>
        <v>0.21996</v>
      </c>
    </row>
    <row r="22" spans="1:6">
      <c r="A22" s="18">
        <v>30</v>
      </c>
      <c r="B22" s="23">
        <v>39.896</v>
      </c>
      <c r="C22" s="18">
        <f t="shared" si="2"/>
        <v>99.74</v>
      </c>
      <c r="D22" s="18"/>
      <c r="E22" s="22">
        <v>0.1179</v>
      </c>
      <c r="F22" s="23">
        <f t="shared" si="3"/>
        <v>0.229905</v>
      </c>
    </row>
    <row r="23" spans="1:6">
      <c r="A23" s="18">
        <v>32</v>
      </c>
      <c r="B23" s="23">
        <v>39.916</v>
      </c>
      <c r="C23" s="18">
        <f t="shared" si="2"/>
        <v>99.79</v>
      </c>
      <c r="D23" s="18"/>
      <c r="E23" s="22">
        <v>0.1179</v>
      </c>
      <c r="F23" s="23">
        <f t="shared" si="3"/>
        <v>0.229905</v>
      </c>
    </row>
    <row r="24" spans="1:6">
      <c r="A24" s="18">
        <v>34</v>
      </c>
      <c r="B24" s="23">
        <v>39.968</v>
      </c>
      <c r="C24" s="18">
        <f t="shared" si="2"/>
        <v>99.92</v>
      </c>
      <c r="D24" s="18"/>
      <c r="E24" s="22">
        <v>0.1231</v>
      </c>
      <c r="F24" s="23">
        <f t="shared" si="3"/>
        <v>0.240045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H17" sqref="H17"/>
    </sheetView>
  </sheetViews>
  <sheetFormatPr defaultColWidth="9" defaultRowHeight="14.4" outlineLevelCol="2"/>
  <cols>
    <col min="1" max="1" width="28.3333333333333" customWidth="1"/>
    <col min="2" max="2" width="12.9074074074074"/>
    <col min="3" max="3" width="10.5462962962963"/>
  </cols>
  <sheetData>
    <row r="1" spans="1:3">
      <c r="B1" s="29"/>
      <c r="C1" s="30" t="s">
        <v>2</v>
      </c>
    </row>
    <row r="2" ht="18" spans="1:3">
      <c r="A2" s="18" t="s">
        <v>13</v>
      </c>
      <c r="B2" s="30" t="s">
        <v>4</v>
      </c>
      <c r="C2" s="31" t="s">
        <v>7</v>
      </c>
    </row>
    <row r="3" spans="1:3">
      <c r="A3" s="18" t="s">
        <v>9</v>
      </c>
      <c r="B3" s="29" t="s">
        <v>9</v>
      </c>
      <c r="C3" s="29" t="s">
        <v>9</v>
      </c>
    </row>
    <row r="4" spans="1:3">
      <c r="A4" s="32">
        <v>0.01</v>
      </c>
      <c r="B4" s="23">
        <v>37.0512</v>
      </c>
      <c r="C4" s="23">
        <f>B4*1.95</f>
        <v>72.24984</v>
      </c>
    </row>
    <row r="5" spans="1:3">
      <c r="A5" s="32">
        <v>0.015</v>
      </c>
      <c r="B5" s="23">
        <v>41.2153</v>
      </c>
      <c r="C5" s="23">
        <f t="shared" ref="C5:C12" si="0">B5*1.95</f>
        <v>80.369835</v>
      </c>
    </row>
    <row r="6" spans="1:3">
      <c r="A6" s="32">
        <v>0.02</v>
      </c>
      <c r="B6" s="23">
        <v>44.0718</v>
      </c>
      <c r="C6" s="23">
        <f t="shared" si="0"/>
        <v>85.94001</v>
      </c>
    </row>
    <row r="7" spans="1:3">
      <c r="A7" s="32">
        <v>0.025</v>
      </c>
      <c r="B7" s="23">
        <v>47.1538</v>
      </c>
      <c r="C7" s="23">
        <f t="shared" si="0"/>
        <v>91.94991</v>
      </c>
    </row>
    <row r="8" spans="1:3">
      <c r="A8" s="32">
        <v>0.03</v>
      </c>
      <c r="B8" s="23">
        <v>49.4564</v>
      </c>
      <c r="C8" s="23">
        <f t="shared" si="0"/>
        <v>96.43998</v>
      </c>
    </row>
    <row r="9" spans="1:3">
      <c r="A9" s="32">
        <v>0.035</v>
      </c>
      <c r="B9" s="23">
        <v>50.641</v>
      </c>
      <c r="C9" s="23">
        <f t="shared" si="0"/>
        <v>98.74995</v>
      </c>
    </row>
    <row r="10" spans="1:3">
      <c r="A10" s="32">
        <v>0.04</v>
      </c>
      <c r="B10" s="23">
        <v>50.841</v>
      </c>
      <c r="C10" s="23">
        <f t="shared" si="0"/>
        <v>99.13995</v>
      </c>
    </row>
    <row r="11" spans="1:3">
      <c r="A11" s="32">
        <v>0.045</v>
      </c>
      <c r="B11" s="23">
        <v>50.8878</v>
      </c>
      <c r="C11" s="23">
        <f t="shared" si="0"/>
        <v>99.23121</v>
      </c>
    </row>
    <row r="12" spans="1:3">
      <c r="A12" s="32">
        <v>0.05</v>
      </c>
      <c r="B12" s="23">
        <v>50.8615</v>
      </c>
      <c r="C12" s="23">
        <f t="shared" si="0"/>
        <v>99.179925</v>
      </c>
    </row>
    <row r="13" spans="1:3">
      <c r="A13" s="18"/>
      <c r="B13" s="18"/>
      <c r="C13" s="29"/>
    </row>
    <row r="14" ht="18" spans="1:3">
      <c r="A14" s="18" t="s">
        <v>10</v>
      </c>
      <c r="B14" s="30" t="s">
        <v>4</v>
      </c>
      <c r="C14" s="31" t="s">
        <v>7</v>
      </c>
    </row>
    <row r="15" spans="1:3">
      <c r="A15" s="18" t="s">
        <v>11</v>
      </c>
      <c r="B15" s="29" t="s">
        <v>9</v>
      </c>
      <c r="C15" s="29" t="s">
        <v>9</v>
      </c>
    </row>
    <row r="16" spans="1:3">
      <c r="A16" s="18">
        <v>20</v>
      </c>
      <c r="B16" s="23">
        <v>46.2154</v>
      </c>
      <c r="C16" s="23">
        <f>B16*1.95</f>
        <v>90.12003</v>
      </c>
    </row>
    <row r="17" spans="1:3">
      <c r="A17" s="18">
        <v>22</v>
      </c>
      <c r="B17" s="23">
        <v>47.7744</v>
      </c>
      <c r="C17" s="23">
        <f t="shared" ref="C17:C23" si="1">B17*1.95</f>
        <v>93.16008</v>
      </c>
    </row>
    <row r="18" spans="1:3">
      <c r="A18" s="18">
        <v>24</v>
      </c>
      <c r="B18" s="23">
        <v>48.8461</v>
      </c>
      <c r="C18" s="23">
        <f t="shared" si="1"/>
        <v>95.249895</v>
      </c>
    </row>
    <row r="19" spans="1:3">
      <c r="A19" s="18">
        <v>26</v>
      </c>
      <c r="B19" s="23">
        <v>50.0307</v>
      </c>
      <c r="C19" s="23">
        <f t="shared" si="1"/>
        <v>97.559865</v>
      </c>
    </row>
    <row r="20" spans="1:3">
      <c r="A20" s="18">
        <v>28</v>
      </c>
      <c r="B20" s="23">
        <v>51.0154</v>
      </c>
      <c r="C20" s="23">
        <f t="shared" si="1"/>
        <v>99.48003</v>
      </c>
    </row>
    <row r="21" spans="1:3">
      <c r="A21" s="18">
        <v>30</v>
      </c>
      <c r="B21" s="23">
        <v>51.14872</v>
      </c>
      <c r="C21" s="23">
        <f t="shared" si="1"/>
        <v>99.740004</v>
      </c>
    </row>
    <row r="22" spans="1:3">
      <c r="A22" s="18">
        <v>32</v>
      </c>
      <c r="B22" s="23">
        <v>51.1743</v>
      </c>
      <c r="C22" s="23">
        <f t="shared" si="1"/>
        <v>99.789885</v>
      </c>
    </row>
    <row r="23" spans="1:3">
      <c r="A23" s="18">
        <v>34</v>
      </c>
      <c r="B23" s="23">
        <v>51.241</v>
      </c>
      <c r="C23" s="23">
        <f t="shared" si="1"/>
        <v>99.91995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K19" sqref="K19"/>
    </sheetView>
  </sheetViews>
  <sheetFormatPr defaultColWidth="9" defaultRowHeight="14.4" outlineLevelCol="6"/>
  <cols>
    <col min="1" max="1" width="9" style="2"/>
    <col min="2" max="2" width="12.9074074074074" style="2"/>
    <col min="3" max="3" width="9.5462962962963" style="2"/>
    <col min="4" max="6" width="9" style="2"/>
    <col min="7" max="7" width="9.5462962962963" style="2"/>
    <col min="8" max="16384" width="9" style="2"/>
  </cols>
  <sheetData>
    <row r="1" spans="1:7">
      <c r="B1" s="26"/>
      <c r="C1" s="26" t="s">
        <v>0</v>
      </c>
      <c r="D1" s="26"/>
      <c r="E1" s="26" t="s">
        <v>1</v>
      </c>
      <c r="F1" s="26"/>
      <c r="G1" s="26" t="s">
        <v>2</v>
      </c>
    </row>
    <row r="2" ht="18" spans="1:7">
      <c r="B2" s="27" t="s">
        <v>4</v>
      </c>
      <c r="C2" s="20" t="s">
        <v>14</v>
      </c>
      <c r="D2" s="27" t="s">
        <v>4</v>
      </c>
      <c r="E2" s="20" t="s">
        <v>15</v>
      </c>
      <c r="F2" s="27" t="s">
        <v>4</v>
      </c>
      <c r="G2" s="20" t="s">
        <v>16</v>
      </c>
    </row>
    <row r="3" spans="1:7">
      <c r="B3" s="2" t="s">
        <v>9</v>
      </c>
      <c r="C3" s="2" t="s">
        <v>9</v>
      </c>
      <c r="D3" s="2" t="s">
        <v>9</v>
      </c>
      <c r="E3" s="2" t="s">
        <v>9</v>
      </c>
      <c r="F3" s="2" t="s">
        <v>9</v>
      </c>
      <c r="G3" s="2" t="s">
        <v>9</v>
      </c>
    </row>
    <row r="4" spans="1:7">
      <c r="A4" s="14" t="s">
        <v>17</v>
      </c>
      <c r="B4" s="15">
        <v>2.48</v>
      </c>
      <c r="C4" s="15">
        <v>8.432</v>
      </c>
      <c r="D4" s="15">
        <v>0.71</v>
      </c>
      <c r="E4" s="15">
        <v>1.775</v>
      </c>
      <c r="F4" s="15">
        <v>20.26</v>
      </c>
      <c r="G4" s="15">
        <v>39.507</v>
      </c>
    </row>
    <row r="5" spans="1:7">
      <c r="A5" s="14" t="s">
        <v>18</v>
      </c>
      <c r="B5" s="15">
        <v>2.52</v>
      </c>
      <c r="C5" s="15">
        <v>8.568</v>
      </c>
      <c r="D5" s="15">
        <v>0.72</v>
      </c>
      <c r="E5" s="15">
        <v>1.8</v>
      </c>
      <c r="F5" s="15">
        <v>19.98</v>
      </c>
      <c r="G5" s="15">
        <v>38.961</v>
      </c>
    </row>
    <row r="6" spans="1:7">
      <c r="A6" s="14" t="s">
        <v>19</v>
      </c>
      <c r="B6" s="15">
        <v>2.49</v>
      </c>
      <c r="C6" s="15">
        <v>8.466</v>
      </c>
      <c r="D6" s="15">
        <v>0.64</v>
      </c>
      <c r="E6" s="15">
        <v>1.6</v>
      </c>
      <c r="F6" s="15">
        <v>20.12</v>
      </c>
      <c r="G6" s="15">
        <v>39.234</v>
      </c>
    </row>
    <row r="7" spans="1:7">
      <c r="A7" s="14" t="s">
        <v>20</v>
      </c>
      <c r="B7" s="15">
        <v>2.59</v>
      </c>
      <c r="C7" s="15">
        <v>8.806</v>
      </c>
      <c r="D7" s="15">
        <v>0.73</v>
      </c>
      <c r="E7" s="15">
        <v>1.825</v>
      </c>
      <c r="F7" s="15">
        <v>20.33</v>
      </c>
      <c r="G7" s="15">
        <v>39.6435</v>
      </c>
    </row>
    <row r="8" spans="1:7">
      <c r="A8" s="14" t="s">
        <v>21</v>
      </c>
      <c r="B8" s="15">
        <v>2.43</v>
      </c>
      <c r="C8" s="15">
        <v>8.262</v>
      </c>
      <c r="D8" s="15">
        <v>0.7</v>
      </c>
      <c r="E8" s="15">
        <v>1.75</v>
      </c>
      <c r="F8" s="15">
        <v>19.94</v>
      </c>
      <c r="G8" s="15">
        <v>38.883</v>
      </c>
    </row>
    <row r="9" spans="1:7">
      <c r="A9" s="14" t="s">
        <v>22</v>
      </c>
      <c r="B9" s="15">
        <v>2.54</v>
      </c>
      <c r="C9" s="15">
        <v>8.636</v>
      </c>
      <c r="D9" s="15">
        <v>0.68</v>
      </c>
      <c r="E9" s="15">
        <v>1.7</v>
      </c>
      <c r="F9" s="15">
        <v>20.22</v>
      </c>
      <c r="G9" s="15">
        <v>39.429</v>
      </c>
    </row>
    <row r="10" spans="1:7">
      <c r="A10" s="14" t="s">
        <v>23</v>
      </c>
      <c r="B10" s="15">
        <v>2.49</v>
      </c>
      <c r="C10" s="15">
        <v>8.466</v>
      </c>
      <c r="D10" s="15">
        <v>0.74</v>
      </c>
      <c r="E10" s="15">
        <v>1.85</v>
      </c>
      <c r="F10" s="15">
        <v>20.06</v>
      </c>
      <c r="G10" s="15">
        <v>39.117</v>
      </c>
    </row>
    <row r="11" s="2" customFormat="1" spans="1:7">
      <c r="A11" s="14" t="s">
        <v>24</v>
      </c>
      <c r="B11" s="15">
        <f t="shared" ref="B11:G11" si="0">AVERAGE(B4:B10)</f>
        <v>2.50571428571429</v>
      </c>
      <c r="C11" s="15">
        <f t="shared" si="0"/>
        <v>8.51942857142857</v>
      </c>
      <c r="D11" s="15">
        <f t="shared" si="0"/>
        <v>0.702857142857143</v>
      </c>
      <c r="E11" s="15">
        <f t="shared" si="0"/>
        <v>1.75714285714286</v>
      </c>
      <c r="F11" s="15">
        <f t="shared" si="0"/>
        <v>20.13</v>
      </c>
      <c r="G11" s="15">
        <f t="shared" si="0"/>
        <v>39.2535</v>
      </c>
    </row>
    <row r="12" ht="20.4" spans="1:7">
      <c r="A12" s="14" t="s">
        <v>25</v>
      </c>
      <c r="B12" s="15"/>
      <c r="C12" s="15">
        <v>0.903999999999999</v>
      </c>
      <c r="D12" s="15"/>
      <c r="E12" s="15">
        <v>0.44</v>
      </c>
      <c r="F12" s="15"/>
      <c r="G12" s="15">
        <v>1.6345</v>
      </c>
    </row>
    <row r="13" s="2" customFormat="1" spans="1:7">
      <c r="A13" s="14" t="s">
        <v>26</v>
      </c>
      <c r="B13" s="15"/>
      <c r="C13" s="15">
        <f t="shared" ref="C13:G13" si="1">STDEV(C4:C10)</f>
        <v>0.172091891289563</v>
      </c>
      <c r="D13" s="15"/>
      <c r="E13" s="15">
        <f t="shared" si="1"/>
        <v>0.0850420064270761</v>
      </c>
      <c r="F13" s="15"/>
      <c r="G13" s="15">
        <f t="shared" si="1"/>
        <v>0.285482486327971</v>
      </c>
    </row>
    <row r="14" s="2" customFormat="1" spans="1:7">
      <c r="A14" s="14" t="s">
        <v>27</v>
      </c>
      <c r="B14" s="15"/>
      <c r="C14" s="15">
        <f t="shared" ref="C14:G14" si="2">C13/C11*100</f>
        <v>2.01999335808395</v>
      </c>
      <c r="D14" s="15"/>
      <c r="E14" s="15">
        <f t="shared" si="2"/>
        <v>4.83978898365474</v>
      </c>
      <c r="F14" s="15"/>
      <c r="G14" s="15">
        <f t="shared" si="2"/>
        <v>0.727279061301466</v>
      </c>
    </row>
    <row r="15" spans="1:7">
      <c r="A15" s="14" t="s">
        <v>28</v>
      </c>
      <c r="B15" s="15">
        <v>8.89</v>
      </c>
      <c r="C15" s="15">
        <v>30.226</v>
      </c>
      <c r="D15" s="15">
        <v>2.54</v>
      </c>
      <c r="E15" s="15">
        <v>6.35</v>
      </c>
      <c r="F15" s="15">
        <v>7.93</v>
      </c>
      <c r="G15" s="15">
        <v>15.4635</v>
      </c>
    </row>
    <row r="16" spans="1:7">
      <c r="A16" s="14" t="s">
        <v>29</v>
      </c>
      <c r="B16" s="15">
        <v>8.72</v>
      </c>
      <c r="C16" s="15">
        <v>29.648</v>
      </c>
      <c r="D16" s="15">
        <v>2.42</v>
      </c>
      <c r="E16" s="15">
        <v>6.05</v>
      </c>
      <c r="F16" s="15">
        <v>7.96</v>
      </c>
      <c r="G16" s="15">
        <v>15.522</v>
      </c>
    </row>
    <row r="17" spans="1:7">
      <c r="A17" s="14" t="s">
        <v>30</v>
      </c>
      <c r="B17" s="15">
        <v>8.83</v>
      </c>
      <c r="C17" s="15">
        <v>30.022</v>
      </c>
      <c r="D17" s="15">
        <v>2.43</v>
      </c>
      <c r="E17" s="15">
        <v>6.075</v>
      </c>
      <c r="F17" s="15">
        <v>7.92</v>
      </c>
      <c r="G17" s="15">
        <v>15.444</v>
      </c>
    </row>
    <row r="18" spans="1:7">
      <c r="A18" s="14" t="s">
        <v>31</v>
      </c>
      <c r="B18" s="15">
        <v>8.63</v>
      </c>
      <c r="C18" s="15">
        <v>29.342</v>
      </c>
      <c r="D18" s="15">
        <v>2.51</v>
      </c>
      <c r="E18" s="15">
        <v>6.275</v>
      </c>
      <c r="F18" s="15">
        <v>7.88</v>
      </c>
      <c r="G18" s="15">
        <v>15.366</v>
      </c>
    </row>
    <row r="19" spans="1:7">
      <c r="A19" s="14" t="s">
        <v>32</v>
      </c>
      <c r="B19" s="15">
        <v>8.81</v>
      </c>
      <c r="C19" s="15">
        <v>29.954</v>
      </c>
      <c r="D19" s="15">
        <v>2.42</v>
      </c>
      <c r="E19" s="15">
        <v>6.05</v>
      </c>
      <c r="F19" s="15">
        <v>7.97</v>
      </c>
      <c r="G19" s="15">
        <v>15.5415</v>
      </c>
    </row>
    <row r="20" spans="1:7">
      <c r="A20" s="14" t="s">
        <v>33</v>
      </c>
      <c r="B20" s="15">
        <v>8.79</v>
      </c>
      <c r="C20" s="15">
        <v>29.886</v>
      </c>
      <c r="D20" s="15">
        <v>2.56</v>
      </c>
      <c r="E20" s="15">
        <v>6.4</v>
      </c>
      <c r="F20" s="15">
        <v>7.81</v>
      </c>
      <c r="G20" s="15">
        <v>15.2295</v>
      </c>
    </row>
    <row r="21" spans="1:7">
      <c r="A21" s="14" t="s">
        <v>34</v>
      </c>
      <c r="B21" s="15">
        <v>8.67</v>
      </c>
      <c r="C21" s="15">
        <v>29.478</v>
      </c>
      <c r="D21" s="15">
        <v>2.4</v>
      </c>
      <c r="E21" s="15">
        <v>6</v>
      </c>
      <c r="F21" s="15">
        <v>7.83</v>
      </c>
      <c r="G21" s="15">
        <v>15.2685</v>
      </c>
    </row>
    <row r="22" s="2" customFormat="1" spans="1:7">
      <c r="A22" s="14" t="s">
        <v>24</v>
      </c>
      <c r="B22" s="15">
        <f t="shared" ref="B22:G22" si="3">AVERAGE(B15:B21)</f>
        <v>8.76285714285714</v>
      </c>
      <c r="C22" s="15">
        <f t="shared" si="3"/>
        <v>29.7937142857143</v>
      </c>
      <c r="D22" s="15">
        <f t="shared" si="3"/>
        <v>2.46857142857143</v>
      </c>
      <c r="E22" s="15">
        <f t="shared" si="3"/>
        <v>6.17142857142857</v>
      </c>
      <c r="F22" s="15">
        <f t="shared" si="3"/>
        <v>7.9</v>
      </c>
      <c r="G22" s="15">
        <f t="shared" si="3"/>
        <v>15.405</v>
      </c>
    </row>
    <row r="23" s="2" customFormat="1" ht="20.4" spans="1:7">
      <c r="A23" s="14" t="s">
        <v>25</v>
      </c>
      <c r="B23" s="15"/>
      <c r="C23" s="15">
        <v>1.83</v>
      </c>
      <c r="D23" s="15"/>
      <c r="E23" s="15">
        <v>1.02</v>
      </c>
      <c r="F23" s="15"/>
      <c r="G23" s="15">
        <v>0.697000000000001</v>
      </c>
    </row>
    <row r="24" s="2" customFormat="1" spans="1:7">
      <c r="A24" s="14" t="s">
        <v>26</v>
      </c>
      <c r="B24" s="15"/>
      <c r="C24" s="15">
        <f t="shared" ref="C24:G24" si="4">STDEV(C15:C21)</f>
        <v>0.31573919315669</v>
      </c>
      <c r="D24" s="15"/>
      <c r="E24" s="15">
        <f t="shared" si="4"/>
        <v>0.164841193418451</v>
      </c>
      <c r="F24" s="15"/>
      <c r="G24" s="15">
        <f t="shared" si="4"/>
        <v>0.121255927690155</v>
      </c>
    </row>
    <row r="25" s="2" customFormat="1" spans="1:7">
      <c r="A25" s="14" t="s">
        <v>27</v>
      </c>
      <c r="B25" s="15"/>
      <c r="C25" s="15">
        <f t="shared" ref="C25:G25" si="5">C24/C22*100</f>
        <v>1.05975102710871</v>
      </c>
      <c r="D25" s="15"/>
      <c r="E25" s="15">
        <f t="shared" si="5"/>
        <v>2.67103785631749</v>
      </c>
      <c r="F25" s="15"/>
      <c r="G25" s="15">
        <f t="shared" si="5"/>
        <v>0.787120595197369</v>
      </c>
    </row>
    <row r="26" spans="1:7">
      <c r="A26" s="14" t="s">
        <v>35</v>
      </c>
      <c r="B26" s="15">
        <v>4.92</v>
      </c>
      <c r="C26" s="15">
        <v>16.728</v>
      </c>
      <c r="D26" s="15">
        <v>3.98</v>
      </c>
      <c r="E26" s="15">
        <v>9.95</v>
      </c>
      <c r="F26" s="15">
        <v>13.41</v>
      </c>
      <c r="G26" s="15">
        <v>26.1495</v>
      </c>
    </row>
    <row r="27" spans="1:7">
      <c r="A27" s="14" t="s">
        <v>36</v>
      </c>
      <c r="B27" s="15">
        <v>4.84</v>
      </c>
      <c r="C27" s="15">
        <v>16.456</v>
      </c>
      <c r="D27" s="2">
        <v>4.05</v>
      </c>
      <c r="E27" s="15">
        <v>10.125</v>
      </c>
      <c r="F27" s="15">
        <v>13.45</v>
      </c>
      <c r="G27" s="15">
        <v>26.2275</v>
      </c>
    </row>
    <row r="28" spans="1:7">
      <c r="A28" s="14" t="s">
        <v>37</v>
      </c>
      <c r="B28" s="15">
        <v>4.93</v>
      </c>
      <c r="C28" s="15">
        <v>16.762</v>
      </c>
      <c r="D28" s="15">
        <v>3.93</v>
      </c>
      <c r="E28" s="15">
        <v>9.825</v>
      </c>
      <c r="F28" s="15">
        <v>13.56</v>
      </c>
      <c r="G28" s="15">
        <v>26.442</v>
      </c>
    </row>
    <row r="29" spans="1:7">
      <c r="A29" s="14" t="s">
        <v>38</v>
      </c>
      <c r="B29" s="15">
        <v>4.96</v>
      </c>
      <c r="C29" s="15">
        <v>16.864</v>
      </c>
      <c r="D29" s="2">
        <v>4.01</v>
      </c>
      <c r="E29" s="15">
        <v>10.025</v>
      </c>
      <c r="F29" s="15">
        <v>13.41</v>
      </c>
      <c r="G29" s="15">
        <v>26.1495</v>
      </c>
    </row>
    <row r="30" spans="1:7">
      <c r="A30" s="14" t="s">
        <v>39</v>
      </c>
      <c r="B30" s="15">
        <v>4.82</v>
      </c>
      <c r="C30" s="15">
        <v>16.388</v>
      </c>
      <c r="D30" s="15">
        <v>4.06</v>
      </c>
      <c r="E30" s="15">
        <v>10.15</v>
      </c>
      <c r="F30" s="15">
        <v>13.56</v>
      </c>
      <c r="G30" s="15">
        <v>26.442</v>
      </c>
    </row>
    <row r="31" spans="1:7">
      <c r="A31" s="14" t="s">
        <v>40</v>
      </c>
      <c r="B31" s="15">
        <v>4.88</v>
      </c>
      <c r="C31" s="15">
        <v>16.592</v>
      </c>
      <c r="D31" s="2">
        <v>4.01</v>
      </c>
      <c r="E31" s="15">
        <v>10.025</v>
      </c>
      <c r="F31" s="15">
        <v>13.5</v>
      </c>
      <c r="G31" s="15">
        <v>26.325</v>
      </c>
    </row>
    <row r="32" spans="1:7">
      <c r="A32" s="14" t="s">
        <v>41</v>
      </c>
      <c r="B32" s="15">
        <v>4.91</v>
      </c>
      <c r="C32" s="15">
        <v>16.694</v>
      </c>
      <c r="D32" s="2">
        <v>3.95</v>
      </c>
      <c r="E32" s="15">
        <v>9.875</v>
      </c>
      <c r="F32" s="15">
        <v>13.36</v>
      </c>
      <c r="G32" s="15">
        <v>26.052</v>
      </c>
    </row>
    <row r="33" s="2" customFormat="1" spans="1:7">
      <c r="A33" s="14" t="s">
        <v>24</v>
      </c>
      <c r="B33" s="15">
        <f t="shared" ref="B33:G33" si="6">AVERAGE(B26:B32)</f>
        <v>4.89428571428571</v>
      </c>
      <c r="C33" s="15">
        <f t="shared" si="6"/>
        <v>16.6405714285714</v>
      </c>
      <c r="D33" s="15">
        <f t="shared" si="6"/>
        <v>3.99857142857143</v>
      </c>
      <c r="E33" s="15">
        <f t="shared" si="6"/>
        <v>9.99642857142857</v>
      </c>
      <c r="F33" s="15">
        <f t="shared" si="6"/>
        <v>13.4642857142857</v>
      </c>
      <c r="G33" s="15">
        <f t="shared" si="6"/>
        <v>26.2553571428571</v>
      </c>
    </row>
    <row r="34" ht="20.4" spans="1:7">
      <c r="A34" s="14" t="s">
        <v>25</v>
      </c>
      <c r="C34" s="2">
        <v>0.972000000000001</v>
      </c>
      <c r="E34" s="2">
        <v>0.675000000000003</v>
      </c>
      <c r="G34" s="28">
        <v>0.890500000000003</v>
      </c>
    </row>
    <row r="35" s="2" customFormat="1" spans="1:7">
      <c r="A35" s="14" t="s">
        <v>26</v>
      </c>
      <c r="B35" s="15"/>
      <c r="C35" s="15">
        <f t="shared" ref="C35:G35" si="7">STDEV(C26:C32)</f>
        <v>0.170968668808895</v>
      </c>
      <c r="D35" s="15"/>
      <c r="E35" s="15">
        <f t="shared" si="7"/>
        <v>0.121130586755035</v>
      </c>
      <c r="F35" s="15"/>
      <c r="G35" s="15">
        <f t="shared" si="7"/>
        <v>0.152240411379971</v>
      </c>
    </row>
    <row r="36" s="2" customFormat="1" spans="1:7">
      <c r="A36" s="14" t="s">
        <v>27</v>
      </c>
      <c r="B36" s="15"/>
      <c r="C36" s="15">
        <f t="shared" ref="C36:G36" si="8">C35/C33*100</f>
        <v>1.02742066005826</v>
      </c>
      <c r="D36" s="15"/>
      <c r="E36" s="15">
        <f t="shared" si="8"/>
        <v>1.21173863134726</v>
      </c>
      <c r="F36" s="15"/>
      <c r="G36" s="15">
        <f t="shared" si="8"/>
        <v>0.579845136181623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8"/>
  <sheetViews>
    <sheetView tabSelected="1" workbookViewId="0">
      <selection activeCell="I18" sqref="I18"/>
    </sheetView>
  </sheetViews>
  <sheetFormatPr defaultColWidth="8.73148148148148" defaultRowHeight="14.4"/>
  <cols>
    <col min="1" max="1" width="8.73148148148148" style="18"/>
    <col min="2" max="6" width="12.9074074074074" style="18"/>
    <col min="7" max="7" width="9.5462962962963" style="18"/>
    <col min="8" max="16384" width="8.73148148148148" style="18"/>
  </cols>
  <sheetData>
    <row r="2" spans="1:10">
      <c r="B2" s="19"/>
      <c r="C2" s="19" t="s">
        <v>0</v>
      </c>
      <c r="D2" s="19"/>
      <c r="E2" s="19" t="s">
        <v>1</v>
      </c>
      <c r="F2" s="19"/>
      <c r="G2" s="19" t="s">
        <v>2</v>
      </c>
    </row>
    <row r="3" ht="18" spans="1:10">
      <c r="B3" s="19" t="s">
        <v>4</v>
      </c>
      <c r="C3" s="20" t="s">
        <v>14</v>
      </c>
      <c r="D3" s="21" t="s">
        <v>4</v>
      </c>
      <c r="E3" s="20" t="s">
        <v>15</v>
      </c>
      <c r="F3" s="21" t="s">
        <v>4</v>
      </c>
      <c r="G3" s="20" t="s">
        <v>16</v>
      </c>
    </row>
    <row r="4" spans="1:10">
      <c r="B4" s="18" t="s">
        <v>9</v>
      </c>
      <c r="D4" s="18" t="s">
        <v>9</v>
      </c>
      <c r="F4" s="18" t="s">
        <v>9</v>
      </c>
    </row>
    <row r="5" spans="1:10">
      <c r="A5" s="18" t="s">
        <v>42</v>
      </c>
      <c r="B5" s="18">
        <v>0.0147</v>
      </c>
      <c r="C5" s="22">
        <f t="shared" ref="C5:C15" si="0">B5*3.4</f>
        <v>0.04998</v>
      </c>
      <c r="D5" s="22">
        <v>0.0079</v>
      </c>
      <c r="E5" s="22">
        <f t="shared" ref="E5:E15" si="1">D5*2.5</f>
        <v>0.01975</v>
      </c>
      <c r="F5" s="22">
        <v>0.0121</v>
      </c>
      <c r="G5" s="22">
        <f t="shared" ref="G5:G15" si="2">F5*1.95</f>
        <v>0.023595</v>
      </c>
      <c r="J5" s="23"/>
    </row>
    <row r="6" spans="1:10">
      <c r="A6" s="18" t="s">
        <v>43</v>
      </c>
      <c r="B6" s="18">
        <v>0.0162</v>
      </c>
      <c r="C6" s="22">
        <f t="shared" si="0"/>
        <v>0.05508</v>
      </c>
      <c r="D6" s="22">
        <v>0.0073</v>
      </c>
      <c r="E6" s="22">
        <f t="shared" si="1"/>
        <v>0.01825</v>
      </c>
      <c r="F6" s="22">
        <v>0.0101</v>
      </c>
      <c r="G6" s="22">
        <f t="shared" si="2"/>
        <v>0.019695</v>
      </c>
    </row>
    <row r="7" spans="1:10">
      <c r="A7" s="18" t="s">
        <v>44</v>
      </c>
      <c r="B7" s="18">
        <v>0.0145</v>
      </c>
      <c r="C7" s="22">
        <f t="shared" si="0"/>
        <v>0.0493</v>
      </c>
      <c r="D7" s="22">
        <v>0.0072</v>
      </c>
      <c r="E7" s="22">
        <f t="shared" si="1"/>
        <v>0.018</v>
      </c>
      <c r="F7" s="22">
        <v>0.0097</v>
      </c>
      <c r="G7" s="22">
        <f t="shared" si="2"/>
        <v>0.018915</v>
      </c>
    </row>
    <row r="8" spans="1:10">
      <c r="A8" s="18" t="s">
        <v>45</v>
      </c>
      <c r="B8" s="18">
        <v>0.0152</v>
      </c>
      <c r="C8" s="22">
        <f t="shared" si="0"/>
        <v>0.05168</v>
      </c>
      <c r="D8" s="22">
        <v>0.0085</v>
      </c>
      <c r="E8" s="22">
        <f t="shared" si="1"/>
        <v>0.02125</v>
      </c>
      <c r="F8" s="22">
        <v>0.0109</v>
      </c>
      <c r="G8" s="22">
        <f t="shared" si="2"/>
        <v>0.021255</v>
      </c>
    </row>
    <row r="9" spans="1:10">
      <c r="A9" s="18" t="s">
        <v>46</v>
      </c>
      <c r="B9" s="18">
        <v>0.0164</v>
      </c>
      <c r="C9" s="22">
        <f t="shared" si="0"/>
        <v>0.05576</v>
      </c>
      <c r="D9" s="22">
        <v>0.0096</v>
      </c>
      <c r="E9" s="22">
        <f t="shared" si="1"/>
        <v>0.024</v>
      </c>
      <c r="F9" s="22">
        <v>0.0114</v>
      </c>
      <c r="G9" s="22">
        <f t="shared" si="2"/>
        <v>0.02223</v>
      </c>
    </row>
    <row r="10" spans="1:10">
      <c r="A10" s="18" t="s">
        <v>47</v>
      </c>
      <c r="B10" s="18">
        <v>0.0158</v>
      </c>
      <c r="C10" s="22">
        <f t="shared" si="0"/>
        <v>0.05372</v>
      </c>
      <c r="D10" s="22">
        <v>0.0068</v>
      </c>
      <c r="E10" s="22">
        <f t="shared" si="1"/>
        <v>0.017</v>
      </c>
      <c r="F10" s="22">
        <v>0.0112</v>
      </c>
      <c r="G10" s="22">
        <f t="shared" si="2"/>
        <v>0.02184</v>
      </c>
    </row>
    <row r="11" spans="1:10">
      <c r="A11" s="18" t="s">
        <v>48</v>
      </c>
      <c r="B11" s="18">
        <v>0.0141</v>
      </c>
      <c r="C11" s="22">
        <f t="shared" si="0"/>
        <v>0.04794</v>
      </c>
      <c r="D11" s="22">
        <v>0.0071</v>
      </c>
      <c r="E11" s="22">
        <f t="shared" si="1"/>
        <v>0.01775</v>
      </c>
      <c r="F11" s="22">
        <v>0.0112</v>
      </c>
      <c r="G11" s="22">
        <f t="shared" si="2"/>
        <v>0.02184</v>
      </c>
    </row>
    <row r="12" spans="1:10">
      <c r="A12" s="18" t="s">
        <v>49</v>
      </c>
      <c r="B12" s="18">
        <v>0.0159</v>
      </c>
      <c r="C12" s="22">
        <f t="shared" si="0"/>
        <v>0.05406</v>
      </c>
      <c r="D12" s="22">
        <v>0.0076</v>
      </c>
      <c r="E12" s="22">
        <f t="shared" si="1"/>
        <v>0.019</v>
      </c>
      <c r="F12" s="22">
        <v>0.0093</v>
      </c>
      <c r="G12" s="22">
        <f t="shared" si="2"/>
        <v>0.018135</v>
      </c>
    </row>
    <row r="13" spans="1:10">
      <c r="A13" s="18" t="s">
        <v>50</v>
      </c>
      <c r="B13" s="18">
        <v>0.0166</v>
      </c>
      <c r="C13" s="22">
        <f t="shared" si="0"/>
        <v>0.05644</v>
      </c>
      <c r="D13" s="22">
        <v>0.0075</v>
      </c>
      <c r="E13" s="22">
        <f t="shared" si="1"/>
        <v>0.01875</v>
      </c>
      <c r="F13" s="22">
        <v>0.0115</v>
      </c>
      <c r="G13" s="22">
        <f t="shared" si="2"/>
        <v>0.022425</v>
      </c>
    </row>
    <row r="14" spans="1:10">
      <c r="A14" s="18" t="s">
        <v>51</v>
      </c>
      <c r="B14" s="18">
        <v>0.0163</v>
      </c>
      <c r="C14" s="22">
        <f t="shared" si="0"/>
        <v>0.05542</v>
      </c>
      <c r="D14" s="22">
        <v>0.0084</v>
      </c>
      <c r="E14" s="22">
        <f t="shared" si="1"/>
        <v>0.021</v>
      </c>
      <c r="F14" s="22">
        <v>0.0112</v>
      </c>
      <c r="G14" s="22">
        <f t="shared" si="2"/>
        <v>0.02184</v>
      </c>
    </row>
    <row r="15" spans="1:10">
      <c r="A15" s="18" t="s">
        <v>52</v>
      </c>
      <c r="B15" s="18">
        <v>0.0145</v>
      </c>
      <c r="C15" s="22">
        <f t="shared" si="0"/>
        <v>0.0493</v>
      </c>
      <c r="D15" s="22">
        <v>0.0072</v>
      </c>
      <c r="E15" s="22">
        <f t="shared" si="1"/>
        <v>0.018</v>
      </c>
      <c r="F15" s="22">
        <v>0.0104</v>
      </c>
      <c r="G15" s="22">
        <f t="shared" si="2"/>
        <v>0.02028</v>
      </c>
    </row>
    <row r="16" spans="1:10">
      <c r="A16" s="18" t="s">
        <v>53</v>
      </c>
      <c r="B16" s="22"/>
      <c r="C16" s="24">
        <f t="shared" ref="C16:G16" si="3">STDEV(C5:C15)</f>
        <v>0.00305656372715862</v>
      </c>
      <c r="D16" s="24"/>
      <c r="E16" s="24">
        <f t="shared" si="3"/>
        <v>0.00203799143543566</v>
      </c>
      <c r="F16" s="24"/>
      <c r="G16" s="24">
        <f t="shared" si="3"/>
        <v>0.00164730151239148</v>
      </c>
    </row>
    <row r="17" spans="1:7">
      <c r="A17" s="18" t="s">
        <v>54</v>
      </c>
      <c r="B17" s="22"/>
      <c r="C17" s="24">
        <f t="shared" ref="C17:G17" si="4">C16*3</f>
        <v>0.00916969118147587</v>
      </c>
      <c r="D17" s="24"/>
      <c r="E17" s="24">
        <f t="shared" si="4"/>
        <v>0.00611397430630697</v>
      </c>
      <c r="F17" s="24"/>
      <c r="G17" s="24">
        <f t="shared" si="4"/>
        <v>0.00494190453717445</v>
      </c>
    </row>
    <row r="18" spans="1:7">
      <c r="A18" s="18" t="s">
        <v>55</v>
      </c>
      <c r="B18" s="22"/>
      <c r="C18" s="24">
        <f t="shared" ref="C18:G18" si="5">C17*4</f>
        <v>0.0366787647259035</v>
      </c>
      <c r="D18" s="24"/>
      <c r="E18" s="24">
        <f t="shared" si="5"/>
        <v>0.0244558972252279</v>
      </c>
      <c r="F18" s="24"/>
      <c r="G18" s="24">
        <f t="shared" si="5"/>
        <v>0.0197676181486978</v>
      </c>
    </row>
    <row r="25" spans="1:7">
      <c r="C25" s="25"/>
    </row>
    <row r="26" spans="1:7">
      <c r="C26" s="23"/>
    </row>
    <row r="27" spans="1:7">
      <c r="C27" s="23"/>
    </row>
    <row r="28" spans="1:7">
      <c r="C28" s="23"/>
      <c r="D28" s="23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C9" sqref="C9"/>
    </sheetView>
  </sheetViews>
  <sheetFormatPr defaultColWidth="9" defaultRowHeight="14.4" outlineLevelCol="6"/>
  <cols>
    <col min="1" max="1" width="9" style="2"/>
    <col min="2" max="5" width="24.4444444444444" style="2" customWidth="1"/>
    <col min="6" max="6" width="37.4444444444444" style="2" customWidth="1"/>
    <col min="7" max="7" width="24.4444444444444" style="2" customWidth="1"/>
    <col min="8" max="16384" width="9" style="2"/>
  </cols>
  <sheetData>
    <row r="1" s="2" customFormat="1" spans="1:7">
      <c r="A1" s="3"/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  <c r="G1" s="4" t="s">
        <v>61</v>
      </c>
    </row>
    <row r="2" s="2" customFormat="1" spans="1:7">
      <c r="A2" s="3"/>
      <c r="B2" s="3" t="s">
        <v>9</v>
      </c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</row>
    <row r="3" s="2" customFormat="1" ht="24" customHeight="1" spans="1:7">
      <c r="A3" s="5" t="s">
        <v>62</v>
      </c>
      <c r="B3" s="5">
        <v>23.88</v>
      </c>
      <c r="C3" s="5">
        <v>2.51</v>
      </c>
      <c r="D3" s="5">
        <v>0.704</v>
      </c>
      <c r="E3" s="5">
        <v>20.14</v>
      </c>
      <c r="F3" s="5">
        <v>23.35</v>
      </c>
      <c r="G3" s="6">
        <f>(F3-B3)/B3*100</f>
        <v>-2.21943048576213</v>
      </c>
    </row>
    <row r="4" s="2" customFormat="1" ht="24" customHeight="1" spans="1:7">
      <c r="A4" s="5" t="s">
        <v>63</v>
      </c>
      <c r="B4" s="5">
        <v>19.87</v>
      </c>
      <c r="C4" s="5">
        <v>8.83</v>
      </c>
      <c r="D4" s="5">
        <v>2.46</v>
      </c>
      <c r="E4" s="5">
        <v>7.95</v>
      </c>
      <c r="F4" s="5">
        <v>19.24</v>
      </c>
      <c r="G4" s="6">
        <f>(F4-B4)/B4*100</f>
        <v>-3.1706089582285</v>
      </c>
    </row>
    <row r="5" s="2" customFormat="1" ht="24" customHeight="1" spans="1:7">
      <c r="A5" s="5" t="s">
        <v>64</v>
      </c>
      <c r="B5" s="5">
        <v>22.18</v>
      </c>
      <c r="C5" s="7">
        <v>4.9</v>
      </c>
      <c r="D5" s="5">
        <v>3.96</v>
      </c>
      <c r="E5" s="5">
        <v>13.43</v>
      </c>
      <c r="F5" s="5">
        <v>22.29</v>
      </c>
      <c r="G5" s="6">
        <f>(F5-B5)/B5*100</f>
        <v>0.495942290351666</v>
      </c>
    </row>
    <row r="6" s="2" customFormat="1" spans="1:7">
      <c r="A6" s="8"/>
      <c r="B6" s="9"/>
      <c r="C6" s="10"/>
      <c r="D6" s="11"/>
      <c r="E6" s="11"/>
      <c r="F6" s="9"/>
      <c r="G6" s="9"/>
    </row>
    <row r="7" s="2" customFormat="1" spans="1:7">
      <c r="A7" s="8"/>
      <c r="B7" s="12"/>
      <c r="C7" s="13"/>
      <c r="D7" s="13"/>
      <c r="E7" s="13"/>
      <c r="F7" s="12"/>
      <c r="G7" s="12"/>
    </row>
    <row r="8" s="2" customFormat="1" spans="1:7">
      <c r="A8" s="14"/>
      <c r="C8" s="15"/>
      <c r="D8" s="15"/>
      <c r="E8" s="15"/>
    </row>
    <row r="9" s="2" customFormat="1" spans="1:7">
      <c r="A9" s="14"/>
      <c r="C9" s="15"/>
      <c r="D9" s="15"/>
      <c r="E9" s="15"/>
    </row>
    <row r="10" s="2" customFormat="1" spans="1:7">
      <c r="A10" s="16"/>
      <c r="C10" s="15"/>
      <c r="D10" s="15"/>
      <c r="E10" s="15"/>
    </row>
    <row r="11" s="2" customFormat="1" spans="1:7">
      <c r="A11" s="16"/>
      <c r="C11" s="15"/>
      <c r="D11" s="17"/>
      <c r="E11" s="17"/>
    </row>
    <row r="12" s="2" customFormat="1" spans="1:7">
      <c r="A12" s="16"/>
      <c r="C12" s="15"/>
      <c r="D12" s="15"/>
      <c r="E12" s="15"/>
    </row>
    <row r="13" s="2" customFormat="1" spans="1:7">
      <c r="A13" s="14"/>
      <c r="C13" s="15"/>
      <c r="D13" s="15"/>
      <c r="E13" s="15"/>
    </row>
    <row r="14" spans="1:7">
      <c r="A14" s="14"/>
      <c r="C14" s="15"/>
      <c r="D14" s="15"/>
      <c r="E14" s="15"/>
    </row>
    <row r="15" spans="1:7">
      <c r="A15" s="16"/>
    </row>
    <row r="16" spans="1:7">
      <c r="A16" s="16"/>
      <c r="D16" s="17"/>
      <c r="E16" s="17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M20" sqref="M20"/>
    </sheetView>
  </sheetViews>
  <sheetFormatPr defaultColWidth="8.88888888888889" defaultRowHeight="14.4" outlineLevelCol="5"/>
  <cols>
    <col min="2" max="2" width="18.2222222222222" customWidth="1"/>
  </cols>
  <sheetData>
    <row r="1" ht="15.9" customHeight="1" spans="1:6">
      <c r="A1" s="1" t="s">
        <v>65</v>
      </c>
      <c r="B1" s="1" t="s">
        <v>66</v>
      </c>
      <c r="C1" s="1" t="s">
        <v>67</v>
      </c>
      <c r="D1" s="1"/>
      <c r="E1" s="1"/>
      <c r="F1" s="1" t="s">
        <v>68</v>
      </c>
    </row>
    <row r="2" ht="24" spans="1:6">
      <c r="A2" s="1"/>
      <c r="B2" s="1"/>
      <c r="C2" s="1" t="s">
        <v>69</v>
      </c>
      <c r="D2" s="1" t="s">
        <v>70</v>
      </c>
      <c r="E2" s="1" t="s">
        <v>71</v>
      </c>
      <c r="F2" s="1"/>
    </row>
    <row r="3" ht="36" customHeight="1" spans="1:6">
      <c r="A3" s="1" t="s">
        <v>62</v>
      </c>
      <c r="B3" s="1" t="s">
        <v>72</v>
      </c>
      <c r="C3" s="1">
        <v>16.9</v>
      </c>
      <c r="D3" s="1">
        <v>20</v>
      </c>
      <c r="E3" s="1">
        <v>35.6</v>
      </c>
      <c r="F3" s="1">
        <v>93.5</v>
      </c>
    </row>
    <row r="4" spans="1:6">
      <c r="A4" s="1"/>
      <c r="B4" s="1" t="s">
        <v>73</v>
      </c>
      <c r="C4" s="1">
        <v>3.56</v>
      </c>
      <c r="D4" s="1">
        <v>10</v>
      </c>
      <c r="E4" s="1">
        <v>12.9</v>
      </c>
      <c r="F4" s="1">
        <v>93.4</v>
      </c>
    </row>
    <row r="5" spans="1:6">
      <c r="A5" s="1"/>
      <c r="B5" s="1" t="s">
        <v>74</v>
      </c>
      <c r="C5" s="1">
        <v>78.1</v>
      </c>
      <c r="D5" s="1">
        <v>40</v>
      </c>
      <c r="E5" s="1">
        <v>115</v>
      </c>
      <c r="F5" s="1">
        <v>92.3</v>
      </c>
    </row>
    <row r="6" ht="36" customHeight="1" spans="1:6">
      <c r="A6" s="1" t="s">
        <v>63</v>
      </c>
      <c r="B6" s="1" t="s">
        <v>72</v>
      </c>
      <c r="C6" s="1">
        <v>60.2</v>
      </c>
      <c r="D6" s="1">
        <v>20</v>
      </c>
      <c r="E6" s="1">
        <v>78.3</v>
      </c>
      <c r="F6" s="1">
        <v>90.5</v>
      </c>
    </row>
    <row r="7" spans="1:6">
      <c r="A7" s="1"/>
      <c r="B7" s="1" t="s">
        <v>73</v>
      </c>
      <c r="C7" s="1">
        <v>11.8</v>
      </c>
      <c r="D7" s="1">
        <v>10</v>
      </c>
      <c r="E7" s="1">
        <v>21.6</v>
      </c>
      <c r="F7" s="1">
        <v>98</v>
      </c>
    </row>
    <row r="8" spans="1:6">
      <c r="A8" s="1"/>
      <c r="B8" s="1" t="s">
        <v>74</v>
      </c>
      <c r="C8" s="1">
        <v>31.2</v>
      </c>
      <c r="D8" s="1">
        <v>40</v>
      </c>
      <c r="E8" s="1">
        <v>70.3</v>
      </c>
      <c r="F8" s="1">
        <v>97.8</v>
      </c>
    </row>
    <row r="9" ht="37.5" customHeight="1" spans="1:6">
      <c r="A9" s="1" t="s">
        <v>64</v>
      </c>
      <c r="B9" s="1" t="s">
        <v>72</v>
      </c>
      <c r="C9" s="1">
        <v>32.3</v>
      </c>
      <c r="D9" s="1">
        <v>20</v>
      </c>
      <c r="E9" s="1">
        <v>51.5</v>
      </c>
      <c r="F9" s="1">
        <v>96</v>
      </c>
    </row>
    <row r="10" spans="1:6">
      <c r="A10" s="1"/>
      <c r="B10" s="1" t="s">
        <v>73</v>
      </c>
      <c r="C10" s="1">
        <v>20.8</v>
      </c>
      <c r="D10" s="1">
        <v>10</v>
      </c>
      <c r="E10" s="1">
        <v>29.9</v>
      </c>
      <c r="F10" s="1">
        <v>91</v>
      </c>
    </row>
    <row r="11" spans="1:6">
      <c r="A11" s="1"/>
      <c r="B11" s="1" t="s">
        <v>74</v>
      </c>
      <c r="C11" s="1">
        <v>52.4</v>
      </c>
      <c r="D11" s="1">
        <v>40</v>
      </c>
      <c r="E11" s="1">
        <v>91.6</v>
      </c>
      <c r="F11" s="1">
        <v>91</v>
      </c>
    </row>
  </sheetData>
  <mergeCells count="7">
    <mergeCell ref="C1:E1"/>
    <mergeCell ref="A1:A2"/>
    <mergeCell ref="A3:A5"/>
    <mergeCell ref="A6:A8"/>
    <mergeCell ref="A9:A11"/>
    <mergeCell ref="B1:B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Single-factor-Sodium chloride</vt:lpstr>
      <vt:lpstr>Single-factor-Hydrochloric acid</vt:lpstr>
      <vt:lpstr>Single-factor-Boric acid</vt:lpstr>
      <vt:lpstr>Precision</vt:lpstr>
      <vt:lpstr>Detection limit</vt:lpstr>
      <vt:lpstr>Mass Balance</vt:lpstr>
      <vt:lpstr>Standard recovery rate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李明</cp:lastModifiedBy>
  <dcterms:created xsi:type="dcterms:W3CDTF">2023-05-12T11:15:00Z</dcterms:created>
  <dcterms:modified xsi:type="dcterms:W3CDTF">2025-11-28T02:28:07Z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79306B6675C3491589835147711284CB_12</vt:lpwstr>
  </property>
</Properties>
</file>