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GGs\5. 成文\manuscript_20251001\1022\ACS\chemicl science 2轮\response\"/>
    </mc:Choice>
  </mc:AlternateContent>
  <xr:revisionPtr revIDLastSave="0" documentId="13_ncr:1_{9AF704DC-B4A4-4E2F-A3A4-98ED119005B0}" xr6:coauthVersionLast="47" xr6:coauthVersionMax="47" xr10:uidLastSave="{00000000-0000-0000-0000-000000000000}"/>
  <bookViews>
    <workbookView xWindow="-30828" yWindow="-108" windowWidth="30936" windowHeight="16776" firstSheet="1" activeTab="6" xr2:uid="{E2D63395-6BF1-417C-9F7A-D6C6A2E8D7E5}"/>
  </bookViews>
  <sheets>
    <sheet name="MCF-7 species" sheetId="12" r:id="rId1"/>
    <sheet name="MCF-7 chain composition level" sheetId="15" r:id="rId2"/>
    <sheet name="MCF-7 C=C location level" sheetId="18" r:id="rId3"/>
    <sheet name="MCF-10A species" sheetId="13" r:id="rId4"/>
    <sheet name="MCF-10A chain composition level" sheetId="14" r:id="rId5"/>
    <sheet name="MCF-10A C=C location level" sheetId="17" r:id="rId6"/>
    <sheet name="Primer" sheetId="19" r:id="rId7"/>
    <sheet name="Enzymes" sheetId="20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1" i="13" l="1"/>
  <c r="O241" i="13"/>
  <c r="N241" i="13"/>
  <c r="M241" i="13"/>
  <c r="L241" i="13"/>
  <c r="K241" i="13"/>
  <c r="P226" i="13"/>
  <c r="O226" i="13"/>
  <c r="N226" i="13"/>
  <c r="M226" i="13"/>
  <c r="L226" i="13"/>
  <c r="K226" i="13"/>
  <c r="P217" i="13"/>
  <c r="O217" i="13"/>
  <c r="N217" i="13"/>
  <c r="M217" i="13"/>
  <c r="L217" i="13"/>
  <c r="K217" i="13"/>
  <c r="P209" i="13"/>
  <c r="O209" i="13"/>
  <c r="N209" i="13"/>
  <c r="M209" i="13"/>
  <c r="L209" i="13"/>
  <c r="K209" i="13"/>
  <c r="P206" i="13"/>
  <c r="O206" i="13"/>
  <c r="N206" i="13"/>
  <c r="M206" i="13"/>
  <c r="L206" i="13"/>
  <c r="K206" i="13"/>
  <c r="P200" i="13"/>
  <c r="O200" i="13"/>
  <c r="N200" i="13"/>
  <c r="M200" i="13"/>
  <c r="L200" i="13"/>
  <c r="K200" i="13"/>
  <c r="P191" i="13"/>
  <c r="O191" i="13"/>
  <c r="N191" i="13"/>
  <c r="M191" i="13"/>
  <c r="L191" i="13"/>
  <c r="K191" i="13"/>
  <c r="P182" i="13"/>
  <c r="O182" i="13"/>
  <c r="N182" i="13"/>
  <c r="M182" i="13"/>
  <c r="L182" i="13"/>
  <c r="K182" i="13"/>
  <c r="P175" i="13"/>
  <c r="O175" i="13"/>
  <c r="N175" i="13"/>
  <c r="M175" i="13"/>
  <c r="L175" i="13"/>
  <c r="K175" i="13"/>
  <c r="P172" i="13"/>
  <c r="O172" i="13"/>
  <c r="N172" i="13"/>
  <c r="M172" i="13"/>
  <c r="L172" i="13"/>
  <c r="K172" i="13"/>
  <c r="P150" i="13"/>
  <c r="O150" i="13"/>
  <c r="N150" i="13"/>
  <c r="M150" i="13"/>
  <c r="L150" i="13"/>
  <c r="K150" i="13"/>
  <c r="M147" i="13"/>
  <c r="L147" i="13"/>
  <c r="K147" i="13"/>
  <c r="P146" i="13"/>
  <c r="O146" i="13"/>
  <c r="N146" i="13"/>
  <c r="R146" i="13" s="1"/>
  <c r="P145" i="13"/>
  <c r="O145" i="13"/>
  <c r="N145" i="13"/>
  <c r="Q145" i="13" s="1"/>
  <c r="P144" i="13"/>
  <c r="P147" i="13" s="1"/>
  <c r="O144" i="13"/>
  <c r="O147" i="13" s="1"/>
  <c r="N144" i="13"/>
  <c r="N147" i="13" s="1"/>
  <c r="P143" i="13"/>
  <c r="N143" i="13"/>
  <c r="M143" i="13"/>
  <c r="L143" i="13"/>
  <c r="K143" i="13"/>
  <c r="O142" i="13"/>
  <c r="R142" i="13" s="1"/>
  <c r="O141" i="13"/>
  <c r="R141" i="13" s="1"/>
  <c r="P140" i="13"/>
  <c r="O140" i="13"/>
  <c r="N140" i="13"/>
  <c r="M140" i="13"/>
  <c r="L140" i="13"/>
  <c r="K140" i="13"/>
  <c r="P113" i="13"/>
  <c r="O113" i="13"/>
  <c r="N113" i="13"/>
  <c r="M113" i="13"/>
  <c r="L113" i="13"/>
  <c r="K113" i="13"/>
  <c r="R112" i="13"/>
  <c r="Q112" i="13"/>
  <c r="R111" i="13"/>
  <c r="Q111" i="13"/>
  <c r="R110" i="13"/>
  <c r="Q110" i="13"/>
  <c r="R109" i="13"/>
  <c r="Q109" i="13"/>
  <c r="R108" i="13"/>
  <c r="Q108" i="13"/>
  <c r="P107" i="13"/>
  <c r="O107" i="13"/>
  <c r="N107" i="13"/>
  <c r="M107" i="13"/>
  <c r="L107" i="13"/>
  <c r="K107" i="13"/>
  <c r="R106" i="13"/>
  <c r="S106" i="13" s="1"/>
  <c r="Q106" i="13"/>
  <c r="R105" i="13"/>
  <c r="Q105" i="13"/>
  <c r="S105" i="13" s="1"/>
  <c r="M104" i="13"/>
  <c r="L104" i="13"/>
  <c r="K104" i="13"/>
  <c r="P103" i="13"/>
  <c r="O103" i="13"/>
  <c r="N103" i="13"/>
  <c r="R103" i="13" s="1"/>
  <c r="P102" i="13"/>
  <c r="O102" i="13"/>
  <c r="N102" i="13"/>
  <c r="P101" i="13"/>
  <c r="O101" i="13"/>
  <c r="Q101" i="13" s="1"/>
  <c r="N101" i="13"/>
  <c r="P100" i="13"/>
  <c r="O100" i="13"/>
  <c r="N100" i="13"/>
  <c r="R100" i="13" s="1"/>
  <c r="P99" i="13"/>
  <c r="O99" i="13"/>
  <c r="N99" i="13"/>
  <c r="R99" i="13" s="1"/>
  <c r="P98" i="13"/>
  <c r="O98" i="13"/>
  <c r="N98" i="13"/>
  <c r="R98" i="13" s="1"/>
  <c r="P97" i="13"/>
  <c r="O97" i="13"/>
  <c r="N97" i="13"/>
  <c r="R97" i="13" s="1"/>
  <c r="P96" i="13"/>
  <c r="O96" i="13"/>
  <c r="N96" i="13"/>
  <c r="P95" i="13"/>
  <c r="O95" i="13"/>
  <c r="N95" i="13"/>
  <c r="P94" i="13"/>
  <c r="O94" i="13"/>
  <c r="N94" i="13"/>
  <c r="P93" i="13"/>
  <c r="O93" i="13"/>
  <c r="N93" i="13"/>
  <c r="R93" i="13" s="1"/>
  <c r="P92" i="13"/>
  <c r="O92" i="13"/>
  <c r="N92" i="13"/>
  <c r="R92" i="13" s="1"/>
  <c r="P91" i="13"/>
  <c r="O91" i="13"/>
  <c r="N91" i="13"/>
  <c r="Q91" i="13" s="1"/>
  <c r="P90" i="13"/>
  <c r="O90" i="13"/>
  <c r="N90" i="13"/>
  <c r="R90" i="13" s="1"/>
  <c r="P89" i="13"/>
  <c r="O89" i="13"/>
  <c r="N89" i="13"/>
  <c r="R89" i="13" s="1"/>
  <c r="P88" i="13"/>
  <c r="O88" i="13"/>
  <c r="N88" i="13"/>
  <c r="P87" i="13"/>
  <c r="O87" i="13"/>
  <c r="N87" i="13"/>
  <c r="P86" i="13"/>
  <c r="O86" i="13"/>
  <c r="N86" i="13"/>
  <c r="M86" i="13"/>
  <c r="L86" i="13"/>
  <c r="K86" i="13"/>
  <c r="P84" i="13"/>
  <c r="O84" i="13"/>
  <c r="N84" i="13"/>
  <c r="M84" i="13"/>
  <c r="L84" i="13"/>
  <c r="K84" i="13"/>
  <c r="N72" i="13"/>
  <c r="M72" i="13"/>
  <c r="L72" i="13"/>
  <c r="K72" i="13"/>
  <c r="P71" i="13"/>
  <c r="O71" i="13"/>
  <c r="P70" i="13"/>
  <c r="O70" i="13"/>
  <c r="P69" i="13"/>
  <c r="O69" i="13"/>
  <c r="P68" i="13"/>
  <c r="O68" i="13"/>
  <c r="P67" i="13"/>
  <c r="O67" i="13"/>
  <c r="N67" i="13"/>
  <c r="M67" i="13"/>
  <c r="L67" i="13"/>
  <c r="K67" i="13"/>
  <c r="M65" i="13"/>
  <c r="L65" i="13"/>
  <c r="K65" i="13"/>
  <c r="P64" i="13"/>
  <c r="O64" i="13"/>
  <c r="N64" i="13"/>
  <c r="R64" i="13" s="1"/>
  <c r="S64" i="13" s="1"/>
  <c r="P63" i="13"/>
  <c r="O63" i="13"/>
  <c r="N63" i="13"/>
  <c r="R63" i="13" s="1"/>
  <c r="S63" i="13" s="1"/>
  <c r="P62" i="13"/>
  <c r="O62" i="13"/>
  <c r="N62" i="13"/>
  <c r="R62" i="13" s="1"/>
  <c r="S62" i="13" s="1"/>
  <c r="P61" i="13"/>
  <c r="O61" i="13"/>
  <c r="N61" i="13"/>
  <c r="P60" i="13"/>
  <c r="O60" i="13"/>
  <c r="N60" i="13"/>
  <c r="R60" i="13" s="1"/>
  <c r="S60" i="13" s="1"/>
  <c r="P59" i="13"/>
  <c r="O59" i="13"/>
  <c r="N59" i="13"/>
  <c r="R59" i="13" s="1"/>
  <c r="S59" i="13" s="1"/>
  <c r="P58" i="13"/>
  <c r="O58" i="13"/>
  <c r="N58" i="13"/>
  <c r="P57" i="13"/>
  <c r="O57" i="13"/>
  <c r="N57" i="13"/>
  <c r="R57" i="13" s="1"/>
  <c r="S57" i="13" s="1"/>
  <c r="P56" i="13"/>
  <c r="O56" i="13"/>
  <c r="N56" i="13"/>
  <c r="R56" i="13" s="1"/>
  <c r="S56" i="13" s="1"/>
  <c r="P55" i="13"/>
  <c r="O55" i="13"/>
  <c r="N55" i="13"/>
  <c r="R55" i="13" s="1"/>
  <c r="S55" i="13" s="1"/>
  <c r="P54" i="13"/>
  <c r="O54" i="13"/>
  <c r="N54" i="13"/>
  <c r="R54" i="13" s="1"/>
  <c r="S54" i="13" s="1"/>
  <c r="P53" i="13"/>
  <c r="O53" i="13"/>
  <c r="N53" i="13"/>
  <c r="P52" i="13"/>
  <c r="O52" i="13"/>
  <c r="N52" i="13"/>
  <c r="P51" i="13"/>
  <c r="O51" i="13"/>
  <c r="N51" i="13"/>
  <c r="P50" i="13"/>
  <c r="O50" i="13"/>
  <c r="N50" i="13"/>
  <c r="R50" i="13" s="1"/>
  <c r="S50" i="13" s="1"/>
  <c r="P49" i="13"/>
  <c r="O49" i="13"/>
  <c r="N49" i="13"/>
  <c r="P48" i="13"/>
  <c r="O48" i="13"/>
  <c r="N48" i="13"/>
  <c r="R48" i="13" s="1"/>
  <c r="S48" i="13" s="1"/>
  <c r="P47" i="13"/>
  <c r="O47" i="13"/>
  <c r="N47" i="13"/>
  <c r="R47" i="13" s="1"/>
  <c r="S47" i="13" s="1"/>
  <c r="P46" i="13"/>
  <c r="O46" i="13"/>
  <c r="N46" i="13"/>
  <c r="R46" i="13" s="1"/>
  <c r="S46" i="13" s="1"/>
  <c r="P45" i="13"/>
  <c r="O45" i="13"/>
  <c r="N45" i="13"/>
  <c r="P44" i="13"/>
  <c r="O44" i="13"/>
  <c r="N44" i="13"/>
  <c r="P43" i="13"/>
  <c r="O43" i="13"/>
  <c r="N43" i="13"/>
  <c r="R43" i="13" s="1"/>
  <c r="S43" i="13" s="1"/>
  <c r="P42" i="13"/>
  <c r="O42" i="13"/>
  <c r="N42" i="13"/>
  <c r="P41" i="13"/>
  <c r="O41" i="13"/>
  <c r="N41" i="13"/>
  <c r="R41" i="13" s="1"/>
  <c r="S41" i="13" s="1"/>
  <c r="P40" i="13"/>
  <c r="O40" i="13"/>
  <c r="N40" i="13"/>
  <c r="P39" i="13"/>
  <c r="O39" i="13"/>
  <c r="N39" i="13"/>
  <c r="P38" i="13"/>
  <c r="O38" i="13"/>
  <c r="N38" i="13"/>
  <c r="R38" i="13" s="1"/>
  <c r="S38" i="13" s="1"/>
  <c r="P37" i="13"/>
  <c r="O37" i="13"/>
  <c r="N37" i="13"/>
  <c r="P36" i="13"/>
  <c r="O36" i="13"/>
  <c r="N36" i="13"/>
  <c r="P35" i="13"/>
  <c r="O35" i="13"/>
  <c r="N35" i="13"/>
  <c r="M35" i="13"/>
  <c r="L35" i="13"/>
  <c r="K35" i="13"/>
  <c r="P33" i="13"/>
  <c r="O33" i="13"/>
  <c r="M33" i="13"/>
  <c r="L33" i="13"/>
  <c r="K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R39" i="13" l="1"/>
  <c r="S39" i="13" s="1"/>
  <c r="Q88" i="13"/>
  <c r="S111" i="13"/>
  <c r="R36" i="13"/>
  <c r="R95" i="13"/>
  <c r="S112" i="13"/>
  <c r="R91" i="13"/>
  <c r="S91" i="13" s="1"/>
  <c r="R102" i="13"/>
  <c r="N104" i="13"/>
  <c r="R61" i="13"/>
  <c r="S61" i="13" s="1"/>
  <c r="P104" i="13"/>
  <c r="R51" i="13"/>
  <c r="S51" i="13" s="1"/>
  <c r="S110" i="13"/>
  <c r="R42" i="13"/>
  <c r="S42" i="13" s="1"/>
  <c r="R58" i="13"/>
  <c r="S58" i="13" s="1"/>
  <c r="R37" i="13"/>
  <c r="S37" i="13" s="1"/>
  <c r="R53" i="13"/>
  <c r="S53" i="13" s="1"/>
  <c r="P65" i="13"/>
  <c r="Q93" i="13"/>
  <c r="N33" i="13"/>
  <c r="S109" i="13"/>
  <c r="P72" i="13"/>
  <c r="Q146" i="13"/>
  <c r="S146" i="13" s="1"/>
  <c r="O104" i="13"/>
  <c r="S93" i="13"/>
  <c r="Q36" i="13"/>
  <c r="S36" i="13" s="1"/>
  <c r="S108" i="13"/>
  <c r="R52" i="13"/>
  <c r="S52" i="13" s="1"/>
  <c r="R94" i="13"/>
  <c r="Q99" i="13"/>
  <c r="S99" i="13" s="1"/>
  <c r="R145" i="13"/>
  <c r="R44" i="13"/>
  <c r="S44" i="13" s="1"/>
  <c r="R49" i="13"/>
  <c r="S49" i="13" s="1"/>
  <c r="O72" i="13"/>
  <c r="R96" i="13"/>
  <c r="Q96" i="13"/>
  <c r="R101" i="13"/>
  <c r="S101" i="13" s="1"/>
  <c r="R40" i="13"/>
  <c r="S40" i="13" s="1"/>
  <c r="R45" i="13"/>
  <c r="S45" i="13" s="1"/>
  <c r="O65" i="13"/>
  <c r="R88" i="13"/>
  <c r="S88" i="13" s="1"/>
  <c r="O143" i="13"/>
  <c r="S102" i="13"/>
  <c r="S89" i="13"/>
  <c r="S92" i="13"/>
  <c r="S90" i="13"/>
  <c r="S145" i="13"/>
  <c r="N65" i="13"/>
  <c r="Q94" i="13"/>
  <c r="Q102" i="13"/>
  <c r="Q92" i="13"/>
  <c r="Q100" i="13"/>
  <c r="S100" i="13" s="1"/>
  <c r="Q89" i="13"/>
  <c r="Q103" i="13"/>
  <c r="S103" i="13" s="1"/>
  <c r="Q95" i="13"/>
  <c r="S95" i="13" s="1"/>
  <c r="R87" i="13"/>
  <c r="Q141" i="13"/>
  <c r="S141" i="13" s="1"/>
  <c r="Q144" i="13"/>
  <c r="Q97" i="13"/>
  <c r="S97" i="13" s="1"/>
  <c r="Q90" i="13"/>
  <c r="Q98" i="13"/>
  <c r="S98" i="13" s="1"/>
  <c r="R144" i="13"/>
  <c r="Q87" i="13"/>
  <c r="Q142" i="13"/>
  <c r="S142" i="13" s="1"/>
  <c r="S94" i="13" l="1"/>
  <c r="S96" i="13"/>
  <c r="S144" i="13"/>
  <c r="S87" i="13"/>
  <c r="D9" i="18" l="1"/>
  <c r="D21" i="18" l="1"/>
  <c r="C12" i="18"/>
  <c r="D12" i="18" s="1"/>
  <c r="C5" i="18"/>
  <c r="D5" i="18"/>
  <c r="D18" i="18"/>
  <c r="D19" i="18"/>
  <c r="D20" i="18"/>
  <c r="D13" i="17"/>
  <c r="D14" i="17"/>
  <c r="D16" i="17"/>
  <c r="D17" i="17"/>
  <c r="D19" i="17"/>
  <c r="D20" i="17"/>
  <c r="D21" i="17"/>
  <c r="D22" i="17"/>
  <c r="D23" i="17"/>
  <c r="D24" i="17"/>
  <c r="D26" i="17"/>
  <c r="D27" i="17"/>
  <c r="D28" i="17"/>
  <c r="D29" i="17"/>
  <c r="D30" i="17"/>
  <c r="D31" i="17"/>
  <c r="D32" i="17"/>
  <c r="D25" i="17"/>
  <c r="D6" i="18"/>
  <c r="D8" i="18"/>
  <c r="D10" i="18"/>
  <c r="D13" i="18"/>
  <c r="D15" i="18"/>
  <c r="D17" i="18"/>
  <c r="D3" i="18"/>
  <c r="I4" i="15" l="1"/>
  <c r="J4" i="15"/>
  <c r="K4" i="15"/>
  <c r="I5" i="15"/>
  <c r="J5" i="15"/>
  <c r="K5" i="15" s="1"/>
  <c r="I6" i="15"/>
  <c r="J6" i="15"/>
  <c r="K6" i="15"/>
  <c r="I7" i="15"/>
  <c r="J7" i="15"/>
  <c r="K7" i="15"/>
  <c r="I8" i="15"/>
  <c r="J8" i="15"/>
  <c r="K8" i="15"/>
  <c r="I9" i="15"/>
  <c r="J9" i="15"/>
  <c r="I10" i="15"/>
  <c r="J10" i="15"/>
  <c r="K10" i="15" s="1"/>
  <c r="I11" i="15"/>
  <c r="K11" i="15" s="1"/>
  <c r="J11" i="15"/>
  <c r="I12" i="15"/>
  <c r="J12" i="15"/>
  <c r="I13" i="15"/>
  <c r="J13" i="15"/>
  <c r="K13" i="15"/>
  <c r="I14" i="15"/>
  <c r="J14" i="15"/>
  <c r="K14" i="15" s="1"/>
  <c r="I15" i="15"/>
  <c r="J15" i="15"/>
  <c r="K15" i="15" s="1"/>
  <c r="I16" i="15"/>
  <c r="J16" i="15"/>
  <c r="K16" i="15" s="1"/>
  <c r="I17" i="15"/>
  <c r="J17" i="15"/>
  <c r="I18" i="15"/>
  <c r="J18" i="15"/>
  <c r="I19" i="15"/>
  <c r="J19" i="15"/>
  <c r="K19" i="15"/>
  <c r="I20" i="15"/>
  <c r="J20" i="15"/>
  <c r="K20" i="15"/>
  <c r="I21" i="15"/>
  <c r="J21" i="15"/>
  <c r="K21" i="15" s="1"/>
  <c r="I22" i="15"/>
  <c r="J22" i="15"/>
  <c r="K22" i="15" s="1"/>
  <c r="I23" i="15"/>
  <c r="J23" i="15"/>
  <c r="K23" i="15"/>
  <c r="I24" i="15"/>
  <c r="J24" i="15"/>
  <c r="I25" i="15"/>
  <c r="J25" i="15"/>
  <c r="I26" i="15"/>
  <c r="J26" i="15"/>
  <c r="K26" i="15" s="1"/>
  <c r="I27" i="15"/>
  <c r="J27" i="15"/>
  <c r="K27" i="15"/>
  <c r="I28" i="15"/>
  <c r="J28" i="15"/>
  <c r="I29" i="15"/>
  <c r="J29" i="15"/>
  <c r="K29" i="15"/>
  <c r="I30" i="15"/>
  <c r="J30" i="15"/>
  <c r="K30" i="15" s="1"/>
  <c r="I31" i="15"/>
  <c r="J31" i="15"/>
  <c r="K31" i="15" s="1"/>
  <c r="I32" i="15"/>
  <c r="K32" i="15" s="1"/>
  <c r="J32" i="15"/>
  <c r="I33" i="15"/>
  <c r="J33" i="15"/>
  <c r="K33" i="15" s="1"/>
  <c r="I34" i="15"/>
  <c r="J34" i="15"/>
  <c r="K34" i="15"/>
  <c r="I35" i="15"/>
  <c r="J35" i="15"/>
  <c r="K35" i="15"/>
  <c r="I36" i="15"/>
  <c r="J36" i="15"/>
  <c r="K36" i="15" s="1"/>
  <c r="I37" i="15"/>
  <c r="J37" i="15"/>
  <c r="I38" i="15"/>
  <c r="J38" i="15"/>
  <c r="K38" i="15" s="1"/>
  <c r="I39" i="15"/>
  <c r="J39" i="15"/>
  <c r="K39" i="15"/>
  <c r="I40" i="15"/>
  <c r="J40" i="15"/>
  <c r="K40" i="15" s="1"/>
  <c r="I41" i="15"/>
  <c r="J41" i="15"/>
  <c r="I42" i="15"/>
  <c r="J42" i="15"/>
  <c r="K42" i="15" s="1"/>
  <c r="I43" i="15"/>
  <c r="J43" i="15"/>
  <c r="I44" i="15"/>
  <c r="J44" i="15"/>
  <c r="I45" i="15"/>
  <c r="J45" i="15"/>
  <c r="K45" i="15" s="1"/>
  <c r="I46" i="15"/>
  <c r="J46" i="15"/>
  <c r="K46" i="15" s="1"/>
  <c r="I47" i="15"/>
  <c r="J47" i="15"/>
  <c r="I48" i="15"/>
  <c r="J48" i="15"/>
  <c r="K48" i="15"/>
  <c r="I49" i="15"/>
  <c r="J49" i="15"/>
  <c r="K49" i="15" s="1"/>
  <c r="I50" i="15"/>
  <c r="J50" i="15"/>
  <c r="K50" i="15"/>
  <c r="I51" i="15"/>
  <c r="J51" i="15"/>
  <c r="K51" i="15"/>
  <c r="I52" i="15"/>
  <c r="J52" i="15"/>
  <c r="K52" i="15"/>
  <c r="I53" i="15"/>
  <c r="J53" i="15"/>
  <c r="I54" i="15"/>
  <c r="J54" i="15"/>
  <c r="K54" i="15"/>
  <c r="I55" i="15"/>
  <c r="J55" i="15"/>
  <c r="K55" i="15" s="1"/>
  <c r="I56" i="15"/>
  <c r="J56" i="15"/>
  <c r="K56" i="15"/>
  <c r="I57" i="15"/>
  <c r="J57" i="15"/>
  <c r="I58" i="15"/>
  <c r="J58" i="15"/>
  <c r="I59" i="15"/>
  <c r="J59" i="15"/>
  <c r="K59" i="15" s="1"/>
  <c r="I60" i="15"/>
  <c r="J60" i="15"/>
  <c r="I61" i="15"/>
  <c r="J61" i="15"/>
  <c r="K61" i="15"/>
  <c r="I62" i="15"/>
  <c r="J62" i="15"/>
  <c r="I63" i="15"/>
  <c r="J63" i="15"/>
  <c r="K63" i="15" s="1"/>
  <c r="I64" i="15"/>
  <c r="K64" i="15" s="1"/>
  <c r="J64" i="15"/>
  <c r="I65" i="15"/>
  <c r="J65" i="15"/>
  <c r="I66" i="15"/>
  <c r="J66" i="15"/>
  <c r="I67" i="15"/>
  <c r="J67" i="15"/>
  <c r="K67" i="15"/>
  <c r="I68" i="15"/>
  <c r="J68" i="15"/>
  <c r="K68" i="15"/>
  <c r="I69" i="15"/>
  <c r="J69" i="15"/>
  <c r="K69" i="15" s="1"/>
  <c r="I70" i="15"/>
  <c r="J70" i="15"/>
  <c r="K70" i="15" s="1"/>
  <c r="I71" i="15"/>
  <c r="J71" i="15"/>
  <c r="K71" i="15" s="1"/>
  <c r="I72" i="15"/>
  <c r="J72" i="15"/>
  <c r="K72" i="15"/>
  <c r="I73" i="15"/>
  <c r="J73" i="15"/>
  <c r="I74" i="15"/>
  <c r="J74" i="15"/>
  <c r="K74" i="15" s="1"/>
  <c r="I75" i="15"/>
  <c r="J75" i="15"/>
  <c r="I76" i="15"/>
  <c r="J76" i="15"/>
  <c r="I77" i="15"/>
  <c r="J77" i="15"/>
  <c r="K77" i="15" s="1"/>
  <c r="I78" i="15"/>
  <c r="J78" i="15"/>
  <c r="I79" i="15"/>
  <c r="J79" i="15"/>
  <c r="K79" i="15" s="1"/>
  <c r="I80" i="15"/>
  <c r="J80" i="15"/>
  <c r="K80" i="15"/>
  <c r="I81" i="15"/>
  <c r="J81" i="15"/>
  <c r="K81" i="15" s="1"/>
  <c r="I82" i="15"/>
  <c r="J82" i="15"/>
  <c r="K82" i="15"/>
  <c r="I83" i="15"/>
  <c r="J83" i="15"/>
  <c r="K83" i="15" s="1"/>
  <c r="I84" i="15"/>
  <c r="J84" i="15"/>
  <c r="K84" i="15" s="1"/>
  <c r="I85" i="15"/>
  <c r="J85" i="15"/>
  <c r="I86" i="15"/>
  <c r="J86" i="15"/>
  <c r="K86" i="15"/>
  <c r="I87" i="15"/>
  <c r="J87" i="15"/>
  <c r="K87" i="15"/>
  <c r="I88" i="15"/>
  <c r="J88" i="15"/>
  <c r="K88" i="15"/>
  <c r="I89" i="15"/>
  <c r="J89" i="15"/>
  <c r="I90" i="15"/>
  <c r="J90" i="15"/>
  <c r="K90" i="15" s="1"/>
  <c r="I91" i="15"/>
  <c r="K91" i="15" s="1"/>
  <c r="J91" i="15"/>
  <c r="I92" i="15"/>
  <c r="J92" i="15"/>
  <c r="I93" i="15"/>
  <c r="J93" i="15"/>
  <c r="K93" i="15"/>
  <c r="I94" i="15"/>
  <c r="J94" i="15"/>
  <c r="I95" i="15"/>
  <c r="J95" i="15"/>
  <c r="K95" i="15" s="1"/>
  <c r="I96" i="15"/>
  <c r="J96" i="15"/>
  <c r="K96" i="15" s="1"/>
  <c r="I97" i="15"/>
  <c r="J97" i="15"/>
  <c r="I98" i="15"/>
  <c r="J98" i="15"/>
  <c r="K98" i="15"/>
  <c r="I99" i="15"/>
  <c r="J99" i="15"/>
  <c r="K99" i="15"/>
  <c r="I100" i="15"/>
  <c r="J100" i="15"/>
  <c r="K100" i="15" s="1"/>
  <c r="I101" i="15"/>
  <c r="J101" i="15"/>
  <c r="K101" i="15" s="1"/>
  <c r="I102" i="15"/>
  <c r="J102" i="15"/>
  <c r="K102" i="15"/>
  <c r="I103" i="15"/>
  <c r="J103" i="15"/>
  <c r="I104" i="15"/>
  <c r="J104" i="15"/>
  <c r="K104" i="15" s="1"/>
  <c r="I105" i="15"/>
  <c r="J105" i="15"/>
  <c r="I106" i="15"/>
  <c r="J106" i="15"/>
  <c r="K106" i="15" s="1"/>
  <c r="I107" i="15"/>
  <c r="J107" i="15"/>
  <c r="K107" i="15" s="1"/>
  <c r="I108" i="15"/>
  <c r="J108" i="15"/>
  <c r="I109" i="15"/>
  <c r="J109" i="15"/>
  <c r="K109" i="15" s="1"/>
  <c r="I110" i="15"/>
  <c r="J110" i="15"/>
  <c r="I111" i="15"/>
  <c r="J111" i="15"/>
  <c r="K111" i="15" s="1"/>
  <c r="I112" i="15"/>
  <c r="J112" i="15"/>
  <c r="K112" i="15"/>
  <c r="I113" i="15"/>
  <c r="J113" i="15"/>
  <c r="K113" i="15" s="1"/>
  <c r="I114" i="15"/>
  <c r="J114" i="15"/>
  <c r="K114" i="15" s="1"/>
  <c r="I115" i="15"/>
  <c r="J115" i="15"/>
  <c r="K115" i="15"/>
  <c r="I116" i="15"/>
  <c r="J116" i="15"/>
  <c r="K116" i="15"/>
  <c r="I117" i="15"/>
  <c r="J117" i="15"/>
  <c r="K117" i="15" s="1"/>
  <c r="I118" i="15"/>
  <c r="J118" i="15"/>
  <c r="K118" i="15" s="1"/>
  <c r="I119" i="15"/>
  <c r="J119" i="15"/>
  <c r="K119" i="15"/>
  <c r="I120" i="15"/>
  <c r="J120" i="15"/>
  <c r="K120" i="15" s="1"/>
  <c r="I121" i="15"/>
  <c r="J121" i="15"/>
  <c r="I122" i="15"/>
  <c r="J122" i="15"/>
  <c r="K122" i="15" s="1"/>
  <c r="I123" i="15"/>
  <c r="J123" i="15"/>
  <c r="K123" i="15" s="1"/>
  <c r="I124" i="15"/>
  <c r="J124" i="15"/>
  <c r="I125" i="15"/>
  <c r="J125" i="15"/>
  <c r="K125" i="15"/>
  <c r="I126" i="15"/>
  <c r="J126" i="15"/>
  <c r="I127" i="15"/>
  <c r="J127" i="15"/>
  <c r="K127" i="15"/>
  <c r="I128" i="15"/>
  <c r="J128" i="15"/>
  <c r="I129" i="15"/>
  <c r="J129" i="15"/>
  <c r="K129" i="15" s="1"/>
  <c r="I130" i="15"/>
  <c r="J130" i="15"/>
  <c r="K130" i="15" s="1"/>
  <c r="I131" i="15"/>
  <c r="J131" i="15"/>
  <c r="K131" i="15" s="1"/>
  <c r="I132" i="15"/>
  <c r="J132" i="15"/>
  <c r="K132" i="15" s="1"/>
  <c r="I133" i="15"/>
  <c r="J133" i="15"/>
  <c r="K133" i="15" s="1"/>
  <c r="I134" i="15"/>
  <c r="J134" i="15"/>
  <c r="I135" i="15"/>
  <c r="J135" i="15"/>
  <c r="K135" i="15"/>
  <c r="I136" i="15"/>
  <c r="J136" i="15"/>
  <c r="K136" i="15" s="1"/>
  <c r="I137" i="15"/>
  <c r="J137" i="15"/>
  <c r="I138" i="15"/>
  <c r="J138" i="15"/>
  <c r="K138" i="15" s="1"/>
  <c r="I139" i="15"/>
  <c r="J139" i="15"/>
  <c r="I140" i="15"/>
  <c r="J140" i="15"/>
  <c r="I141" i="15"/>
  <c r="J141" i="15"/>
  <c r="K141" i="15"/>
  <c r="I142" i="15"/>
  <c r="J142" i="15"/>
  <c r="K142" i="15" s="1"/>
  <c r="I143" i="15"/>
  <c r="J143" i="15"/>
  <c r="K143" i="15" s="1"/>
  <c r="I144" i="15"/>
  <c r="J144" i="15"/>
  <c r="K144" i="15" s="1"/>
  <c r="I145" i="15"/>
  <c r="J145" i="15"/>
  <c r="I146" i="15"/>
  <c r="J146" i="15"/>
  <c r="K146" i="15" s="1"/>
  <c r="I147" i="15"/>
  <c r="J147" i="15"/>
  <c r="K147" i="15"/>
  <c r="I148" i="15"/>
  <c r="J148" i="15"/>
  <c r="K148" i="15"/>
  <c r="I149" i="15"/>
  <c r="J149" i="15"/>
  <c r="K149" i="15" s="1"/>
  <c r="I150" i="15"/>
  <c r="J150" i="15"/>
  <c r="K150" i="15"/>
  <c r="I151" i="15"/>
  <c r="J151" i="15"/>
  <c r="K151" i="15" s="1"/>
  <c r="I152" i="15"/>
  <c r="J152" i="15"/>
  <c r="I153" i="15"/>
  <c r="J153" i="15"/>
  <c r="I154" i="15"/>
  <c r="J154" i="15"/>
  <c r="K154" i="15" s="1"/>
  <c r="I155" i="15"/>
  <c r="J155" i="15"/>
  <c r="K155" i="15"/>
  <c r="I156" i="15"/>
  <c r="J156" i="15"/>
  <c r="I157" i="15"/>
  <c r="J157" i="15"/>
  <c r="K157" i="15"/>
  <c r="I158" i="15"/>
  <c r="J158" i="15"/>
  <c r="I159" i="15"/>
  <c r="J159" i="15"/>
  <c r="K159" i="15"/>
  <c r="I160" i="15"/>
  <c r="J160" i="15"/>
  <c r="K160" i="15"/>
  <c r="I161" i="15"/>
  <c r="J161" i="15"/>
  <c r="K161" i="15" s="1"/>
  <c r="I162" i="15"/>
  <c r="J162" i="15"/>
  <c r="K162" i="15"/>
  <c r="I163" i="15"/>
  <c r="J163" i="15"/>
  <c r="K163" i="15"/>
  <c r="I164" i="15"/>
  <c r="J164" i="15"/>
  <c r="I165" i="15"/>
  <c r="J165" i="15"/>
  <c r="K165" i="15" s="1"/>
  <c r="I166" i="15"/>
  <c r="J166" i="15"/>
  <c r="K166" i="15"/>
  <c r="I167" i="15"/>
  <c r="J167" i="15"/>
  <c r="K167" i="15"/>
  <c r="I168" i="15"/>
  <c r="J168" i="15"/>
  <c r="K168" i="15"/>
  <c r="I169" i="15"/>
  <c r="J169" i="15"/>
  <c r="I170" i="15"/>
  <c r="J170" i="15"/>
  <c r="I171" i="15"/>
  <c r="J171" i="15"/>
  <c r="K171" i="15" s="1"/>
  <c r="I172" i="15"/>
  <c r="J172" i="15"/>
  <c r="I173" i="15"/>
  <c r="J173" i="15"/>
  <c r="K173" i="15"/>
  <c r="I174" i="15"/>
  <c r="J174" i="15"/>
  <c r="K174" i="15" s="1"/>
  <c r="I175" i="15"/>
  <c r="J175" i="15"/>
  <c r="K175" i="15"/>
  <c r="I176" i="15"/>
  <c r="J176" i="15"/>
  <c r="K176" i="15"/>
  <c r="I177" i="15"/>
  <c r="J177" i="15"/>
  <c r="K177" i="15" s="1"/>
  <c r="I178" i="15"/>
  <c r="J178" i="15"/>
  <c r="K178" i="15"/>
  <c r="I179" i="15"/>
  <c r="J179" i="15"/>
  <c r="K179" i="15"/>
  <c r="I180" i="15"/>
  <c r="J180" i="15"/>
  <c r="K180" i="15"/>
  <c r="I181" i="15"/>
  <c r="J181" i="15"/>
  <c r="K181" i="15" s="1"/>
  <c r="I182" i="15"/>
  <c r="J182" i="15"/>
  <c r="K182" i="15"/>
  <c r="I183" i="15"/>
  <c r="J183" i="15"/>
  <c r="K183" i="15" s="1"/>
  <c r="I184" i="15"/>
  <c r="J184" i="15"/>
  <c r="K184" i="15"/>
  <c r="I185" i="15"/>
  <c r="J185" i="15"/>
  <c r="I186" i="15"/>
  <c r="J186" i="15"/>
  <c r="K186" i="15" s="1"/>
  <c r="I187" i="15"/>
  <c r="J187" i="15"/>
  <c r="K187" i="15"/>
  <c r="I188" i="15"/>
  <c r="J188" i="15"/>
  <c r="I189" i="15"/>
  <c r="J189" i="15"/>
  <c r="I190" i="15"/>
  <c r="J190" i="15"/>
  <c r="K190" i="15" s="1"/>
  <c r="I191" i="15"/>
  <c r="J191" i="15"/>
  <c r="K191" i="15"/>
  <c r="I192" i="15"/>
  <c r="J192" i="15"/>
  <c r="K192" i="15"/>
  <c r="I193" i="15"/>
  <c r="J193" i="15"/>
  <c r="K193" i="15" s="1"/>
  <c r="I194" i="15"/>
  <c r="J194" i="15"/>
  <c r="K194" i="15"/>
  <c r="I195" i="15"/>
  <c r="J195" i="15"/>
  <c r="I196" i="15"/>
  <c r="J196" i="15"/>
  <c r="K196" i="15" s="1"/>
  <c r="I197" i="15"/>
  <c r="J197" i="15"/>
  <c r="K197" i="15" s="1"/>
  <c r="I198" i="15"/>
  <c r="J198" i="15"/>
  <c r="K198" i="15"/>
  <c r="I199" i="15"/>
  <c r="J199" i="15"/>
  <c r="K199" i="15"/>
  <c r="I200" i="15"/>
  <c r="J200" i="15"/>
  <c r="K200" i="15"/>
  <c r="I201" i="15"/>
  <c r="J201" i="15"/>
  <c r="I202" i="15"/>
  <c r="J202" i="15"/>
  <c r="I203" i="15"/>
  <c r="J203" i="15"/>
  <c r="K203" i="15"/>
  <c r="I204" i="15"/>
  <c r="J204" i="15"/>
  <c r="I205" i="15"/>
  <c r="J205" i="15"/>
  <c r="K205" i="15"/>
  <c r="I206" i="15"/>
  <c r="J206" i="15"/>
  <c r="K206" i="15" s="1"/>
  <c r="I207" i="15"/>
  <c r="J207" i="15"/>
  <c r="K207" i="15" s="1"/>
  <c r="I208" i="15"/>
  <c r="J208" i="15"/>
  <c r="K208" i="15" s="1"/>
  <c r="I209" i="15"/>
  <c r="J209" i="15"/>
  <c r="I210" i="15"/>
  <c r="J210" i="15"/>
  <c r="K210" i="15"/>
  <c r="I211" i="15"/>
  <c r="J211" i="15"/>
  <c r="K211" i="15"/>
  <c r="I212" i="15"/>
  <c r="J212" i="15"/>
  <c r="K212" i="15"/>
  <c r="I213" i="15"/>
  <c r="J213" i="15"/>
  <c r="I214" i="15"/>
  <c r="J214" i="15"/>
  <c r="I215" i="15"/>
  <c r="J215" i="15"/>
  <c r="K215" i="15" s="1"/>
  <c r="I216" i="15"/>
  <c r="J216" i="15"/>
  <c r="K216" i="15"/>
  <c r="I217" i="15"/>
  <c r="J217" i="15"/>
  <c r="I218" i="15"/>
  <c r="J218" i="15"/>
  <c r="K218" i="15" s="1"/>
  <c r="I219" i="15"/>
  <c r="J219" i="15"/>
  <c r="K219" i="15" s="1"/>
  <c r="I220" i="15"/>
  <c r="J220" i="15"/>
  <c r="I221" i="15"/>
  <c r="J221" i="15"/>
  <c r="I222" i="15"/>
  <c r="J222" i="15"/>
  <c r="K222" i="15" s="1"/>
  <c r="J3" i="15"/>
  <c r="I3" i="15"/>
  <c r="I89" i="14"/>
  <c r="J89" i="14"/>
  <c r="I90" i="14"/>
  <c r="J90" i="14"/>
  <c r="K90" i="14"/>
  <c r="I91" i="14"/>
  <c r="J91" i="14"/>
  <c r="K91" i="14" s="1"/>
  <c r="I92" i="14"/>
  <c r="J92" i="14"/>
  <c r="K92" i="14"/>
  <c r="I93" i="14"/>
  <c r="J93" i="14"/>
  <c r="K93" i="14" s="1"/>
  <c r="I94" i="14"/>
  <c r="J94" i="14"/>
  <c r="K94" i="14" s="1"/>
  <c r="I95" i="14"/>
  <c r="J95" i="14"/>
  <c r="K95" i="14" s="1"/>
  <c r="I96" i="14"/>
  <c r="J96" i="14"/>
  <c r="K96" i="14" s="1"/>
  <c r="I97" i="14"/>
  <c r="J97" i="14"/>
  <c r="K97" i="14"/>
  <c r="I98" i="14"/>
  <c r="J98" i="14"/>
  <c r="K98" i="14" s="1"/>
  <c r="I99" i="14"/>
  <c r="J99" i="14"/>
  <c r="K99" i="14" s="1"/>
  <c r="I100" i="14"/>
  <c r="J100" i="14"/>
  <c r="I101" i="14"/>
  <c r="J101" i="14"/>
  <c r="I102" i="14"/>
  <c r="J102" i="14"/>
  <c r="I103" i="14"/>
  <c r="J103" i="14"/>
  <c r="K103" i="14"/>
  <c r="I104" i="14"/>
  <c r="J104" i="14"/>
  <c r="K104" i="14" s="1"/>
  <c r="I105" i="14"/>
  <c r="J105" i="14"/>
  <c r="I106" i="14"/>
  <c r="J106" i="14"/>
  <c r="K106" i="14"/>
  <c r="I107" i="14"/>
  <c r="J107" i="14"/>
  <c r="I108" i="14"/>
  <c r="J108" i="14"/>
  <c r="K108" i="14" s="1"/>
  <c r="I109" i="14"/>
  <c r="J109" i="14"/>
  <c r="K109" i="14"/>
  <c r="I110" i="14"/>
  <c r="J110" i="14"/>
  <c r="K110" i="14" s="1"/>
  <c r="I111" i="14"/>
  <c r="J111" i="14"/>
  <c r="K111" i="14" s="1"/>
  <c r="I112" i="14"/>
  <c r="J112" i="14"/>
  <c r="I113" i="14"/>
  <c r="J113" i="14"/>
  <c r="K113" i="14" s="1"/>
  <c r="I114" i="14"/>
  <c r="J114" i="14"/>
  <c r="I115" i="14"/>
  <c r="J115" i="14"/>
  <c r="K115" i="14" s="1"/>
  <c r="I116" i="14"/>
  <c r="J116" i="14"/>
  <c r="K116" i="14" s="1"/>
  <c r="I117" i="14"/>
  <c r="J117" i="14"/>
  <c r="K117" i="14" s="1"/>
  <c r="I118" i="14"/>
  <c r="J118" i="14"/>
  <c r="K118" i="14"/>
  <c r="I119" i="14"/>
  <c r="J119" i="14"/>
  <c r="I120" i="14"/>
  <c r="J120" i="14"/>
  <c r="K120" i="14" s="1"/>
  <c r="I121" i="14"/>
  <c r="J121" i="14"/>
  <c r="I122" i="14"/>
  <c r="K122" i="14" s="1"/>
  <c r="J122" i="14"/>
  <c r="I123" i="14"/>
  <c r="J123" i="14"/>
  <c r="K123" i="14"/>
  <c r="I124" i="14"/>
  <c r="J124" i="14"/>
  <c r="K124" i="14"/>
  <c r="I20" i="14"/>
  <c r="J20" i="14"/>
  <c r="I21" i="14"/>
  <c r="J21" i="14"/>
  <c r="I22" i="14"/>
  <c r="J22" i="14"/>
  <c r="I23" i="14"/>
  <c r="J23" i="14"/>
  <c r="I24" i="14"/>
  <c r="J24" i="14"/>
  <c r="I25" i="14"/>
  <c r="J25" i="14"/>
  <c r="I26" i="14"/>
  <c r="J26" i="14"/>
  <c r="I27" i="14"/>
  <c r="J27" i="14"/>
  <c r="I28" i="14"/>
  <c r="J28" i="14"/>
  <c r="I29" i="14"/>
  <c r="J29" i="14"/>
  <c r="I30" i="14"/>
  <c r="J30" i="14"/>
  <c r="I31" i="14"/>
  <c r="J31" i="14"/>
  <c r="I32" i="14"/>
  <c r="J32" i="14"/>
  <c r="I33" i="14"/>
  <c r="J33" i="14"/>
  <c r="I34" i="14"/>
  <c r="J34" i="14"/>
  <c r="I35" i="14"/>
  <c r="J35" i="14"/>
  <c r="I36" i="14"/>
  <c r="J36" i="14"/>
  <c r="I37" i="14"/>
  <c r="J37" i="14"/>
  <c r="I38" i="14"/>
  <c r="J38" i="14"/>
  <c r="I39" i="14"/>
  <c r="J39" i="14"/>
  <c r="I40" i="14"/>
  <c r="J40" i="14"/>
  <c r="I41" i="14"/>
  <c r="J41" i="14"/>
  <c r="I42" i="14"/>
  <c r="J42" i="14"/>
  <c r="I43" i="14"/>
  <c r="J43" i="14"/>
  <c r="I44" i="14"/>
  <c r="J44" i="14"/>
  <c r="I45" i="14"/>
  <c r="J45" i="14"/>
  <c r="I46" i="14"/>
  <c r="J46" i="14"/>
  <c r="I47" i="14"/>
  <c r="J47" i="14"/>
  <c r="I48" i="14"/>
  <c r="J48" i="14"/>
  <c r="I49" i="14"/>
  <c r="J49" i="14"/>
  <c r="I50" i="14"/>
  <c r="J50" i="14"/>
  <c r="I51" i="14"/>
  <c r="J51" i="14"/>
  <c r="I52" i="14"/>
  <c r="J52" i="14"/>
  <c r="I53" i="14"/>
  <c r="J53" i="14"/>
  <c r="I54" i="14"/>
  <c r="J54" i="14"/>
  <c r="I55" i="14"/>
  <c r="J55" i="14"/>
  <c r="I56" i="14"/>
  <c r="J56" i="14"/>
  <c r="I57" i="14"/>
  <c r="J57" i="14"/>
  <c r="I58" i="14"/>
  <c r="J58" i="14"/>
  <c r="I59" i="14"/>
  <c r="J59" i="14"/>
  <c r="I60" i="14"/>
  <c r="J60" i="14"/>
  <c r="I61" i="14"/>
  <c r="J61" i="14"/>
  <c r="I62" i="14"/>
  <c r="J62" i="14"/>
  <c r="I63" i="14"/>
  <c r="J63" i="14"/>
  <c r="I64" i="14"/>
  <c r="J64" i="14"/>
  <c r="I65" i="14"/>
  <c r="J65" i="14"/>
  <c r="I66" i="14"/>
  <c r="J66" i="14"/>
  <c r="I67" i="14"/>
  <c r="J67" i="14"/>
  <c r="I68" i="14"/>
  <c r="J68" i="14"/>
  <c r="I69" i="14"/>
  <c r="J69" i="14"/>
  <c r="I70" i="14"/>
  <c r="J70" i="14"/>
  <c r="I71" i="14"/>
  <c r="J71" i="14"/>
  <c r="I72" i="14"/>
  <c r="J72" i="14"/>
  <c r="I73" i="14"/>
  <c r="J73" i="14"/>
  <c r="I74" i="14"/>
  <c r="J74" i="14"/>
  <c r="I75" i="14"/>
  <c r="J75" i="14"/>
  <c r="I76" i="14"/>
  <c r="J76" i="14"/>
  <c r="I77" i="14"/>
  <c r="J77" i="14"/>
  <c r="I78" i="14"/>
  <c r="J78" i="14"/>
  <c r="I79" i="14"/>
  <c r="J79" i="14"/>
  <c r="I80" i="14"/>
  <c r="J80" i="14"/>
  <c r="I81" i="14"/>
  <c r="J81" i="14"/>
  <c r="I82" i="14"/>
  <c r="J82" i="14"/>
  <c r="I83" i="14"/>
  <c r="J83" i="14"/>
  <c r="I84" i="14"/>
  <c r="J84" i="14"/>
  <c r="I85" i="14"/>
  <c r="J85" i="14"/>
  <c r="I86" i="14"/>
  <c r="J86" i="14"/>
  <c r="I87" i="14"/>
  <c r="J87" i="14"/>
  <c r="I88" i="14"/>
  <c r="J88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I10" i="14"/>
  <c r="J10" i="14"/>
  <c r="I11" i="14"/>
  <c r="J11" i="14"/>
  <c r="I12" i="14"/>
  <c r="J12" i="14"/>
  <c r="I8" i="14"/>
  <c r="J8" i="14"/>
  <c r="I9" i="14"/>
  <c r="J9" i="14"/>
  <c r="K43" i="15" l="1"/>
  <c r="K152" i="15"/>
  <c r="K139" i="15"/>
  <c r="K85" i="15"/>
  <c r="K209" i="15"/>
  <c r="K202" i="15"/>
  <c r="K170" i="15"/>
  <c r="K65" i="15"/>
  <c r="K58" i="15"/>
  <c r="K189" i="15"/>
  <c r="K18" i="15"/>
  <c r="K75" i="15"/>
  <c r="K221" i="15"/>
  <c r="K214" i="15"/>
  <c r="K110" i="15"/>
  <c r="K37" i="15"/>
  <c r="K24" i="15"/>
  <c r="K17" i="15"/>
  <c r="K112" i="14"/>
  <c r="K100" i="14"/>
  <c r="K66" i="15"/>
  <c r="K103" i="15"/>
  <c r="K134" i="15"/>
  <c r="K140" i="15"/>
  <c r="K195" i="15"/>
  <c r="K128" i="15"/>
  <c r="K164" i="15"/>
  <c r="K158" i="15"/>
  <c r="K145" i="15"/>
  <c r="K126" i="15"/>
  <c r="K94" i="15"/>
  <c r="K62" i="15"/>
  <c r="K102" i="14"/>
  <c r="K107" i="14"/>
  <c r="K105" i="14"/>
  <c r="K105" i="15"/>
  <c r="K121" i="15"/>
  <c r="K28" i="15"/>
  <c r="K9" i="15"/>
  <c r="K188" i="15"/>
  <c r="K169" i="15"/>
  <c r="K108" i="15"/>
  <c r="K89" i="15"/>
  <c r="K217" i="15"/>
  <c r="K76" i="15"/>
  <c r="K57" i="15"/>
  <c r="K156" i="15"/>
  <c r="K137" i="15"/>
  <c r="K44" i="15"/>
  <c r="K204" i="15"/>
  <c r="K25" i="15"/>
  <c r="K185" i="15"/>
  <c r="K124" i="15"/>
  <c r="K12" i="15"/>
  <c r="K153" i="15"/>
  <c r="K220" i="15"/>
  <c r="K60" i="15"/>
  <c r="K41" i="15"/>
  <c r="K172" i="15"/>
  <c r="K92" i="15"/>
  <c r="K73" i="15"/>
  <c r="K213" i="15"/>
  <c r="K201" i="15"/>
  <c r="K97" i="15"/>
  <c r="K78" i="15"/>
  <c r="K53" i="15"/>
  <c r="K47" i="15"/>
  <c r="K3" i="15"/>
  <c r="K119" i="14"/>
  <c r="K121" i="14"/>
  <c r="K114" i="14"/>
  <c r="K89" i="14"/>
  <c r="K101" i="14"/>
  <c r="K23" i="14"/>
  <c r="K64" i="14"/>
  <c r="K56" i="14"/>
  <c r="K40" i="14"/>
  <c r="K49" i="14"/>
  <c r="K70" i="14"/>
  <c r="K54" i="14"/>
  <c r="K38" i="14"/>
  <c r="K30" i="14"/>
  <c r="K37" i="14"/>
  <c r="K24" i="14"/>
  <c r="K83" i="14"/>
  <c r="K63" i="14"/>
  <c r="K47" i="14"/>
  <c r="K77" i="14"/>
  <c r="K53" i="14"/>
  <c r="K45" i="14"/>
  <c r="K84" i="14"/>
  <c r="K76" i="14"/>
  <c r="K68" i="14"/>
  <c r="K60" i="14"/>
  <c r="K44" i="14"/>
  <c r="K67" i="14"/>
  <c r="K16" i="14"/>
  <c r="K82" i="14"/>
  <c r="K36" i="14"/>
  <c r="K86" i="14"/>
  <c r="K21" i="14"/>
  <c r="K20" i="14"/>
  <c r="K73" i="14"/>
  <c r="K50" i="14"/>
  <c r="K55" i="14"/>
  <c r="K66" i="14"/>
  <c r="K51" i="14"/>
  <c r="K29" i="14"/>
  <c r="K88" i="14"/>
  <c r="K80" i="14"/>
  <c r="K72" i="14"/>
  <c r="K57" i="14"/>
  <c r="K79" i="14"/>
  <c r="K71" i="14"/>
  <c r="K42" i="14"/>
  <c r="K69" i="14"/>
  <c r="K61" i="14"/>
  <c r="K31" i="14"/>
  <c r="K22" i="14"/>
  <c r="K35" i="14"/>
  <c r="K39" i="14"/>
  <c r="K81" i="14"/>
  <c r="K65" i="14"/>
  <c r="K87" i="14"/>
  <c r="K48" i="14"/>
  <c r="K26" i="14"/>
  <c r="K52" i="14"/>
  <c r="K41" i="14"/>
  <c r="K85" i="14"/>
  <c r="K34" i="14"/>
  <c r="K28" i="14"/>
  <c r="K33" i="14"/>
  <c r="K78" i="14"/>
  <c r="K43" i="14"/>
  <c r="K59" i="14"/>
  <c r="K58" i="14"/>
  <c r="K46" i="14"/>
  <c r="K27" i="14"/>
  <c r="K75" i="14"/>
  <c r="K74" i="14"/>
  <c r="K62" i="14"/>
  <c r="K32" i="14"/>
  <c r="K25" i="14"/>
  <c r="K17" i="14"/>
  <c r="K13" i="14"/>
  <c r="K19" i="14"/>
  <c r="K12" i="14"/>
  <c r="K15" i="14"/>
  <c r="K14" i="14"/>
  <c r="K10" i="14"/>
  <c r="K18" i="14"/>
  <c r="K11" i="14"/>
  <c r="K9" i="14"/>
  <c r="K8" i="14"/>
  <c r="I4" i="14" l="1"/>
  <c r="J4" i="14"/>
  <c r="I5" i="14"/>
  <c r="J5" i="14"/>
  <c r="I6" i="14"/>
  <c r="J6" i="14"/>
  <c r="I7" i="14"/>
  <c r="J7" i="14"/>
  <c r="J3" i="14"/>
  <c r="I3" i="14"/>
  <c r="K5" i="14" l="1"/>
  <c r="K6" i="14"/>
  <c r="K7" i="14"/>
  <c r="K4" i="14"/>
  <c r="K3" i="14"/>
  <c r="M338" i="12" l="1"/>
  <c r="L338" i="12"/>
  <c r="K338" i="12"/>
  <c r="M327" i="12"/>
  <c r="L327" i="12"/>
  <c r="K327" i="12"/>
  <c r="M323" i="12"/>
  <c r="L323" i="12"/>
  <c r="K323" i="12"/>
  <c r="M297" i="12"/>
  <c r="L297" i="12"/>
  <c r="K297" i="12"/>
  <c r="M285" i="12"/>
  <c r="L285" i="12"/>
  <c r="K285" i="12"/>
  <c r="M266" i="12"/>
  <c r="L266" i="12"/>
  <c r="K266" i="12"/>
  <c r="M262" i="12"/>
  <c r="L262" i="12"/>
  <c r="K262" i="12"/>
  <c r="M226" i="12"/>
  <c r="L226" i="12"/>
  <c r="K226" i="12"/>
  <c r="M219" i="12"/>
  <c r="L219" i="12"/>
  <c r="K219" i="12"/>
  <c r="M204" i="12"/>
  <c r="L204" i="12"/>
  <c r="K204" i="12"/>
  <c r="M202" i="12"/>
  <c r="L202" i="12"/>
  <c r="K202" i="12"/>
  <c r="M173" i="12"/>
  <c r="L173" i="12"/>
  <c r="K173" i="12"/>
  <c r="M157" i="12"/>
  <c r="L157" i="12"/>
  <c r="K157" i="12"/>
  <c r="M146" i="12"/>
  <c r="L146" i="12"/>
  <c r="K146" i="12"/>
  <c r="M88" i="12"/>
  <c r="L88" i="12"/>
  <c r="K88" i="12"/>
  <c r="M76" i="12"/>
  <c r="L76" i="12"/>
  <c r="K76" i="12"/>
</calcChain>
</file>

<file path=xl/sharedStrings.xml><?xml version="1.0" encoding="utf-8"?>
<sst xmlns="http://schemas.openxmlformats.org/spreadsheetml/2006/main" count="2238" uniqueCount="1253">
  <si>
    <t>/</t>
    <phoneticPr fontId="1" type="noConversion"/>
  </si>
  <si>
    <t>GM3</t>
    <phoneticPr fontId="1" type="noConversion"/>
  </si>
  <si>
    <t>GM2</t>
    <phoneticPr fontId="1" type="noConversion"/>
  </si>
  <si>
    <t>GM1a</t>
    <phoneticPr fontId="1" type="noConversion"/>
  </si>
  <si>
    <t>Fuc-GM1a</t>
    <phoneticPr fontId="1" type="noConversion"/>
  </si>
  <si>
    <t>GD2</t>
    <phoneticPr fontId="1" type="noConversion"/>
  </si>
  <si>
    <t>Hex-GD1a</t>
    <phoneticPr fontId="1" type="noConversion"/>
  </si>
  <si>
    <t>GT1b</t>
    <phoneticPr fontId="1" type="noConversion"/>
  </si>
  <si>
    <t xml:space="preserve">GM3 34:1;O2 </t>
  </si>
  <si>
    <t xml:space="preserve">GM3 32:1;O2 </t>
  </si>
  <si>
    <t xml:space="preserve">GM3 33:1;O2 </t>
  </si>
  <si>
    <t xml:space="preserve">GM3 35:1;O2 </t>
  </si>
  <si>
    <t xml:space="preserve">GM3 36:1;O2 </t>
  </si>
  <si>
    <t xml:space="preserve">GM3 37:1;O2 </t>
  </si>
  <si>
    <t xml:space="preserve">GM3 38:1;O2 </t>
  </si>
  <si>
    <t xml:space="preserve">GM3 39:1;O2 </t>
  </si>
  <si>
    <t xml:space="preserve">GM3 40:1;O2 </t>
  </si>
  <si>
    <t xml:space="preserve">GM3 41:1;O2 </t>
  </si>
  <si>
    <t xml:space="preserve">GM3 42:1;O2 </t>
  </si>
  <si>
    <t xml:space="preserve">GM3 43:1;O2 </t>
  </si>
  <si>
    <t xml:space="preserve">GM3 44:1;O2 </t>
  </si>
  <si>
    <t xml:space="preserve">GM3 45:1;O2 </t>
  </si>
  <si>
    <t xml:space="preserve">GM3 46:1;O2 </t>
  </si>
  <si>
    <t xml:space="preserve">GM3 34:2;O2 </t>
  </si>
  <si>
    <t xml:space="preserve">GM3 36:2;O2 </t>
  </si>
  <si>
    <t xml:space="preserve">GM3 38:2;O2 </t>
  </si>
  <si>
    <t xml:space="preserve">GM3 40:2;O2 </t>
  </si>
  <si>
    <t xml:space="preserve">GM3 41:2;O2 </t>
  </si>
  <si>
    <t xml:space="preserve">GM3 42:2;O2 </t>
  </si>
  <si>
    <t xml:space="preserve">GM3 43:2;O2 </t>
  </si>
  <si>
    <t xml:space="preserve">GM3 44:2;O2 </t>
  </si>
  <si>
    <t xml:space="preserve">GM3 45:2;O2 </t>
  </si>
  <si>
    <t xml:space="preserve">GM3 46:2;O2 </t>
  </si>
  <si>
    <t xml:space="preserve">GM3 40:3;O2 </t>
  </si>
  <si>
    <t xml:space="preserve">GM3 41:3;O2 </t>
  </si>
  <si>
    <t xml:space="preserve">GM3 42:3;O2 </t>
  </si>
  <si>
    <t xml:space="preserve">GM3 43:3;O2 </t>
  </si>
  <si>
    <t xml:space="preserve">GM3 44:3;O2 </t>
  </si>
  <si>
    <t xml:space="preserve">GM3 42:4;O2 </t>
  </si>
  <si>
    <t xml:space="preserve">GM3 43:4;O2 </t>
  </si>
  <si>
    <t xml:space="preserve">GM3 44:4;O2 </t>
  </si>
  <si>
    <t xml:space="preserve">GM2  32:1;O2 </t>
  </si>
  <si>
    <t xml:space="preserve">GM2  34:1;O2 </t>
  </si>
  <si>
    <t xml:space="preserve">GM2  36:1;O2 </t>
  </si>
  <si>
    <t xml:space="preserve">GM2  40:1;O2 </t>
  </si>
  <si>
    <t xml:space="preserve">GM2  42:1;O2 </t>
  </si>
  <si>
    <t xml:space="preserve">GM2  43:1;O2 </t>
  </si>
  <si>
    <t xml:space="preserve">GM2  44:1;O2 </t>
  </si>
  <si>
    <t xml:space="preserve">GM2  40:2;O2 </t>
  </si>
  <si>
    <t xml:space="preserve">GM2  41:2;O2 </t>
  </si>
  <si>
    <t xml:space="preserve">GM2  42:2;O2 </t>
  </si>
  <si>
    <t xml:space="preserve">GM2  43:2;O2 </t>
  </si>
  <si>
    <t xml:space="preserve">GM2  44:2;O2 </t>
  </si>
  <si>
    <t>GD3 34:1;O2</t>
  </si>
  <si>
    <t>GD3 36:1;O2</t>
  </si>
  <si>
    <t>GD3 40:1;O2</t>
  </si>
  <si>
    <t>GD3 41:1;O2</t>
  </si>
  <si>
    <t>GD3 36:2;O2</t>
  </si>
  <si>
    <t>GD3 40:2;O2</t>
  </si>
  <si>
    <t>GD3 41:2;O2</t>
  </si>
  <si>
    <t>GD3 42:2;O2</t>
  </si>
  <si>
    <t>GD3 44:2;O2</t>
  </si>
  <si>
    <t>GD3 42:3;O2</t>
  </si>
  <si>
    <t xml:space="preserve">GM1a  34:1;O2 </t>
  </si>
  <si>
    <t xml:space="preserve">GM1a  36:1;O2 </t>
  </si>
  <si>
    <t xml:space="preserve">GM1a  40:1;O2 </t>
  </si>
  <si>
    <t xml:space="preserve">GM1a  41:1;O2 </t>
  </si>
  <si>
    <t xml:space="preserve">GM1a  42:1;O2 </t>
  </si>
  <si>
    <t xml:space="preserve">GM1a  43:1;O2 </t>
  </si>
  <si>
    <t xml:space="preserve">GM1a  44:1;O2 </t>
  </si>
  <si>
    <t xml:space="preserve">GM1a  45:1;O2 </t>
  </si>
  <si>
    <t xml:space="preserve">GM1a  40:2;O2 </t>
  </si>
  <si>
    <t xml:space="preserve">GM1a  41:2;O2 </t>
  </si>
  <si>
    <t xml:space="preserve">GM1a  42:2;O2 </t>
  </si>
  <si>
    <t xml:space="preserve">GM1a  43:2;O2 </t>
  </si>
  <si>
    <t xml:space="preserve">GM1a  44:2;O2 </t>
  </si>
  <si>
    <t xml:space="preserve">GM1a  45:2;O2 </t>
  </si>
  <si>
    <t xml:space="preserve">GM1a  46:2;O2 </t>
  </si>
  <si>
    <t xml:space="preserve">GM1a  42:3;O2 </t>
  </si>
  <si>
    <t xml:space="preserve">GM1a  43:3;O2 </t>
  </si>
  <si>
    <t xml:space="preserve">GM1a  44:3;O2 </t>
  </si>
  <si>
    <t xml:space="preserve">GM1a  42:4;O2 </t>
  </si>
  <si>
    <t xml:space="preserve">GM1a  44:4;O2 </t>
  </si>
  <si>
    <t xml:space="preserve">Fuc-GM1a  42:2;O2 </t>
  </si>
  <si>
    <t xml:space="preserve">Fuc-GM1a  44:2;O2 </t>
  </si>
  <si>
    <t xml:space="preserve">GD2 34:1;O2 </t>
  </si>
  <si>
    <t xml:space="preserve">GD2 42:2;O2 </t>
  </si>
  <si>
    <t xml:space="preserve">GD2 44:2;O2 </t>
  </si>
  <si>
    <t xml:space="preserve">GD1a  34:1;O2 </t>
  </si>
  <si>
    <t xml:space="preserve">GD1a  36:1;O2 </t>
  </si>
  <si>
    <t xml:space="preserve">GD1a  38:1;O2 </t>
  </si>
  <si>
    <t xml:space="preserve">GD1a  40:1;O2 </t>
  </si>
  <si>
    <t xml:space="preserve">GD1a  41:1;O2 </t>
  </si>
  <si>
    <t xml:space="preserve">GD1a  34:2;O2 </t>
  </si>
  <si>
    <t xml:space="preserve">GD1a  36:2;O2 </t>
  </si>
  <si>
    <t xml:space="preserve">GD1a  38:2;O2 </t>
  </si>
  <si>
    <t xml:space="preserve">GD1a  40:2;O2 </t>
  </si>
  <si>
    <t xml:space="preserve">GD1a  41:2;O2 </t>
  </si>
  <si>
    <t xml:space="preserve">GD1a  42:2;O2 </t>
  </si>
  <si>
    <t xml:space="preserve">GD1a  43:2;O2 </t>
  </si>
  <si>
    <t xml:space="preserve">GD1a  44:2;O2 </t>
  </si>
  <si>
    <t xml:space="preserve">GD1a  40:3;O2 </t>
  </si>
  <si>
    <t xml:space="preserve">GD1a  42:3;O2 </t>
  </si>
  <si>
    <t xml:space="preserve">GD1a  43:3;O2 </t>
  </si>
  <si>
    <t xml:space="preserve">GD1a  44:3;O2 </t>
  </si>
  <si>
    <t xml:space="preserve">GD1a  44:4;O2 </t>
  </si>
  <si>
    <t>Hex-GD1a  36:1;O2</t>
  </si>
  <si>
    <t>Hex-GD1a  40:1;O2</t>
  </si>
  <si>
    <t>Hex-GD1a  41:1;O2</t>
  </si>
  <si>
    <t>Hex-GD1a  34:2;O2</t>
  </si>
  <si>
    <t>Hex-GD1a  36:2;O2</t>
  </si>
  <si>
    <t>Hex-GD1a  40:2;O2</t>
  </si>
  <si>
    <t>Hex-GD1a  42:2;O2</t>
  </si>
  <si>
    <t>Hex-GD1a  43:2;O2</t>
  </si>
  <si>
    <t>Hex-GD1a  44:2;O2</t>
  </si>
  <si>
    <t>Hex-GD1a  46:2;O2</t>
  </si>
  <si>
    <t>Hex-GD1a  42:3;O2</t>
  </si>
  <si>
    <t>Hex-GD1a  44:3;O2</t>
  </si>
  <si>
    <t xml:space="preserve">GT1b 34:1;O2 </t>
  </si>
  <si>
    <t xml:space="preserve">GT1b 40:1;O2 </t>
  </si>
  <si>
    <t xml:space="preserve">GT1b 34:2;O2 </t>
  </si>
  <si>
    <t xml:space="preserve">GT1b 40:2;O2 </t>
  </si>
  <si>
    <t xml:space="preserve">GT1b 42:2;O2 </t>
  </si>
  <si>
    <t xml:space="preserve">GT1b 44:2;O2 </t>
  </si>
  <si>
    <t xml:space="preserve">GM2(NeuGc) 34:1;O2 </t>
    <phoneticPr fontId="1" type="noConversion"/>
  </si>
  <si>
    <t xml:space="preserve">GM3 32:0;O3 </t>
  </si>
  <si>
    <t xml:space="preserve">GM3 33:0;O3 </t>
  </si>
  <si>
    <t xml:space="preserve">GM3 34:0;O3 </t>
  </si>
  <si>
    <t xml:space="preserve">GM3 35:0;O3 </t>
  </si>
  <si>
    <t xml:space="preserve">GM3 36:0;O3 </t>
  </si>
  <si>
    <t xml:space="preserve">GM3 38:0;O3 </t>
  </si>
  <si>
    <t xml:space="preserve">GM3 39:0;O3 </t>
  </si>
  <si>
    <t xml:space="preserve">GM3 40:0;O3 </t>
  </si>
  <si>
    <t xml:space="preserve">GM3 41:0;O3 </t>
  </si>
  <si>
    <t xml:space="preserve">GM3 42:0;O3 </t>
  </si>
  <si>
    <t xml:space="preserve">GM3 43:0;O3 </t>
  </si>
  <si>
    <t xml:space="preserve">GM3 44:0;O3 </t>
  </si>
  <si>
    <t xml:space="preserve">GM3 34:1;O3 </t>
  </si>
  <si>
    <t xml:space="preserve">GM3 36:1;O3 </t>
  </si>
  <si>
    <t xml:space="preserve">GM3 38:1;O3 </t>
  </si>
  <si>
    <t xml:space="preserve">GM3 40:1;O3 </t>
  </si>
  <si>
    <t xml:space="preserve">GM3 41:1;O3 </t>
  </si>
  <si>
    <t xml:space="preserve">GM3 42:1;O3 </t>
  </si>
  <si>
    <t xml:space="preserve">GM3 43:1;O3 </t>
  </si>
  <si>
    <t xml:space="preserve">GM3 44:1;O3 </t>
  </si>
  <si>
    <t xml:space="preserve">GM3 34:2;O3 </t>
  </si>
  <si>
    <t xml:space="preserve">GM3 36:2;O3 </t>
  </si>
  <si>
    <t xml:space="preserve">GM3 40:2;O3 </t>
  </si>
  <si>
    <t xml:space="preserve">GM3 41:2;O3 </t>
  </si>
  <si>
    <t xml:space="preserve">GM3 42:2;O3 </t>
  </si>
  <si>
    <t xml:space="preserve">GM3 43:2;O3 </t>
  </si>
  <si>
    <t xml:space="preserve">GM3 44:2;O3 </t>
  </si>
  <si>
    <t xml:space="preserve">GM3 42:3;O3 </t>
  </si>
  <si>
    <t xml:space="preserve">GM3 44:3;O3 </t>
  </si>
  <si>
    <t xml:space="preserve">GM2  34:0;O3 </t>
  </si>
  <si>
    <t xml:space="preserve">GM2  40:0;O3 </t>
  </si>
  <si>
    <t xml:space="preserve">GM2  34:1;O3 </t>
  </si>
  <si>
    <t>GD3 42:1;O3</t>
  </si>
  <si>
    <t>GD3 44:1;O3</t>
  </si>
  <si>
    <t>GD3 42:2;O3</t>
  </si>
  <si>
    <t>GD3 44:2;O3</t>
  </si>
  <si>
    <t xml:space="preserve">GM1a  34:0;O3 </t>
  </si>
  <si>
    <t xml:space="preserve">GM1a  42:1;O3 </t>
  </si>
  <si>
    <t xml:space="preserve">GM1a  42:2;O3 </t>
  </si>
  <si>
    <t xml:space="preserve">GM1a  44:1;O3 </t>
  </si>
  <si>
    <t xml:space="preserve">GD2 34:0;O3 </t>
  </si>
  <si>
    <t xml:space="preserve">GD2 42:1;O3 </t>
  </si>
  <si>
    <t xml:space="preserve">GD2 44:1;O3 </t>
  </si>
  <si>
    <t xml:space="preserve">GD1a  34:0;O3 </t>
  </si>
  <si>
    <t xml:space="preserve">GD1a  42:1;O3 </t>
  </si>
  <si>
    <t>GT1b 42:1;O3</t>
  </si>
  <si>
    <t>GT1b 42:2;O3</t>
  </si>
  <si>
    <t>GT1b 44:2;O3</t>
  </si>
  <si>
    <t xml:space="preserve">GM3 34:0;O4 </t>
  </si>
  <si>
    <t xml:space="preserve">GM3 36:0;O4 </t>
  </si>
  <si>
    <t xml:space="preserve">GM3 38:0;O4 </t>
  </si>
  <si>
    <t xml:space="preserve">GM3 40:0;O4 </t>
  </si>
  <si>
    <t xml:space="preserve">GM3 42:0;O4 </t>
  </si>
  <si>
    <t xml:space="preserve">GM3 44:0;O4 </t>
  </si>
  <si>
    <t xml:space="preserve">GM3 40:1;O4 </t>
  </si>
  <si>
    <t xml:space="preserve">GM3 42:1;O4 </t>
  </si>
  <si>
    <t xml:space="preserve">GM3 44:1;O4 </t>
  </si>
  <si>
    <t xml:space="preserve">GM3 42:2;O4 </t>
  </si>
  <si>
    <t xml:space="preserve">GM3 44:2;O4 </t>
  </si>
  <si>
    <t>GD1a(NeuGc) 34:1;O2</t>
    <phoneticPr fontId="1" type="noConversion"/>
  </si>
  <si>
    <t>GD1a(NeuGc) 42:2;O2</t>
  </si>
  <si>
    <t>GD1a(NeuGc) 44:2;O2</t>
  </si>
  <si>
    <t>O-Ac-GD1a 42:2;O2</t>
    <phoneticPr fontId="1" type="noConversion"/>
  </si>
  <si>
    <t>GD1a(NeuGc) 42:2;O2</t>
    <phoneticPr fontId="1" type="noConversion"/>
  </si>
  <si>
    <t xml:space="preserve">GM3 38:3;O2 </t>
  </si>
  <si>
    <t>GM3 34:1;O3</t>
  </si>
  <si>
    <t>GM3 40:1;O3</t>
  </si>
  <si>
    <t>GM3 42:1;O3</t>
  </si>
  <si>
    <t>GM3 42:2;O3</t>
  </si>
  <si>
    <t xml:space="preserve">GM2 32:1;O2 </t>
  </si>
  <si>
    <t xml:space="preserve">GM2 33:1;O2 </t>
  </si>
  <si>
    <t xml:space="preserve">GM2 34:1;O2 </t>
  </si>
  <si>
    <t xml:space="preserve">GM2 35:1;O2 </t>
  </si>
  <si>
    <t xml:space="preserve">GM2 36:1;O2 </t>
  </si>
  <si>
    <t xml:space="preserve">GM2 37:1;O2 </t>
  </si>
  <si>
    <t xml:space="preserve">GM2 38:1;O2 </t>
  </si>
  <si>
    <t xml:space="preserve">GM2 39:1;O2 </t>
  </si>
  <si>
    <t xml:space="preserve">GM2 40:1;O2 </t>
  </si>
  <si>
    <t xml:space="preserve">GM2 41:1;O2 </t>
  </si>
  <si>
    <t xml:space="preserve">GM2 42:1;O2 </t>
  </si>
  <si>
    <t xml:space="preserve">GM2 44:1;O2 </t>
  </si>
  <si>
    <t xml:space="preserve">GM2 34:2;O2 </t>
  </si>
  <si>
    <t xml:space="preserve">GM2 36:2;O2 </t>
  </si>
  <si>
    <t xml:space="preserve">GM2 38:2;O2 </t>
  </si>
  <si>
    <t xml:space="preserve">GM2 40:2;O2 </t>
  </si>
  <si>
    <t xml:space="preserve">GM2 41:2;O2 </t>
  </si>
  <si>
    <t xml:space="preserve">GM2 42:2;O2 </t>
  </si>
  <si>
    <t xml:space="preserve">GM2 43:2;O2 </t>
  </si>
  <si>
    <t xml:space="preserve">GM2 44:2;O2 </t>
  </si>
  <si>
    <t xml:space="preserve">GM2 38:3;O2 </t>
  </si>
  <si>
    <t xml:space="preserve">GM2 40:3;O2 </t>
  </si>
  <si>
    <t xml:space="preserve">GM2 42:3;O2 </t>
  </si>
  <si>
    <t xml:space="preserve">GM2 44:3;O2 </t>
  </si>
  <si>
    <t xml:space="preserve">GM2 42:4;O2 </t>
  </si>
  <si>
    <t xml:space="preserve">GM2 34:0;O3 </t>
  </si>
  <si>
    <t>GM2 42:1;O3</t>
  </si>
  <si>
    <t>GM2 42:2;O3</t>
  </si>
  <si>
    <t xml:space="preserve">GM2 34:1;O3 </t>
  </si>
  <si>
    <t>GD3 38:1;O2</t>
  </si>
  <si>
    <t xml:space="preserve">GM1b 32:1;O2 </t>
  </si>
  <si>
    <t xml:space="preserve">GM1b 34:1;O2 </t>
  </si>
  <si>
    <t xml:space="preserve">GM1b 36:1;O2 </t>
  </si>
  <si>
    <t>GM1b 38:1;O2</t>
  </si>
  <si>
    <t xml:space="preserve">GM1b 40:1;O2 </t>
  </si>
  <si>
    <t xml:space="preserve">GM1b 41:1;O2 </t>
  </si>
  <si>
    <t xml:space="preserve">GM1b 34:2;O2 </t>
  </si>
  <si>
    <t xml:space="preserve">GM1b 40:2;O2 </t>
  </si>
  <si>
    <t xml:space="preserve">GM1b 42:2;O2 </t>
  </si>
  <si>
    <t xml:space="preserve">GM1b 44:2;O2 </t>
  </si>
  <si>
    <t xml:space="preserve">GM1b 40:3;O2 </t>
  </si>
  <si>
    <t xml:space="preserve">GM1b 42:3;O2 </t>
  </si>
  <si>
    <t xml:space="preserve">GM1b 42:4;O2 </t>
  </si>
  <si>
    <t xml:space="preserve">GM1b 34:0;O3 </t>
  </si>
  <si>
    <t xml:space="preserve">GM1b 34:1;O3 </t>
  </si>
  <si>
    <t xml:space="preserve">GM1b 42:1;O3 </t>
  </si>
  <si>
    <t xml:space="preserve">GM1b 42:2;O3 </t>
  </si>
  <si>
    <t>GM1b(NeuGc) 42:2;O2</t>
  </si>
  <si>
    <t xml:space="preserve">GD2 35:1;O2 </t>
  </si>
  <si>
    <t xml:space="preserve">GD2 36:1;O2 </t>
  </si>
  <si>
    <t xml:space="preserve">GD2 40:1;O2 </t>
  </si>
  <si>
    <t xml:space="preserve">GD2 41:1;O2 </t>
  </si>
  <si>
    <t xml:space="preserve">GD2 34:2;O2 </t>
  </si>
  <si>
    <t xml:space="preserve">GD2 36:2;O2 </t>
  </si>
  <si>
    <t>GD2 38:2;O2</t>
  </si>
  <si>
    <t xml:space="preserve">GD2 40:2;O2 </t>
  </si>
  <si>
    <t xml:space="preserve">GD2 41:2;O2 </t>
  </si>
  <si>
    <t xml:space="preserve">GD2 43:2;O2 </t>
  </si>
  <si>
    <t xml:space="preserve">GD2 40:3;O2 </t>
  </si>
  <si>
    <t xml:space="preserve">GD2 42:3;O2 </t>
  </si>
  <si>
    <t xml:space="preserve">GD2 44:3;O2 </t>
  </si>
  <si>
    <t xml:space="preserve">GD2 42:4;O2 </t>
  </si>
  <si>
    <t xml:space="preserve">GD2 40:0;O3 </t>
  </si>
  <si>
    <t xml:space="preserve">GD2 34:1;O3 </t>
  </si>
  <si>
    <t xml:space="preserve">GD2 40:1;O3 </t>
  </si>
  <si>
    <t xml:space="preserve">GD2 42:2;O3 </t>
  </si>
  <si>
    <t xml:space="preserve">GD1a 33:1;O2 </t>
  </si>
  <si>
    <t xml:space="preserve">GD1a 34:1;O2 </t>
  </si>
  <si>
    <t xml:space="preserve">GD1a 36:1;O2 </t>
  </si>
  <si>
    <t xml:space="preserve">GD1a 38:1;O2 </t>
  </si>
  <si>
    <t xml:space="preserve">GD1a 40:1;O2 </t>
  </si>
  <si>
    <t xml:space="preserve">GD1a 41:1;O2 </t>
  </si>
  <si>
    <t xml:space="preserve">GD1a 34:2;O2 </t>
  </si>
  <si>
    <t xml:space="preserve">GD1a 40:2;O2 </t>
  </si>
  <si>
    <t xml:space="preserve">GD1a 41:2;O2 </t>
  </si>
  <si>
    <t xml:space="preserve">GD1a 42:2;O2 </t>
  </si>
  <si>
    <t xml:space="preserve">GD1b 43:2;O2 </t>
  </si>
  <si>
    <t xml:space="preserve">GD1b 44:2;O2 </t>
  </si>
  <si>
    <t xml:space="preserve">GD1a 40:3;O2 </t>
  </si>
  <si>
    <t xml:space="preserve">GD1a 42:3;O2 </t>
  </si>
  <si>
    <t xml:space="preserve">GD1b 44:3;O2 </t>
  </si>
  <si>
    <t xml:space="preserve">GD1a 42:4;O2 </t>
  </si>
  <si>
    <t xml:space="preserve">GD1a 34:0;O3 </t>
  </si>
  <si>
    <t xml:space="preserve">GD1a 34:1;O3 </t>
  </si>
  <si>
    <t xml:space="preserve">GD1a 42:1;O3 </t>
  </si>
  <si>
    <t xml:space="preserve">GD1a 42:2;O3 </t>
  </si>
  <si>
    <t xml:space="preserve">GD1b 34:1;O2 </t>
  </si>
  <si>
    <t xml:space="preserve">GD1b 40:1;O2 </t>
  </si>
  <si>
    <t xml:space="preserve">GD1b 41:1;O2 </t>
  </si>
  <si>
    <t xml:space="preserve">GD1b 40:2;O2 </t>
  </si>
  <si>
    <t xml:space="preserve">GD1b 42:2;O2 </t>
  </si>
  <si>
    <t xml:space="preserve">GD1b 42:3;O2 </t>
  </si>
  <si>
    <t xml:space="preserve">GD1c 34:1;O2 </t>
  </si>
  <si>
    <t xml:space="preserve">GD1c 40:1;O2 </t>
  </si>
  <si>
    <t xml:space="preserve">GD1c 40:2;O2 </t>
  </si>
  <si>
    <t xml:space="preserve">GD1c 42:2;O2 </t>
  </si>
  <si>
    <t xml:space="preserve">GD1c 42:3;O2 </t>
  </si>
  <si>
    <t xml:space="preserve">GD1c 44:2;O2 </t>
  </si>
  <si>
    <t xml:space="preserve">GD1c 34:0;O3 </t>
  </si>
  <si>
    <t xml:space="preserve">GD1c 34:1;O3 </t>
  </si>
  <si>
    <t xml:space="preserve">O-Ac-GD3 34:1;O2 </t>
    <phoneticPr fontId="1" type="noConversion"/>
  </si>
  <si>
    <t xml:space="preserve">O-Ac-GD3 40:1;O2 </t>
    <phoneticPr fontId="1" type="noConversion"/>
  </si>
  <si>
    <t xml:space="preserve">GM2(NeuGc) </t>
  </si>
  <si>
    <t>O-Ac-GD3</t>
  </si>
  <si>
    <t xml:space="preserve">GM3(NeuGc) </t>
  </si>
  <si>
    <t>GD3(NeuGc)</t>
  </si>
  <si>
    <t>GM1b(NeuGc)</t>
  </si>
  <si>
    <t>O-Ac-GD2</t>
  </si>
  <si>
    <t>GD2</t>
  </si>
  <si>
    <t xml:space="preserve">GD2(NeuGc) </t>
  </si>
  <si>
    <t xml:space="preserve">GD1a </t>
  </si>
  <si>
    <t>GD1a(NeuGc)</t>
  </si>
  <si>
    <t xml:space="preserve">G6 ganglioside 42:2;O2 </t>
    <phoneticPr fontId="1" type="noConversion"/>
  </si>
  <si>
    <t xml:space="preserve">GT1b 42:2;O2 </t>
    <phoneticPr fontId="1" type="noConversion"/>
  </si>
  <si>
    <t xml:space="preserve">GT1b 34:1;O2 </t>
    <phoneticPr fontId="1" type="noConversion"/>
  </si>
  <si>
    <t>O-Ac-GD3</t>
    <phoneticPr fontId="1" type="noConversion"/>
  </si>
  <si>
    <t xml:space="preserve">O-Ac-GD3 42:2;O2 </t>
    <phoneticPr fontId="1" type="noConversion"/>
  </si>
  <si>
    <t>G6 ganglioside</t>
  </si>
  <si>
    <t>GT1b</t>
  </si>
  <si>
    <t>\</t>
  </si>
  <si>
    <t xml:space="preserve">GD2 34:1;O2 </t>
    <phoneticPr fontId="1" type="noConversion"/>
  </si>
  <si>
    <t>HexNAc-GD1a 34:1;O2</t>
    <phoneticPr fontId="1" type="noConversion"/>
  </si>
  <si>
    <t>HexNAc-GD1a 40:1;O2</t>
  </si>
  <si>
    <t>HexNAc-GD1a 40:2;O2</t>
  </si>
  <si>
    <t>HexNAc-GD1a 42:2;O2</t>
  </si>
  <si>
    <t>HexNAc-GD1a 43:2;O2</t>
  </si>
  <si>
    <t>HexNAc-GD1a 44:2;O2</t>
  </si>
  <si>
    <t>HexNAc-GD1a 42:3;O2</t>
  </si>
  <si>
    <t>HexNAc-GD1a 44:3;O2</t>
  </si>
  <si>
    <t>HexNAc-GD1a 34:0;O3</t>
  </si>
  <si>
    <t>HexNAc-GD1a 42:1;O3</t>
  </si>
  <si>
    <t>HexNAc-GD1a 44:1;O3</t>
  </si>
  <si>
    <t>Species</t>
    <phoneticPr fontId="1" type="noConversion"/>
  </si>
  <si>
    <t>Number of Species</t>
    <phoneticPr fontId="1" type="noConversion"/>
  </si>
  <si>
    <t>#1 Int.</t>
  </si>
  <si>
    <t>SSEA-4 antigen 36:1;O2</t>
  </si>
  <si>
    <t>SSEA-4 antigen 38:1;O2</t>
  </si>
  <si>
    <t>SSEA-4 antigen 40:1;O2</t>
  </si>
  <si>
    <t>SSEA-4 antigen 41:1;O2</t>
  </si>
  <si>
    <t>SSEA-4 antigen 34:2;O2</t>
  </si>
  <si>
    <t>SSEA-4 antigen 40:2;O2</t>
  </si>
  <si>
    <t>SSEA-4 antigen 42:2;O2</t>
  </si>
  <si>
    <t>SSEA-4 antigen 43:2;O2</t>
  </si>
  <si>
    <t>SSEA-4 antigen 44:2;O2</t>
  </si>
  <si>
    <t>SSEA-4 antigen 42:3;O2</t>
  </si>
  <si>
    <t>SSEA-4 antigen 44:3;O2</t>
  </si>
  <si>
    <t>SSEA-4 antigen 34:0;O3</t>
  </si>
  <si>
    <t>SSEA-4 antigen 42:1;O3</t>
  </si>
  <si>
    <t>SSEA-4 antigen 44:1;O3</t>
  </si>
  <si>
    <t>SSEA-4 antigen 42:2;O3</t>
  </si>
  <si>
    <t>SSEA-4 antigen 44:2;O3</t>
  </si>
  <si>
    <t>SSEA-4 antigen 34:1;O2</t>
    <phoneticPr fontId="1" type="noConversion"/>
  </si>
  <si>
    <t>1.014, 1.024</t>
  </si>
  <si>
    <t>1.028, 1.042</t>
  </si>
  <si>
    <t>Number of Subclasses</t>
  </si>
  <si>
    <t>Subclasses</t>
  </si>
  <si>
    <t>Number of Species</t>
  </si>
  <si>
    <t>Species</t>
  </si>
  <si>
    <t>Molecular Ion</t>
  </si>
  <si>
    <t>Theoretical Mass
(m/z)</t>
  </si>
  <si>
    <t>Measured Mass
(m/z)</t>
  </si>
  <si>
    <t>Mass Accuracy (ppm)</t>
  </si>
  <si>
    <t xml:space="preserve">R.T. (min) </t>
  </si>
  <si>
    <t>#2 Int.</t>
  </si>
  <si>
    <t>#3 Int.</t>
  </si>
  <si>
    <t>#1 %Rel Abundances</t>
  </si>
  <si>
    <t>#2 %Rel Abundances</t>
  </si>
  <si>
    <t>#3 %Rel Abundances</t>
  </si>
  <si>
    <t xml:space="preserve">Average </t>
  </si>
  <si>
    <t>SD</t>
  </si>
  <si>
    <t>RSD</t>
  </si>
  <si>
    <t xml:space="preserve">GM3(NeuGc) 34:1;O2 </t>
  </si>
  <si>
    <t xml:space="preserve">GM3(NeuGc) 36:1;O2 </t>
  </si>
  <si>
    <t xml:space="preserve">GM3(NeuGc) 40:1;O2 </t>
  </si>
  <si>
    <t xml:space="preserve">GM3(NeuGc) 42:2;O2 </t>
  </si>
  <si>
    <t xml:space="preserve">GM3(NeuGc) 44:2;O2 </t>
  </si>
  <si>
    <t xml:space="preserve">GM3(NeuGc) 34:0;O3 </t>
  </si>
  <si>
    <t xml:space="preserve">GM3(NeuGc) 36:0;O3 </t>
  </si>
  <si>
    <t xml:space="preserve">GM3(NeuGc) 34:1;O3 </t>
  </si>
  <si>
    <t xml:space="preserve">GM3(NeuGc) 42:1;O3 </t>
  </si>
  <si>
    <t xml:space="preserve">GM3(NeuGc) 42:2;O3 </t>
  </si>
  <si>
    <t xml:space="preserve">GM3(NeuGc) 44:1;O3 </t>
  </si>
  <si>
    <t xml:space="preserve">O-Ac-GD3  34:1;O2 </t>
  </si>
  <si>
    <t>GD3</t>
  </si>
  <si>
    <t>GD3 34:2;O2</t>
  </si>
  <si>
    <t>GM1a(NeuGc)  34:1;O2</t>
  </si>
  <si>
    <t>GD1a</t>
  </si>
  <si>
    <t>GD1a  42:1;O4</t>
  </si>
  <si>
    <t>GM2(NeuGc)</t>
  </si>
  <si>
    <t>GD1a(NeuGc)</t>
    <phoneticPr fontId="1" type="noConversion"/>
  </si>
  <si>
    <t>Hex-GD1a(NeuGc)</t>
  </si>
  <si>
    <t>HexNAc-GD1a</t>
    <phoneticPr fontId="1" type="noConversion"/>
  </si>
  <si>
    <t>SSEA-4 antigen</t>
    <phoneticPr fontId="1" type="noConversion"/>
  </si>
  <si>
    <t xml:space="preserve">GD1a 36:1;O2 </t>
    <phoneticPr fontId="1" type="noConversion"/>
  </si>
  <si>
    <t xml:space="preserve">GD1a 34:1;O2 </t>
    <phoneticPr fontId="1" type="noConversion"/>
  </si>
  <si>
    <t xml:space="preserve">GD1a 38:1;O2 </t>
    <phoneticPr fontId="1" type="noConversion"/>
  </si>
  <si>
    <t xml:space="preserve">GD1a 40:1;O2 </t>
    <phoneticPr fontId="1" type="noConversion"/>
  </si>
  <si>
    <t xml:space="preserve">GD1a 41:1;O2 </t>
    <phoneticPr fontId="1" type="noConversion"/>
  </si>
  <si>
    <t xml:space="preserve">GD1a 34:2;O2 </t>
    <phoneticPr fontId="1" type="noConversion"/>
  </si>
  <si>
    <t xml:space="preserve">GD1a 36:2;O2 </t>
    <phoneticPr fontId="1" type="noConversion"/>
  </si>
  <si>
    <t xml:space="preserve">GD1a 38:2;O2 </t>
    <phoneticPr fontId="1" type="noConversion"/>
  </si>
  <si>
    <t xml:space="preserve">GD1a 40:2;O2 </t>
    <phoneticPr fontId="1" type="noConversion"/>
  </si>
  <si>
    <t xml:space="preserve">GD1a 41:2;O2 </t>
    <phoneticPr fontId="1" type="noConversion"/>
  </si>
  <si>
    <t xml:space="preserve">GD1a 42:2;O2 </t>
    <phoneticPr fontId="1" type="noConversion"/>
  </si>
  <si>
    <t xml:space="preserve">GD1a 43:2;O2 </t>
    <phoneticPr fontId="1" type="noConversion"/>
  </si>
  <si>
    <t xml:space="preserve">GD1a 44:2;O2 </t>
    <phoneticPr fontId="1" type="noConversion"/>
  </si>
  <si>
    <t xml:space="preserve">GD1a 40:3;O2 </t>
    <phoneticPr fontId="1" type="noConversion"/>
  </si>
  <si>
    <t xml:space="preserve">GD1a 42:3;O2 </t>
    <phoneticPr fontId="1" type="noConversion"/>
  </si>
  <si>
    <t xml:space="preserve">GD1a 43:3;O2 </t>
    <phoneticPr fontId="1" type="noConversion"/>
  </si>
  <si>
    <t xml:space="preserve">GD1a 44:3;O2 </t>
    <phoneticPr fontId="1" type="noConversion"/>
  </si>
  <si>
    <t xml:space="preserve">GD1a 42:4;O2 </t>
    <phoneticPr fontId="1" type="noConversion"/>
  </si>
  <si>
    <t xml:space="preserve">GD1a 44:4;O2 </t>
    <phoneticPr fontId="1" type="noConversion"/>
  </si>
  <si>
    <t xml:space="preserve">GD1a 34:0;O3 </t>
    <phoneticPr fontId="1" type="noConversion"/>
  </si>
  <si>
    <t xml:space="preserve">GD1a 36:0;O3 </t>
    <phoneticPr fontId="1" type="noConversion"/>
  </si>
  <si>
    <t xml:space="preserve">GD1a 38:0;O3 </t>
    <phoneticPr fontId="1" type="noConversion"/>
  </si>
  <si>
    <t xml:space="preserve">GD1a 40:0;O3 </t>
    <phoneticPr fontId="1" type="noConversion"/>
  </si>
  <si>
    <t xml:space="preserve">GD1a 34:1;O3 </t>
    <phoneticPr fontId="1" type="noConversion"/>
  </si>
  <si>
    <t xml:space="preserve">GD1a 40:1;O3 </t>
    <phoneticPr fontId="1" type="noConversion"/>
  </si>
  <si>
    <t xml:space="preserve">GD1a 41:1;O3 </t>
    <phoneticPr fontId="1" type="noConversion"/>
  </si>
  <si>
    <t xml:space="preserve">GD1a 42:1;O3 </t>
    <phoneticPr fontId="1" type="noConversion"/>
  </si>
  <si>
    <t xml:space="preserve">GD1a 43:1;O3 </t>
    <phoneticPr fontId="1" type="noConversion"/>
  </si>
  <si>
    <t xml:space="preserve">GD1a 44:1;O3 </t>
    <phoneticPr fontId="1" type="noConversion"/>
  </si>
  <si>
    <t xml:space="preserve">GD1a 42:2;O3 </t>
    <phoneticPr fontId="1" type="noConversion"/>
  </si>
  <si>
    <t xml:space="preserve">GD1a 44:2;O3 </t>
    <phoneticPr fontId="1" type="noConversion"/>
  </si>
  <si>
    <t xml:space="preserve">GD1a 42:3;O3 </t>
    <phoneticPr fontId="1" type="noConversion"/>
  </si>
  <si>
    <t xml:space="preserve">GD1a 44:3;O3 </t>
    <phoneticPr fontId="1" type="noConversion"/>
  </si>
  <si>
    <t>GD1a 42:1;O4</t>
    <phoneticPr fontId="1" type="noConversion"/>
  </si>
  <si>
    <t>GD1a 44:1;O4</t>
    <phoneticPr fontId="1" type="noConversion"/>
  </si>
  <si>
    <t>SSEA-4 antigen 41:2;O2</t>
    <phoneticPr fontId="1" type="noConversion"/>
  </si>
  <si>
    <t>SSEA-4 antigen 40:2;O2</t>
    <phoneticPr fontId="1" type="noConversion"/>
  </si>
  <si>
    <t>Hex-GD1a 34:1;O2</t>
    <phoneticPr fontId="1" type="noConversion"/>
  </si>
  <si>
    <t>Hex-GD1a 36:1;O2</t>
    <phoneticPr fontId="1" type="noConversion"/>
  </si>
  <si>
    <t>Hex-GD1a 38:1;O2</t>
    <phoneticPr fontId="1" type="noConversion"/>
  </si>
  <si>
    <t>Hex-GD1a 40:1;O2</t>
    <phoneticPr fontId="1" type="noConversion"/>
  </si>
  <si>
    <t>Hex-GD1a 41:1;O2</t>
    <phoneticPr fontId="1" type="noConversion"/>
  </si>
  <si>
    <t>Hex-GD1a 34:2;O2</t>
    <phoneticPr fontId="1" type="noConversion"/>
  </si>
  <si>
    <t>Hex-GD1a 36:2;O2</t>
    <phoneticPr fontId="1" type="noConversion"/>
  </si>
  <si>
    <t>Hex-GD1a 40:2;O2</t>
    <phoneticPr fontId="1" type="noConversion"/>
  </si>
  <si>
    <t>Hex-GD1a 41:2;O2</t>
    <phoneticPr fontId="1" type="noConversion"/>
  </si>
  <si>
    <t>Hex-GD1a 42:2;O2</t>
    <phoneticPr fontId="1" type="noConversion"/>
  </si>
  <si>
    <t>Hex-GD1a 43:2;O2</t>
    <phoneticPr fontId="1" type="noConversion"/>
  </si>
  <si>
    <t>Hex-GD1a 44:2;O2</t>
    <phoneticPr fontId="1" type="noConversion"/>
  </si>
  <si>
    <t>Hex-GD1a 46:2;O2</t>
    <phoneticPr fontId="1" type="noConversion"/>
  </si>
  <si>
    <t>Hex-GD1a 42:3;O2</t>
    <phoneticPr fontId="1" type="noConversion"/>
  </si>
  <si>
    <t>Hex-GD1a 44:3;O2</t>
    <phoneticPr fontId="1" type="noConversion"/>
  </si>
  <si>
    <t>Hex-GD1a 34:0;O3</t>
    <phoneticPr fontId="1" type="noConversion"/>
  </si>
  <si>
    <t>Hex-GD1a 36:0;O3</t>
    <phoneticPr fontId="1" type="noConversion"/>
  </si>
  <si>
    <t>Hex-GD1a 38:0;O3</t>
    <phoneticPr fontId="1" type="noConversion"/>
  </si>
  <si>
    <t>Hex-GD1a 40:0;O3</t>
    <phoneticPr fontId="1" type="noConversion"/>
  </si>
  <si>
    <t>Hex-GD1a 40:1;O3</t>
    <phoneticPr fontId="1" type="noConversion"/>
  </si>
  <si>
    <t>Hex-GD1a 42:1;O3</t>
    <phoneticPr fontId="1" type="noConversion"/>
  </si>
  <si>
    <t>Hex-GD1a 44:1;O3</t>
    <phoneticPr fontId="1" type="noConversion"/>
  </si>
  <si>
    <t>Hex-GD1a 42:2;O3</t>
    <phoneticPr fontId="1" type="noConversion"/>
  </si>
  <si>
    <t>Hex-GD1a 44:2;O3</t>
    <phoneticPr fontId="1" type="noConversion"/>
  </si>
  <si>
    <t>Hex-GD1a 42:3;O3</t>
    <phoneticPr fontId="1" type="noConversion"/>
  </si>
  <si>
    <t>Hex-GD1a(NeuGc) 34:1;O2</t>
    <phoneticPr fontId="1" type="noConversion"/>
  </si>
  <si>
    <t>Hex-GD1a(NeuGc) 42:2;O2</t>
    <phoneticPr fontId="1" type="noConversion"/>
  </si>
  <si>
    <t>Hex-GD1a(NeuGc) 44:2;O2</t>
    <phoneticPr fontId="1" type="noConversion"/>
  </si>
  <si>
    <t>GT1b 44:1;O3</t>
    <phoneticPr fontId="1" type="noConversion"/>
  </si>
  <si>
    <t>Fuc-GM1a 44:1;O3</t>
    <phoneticPr fontId="1" type="noConversion"/>
  </si>
  <si>
    <t>Fuc-GM1a 42:2;O3</t>
    <phoneticPr fontId="1" type="noConversion"/>
  </si>
  <si>
    <t>Fuc-GM1a 44:2;O3</t>
    <phoneticPr fontId="1" type="noConversion"/>
  </si>
  <si>
    <t>Fuc-GM1a 34:1;O2</t>
    <phoneticPr fontId="1" type="noConversion"/>
  </si>
  <si>
    <t>Fuc-GM1a 40:1;O2</t>
    <phoneticPr fontId="1" type="noConversion"/>
  </si>
  <si>
    <t>Fuc-GM1a 40:2;O2</t>
    <phoneticPr fontId="1" type="noConversion"/>
  </si>
  <si>
    <t xml:space="preserve">Fuc-GM1a 42:2;O2 </t>
    <phoneticPr fontId="1" type="noConversion"/>
  </si>
  <si>
    <t xml:space="preserve">Fuc-GM1a 43:2;O2 </t>
    <phoneticPr fontId="1" type="noConversion"/>
  </si>
  <si>
    <t xml:space="preserve">Fuc-GM1a 44:2;O2 </t>
    <phoneticPr fontId="1" type="noConversion"/>
  </si>
  <si>
    <t xml:space="preserve">Fuc-GM1a 42:3;O2 </t>
    <phoneticPr fontId="1" type="noConversion"/>
  </si>
  <si>
    <t xml:space="preserve">Fuc-GM1a 44:3;O2 </t>
    <phoneticPr fontId="1" type="noConversion"/>
  </si>
  <si>
    <t>Fuc-GM1a 34:0;O3</t>
    <phoneticPr fontId="1" type="noConversion"/>
  </si>
  <si>
    <t>Fuc-GM1a 40:0;O3</t>
    <phoneticPr fontId="1" type="noConversion"/>
  </si>
  <si>
    <t>Fuc-GM1a 42:1;O3</t>
    <phoneticPr fontId="1" type="noConversion"/>
  </si>
  <si>
    <t>GM1a(NeuGc) 34:1;O2</t>
    <phoneticPr fontId="1" type="noConversion"/>
  </si>
  <si>
    <t>GM1a 44:2;O3</t>
    <phoneticPr fontId="1" type="noConversion"/>
  </si>
  <si>
    <t xml:space="preserve">GM1a 42:2;O3 </t>
    <phoneticPr fontId="1" type="noConversion"/>
  </si>
  <si>
    <t xml:space="preserve">GM1a 34:1;O2 </t>
    <phoneticPr fontId="1" type="noConversion"/>
  </si>
  <si>
    <t xml:space="preserve">GM1a 36:1;O2 </t>
    <phoneticPr fontId="1" type="noConversion"/>
  </si>
  <si>
    <t xml:space="preserve">GM1a 38:1;O2 </t>
    <phoneticPr fontId="1" type="noConversion"/>
  </si>
  <si>
    <t xml:space="preserve">GM1a 40:1;O2 </t>
    <phoneticPr fontId="1" type="noConversion"/>
  </si>
  <si>
    <t xml:space="preserve">GM1a 41:1;O2 </t>
    <phoneticPr fontId="1" type="noConversion"/>
  </si>
  <si>
    <t xml:space="preserve">GM1a 42:1;O2 </t>
    <phoneticPr fontId="1" type="noConversion"/>
  </si>
  <si>
    <t xml:space="preserve">GM1a 43:1;O2 </t>
    <phoneticPr fontId="1" type="noConversion"/>
  </si>
  <si>
    <t xml:space="preserve">GM1a 44:1;O2 </t>
    <phoneticPr fontId="1" type="noConversion"/>
  </si>
  <si>
    <t xml:space="preserve">GM1a 45:1;O2 </t>
    <phoneticPr fontId="1" type="noConversion"/>
  </si>
  <si>
    <t xml:space="preserve">GM1a 46:1;O2 </t>
    <phoneticPr fontId="1" type="noConversion"/>
  </si>
  <si>
    <t xml:space="preserve">GM1a 40:2;O2 </t>
    <phoneticPr fontId="1" type="noConversion"/>
  </si>
  <si>
    <t xml:space="preserve">GM1a 41:2;O2 </t>
    <phoneticPr fontId="1" type="noConversion"/>
  </si>
  <si>
    <t xml:space="preserve">GM1a 42:2;O2 </t>
    <phoneticPr fontId="1" type="noConversion"/>
  </si>
  <si>
    <t xml:space="preserve">GM1a 43:2;O2 </t>
    <phoneticPr fontId="1" type="noConversion"/>
  </si>
  <si>
    <t xml:space="preserve">GM1a 44:2;O2 </t>
    <phoneticPr fontId="1" type="noConversion"/>
  </si>
  <si>
    <t xml:space="preserve">GM1a 45:2;O2 </t>
    <phoneticPr fontId="1" type="noConversion"/>
  </si>
  <si>
    <t xml:space="preserve">GM1a 46:2;O2 </t>
    <phoneticPr fontId="1" type="noConversion"/>
  </si>
  <si>
    <t xml:space="preserve">GM1a 42:3;O2 </t>
    <phoneticPr fontId="1" type="noConversion"/>
  </si>
  <si>
    <t xml:space="preserve">GM1a 43:3;O2 </t>
    <phoneticPr fontId="1" type="noConversion"/>
  </si>
  <si>
    <t xml:space="preserve">GM1a 44:3;O2 </t>
    <phoneticPr fontId="1" type="noConversion"/>
  </si>
  <si>
    <t xml:space="preserve">GM1a 46:3;O2 </t>
    <phoneticPr fontId="1" type="noConversion"/>
  </si>
  <si>
    <t xml:space="preserve">GM1a 42:4;O2 </t>
    <phoneticPr fontId="1" type="noConversion"/>
  </si>
  <si>
    <t xml:space="preserve">GM1a 44:4;O2 </t>
    <phoneticPr fontId="1" type="noConversion"/>
  </si>
  <si>
    <t xml:space="preserve">GM1a 34:0;O3 </t>
    <phoneticPr fontId="1" type="noConversion"/>
  </si>
  <si>
    <t xml:space="preserve">GM1a 42:1;O3 </t>
    <phoneticPr fontId="1" type="noConversion"/>
  </si>
  <si>
    <t xml:space="preserve">GM1a 44:1;O3 </t>
    <phoneticPr fontId="1" type="noConversion"/>
  </si>
  <si>
    <t xml:space="preserve">O-Ac-GD3 44:2;O2 </t>
    <phoneticPr fontId="1" type="noConversion"/>
  </si>
  <si>
    <t xml:space="preserve">O-Ac-GD3 42:1;O3 </t>
    <phoneticPr fontId="1" type="noConversion"/>
  </si>
  <si>
    <t xml:space="preserve">O-Ac-GD3 44:1;O3 </t>
    <phoneticPr fontId="1" type="noConversion"/>
  </si>
  <si>
    <t xml:space="preserve">O-Ac-GD3 42:2;O3 </t>
    <phoneticPr fontId="1" type="noConversion"/>
  </si>
  <si>
    <t xml:space="preserve">O-Ac-GD3 44:2;O3 </t>
    <phoneticPr fontId="1" type="noConversion"/>
  </si>
  <si>
    <t>GM2 42:1;O4</t>
    <phoneticPr fontId="1" type="noConversion"/>
  </si>
  <si>
    <t xml:space="preserve">GM2 44:1;O4 </t>
    <phoneticPr fontId="1" type="noConversion"/>
  </si>
  <si>
    <t xml:space="preserve">GM2 42:2;O4 </t>
    <phoneticPr fontId="1" type="noConversion"/>
  </si>
  <si>
    <t>GM2 44:3;O3(d18:1)</t>
    <phoneticPr fontId="1" type="noConversion"/>
  </si>
  <si>
    <t>GM2 42:3;O3(d18:1)</t>
    <phoneticPr fontId="1" type="noConversion"/>
  </si>
  <si>
    <t>GM2 44:2;O3(d18:1)</t>
    <phoneticPr fontId="1" type="noConversion"/>
  </si>
  <si>
    <t xml:space="preserve">GM2 32:1;O2 </t>
    <phoneticPr fontId="1" type="noConversion"/>
  </si>
  <si>
    <t xml:space="preserve">GM2 33:1;O2 </t>
    <phoneticPr fontId="1" type="noConversion"/>
  </si>
  <si>
    <t xml:space="preserve">GM2 34:1;O2 </t>
    <phoneticPr fontId="1" type="noConversion"/>
  </si>
  <si>
    <t xml:space="preserve">GM2 35:1;O2 </t>
    <phoneticPr fontId="1" type="noConversion"/>
  </si>
  <si>
    <t xml:space="preserve">GM2 36:1;O2 </t>
    <phoneticPr fontId="1" type="noConversion"/>
  </si>
  <si>
    <t xml:space="preserve">GM2 38:1;O2 </t>
    <phoneticPr fontId="1" type="noConversion"/>
  </si>
  <si>
    <t xml:space="preserve">GM2 39:1;O2 </t>
    <phoneticPr fontId="1" type="noConversion"/>
  </si>
  <si>
    <t xml:space="preserve">GM2 40:1;O2 </t>
    <phoneticPr fontId="1" type="noConversion"/>
  </si>
  <si>
    <t xml:space="preserve">GM2 41:1;O2 </t>
    <phoneticPr fontId="1" type="noConversion"/>
  </si>
  <si>
    <t xml:space="preserve">GM2 42:1;O2 </t>
    <phoneticPr fontId="1" type="noConversion"/>
  </si>
  <si>
    <t xml:space="preserve">GM2 43:1;O2 </t>
    <phoneticPr fontId="1" type="noConversion"/>
  </si>
  <si>
    <t xml:space="preserve">GM2 44:1;O2 </t>
    <phoneticPr fontId="1" type="noConversion"/>
  </si>
  <si>
    <t xml:space="preserve">GM2 45:1;O2 </t>
    <phoneticPr fontId="1" type="noConversion"/>
  </si>
  <si>
    <t xml:space="preserve">GM2 46:1;O2 </t>
    <phoneticPr fontId="1" type="noConversion"/>
  </si>
  <si>
    <t xml:space="preserve">GM2 34:2;O2 </t>
    <phoneticPr fontId="1" type="noConversion"/>
  </si>
  <si>
    <t xml:space="preserve">GM2 36:2;O2 </t>
    <phoneticPr fontId="1" type="noConversion"/>
  </si>
  <si>
    <t xml:space="preserve">GM2 38:2;O2 </t>
    <phoneticPr fontId="1" type="noConversion"/>
  </si>
  <si>
    <t xml:space="preserve">GM2 40:2;O2 </t>
    <phoneticPr fontId="1" type="noConversion"/>
  </si>
  <si>
    <t xml:space="preserve">GM2 41:2;O2 </t>
    <phoneticPr fontId="1" type="noConversion"/>
  </si>
  <si>
    <t xml:space="preserve">GM2 42:2;O2 </t>
    <phoneticPr fontId="1" type="noConversion"/>
  </si>
  <si>
    <t xml:space="preserve">GM2 43:2;O2 </t>
    <phoneticPr fontId="1" type="noConversion"/>
  </si>
  <si>
    <t xml:space="preserve">GM2 44:2;O2 </t>
    <phoneticPr fontId="1" type="noConversion"/>
  </si>
  <si>
    <t xml:space="preserve">GM2 45:2;O2 </t>
    <phoneticPr fontId="1" type="noConversion"/>
  </si>
  <si>
    <t xml:space="preserve">GM2 46:2;O2 </t>
    <phoneticPr fontId="1" type="noConversion"/>
  </si>
  <si>
    <t xml:space="preserve">GM2 40:3;O2 </t>
    <phoneticPr fontId="1" type="noConversion"/>
  </si>
  <si>
    <t xml:space="preserve">GM2 42:3;O2 </t>
    <phoneticPr fontId="1" type="noConversion"/>
  </si>
  <si>
    <t xml:space="preserve">GM2 43:3;O2 </t>
    <phoneticPr fontId="1" type="noConversion"/>
  </si>
  <si>
    <t xml:space="preserve">GM2 44:3;O2 </t>
    <phoneticPr fontId="1" type="noConversion"/>
  </si>
  <si>
    <t xml:space="preserve">GM2 42:4;O2 </t>
    <phoneticPr fontId="1" type="noConversion"/>
  </si>
  <si>
    <t xml:space="preserve">GM2 44:4;O2 </t>
    <phoneticPr fontId="1" type="noConversion"/>
  </si>
  <si>
    <t xml:space="preserve">GM2 32:0;O3 </t>
    <phoneticPr fontId="1" type="noConversion"/>
  </si>
  <si>
    <t xml:space="preserve">GM2 34:0;O3 </t>
    <phoneticPr fontId="1" type="noConversion"/>
  </si>
  <si>
    <t xml:space="preserve">GM2 36:0;O3 </t>
    <phoneticPr fontId="1" type="noConversion"/>
  </si>
  <si>
    <t xml:space="preserve">GM2 38:0;O3 </t>
    <phoneticPr fontId="1" type="noConversion"/>
  </si>
  <si>
    <t xml:space="preserve">GM2 40:0;O3 </t>
    <phoneticPr fontId="1" type="noConversion"/>
  </si>
  <si>
    <t xml:space="preserve">GM2 41:0;O3 </t>
    <phoneticPr fontId="1" type="noConversion"/>
  </si>
  <si>
    <t xml:space="preserve">GM2 42:0;O3 </t>
    <phoneticPr fontId="1" type="noConversion"/>
  </si>
  <si>
    <t xml:space="preserve">GM2 43:0;O3 </t>
    <phoneticPr fontId="1" type="noConversion"/>
  </si>
  <si>
    <t xml:space="preserve">GM2 44:0;O3 </t>
    <phoneticPr fontId="1" type="noConversion"/>
  </si>
  <si>
    <t>GM2 40:1;O3(t18:0)</t>
    <phoneticPr fontId="1" type="noConversion"/>
  </si>
  <si>
    <t>GM2 41:1;O3(t18:0)</t>
    <phoneticPr fontId="1" type="noConversion"/>
  </si>
  <si>
    <t>GM2 42:1;O3(t18:0)</t>
    <phoneticPr fontId="1" type="noConversion"/>
  </si>
  <si>
    <t>GM2 43:1;O3(t18:0)</t>
    <phoneticPr fontId="1" type="noConversion"/>
  </si>
  <si>
    <t>GM2 44:1;O3(t18:0)</t>
    <phoneticPr fontId="1" type="noConversion"/>
  </si>
  <si>
    <t>GM2 42:2;O3(t18:0)</t>
    <phoneticPr fontId="1" type="noConversion"/>
  </si>
  <si>
    <t>GM2 44:2;O3(t18:0)</t>
    <phoneticPr fontId="1" type="noConversion"/>
  </si>
  <si>
    <t>GM2 42:3;O3(t18:0)</t>
    <phoneticPr fontId="1" type="noConversion"/>
  </si>
  <si>
    <t>GM2 44:3;O3(t18:0)</t>
    <phoneticPr fontId="1" type="noConversion"/>
  </si>
  <si>
    <t>GM2 34:1;O3(d18:1)</t>
    <phoneticPr fontId="1" type="noConversion"/>
  </si>
  <si>
    <t>GM2 42:1;O3(d18:1)</t>
    <phoneticPr fontId="1" type="noConversion"/>
  </si>
  <si>
    <t>GM2 42:2;O3(d18:1)</t>
    <phoneticPr fontId="1" type="noConversion"/>
  </si>
  <si>
    <t>Theoretical Mass (m/z)</t>
    <phoneticPr fontId="1" type="noConversion"/>
  </si>
  <si>
    <t>Measured Mass (m/z)</t>
    <phoneticPr fontId="1" type="noConversion"/>
  </si>
  <si>
    <t>GM3</t>
  </si>
  <si>
    <t>GM3 34:0;O3</t>
  </si>
  <si>
    <t>GM3(NeuGc) 34:1;O2</t>
  </si>
  <si>
    <t>GM2</t>
  </si>
  <si>
    <t>GM2(NeuGc) 34:1;O2</t>
  </si>
  <si>
    <t xml:space="preserve">O-Ac-GD3 34:1;O2 </t>
  </si>
  <si>
    <t xml:space="preserve">O-Ac-GD3 40:1;O2 </t>
  </si>
  <si>
    <t xml:space="preserve">O-Ac-GD3 42:2;O2 </t>
  </si>
  <si>
    <t xml:space="preserve">O-Ac-GD3 42:3;O2 </t>
  </si>
  <si>
    <t>GD3(NeuGc) 34:1;O2</t>
  </si>
  <si>
    <t>GM1b</t>
  </si>
  <si>
    <t>GM1b(NeuGc) 34:1;O2</t>
  </si>
  <si>
    <t xml:space="preserve">O-Ac-GD2 34:1;O2 </t>
  </si>
  <si>
    <t xml:space="preserve">O-Ac-GD2 40:1;O2 </t>
  </si>
  <si>
    <t xml:space="preserve">O-Ac-GD2 42:2;O2 </t>
  </si>
  <si>
    <t xml:space="preserve">O-Ac-GD2 40:2;O2 </t>
  </si>
  <si>
    <t xml:space="preserve">O-Ac-GD2 42:3;O2 </t>
  </si>
  <si>
    <t xml:space="preserve">GD2 32:1;O2 </t>
  </si>
  <si>
    <t>GD2(NeuGc) 34:1;O2</t>
  </si>
  <si>
    <t>GD2(NeuGc) 42:2;O2</t>
  </si>
  <si>
    <t xml:space="preserve">GD1a 32:1;O2 </t>
  </si>
  <si>
    <t>GD1a(NeuGc) 34:1;O2</t>
  </si>
  <si>
    <t>GD1b</t>
  </si>
  <si>
    <t>GD1c</t>
  </si>
  <si>
    <t xml:space="preserve">G6 ganglioside 32:1;O2 </t>
  </si>
  <si>
    <t xml:space="preserve">G6 ganglioside 34:1;O2 </t>
  </si>
  <si>
    <t>1.097, 1.116</t>
  </si>
  <si>
    <t xml:space="preserve">G6 ganglioside 36:1;O2 </t>
  </si>
  <si>
    <t xml:space="preserve">G6 ganglioside 40:1;O2 </t>
  </si>
  <si>
    <t>1.136, 1.152</t>
  </si>
  <si>
    <t xml:space="preserve">G6 ganglioside 34:2;O2 </t>
  </si>
  <si>
    <t xml:space="preserve">G6 ganglioside 40:2;O2 </t>
  </si>
  <si>
    <t xml:space="preserve">G6 ganglioside 42:2;O2 </t>
  </si>
  <si>
    <t>1.144, 1.162</t>
  </si>
  <si>
    <t xml:space="preserve">G6 ganglioside 42:3;O2 </t>
  </si>
  <si>
    <t>1.142, 1.161</t>
  </si>
  <si>
    <t xml:space="preserve">GT1b 42:3;O2 </t>
  </si>
  <si>
    <t xml:space="preserve"> Hex(4)-HexNAc(2)-Fuc-NeuAc-Cer 42:2;O2 </t>
  </si>
  <si>
    <t xml:space="preserve"> Hex(5)-HexNAc(3)-NeuAc-Cer 32:1;O2 </t>
  </si>
  <si>
    <t xml:space="preserve">Hex(5)-HexNAc(3)-NeuAc-Cer </t>
  </si>
  <si>
    <t xml:space="preserve"> Hex(5)-HexNAc(3)-NeuAc-Cer 34:1;O2 </t>
  </si>
  <si>
    <t>1.200, 1.214</t>
  </si>
  <si>
    <t xml:space="preserve"> Hex(5)-HexNAc(3)-NeuAc-Cer 36:1;O2 </t>
  </si>
  <si>
    <t>1.214, 1.225</t>
  </si>
  <si>
    <t xml:space="preserve"> Hex(5)-HexNAc(3)-NeuAc-Cer 40:1;O2 </t>
  </si>
  <si>
    <t>1.235, 1.247</t>
  </si>
  <si>
    <t xml:space="preserve"> Hex(5)-HexNAc(3)-NeuAc-Cer 40:2;O2 </t>
  </si>
  <si>
    <t>1.235, 1.244</t>
  </si>
  <si>
    <t xml:space="preserve"> Hex(5)-HexNAc(3)-NeuAc-Cer 42:2;O2 </t>
  </si>
  <si>
    <t>1.245, 1.255</t>
  </si>
  <si>
    <t xml:space="preserve"> Hex(5)-HexNAc(3)-NeuAc-Cer 42:3;O2 </t>
  </si>
  <si>
    <t>1.243, 1.253</t>
  </si>
  <si>
    <t>Hex(5)-HexNAc(3)-Fuc-NeuAc-Cer</t>
  </si>
  <si>
    <t xml:space="preserve"> Hex(5)-HexNAc(3)-Fuc-NeuAc-Cer34:1;O2 </t>
  </si>
  <si>
    <t>1.244, 1.265</t>
  </si>
  <si>
    <t>1.256, 1.277</t>
  </si>
  <si>
    <t>1.276, 1.097</t>
  </si>
  <si>
    <t>1.274, 1.295</t>
  </si>
  <si>
    <t xml:space="preserve"> Hex(5)-HexNAc(3)-Fuc-NeuAc-Cer42:2;O2 </t>
  </si>
  <si>
    <t>1.285, 1.306</t>
  </si>
  <si>
    <t>1.283, 1.305</t>
  </si>
  <si>
    <t xml:space="preserve">Hex(5)-HexNAc(3)-NeuAc(2)-Cer </t>
  </si>
  <si>
    <t xml:space="preserve"> Hex(5)-HexNAc(3)-NeuAc(2)-Cer 34:1;O2 </t>
  </si>
  <si>
    <t xml:space="preserve"> Hex(5)-HexNAc(3)-NeuAc(2)-Cer 36:1;O2 </t>
  </si>
  <si>
    <t xml:space="preserve"> Hex(5)-HexNAc(3)-NeuAc(2)-Cer 38:1;O2</t>
  </si>
  <si>
    <t xml:space="preserve"> Hex(5)-HexNAc(3)-NeuAc(2)-Cer 40:1;O2 </t>
  </si>
  <si>
    <t xml:space="preserve"> Hex(5)-HexNAc(3)-NeuAc(2)-Cer 40:2;O2 </t>
  </si>
  <si>
    <t xml:space="preserve"> Hex(5)-HexNAc(3)-NeuAc(2)-Cer 42:2;O2 </t>
  </si>
  <si>
    <t xml:space="preserve"> Hex(5)-HexNAc(3)-NeuAc(2)-Cer 44:2;O2 </t>
  </si>
  <si>
    <t xml:space="preserve"> Hex(5)-HexNAc(3)-NeuAc(2)-Cer 42:3;O2 </t>
  </si>
  <si>
    <t xml:space="preserve"> Hex(5)-HexNAc(3)-NeuAc(2)-Cer 44:3;O2 </t>
  </si>
  <si>
    <t xml:space="preserve"> Hex(5)-HexNAc(3)-NeuAc(2)-Cer 42:4;O2 </t>
  </si>
  <si>
    <t xml:space="preserve"> Hex(5)-HexNAc(3)-NeuAc(2)-Cer 34:0;O3 </t>
  </si>
  <si>
    <t xml:space="preserve"> Hex(5)-HexNAc(3)-NeuAc(2)-Cer 34:1;O3 </t>
  </si>
  <si>
    <t xml:space="preserve"> Hex(5)-HexNAc(3)-NeuAc(2)-Cer 42:1;O3 </t>
  </si>
  <si>
    <t xml:space="preserve"> Hex(5)-HexNAc(3)-NeuAc(2)-Cer 42:2;O3 </t>
  </si>
  <si>
    <t>Chain Composition Level</t>
    <phoneticPr fontId="1" type="noConversion"/>
  </si>
  <si>
    <t xml:space="preserve">GM1b 34:1;O2 </t>
    <phoneticPr fontId="1" type="noConversion"/>
  </si>
  <si>
    <t xml:space="preserve">GD1a 33:1;O2 </t>
    <phoneticPr fontId="1" type="noConversion"/>
  </si>
  <si>
    <t>Number of Chain Composition Level</t>
    <phoneticPr fontId="1" type="noConversion"/>
  </si>
  <si>
    <t>SSEA-4 antigen 34:1;O2</t>
  </si>
  <si>
    <t>HexNAc-GD1a 34:1;O2</t>
  </si>
  <si>
    <t>Hex-GD1a  34:1;O2</t>
  </si>
  <si>
    <t>C=C location Level</t>
    <phoneticPr fontId="1" type="noConversion"/>
  </si>
  <si>
    <t>GM1b 42:2;O2</t>
  </si>
  <si>
    <t>GD2 42:2;O2</t>
  </si>
  <si>
    <t>GD2 42:3;O2</t>
  </si>
  <si>
    <t>GD1a 42:2;O2</t>
  </si>
  <si>
    <t>GD1a 42:3;O2</t>
  </si>
  <si>
    <t>GD1a 42:1;O3</t>
  </si>
  <si>
    <t>GD1a 42:2;O3</t>
  </si>
  <si>
    <t>GT1b 42:2;O2</t>
  </si>
  <si>
    <t>Hex(5)-HexNAc(3)-NeuAc-Cer 42:2;O2</t>
  </si>
  <si>
    <t>Hex(5)-HexNAc(3)-NeuAc-Cer 42:3;O2</t>
  </si>
  <si>
    <t>Hex(5)-HexNAc(3)-Fuc-NeuAc-Cer 42:2;O2</t>
  </si>
  <si>
    <t>Hex(5)-HexNAc(3)-Fuc-NeuAc-Cer 42:3;O2</t>
  </si>
  <si>
    <t>Hex(5)-HexNAc(3)-NeuAc(2)-Cer 42:2;O2</t>
  </si>
  <si>
    <t>Hex(5)-HexNAc(3)-NeuAc(2)-Cer 42:3;O2</t>
  </si>
  <si>
    <t>Hex(5)-HexNAc(3)-NeuAc(2)-Cer 42:1;O3</t>
  </si>
  <si>
    <t>GM1a 42:2;O2</t>
  </si>
  <si>
    <t xml:space="preserve">GM1a 42:3;O2 </t>
  </si>
  <si>
    <t>625.5, 667.6</t>
    <phoneticPr fontId="1" type="noConversion"/>
  </si>
  <si>
    <t>627.5, 695.6</t>
    <phoneticPr fontId="1" type="noConversion"/>
  </si>
  <si>
    <t>GM3 42:1;O3</t>
    <phoneticPr fontId="1" type="noConversion"/>
  </si>
  <si>
    <t xml:space="preserve">GM3 40:2;O2 </t>
    <phoneticPr fontId="1" type="noConversion"/>
  </si>
  <si>
    <t>GD1a 42:2;O2</t>
    <phoneticPr fontId="1" type="noConversion"/>
  </si>
  <si>
    <t>625.5, 667.5</t>
    <phoneticPr fontId="1" type="noConversion"/>
  </si>
  <si>
    <t>%Rel Abundances</t>
    <phoneticPr fontId="1" type="noConversion"/>
  </si>
  <si>
    <t>9.9%±0.6%</t>
    <phoneticPr fontId="1" type="noConversion"/>
  </si>
  <si>
    <t>90.1%±0.6%</t>
    <phoneticPr fontId="1" type="noConversion"/>
  </si>
  <si>
    <t>7.6%±1.3%</t>
    <phoneticPr fontId="1" type="noConversion"/>
  </si>
  <si>
    <t>92.4%±1.3%</t>
    <phoneticPr fontId="1" type="noConversion"/>
  </si>
  <si>
    <t>58.9%±1.8%</t>
    <phoneticPr fontId="1" type="noConversion"/>
  </si>
  <si>
    <t>41.1%±1.8%</t>
    <phoneticPr fontId="1" type="noConversion"/>
  </si>
  <si>
    <t>27.8%±1.8%</t>
    <phoneticPr fontId="1" type="noConversion"/>
  </si>
  <si>
    <t>72.2%±1.8%</t>
    <phoneticPr fontId="1" type="noConversion"/>
  </si>
  <si>
    <t>Number of C=C location Level</t>
    <phoneticPr fontId="1" type="noConversion"/>
  </si>
  <si>
    <t>Chain Dignostic Ions</t>
  </si>
  <si>
    <t>Chain Dignostic Ions</t>
    <phoneticPr fontId="1" type="noConversion"/>
  </si>
  <si>
    <t>Table S6. List of 30 gangliosides at the C=C location level identified in MCF-10A cells.</t>
    <phoneticPr fontId="1" type="noConversion"/>
  </si>
  <si>
    <t>Table S5. List of 122 gangliosides at the chain composition level identified in MCF-10A cells.</t>
    <phoneticPr fontId="1" type="noConversion"/>
  </si>
  <si>
    <t>Table S4. List of 319 ganglioside species identified in MCF-10A cells.</t>
    <phoneticPr fontId="1" type="noConversion"/>
  </si>
  <si>
    <t>Table S3. List of 19 gangliosides at the C=C location level identified in MCF-7 cells.</t>
    <phoneticPr fontId="1" type="noConversion"/>
  </si>
  <si>
    <t>Table S2. List of 220 gangliosides at the chain composition level identified in MCF-7 cells.</t>
    <phoneticPr fontId="1" type="noConversion"/>
  </si>
  <si>
    <t>Table S1. List of 319 ganglioside species identified in MCF-7 cells</t>
    <phoneticPr fontId="1" type="noConversion"/>
  </si>
  <si>
    <t>O-Ac-GD1b</t>
    <phoneticPr fontId="1" type="noConversion"/>
  </si>
  <si>
    <t>O-Ac-GD1b 34:1;O2</t>
    <phoneticPr fontId="1" type="noConversion"/>
  </si>
  <si>
    <t>O-Ac-GD1b 42:2;O2</t>
    <phoneticPr fontId="1" type="noConversion"/>
  </si>
  <si>
    <t>O-Ac-GD1b 42:3;O2</t>
    <phoneticPr fontId="1" type="noConversion"/>
  </si>
  <si>
    <t xml:space="preserve"> Hex(4)-HexNAc(2)-Fuc-NeuAc-Cer 34:1;O2 </t>
  </si>
  <si>
    <t>O-Ac-GD1c</t>
    <phoneticPr fontId="1" type="noConversion"/>
  </si>
  <si>
    <t>O-Ac-GD1c 34:1;O2</t>
    <phoneticPr fontId="1" type="noConversion"/>
  </si>
  <si>
    <t>O-Ac-GD1c 42:2;O2</t>
    <phoneticPr fontId="1" type="noConversion"/>
  </si>
  <si>
    <t>Number</t>
  </si>
  <si>
    <t>Protein</t>
  </si>
  <si>
    <t>Detected in MCF-7 cells</t>
  </si>
  <si>
    <t>B4GALT5</t>
  </si>
  <si>
    <t>O43286</t>
  </si>
  <si>
    <t>√</t>
  </si>
  <si>
    <t>B4GALT6</t>
  </si>
  <si>
    <t>Q9UBX8</t>
  </si>
  <si>
    <t>Beta-1,4-galactosyltransferase 6</t>
  </si>
  <si>
    <t>×</t>
  </si>
  <si>
    <t>B4GALNT1</t>
  </si>
  <si>
    <t>Q00973</t>
  </si>
  <si>
    <t>Beta-1,4 N-acetylgalactosaminyltransferase 1</t>
  </si>
  <si>
    <t>O96024</t>
  </si>
  <si>
    <t>Beta-1,3-galactosyltransferase 4</t>
  </si>
  <si>
    <t>ST3GAL2</t>
  </si>
  <si>
    <t>Q16842</t>
  </si>
  <si>
    <t>CMP-N-acetylneuraminate-beta-galactosamide-alpha-2,3-sialyltransferase 2</t>
  </si>
  <si>
    <t>ST3GAL3</t>
  </si>
  <si>
    <t>Q11203</t>
  </si>
  <si>
    <t>CMP-N-acetylneuraminate-beta-1,4-galactoside alpha-2,3-sialyltransferase</t>
  </si>
  <si>
    <t>ST3GAL5</t>
  </si>
  <si>
    <t>Q9UNP4</t>
  </si>
  <si>
    <t>Lactosylceramide alpha-2,3-sialyltransferase</t>
  </si>
  <si>
    <t>ST8SIA1</t>
  </si>
  <si>
    <t>Q92185</t>
  </si>
  <si>
    <t>Alpha-N-acetylneuraminide alpha-2,8-sialyltransferase</t>
  </si>
  <si>
    <t>ST8SIA3</t>
  </si>
  <si>
    <t>O43173</t>
  </si>
  <si>
    <t>Alpha-N-acetylneuraminate alpha-2,8-sialyltransferase ST8SIA3</t>
  </si>
  <si>
    <t>ST8SIA5</t>
  </si>
  <si>
    <t>O15466</t>
  </si>
  <si>
    <t>Alpha-2,8-sialyltransferase 8E</t>
  </si>
  <si>
    <t>FUT1</t>
  </si>
  <si>
    <t>P19526</t>
  </si>
  <si>
    <t>Galactoside alpha-(1,2)-fucosyltransferase 1</t>
  </si>
  <si>
    <t>FUT2</t>
  </si>
  <si>
    <t>Q10981</t>
  </si>
  <si>
    <t>Galactoside alpha-(1,2)-fucosyltransferase 2</t>
  </si>
  <si>
    <t>Q9Y471</t>
  </si>
  <si>
    <t>Inactive cytidine monophosphate-N-acetylneuraminic acid hydroxylase</t>
  </si>
  <si>
    <t>FA2H</t>
  </si>
  <si>
    <t>Q7L5A8</t>
  </si>
  <si>
    <t>Fatty acid 2-hydroxylase</t>
  </si>
  <si>
    <t>FADS3</t>
  </si>
  <si>
    <t>Q9Y5Q0</t>
  </si>
  <si>
    <t>Fatty acid desaturase 3</t>
  </si>
  <si>
    <t>CerS1</t>
  </si>
  <si>
    <t>P27544</t>
  </si>
  <si>
    <t>Ceramide synthase 1</t>
  </si>
  <si>
    <t>CerS2</t>
  </si>
  <si>
    <t>Q96G23</t>
  </si>
  <si>
    <t>Ceramide synthase 2</t>
  </si>
  <si>
    <t>CerS3</t>
  </si>
  <si>
    <t>Q8IU89</t>
  </si>
  <si>
    <t>Ceramide synthase 3</t>
  </si>
  <si>
    <t>CerS4</t>
  </si>
  <si>
    <t>Q9HA82</t>
  </si>
  <si>
    <t>Ceramide synthase 4</t>
  </si>
  <si>
    <t>CerS5</t>
  </si>
  <si>
    <t>Q8N5B7</t>
  </si>
  <si>
    <t>Ceramide synthase 5</t>
  </si>
  <si>
    <t>CerS6</t>
  </si>
  <si>
    <t>Q6ZMG9</t>
  </si>
  <si>
    <t>Ceramide synthase 6</t>
  </si>
  <si>
    <t>SPTLC1</t>
  </si>
  <si>
    <t>O15269 </t>
  </si>
  <si>
    <t>Serine palmitoyltransferase 1</t>
  </si>
  <si>
    <t>SPTLC2</t>
  </si>
  <si>
    <t>O15270</t>
  </si>
  <si>
    <t>Serine palmitoyltransferase 2</t>
  </si>
  <si>
    <t>SPTLC3</t>
  </si>
  <si>
    <t>Q9NUV7</t>
  </si>
  <si>
    <t>Serine palmitoyltransferase 3</t>
  </si>
  <si>
    <t>SPTssa</t>
  </si>
  <si>
    <t>Q969W0</t>
  </si>
  <si>
    <t>Serine palmitoyltransferase small subunit A</t>
  </si>
  <si>
    <t>SPTssb</t>
  </si>
  <si>
    <t>Q8NFR3</t>
  </si>
  <si>
    <t>Serine palmitoyltransferase small subunit B</t>
  </si>
  <si>
    <t>DEGS1</t>
  </si>
  <si>
    <t>O15121</t>
  </si>
  <si>
    <t>Sphingolipid delta(4)-desaturase DES1</t>
  </si>
  <si>
    <t>DEGS2</t>
  </si>
  <si>
    <t>Q6QHC5</t>
  </si>
  <si>
    <t>Sphingolipid delta(4)-desaturase/C4-monooxygenase DES2</t>
  </si>
  <si>
    <t>SCD1</t>
  </si>
  <si>
    <t>O00767</t>
  </si>
  <si>
    <t>Stearoyl-CoA desaturase</t>
  </si>
  <si>
    <t>ELOVL5</t>
  </si>
  <si>
    <t>Q9NYP7</t>
  </si>
  <si>
    <t>Very long chain fatty acid elongase 5</t>
  </si>
  <si>
    <t>ELOVL6</t>
  </si>
  <si>
    <t>Q9H5J4</t>
  </si>
  <si>
    <t>Very long chain fatty acid elongase 6</t>
  </si>
  <si>
    <r>
      <t>[M+H]</t>
    </r>
    <r>
      <rPr>
        <b/>
        <vertAlign val="superscript"/>
        <sz val="18"/>
        <color theme="1"/>
        <rFont val="Arial"/>
        <family val="2"/>
      </rPr>
      <t>+</t>
    </r>
    <r>
      <rPr>
        <b/>
        <sz val="18"/>
        <color theme="1"/>
        <rFont val="Arial"/>
        <family val="2"/>
      </rPr>
      <t>or[M+2H]</t>
    </r>
    <r>
      <rPr>
        <b/>
        <vertAlign val="superscript"/>
        <sz val="18"/>
        <color theme="1"/>
        <rFont val="Arial"/>
        <family val="2"/>
      </rPr>
      <t>2+</t>
    </r>
  </si>
  <si>
    <r>
      <t>[</t>
    </r>
    <r>
      <rPr>
        <b/>
        <vertAlign val="superscript"/>
        <sz val="18"/>
        <color theme="1"/>
        <rFont val="Arial"/>
        <family val="2"/>
      </rPr>
      <t>PB</t>
    </r>
    <r>
      <rPr>
        <b/>
        <sz val="18"/>
        <color theme="1"/>
        <rFont val="Arial"/>
        <family val="2"/>
      </rPr>
      <t>M+H]</t>
    </r>
    <r>
      <rPr>
        <b/>
        <vertAlign val="superscript"/>
        <sz val="18"/>
        <color theme="1"/>
        <rFont val="Arial"/>
        <family val="2"/>
      </rPr>
      <t xml:space="preserve">+ </t>
    </r>
    <r>
      <rPr>
        <b/>
        <sz val="18"/>
        <color theme="1"/>
        <rFont val="Arial"/>
        <family val="2"/>
      </rPr>
      <t>or[</t>
    </r>
    <r>
      <rPr>
        <b/>
        <vertAlign val="superscript"/>
        <sz val="18"/>
        <color theme="1"/>
        <rFont val="Arial"/>
        <family val="2"/>
      </rPr>
      <t>PB</t>
    </r>
    <r>
      <rPr>
        <b/>
        <sz val="18"/>
        <color theme="1"/>
        <rFont val="Arial"/>
        <family val="2"/>
      </rPr>
      <t>M+2H]</t>
    </r>
    <r>
      <rPr>
        <b/>
        <vertAlign val="superscript"/>
        <sz val="18"/>
        <color theme="1"/>
        <rFont val="Arial"/>
        <family val="2"/>
      </rPr>
      <t>2+</t>
    </r>
    <phoneticPr fontId="1" type="noConversion"/>
  </si>
  <si>
    <r>
      <t>PB diagnostic ions-</t>
    </r>
    <r>
      <rPr>
        <b/>
        <vertAlign val="superscript"/>
        <sz val="18"/>
        <color theme="1"/>
        <rFont val="Arial"/>
        <family val="2"/>
      </rPr>
      <t>n-y</t>
    </r>
    <r>
      <rPr>
        <b/>
        <sz val="18"/>
        <color theme="1"/>
        <rFont val="Arial"/>
        <family val="2"/>
      </rPr>
      <t>FY</t>
    </r>
    <r>
      <rPr>
        <b/>
        <vertAlign val="subscript"/>
        <sz val="18"/>
        <color theme="1"/>
        <rFont val="Arial"/>
        <family val="2"/>
      </rPr>
      <t>O</t>
    </r>
    <phoneticPr fontId="1" type="noConversion"/>
  </si>
  <si>
    <r>
      <t>1/K</t>
    </r>
    <r>
      <rPr>
        <b/>
        <vertAlign val="subscript"/>
        <sz val="18"/>
        <color theme="1"/>
        <rFont val="Arial"/>
        <family val="2"/>
      </rPr>
      <t>0</t>
    </r>
    <r>
      <rPr>
        <b/>
        <sz val="18"/>
        <color theme="1"/>
        <rFont val="Arial"/>
        <family val="2"/>
      </rPr>
      <t xml:space="preserve"> (V·S/cm</t>
    </r>
    <r>
      <rPr>
        <b/>
        <vertAlign val="superscript"/>
        <sz val="18"/>
        <color theme="1"/>
        <rFont val="Arial"/>
        <family val="2"/>
      </rPr>
      <t>2</t>
    </r>
    <r>
      <rPr>
        <b/>
        <sz val="18"/>
        <color theme="1"/>
        <rFont val="Arial"/>
        <family val="2"/>
      </rPr>
      <t>)</t>
    </r>
    <phoneticPr fontId="1" type="noConversion"/>
  </si>
  <si>
    <r>
      <t>[M-H]</t>
    </r>
    <r>
      <rPr>
        <vertAlign val="superscript"/>
        <sz val="18"/>
        <color theme="1"/>
        <rFont val="Arial"/>
        <family val="2"/>
      </rPr>
      <t>-</t>
    </r>
    <phoneticPr fontId="1" type="noConversion"/>
  </si>
  <si>
    <r>
      <t>[M-2H]</t>
    </r>
    <r>
      <rPr>
        <vertAlign val="superscript"/>
        <sz val="18"/>
        <color theme="1"/>
        <rFont val="Arial"/>
        <family val="2"/>
      </rPr>
      <t>2-</t>
    </r>
    <phoneticPr fontId="1" type="noConversion"/>
  </si>
  <si>
    <r>
      <t>[M-2H]</t>
    </r>
    <r>
      <rPr>
        <vertAlign val="superscript"/>
        <sz val="18"/>
        <color theme="1"/>
        <rFont val="Arial"/>
        <family val="2"/>
      </rPr>
      <t>2-</t>
    </r>
    <r>
      <rPr>
        <sz val="11"/>
        <color theme="1"/>
        <rFont val="等线"/>
        <family val="2"/>
        <scheme val="minor"/>
      </rPr>
      <t/>
    </r>
  </si>
  <si>
    <r>
      <t>PB diagnostic ions-</t>
    </r>
    <r>
      <rPr>
        <b/>
        <vertAlign val="superscript"/>
        <sz val="18"/>
        <color theme="1"/>
        <rFont val="Arial"/>
        <family val="2"/>
      </rPr>
      <t>n-y</t>
    </r>
    <r>
      <rPr>
        <b/>
        <sz val="18"/>
        <color theme="1"/>
        <rFont val="Arial"/>
        <family val="2"/>
      </rPr>
      <t>FY</t>
    </r>
    <r>
      <rPr>
        <b/>
        <vertAlign val="subscript"/>
        <sz val="18"/>
        <color theme="1"/>
        <rFont val="Arial"/>
        <family val="2"/>
      </rPr>
      <t>O</t>
    </r>
  </si>
  <si>
    <r>
      <t>GM3(NeuGc</t>
    </r>
    <r>
      <rPr>
        <sz val="18"/>
        <color theme="1"/>
        <rFont val="等线"/>
        <family val="3"/>
        <charset val="134"/>
      </rPr>
      <t>）</t>
    </r>
    <phoneticPr fontId="1" type="noConversion"/>
  </si>
  <si>
    <r>
      <t>GM1a(NeuGc</t>
    </r>
    <r>
      <rPr>
        <sz val="18"/>
        <color theme="1"/>
        <rFont val="等线"/>
        <family val="3"/>
        <charset val="134"/>
      </rPr>
      <t>）</t>
    </r>
    <phoneticPr fontId="1" type="noConversion"/>
  </si>
  <si>
    <t>Beta-1,4-galactosyltransferase 5</t>
    <phoneticPr fontId="1" type="noConversion"/>
  </si>
  <si>
    <t xml:space="preserve"> TCCCTGCAATGGTACACCC      </t>
  </si>
  <si>
    <t xml:space="preserve"> ACTTGGGACGACATTCCTTCT    </t>
  </si>
  <si>
    <t xml:space="preserve"> GGAAGAGCATGTGGTATGACGG   </t>
  </si>
  <si>
    <t xml:space="preserve"> CAGAATCCCACCATTTCCCACC   </t>
  </si>
  <si>
    <t xml:space="preserve"> ACCGGGATTTGTTGGGGAG      </t>
  </si>
  <si>
    <t xml:space="preserve"> CATACAGGATCTGTTGCAGCA    </t>
  </si>
  <si>
    <t xml:space="preserve"> TCAGTCCCTGTTTGTGAGTCT    </t>
  </si>
  <si>
    <t xml:space="preserve"> AAGGTGGCCCCAATGTTTCC     </t>
  </si>
  <si>
    <t xml:space="preserve"> GGTCACCATTGGGCTTATCTCC   </t>
  </si>
  <si>
    <t xml:space="preserve"> GTGTCACAGAGCCGCTGATACT   </t>
  </si>
  <si>
    <t xml:space="preserve"> GACGCAATCAGGAGAAGCCAAG   </t>
  </si>
  <si>
    <t xml:space="preserve"> GGTAGTTGTACCAGCAATGCCTC  </t>
  </si>
  <si>
    <t xml:space="preserve"> CCAACATTCCTGGAAAAAGTCTTC </t>
  </si>
  <si>
    <t xml:space="preserve"> GCCTCTTCATTCTTGAGTAGGGA  </t>
  </si>
  <si>
    <t xml:space="preserve"> CGGCGCAAGGAGATACTGG      </t>
  </si>
  <si>
    <t xml:space="preserve"> GTTGTGCGAGATGTCGTGGA     </t>
  </si>
  <si>
    <t xml:space="preserve"> CCTGGTTTCACTTGGAGCTGTG   </t>
  </si>
  <si>
    <t xml:space="preserve"> TGTGGTGAAGTTGATGTGCCAGC  </t>
  </si>
  <si>
    <t>Target Name</t>
  </si>
  <si>
    <t>Primer Name</t>
    <phoneticPr fontId="13" type="noConversion"/>
  </si>
  <si>
    <t>Primer Sequence (5‘-3’)</t>
    <phoneticPr fontId="13" type="noConversion"/>
  </si>
  <si>
    <t>DEGS2</t>
    <phoneticPr fontId="1" type="noConversion"/>
  </si>
  <si>
    <t>DEGS1</t>
    <phoneticPr fontId="1" type="noConversion"/>
  </si>
  <si>
    <t>ST8SIA5</t>
    <phoneticPr fontId="1" type="noConversion"/>
  </si>
  <si>
    <t>ST8SIA1</t>
    <phoneticPr fontId="1" type="noConversion"/>
  </si>
  <si>
    <t>ST3GAL5</t>
    <phoneticPr fontId="1" type="noConversion"/>
  </si>
  <si>
    <t>CerS6</t>
    <phoneticPr fontId="1" type="noConversion"/>
  </si>
  <si>
    <t>SCD1</t>
    <phoneticPr fontId="1" type="noConversion"/>
  </si>
  <si>
    <t xml:space="preserve">CerS6-human-R    </t>
    <phoneticPr fontId="1" type="noConversion"/>
  </si>
  <si>
    <t xml:space="preserve">SCD1-human-F     </t>
    <phoneticPr fontId="1" type="noConversion"/>
  </si>
  <si>
    <t xml:space="preserve">SCD1-human-R     </t>
    <phoneticPr fontId="1" type="noConversion"/>
  </si>
  <si>
    <t xml:space="preserve">CerS6-human-F    </t>
    <phoneticPr fontId="1" type="noConversion"/>
  </si>
  <si>
    <t xml:space="preserve">CerS5-human-R    </t>
    <phoneticPr fontId="1" type="noConversion"/>
  </si>
  <si>
    <t xml:space="preserve">CerS5-human-F    </t>
    <phoneticPr fontId="1" type="noConversion"/>
  </si>
  <si>
    <t xml:space="preserve">DEGS2-human-R    </t>
    <phoneticPr fontId="1" type="noConversion"/>
  </si>
  <si>
    <t xml:space="preserve">DEGS2-human-F    </t>
    <phoneticPr fontId="1" type="noConversion"/>
  </si>
  <si>
    <t xml:space="preserve">DEGS1-human-R    </t>
    <phoneticPr fontId="1" type="noConversion"/>
  </si>
  <si>
    <t xml:space="preserve">DEGS1-human-F    </t>
    <phoneticPr fontId="1" type="noConversion"/>
  </si>
  <si>
    <t xml:space="preserve">ST8SIA5-human-R  </t>
    <phoneticPr fontId="1" type="noConversion"/>
  </si>
  <si>
    <t xml:space="preserve">ST8SIA5-human-F  </t>
    <phoneticPr fontId="1" type="noConversion"/>
  </si>
  <si>
    <t xml:space="preserve">ST8SIA1-human-R  </t>
    <phoneticPr fontId="1" type="noConversion"/>
  </si>
  <si>
    <t xml:space="preserve">ST8SIA1-human-F  </t>
    <phoneticPr fontId="1" type="noConversion"/>
  </si>
  <si>
    <t xml:space="preserve">ST3GAL5-human-R  </t>
    <phoneticPr fontId="1" type="noConversion"/>
  </si>
  <si>
    <t xml:space="preserve">ST3GAL5-human-F  </t>
    <phoneticPr fontId="1" type="noConversion"/>
  </si>
  <si>
    <t xml:space="preserve"> CMAHP-human-F    </t>
    <phoneticPr fontId="1" type="noConversion"/>
  </si>
  <si>
    <t xml:space="preserve"> CMAH</t>
    <phoneticPr fontId="1" type="noConversion"/>
  </si>
  <si>
    <t xml:space="preserve"> CMAHP-human-R    </t>
    <phoneticPr fontId="1" type="noConversion"/>
  </si>
  <si>
    <t>UniProt ID (human)</t>
    <phoneticPr fontId="1" type="noConversion"/>
  </si>
  <si>
    <t>Table S7. Gene-specific primers for enzymes</t>
    <phoneticPr fontId="1" type="noConversion"/>
  </si>
  <si>
    <t>ST3GAL2</t>
    <phoneticPr fontId="1" type="noConversion"/>
  </si>
  <si>
    <t xml:space="preserve">ST3GAL2-human-F  </t>
    <phoneticPr fontId="1" type="noConversion"/>
  </si>
  <si>
    <t xml:space="preserve">ST3GAL2-human-R  </t>
    <phoneticPr fontId="1" type="noConversion"/>
  </si>
  <si>
    <t xml:space="preserve"> TCCGACTGGTTTGACAGCCACT</t>
    <phoneticPr fontId="1" type="noConversion"/>
  </si>
  <si>
    <t xml:space="preserve"> CTTCTCCAGCACCTCATTGGTG</t>
    <phoneticPr fontId="1" type="noConversion"/>
  </si>
  <si>
    <t>Hex(4)-HexNAc(2)-Fuc-NeuAc-Cer</t>
    <phoneticPr fontId="1" type="noConversion"/>
  </si>
  <si>
    <t xml:space="preserve"> Hex(5)-HexNAc(3)-Fuc-NeuAc-Cer 34:1;O2 </t>
    <phoneticPr fontId="1" type="noConversion"/>
  </si>
  <si>
    <t xml:space="preserve"> Hex(5)-HexNAc(3)-Fuc-NeuAc-Cer 34:2;O2 </t>
    <phoneticPr fontId="1" type="noConversion"/>
  </si>
  <si>
    <t xml:space="preserve"> Hex(5)-HexNAc(3)-Fuc-NeuAc-Cer 36:1;O2 </t>
    <phoneticPr fontId="1" type="noConversion"/>
  </si>
  <si>
    <t xml:space="preserve"> Hex(5)-HexNAc(3)-Fuc-NeuAc-Cer 40:1;O2 </t>
    <phoneticPr fontId="1" type="noConversion"/>
  </si>
  <si>
    <t xml:space="preserve"> Hex(5)-HexNAc(3)-Fuc-NeuAc-Cer 40:2;O2 </t>
    <phoneticPr fontId="1" type="noConversion"/>
  </si>
  <si>
    <t xml:space="preserve"> Hex(5)-HexNAc(3)-Fuc-NeuAc-Cer 42:2;O2 </t>
    <phoneticPr fontId="1" type="noConversion"/>
  </si>
  <si>
    <t xml:space="preserve"> Hex(5)-HexNAc(3)-Fuc-NeuAc-Cer 42:3;O2 </t>
    <phoneticPr fontId="1" type="noConversion"/>
  </si>
  <si>
    <t xml:space="preserve"> Hex(5)-HexNAc(3)-Fuc-NeuAc-Cer 42:4;O2 </t>
    <phoneticPr fontId="1" type="noConversion"/>
  </si>
  <si>
    <t xml:space="preserve">GD2 40:1;O2 </t>
    <phoneticPr fontId="1" type="noConversion"/>
  </si>
  <si>
    <t>GD2 38:1;O2</t>
    <phoneticPr fontId="1" type="noConversion"/>
  </si>
  <si>
    <t>GD2 37:1;O2</t>
    <phoneticPr fontId="1" type="noConversion"/>
  </si>
  <si>
    <t>Fuc-GM1a  34:1;O2</t>
    <phoneticPr fontId="1" type="noConversion"/>
  </si>
  <si>
    <t>UGCG</t>
  </si>
  <si>
    <t>Ceramide glucosyltransferase</t>
  </si>
  <si>
    <t>Q16739</t>
    <phoneticPr fontId="1" type="noConversion"/>
  </si>
  <si>
    <t>KDSR</t>
    <phoneticPr fontId="1" type="noConversion"/>
  </si>
  <si>
    <t>Q06136</t>
    <phoneticPr fontId="1" type="noConversion"/>
  </si>
  <si>
    <t>3-ketodihydrosphingosine reductase</t>
    <phoneticPr fontId="1" type="noConversion"/>
  </si>
  <si>
    <t>CMAHP</t>
    <phoneticPr fontId="1" type="noConversion"/>
  </si>
  <si>
    <t>B3GNT5</t>
  </si>
  <si>
    <t>A4GALT</t>
  </si>
  <si>
    <t>B4GALT1</t>
  </si>
  <si>
    <t>Q9BYG0</t>
  </si>
  <si>
    <t>Q9NPC4</t>
  </si>
  <si>
    <t>P15291</t>
  </si>
  <si>
    <t>Lactosylceramide 1,3-N-acetyl-beta-D-glucosaminyltransferase</t>
  </si>
  <si>
    <t>Lactosylceramide 4-alpha-galactosyltransferase</t>
  </si>
  <si>
    <t>Beta-1,4-galactosyltransferase 1</t>
  </si>
  <si>
    <t>√</t>
    <phoneticPr fontId="1" type="noConversion"/>
  </si>
  <si>
    <t>N-acetylneuraminate (7)9-O-acetyltransferase</t>
  </si>
  <si>
    <t>CASD1</t>
    <phoneticPr fontId="1" type="noConversion"/>
  </si>
  <si>
    <t>Q96PB1</t>
    <phoneticPr fontId="1" type="noConversion"/>
  </si>
  <si>
    <t>B3GALT5</t>
    <phoneticPr fontId="1" type="noConversion"/>
  </si>
  <si>
    <t>Q9Y2C3</t>
    <phoneticPr fontId="1" type="noConversion"/>
  </si>
  <si>
    <t>Beta-1,3-galactosyltransferase 5</t>
  </si>
  <si>
    <t>B3GALNT1</t>
    <phoneticPr fontId="1" type="noConversion"/>
  </si>
  <si>
    <t>O75752</t>
    <phoneticPr fontId="1" type="noConversion"/>
  </si>
  <si>
    <t>UDP-GalNAc:beta-1,3-N-acetylgalactosaminyltransferase 1</t>
    <phoneticPr fontId="1" type="noConversion"/>
  </si>
  <si>
    <t>Table S8. List of 39 enzymes involved in ganglioside biosynthesis</t>
    <phoneticPr fontId="1" type="noConversion"/>
  </si>
  <si>
    <t>B3GALT4</t>
    <phoneticPr fontId="1" type="noConversion"/>
  </si>
  <si>
    <t>UDP-glucose ceramide glucosyltransferase</t>
  </si>
  <si>
    <t>Beta-1,4-galactosyltransferase 5</t>
  </si>
  <si>
    <t>Beta-1,4-N-acetyl-galactosaminyltransferase 1</t>
  </si>
  <si>
    <t>Beta-1,3-N-acetylglucosaminyltransferase 5</t>
  </si>
  <si>
    <t>Alpha-1,4-galactosyltransferase</t>
  </si>
  <si>
    <t>Beta-1,4-galactosyltransferase 1</t>
    <phoneticPr fontId="1" type="noConversion"/>
  </si>
  <si>
    <t>Beta-1,3-N-acetylgalactosaminyltransferase 1</t>
  </si>
  <si>
    <t>ST3 beta-galactoside alpha-2,3-sialyltransferase 2</t>
  </si>
  <si>
    <t>ST3 beta-galactoside alpha-2,3-sialyltransferase 3</t>
  </si>
  <si>
    <t>ST3 beta-galactoside alpha-2,3-sialyltransferase 5</t>
  </si>
  <si>
    <t>ST8 alpha-N-acetyl-neuraminide alpha-2,8-sialyltransferase 1 </t>
  </si>
  <si>
    <t>ST8 alpha-N-acetyl-neuraminide alpha-2,8-sialyltransferase 3</t>
  </si>
  <si>
    <t>ST8 alpha-N-acetyl-neuraminide alpha-2,8-sialyltransferase 5</t>
  </si>
  <si>
    <t>Fucosyltransferase 1</t>
  </si>
  <si>
    <t>Fucosyltransferase 2</t>
  </si>
  <si>
    <t>Cytidine monophospho-N-acetylneuraminic acid hydroxylase, pseudogene</t>
  </si>
  <si>
    <t>CAS1 domain-containing protein 1 </t>
  </si>
  <si>
    <t>Stearoyl-CoA desaturase 1</t>
  </si>
  <si>
    <t>ELOVL fatty acid elongase 5</t>
    <phoneticPr fontId="1" type="noConversion"/>
  </si>
  <si>
    <t>ELOVL fatty acid elongase 6</t>
    <phoneticPr fontId="1" type="noConversion"/>
  </si>
  <si>
    <t>Ceramide synthase 2</t>
    <phoneticPr fontId="1" type="noConversion"/>
  </si>
  <si>
    <t>3-ketodihydrosphingosine reductase</t>
  </si>
  <si>
    <t>Ceramide synthase 3</t>
    <phoneticPr fontId="1" type="noConversion"/>
  </si>
  <si>
    <t>Ceramide synthase 4</t>
    <phoneticPr fontId="1" type="noConversion"/>
  </si>
  <si>
    <t>Ceramide synthase 5</t>
    <phoneticPr fontId="1" type="noConversion"/>
  </si>
  <si>
    <t>Ceramide synthase 6</t>
    <phoneticPr fontId="1" type="noConversion"/>
  </si>
  <si>
    <t>Serine palmitoyltransferase long chain base subunit 1</t>
  </si>
  <si>
    <t>Serine palmitoyltransferase long chain base subunit 2</t>
  </si>
  <si>
    <t>Serine palmitoyltransferase long chain base subunit 3</t>
  </si>
  <si>
    <t>Delta(4)-desaturase, sphingolipid 1</t>
  </si>
  <si>
    <t> Delta(4)-desaturase, sphingolipid 2</t>
  </si>
  <si>
    <t>Gene</t>
    <phoneticPr fontId="1" type="noConversion"/>
  </si>
  <si>
    <t>Full Name of Gene</t>
    <phoneticPr fontId="1" type="noConversion"/>
  </si>
  <si>
    <t>GM2  42:1;O3(18:1;O2)</t>
  </si>
  <si>
    <t>GM2  40:1;O3(18:0;O3)</t>
  </si>
  <si>
    <t>GM2  41:1;O3(18:0;O3)</t>
  </si>
  <si>
    <t>GM2  42:1;O3(18:0;O3)</t>
  </si>
  <si>
    <t>GD1a 18:0;O3/24:1</t>
  </si>
  <si>
    <t>GM3 16:1;O2/16:0</t>
  </si>
  <si>
    <t>GM3 18:1;O2/14:0</t>
  </si>
  <si>
    <t>GM3 17:1;O2/18:0</t>
  </si>
  <si>
    <t>GM3 18:1;O2/15:0</t>
  </si>
  <si>
    <t>GM3 18:1;O2/16:0</t>
  </si>
  <si>
    <t>GM3 18:1;O2/17:0</t>
  </si>
  <si>
    <t>GM3 19:1;O2/16:0</t>
  </si>
  <si>
    <t>GM3 18:1;O2/18:0</t>
  </si>
  <si>
    <t>GM3 20:1;O2/16:0</t>
  </si>
  <si>
    <t>GM3 17:1;O2/20:0</t>
  </si>
  <si>
    <t>GM3 18:1;O2/19:0</t>
  </si>
  <si>
    <t>GM3 20:1;O2/17:0</t>
  </si>
  <si>
    <t>GM3 16:1;O2/22:0</t>
  </si>
  <si>
    <t>GM3 18:1;O2/20:0</t>
  </si>
  <si>
    <t>GM3 20:1;O2/18:0</t>
  </si>
  <si>
    <t>GM3 18:1;O2/21:0</t>
  </si>
  <si>
    <t>GM3 16:1;O2/24:0</t>
  </si>
  <si>
    <t>GM3 18:1;O2/22:0</t>
  </si>
  <si>
    <t>GM3 20:1;O2/20:0</t>
  </si>
  <si>
    <t>GM3 17:1;O2/24:0</t>
  </si>
  <si>
    <t>GM3 18:1;O2/23:0</t>
  </si>
  <si>
    <t>GM3 18:1;O2/24:0</t>
  </si>
  <si>
    <t>GM3 20:1;O2/22:0</t>
  </si>
  <si>
    <t>GM3 18:1;O2/25:0</t>
  </si>
  <si>
    <t>GM3 20:1;O2/23:0</t>
  </si>
  <si>
    <t>GM3 18:1;O2/26:0</t>
  </si>
  <si>
    <t>GM3 20:1;O2/24:0</t>
  </si>
  <si>
    <t>GM3 20:1;O2/25:0</t>
  </si>
  <si>
    <t>GM3 18:1;O2/16:1</t>
  </si>
  <si>
    <t>GM3 18:2;O2/16:0</t>
  </si>
  <si>
    <t>GM3 18:1;O2/18:1</t>
  </si>
  <si>
    <t>GM3 20:1;O2/16:1</t>
  </si>
  <si>
    <t>GM3 18:2;O2/18:0</t>
  </si>
  <si>
    <t>GM3 18:1;O2/20:1</t>
  </si>
  <si>
    <t>GM3 18:2;O2/20:0</t>
  </si>
  <si>
    <t>GM3 18:1;O2/22:1</t>
  </si>
  <si>
    <t>GM3 20:1;O2/20:1</t>
  </si>
  <si>
    <t>GM3 18:2;O2/22:0</t>
  </si>
  <si>
    <t>GM3 17:1;O2/24:1</t>
  </si>
  <si>
    <t>GM3 18:1;O2/23:1</t>
  </si>
  <si>
    <t>GM3 20:1;O2/21:1</t>
  </si>
  <si>
    <t>GM3 18:2;O2/23:0</t>
  </si>
  <si>
    <t>GM3 18:1;O2/24:1</t>
  </si>
  <si>
    <t>GM3 20:1;O2/22:1</t>
  </si>
  <si>
    <t>GM3 18:2;O2/24:0</t>
  </si>
  <si>
    <t>GM3 18:1;O2/25:1</t>
  </si>
  <si>
    <t>GM3 19:1;O2/24:1</t>
  </si>
  <si>
    <t>GM3 20:1;O2/23:1</t>
  </si>
  <si>
    <t>GM3 18:2;O2/25:0</t>
  </si>
  <si>
    <t>GM3 18:1;O2/26:1</t>
  </si>
  <si>
    <t>GM3 20:1;O2/24:1</t>
  </si>
  <si>
    <t>GM3 18:1;O2/22:2</t>
  </si>
  <si>
    <t>GM3 20:1;O2/20:2</t>
  </si>
  <si>
    <t>GM3 18:2;O2/22:1</t>
  </si>
  <si>
    <t>GM3 18:1;O2/23:2</t>
  </si>
  <si>
    <t>GM3 18:2;O2/23:1</t>
  </si>
  <si>
    <t>GM3 18:1;O2/24:2</t>
  </si>
  <si>
    <t>GM3 20:1;O2/22:2</t>
  </si>
  <si>
    <t>GM3 18:2;O2/24:1</t>
  </si>
  <si>
    <t>GM3 18:1;O2/25:2</t>
  </si>
  <si>
    <t>GM3 18:2;O2/25:1</t>
  </si>
  <si>
    <t>GM3 18:1;O2/26:2</t>
  </si>
  <si>
    <t>GM3 20:1;O2/24:2</t>
  </si>
  <si>
    <t>GM3 20:2;O2/24:1</t>
  </si>
  <si>
    <t>GM3 18:1;O2/24:3</t>
  </si>
  <si>
    <t>GM3 18:1;O2/25:3</t>
  </si>
  <si>
    <t>GM3 18:1;O2/26:3</t>
  </si>
  <si>
    <t>GM3 20:1;O2/24:3</t>
  </si>
  <si>
    <t>GM3 18:0;O3/14:0</t>
  </si>
  <si>
    <t>GM3 18:0;O3/16:0</t>
  </si>
  <si>
    <t>GM3 18:0;O3/18:0</t>
  </si>
  <si>
    <t>GM3 18:0;O3/22:0</t>
  </si>
  <si>
    <t>GM3 18:0;O3/23:0</t>
  </si>
  <si>
    <t>GM3 18:0;O3/24:0</t>
  </si>
  <si>
    <t>GM3 18:0;O3/25:0</t>
  </si>
  <si>
    <t>GM3 18:1;O2/16:0;O</t>
  </si>
  <si>
    <t>GM3 18:1;O2/18:0;O</t>
  </si>
  <si>
    <t>GM3 18:0;O3/22:1</t>
  </si>
  <si>
    <t>GM3 18:0;O3/23:1</t>
  </si>
  <si>
    <t>GM3 18:0;O3/24:1</t>
  </si>
  <si>
    <t>GM3 18:1;O2/23:1;O</t>
  </si>
  <si>
    <t>GM3 18:0;O3/24:2</t>
  </si>
  <si>
    <t>GM3 20:1;O2/23:1;O</t>
  </si>
  <si>
    <t>GM3 20:1;O2/24:1;O</t>
  </si>
  <si>
    <t>GM3 18:2;O2/24:1;O</t>
  </si>
  <si>
    <t>GM3 18:0;O3/16:0;O</t>
  </si>
  <si>
    <t>GM3 18:0;O3/22:0;O</t>
  </si>
  <si>
    <t>GM3 18:0;O3/24:0;O</t>
  </si>
  <si>
    <t>GM3 18:0;O3/26:0;O</t>
  </si>
  <si>
    <t>GM3 18:0;O3/24:1;O</t>
  </si>
  <si>
    <t>GM3 18:0;O3/26:1;O</t>
  </si>
  <si>
    <t>GM3(NeuGc) 18:1;O2/16:0</t>
  </si>
  <si>
    <t>GM3(NeuGc) 18:1;O2/24:1</t>
  </si>
  <si>
    <t>GM2 18:1;O2/14:0</t>
  </si>
  <si>
    <t>GM2 18:1;O2/16:0</t>
  </si>
  <si>
    <t>GM2 18:1;O2/18:0</t>
  </si>
  <si>
    <t>GM2 18:1;O2/22:0</t>
  </si>
  <si>
    <t>GM2 18:1;O2/24:0</t>
  </si>
  <si>
    <t>GM2 18:1;O2/25:0</t>
  </si>
  <si>
    <t>GM2 20:1;O2/24:0</t>
  </si>
  <si>
    <t>GM2 18:1;O2/22:1</t>
  </si>
  <si>
    <t>GM2 17:1;O2/24:1</t>
  </si>
  <si>
    <t>GM2 18:1;O2/23:1</t>
  </si>
  <si>
    <t>GM2 18:1;O2/24:1</t>
  </si>
  <si>
    <t>GM2 20:1;O2/22:1</t>
  </si>
  <si>
    <t>GM2 20:1;O2/23:1</t>
  </si>
  <si>
    <t>GM2 18:1;O2/26:1</t>
  </si>
  <si>
    <t>GM2 20:1;O2/24:1</t>
  </si>
  <si>
    <t>GM2 18:0;O3/16:0</t>
  </si>
  <si>
    <t>GM2 18:0;O3/22:0</t>
  </si>
  <si>
    <t>GM2 18:0;O3/22:1</t>
  </si>
  <si>
    <t>GM2 18:0;O3/23:1</t>
  </si>
  <si>
    <t>GM2 18:0;O3/24:1</t>
  </si>
  <si>
    <t>GM2 18:1;O2/16:0;O</t>
  </si>
  <si>
    <t>GM2 18:1;O2/24:0;O</t>
  </si>
  <si>
    <t>O-Ac-GD3 18:1;O2/16:0</t>
  </si>
  <si>
    <t>GD3 18:1;O2/16:0</t>
  </si>
  <si>
    <t>GD3 18:1;O2/24:1</t>
  </si>
  <si>
    <t>GM1a 18:1;O2/16:0</t>
  </si>
  <si>
    <t>GM1a 18:1;O2/18:0</t>
  </si>
  <si>
    <t>GM1a 18:1;O2/22:0</t>
  </si>
  <si>
    <t>GM1a 20:1;O2/20:0</t>
  </si>
  <si>
    <t>GM1a 18:1;O2/23:0</t>
  </si>
  <si>
    <t>GM1a 20:1;O2/21:0</t>
  </si>
  <si>
    <t>GM1a 18:1;O2/24:0</t>
  </si>
  <si>
    <t>GM1a 20:1;O2/22:0</t>
  </si>
  <si>
    <t>GM1a 18:1;O2/25:0</t>
  </si>
  <si>
    <t>GM1a 20:1;O2/23:0</t>
  </si>
  <si>
    <t>GM1a 18:1;O2/26:0</t>
  </si>
  <si>
    <t>GM1a 20:1;O2/24:0</t>
  </si>
  <si>
    <t>GM1a 20:1;O2/25:0</t>
  </si>
  <si>
    <t>GM1a 18:1;O2/22:1</t>
  </si>
  <si>
    <t>GM1a 18:1;O2/23:1</t>
  </si>
  <si>
    <t>GM1a 18:1;O2/24:1</t>
  </si>
  <si>
    <t>GM1a 20:1;O2/22:1</t>
  </si>
  <si>
    <t>GM1a 18:1;O2/25:1</t>
  </si>
  <si>
    <t>GM1a 20:1;O2/23:1</t>
  </si>
  <si>
    <t>GM1a 18:1;O2/26:1</t>
  </si>
  <si>
    <t>GM1a 20:1;O2/24:1</t>
  </si>
  <si>
    <t>GM1a 20:2;O2/24:0</t>
  </si>
  <si>
    <t>GM1a 20:1;O2/25:1</t>
  </si>
  <si>
    <t>GM1a 20:1;O2/26:1</t>
  </si>
  <si>
    <t>GM1a 18:1;O2/24:2</t>
  </si>
  <si>
    <t>GM1a 20:1;O2/22:2</t>
  </si>
  <si>
    <t>GM1a 20:1;O2/23:2</t>
  </si>
  <si>
    <t>GM1a 18:1;O2/26:2</t>
  </si>
  <si>
    <t>GM1a 20:1;O2/24:2</t>
  </si>
  <si>
    <t>GM1a 20:2;O2/24:1</t>
  </si>
  <si>
    <t>GM1a 18:1;O2/24:3</t>
  </si>
  <si>
    <t>GM1a 18:1;O2/26:3</t>
  </si>
  <si>
    <t>GM1a 20:1;O2/24:3</t>
  </si>
  <si>
    <t>GM1a 18:0;O3/16:0</t>
  </si>
  <si>
    <t>GM1a 18:0;O3/24:1</t>
  </si>
  <si>
    <t>GM1a 18:0;O3/26:1</t>
  </si>
  <si>
    <t>GM1a 18:0;O3/24:2</t>
  </si>
  <si>
    <t>GM1a(NeuGc) 18:1;O2/16:0</t>
  </si>
  <si>
    <t>Fuc-GM1a 18:1;O2/16:0</t>
  </si>
  <si>
    <t>Fuc-GM1a 18:1;O2/24:1</t>
  </si>
  <si>
    <t>Fuc-GM1a 20:1;O2/24:1</t>
  </si>
  <si>
    <t>GD2 18:1;O2/16:0</t>
  </si>
  <si>
    <t>GD2 18:1;O2/24:1</t>
  </si>
  <si>
    <t>GD1a 18:1;O2/16:0</t>
  </si>
  <si>
    <t>GD1a 18:1;O2/18:0</t>
  </si>
  <si>
    <t>GD1a 20:1;O2/16:0</t>
  </si>
  <si>
    <t>GD1a 20:1;O2/18:0</t>
  </si>
  <si>
    <t>GD1a 18:1;O2/22:0</t>
  </si>
  <si>
    <t>GD1a 20:1;O2/20:0</t>
  </si>
  <si>
    <t>GD1a 18:1;O2/23:0</t>
  </si>
  <si>
    <t>GD1a 18:1;O2/16:1</t>
  </si>
  <si>
    <t>GD1a 18:1;O2/18:1</t>
  </si>
  <si>
    <t>GD1a 20:1;O2/16:1</t>
  </si>
  <si>
    <t>GD1a 18:1;O2/20:1</t>
  </si>
  <si>
    <t>GD1a 18:1;O2/22:1</t>
  </si>
  <si>
    <t>GD1a 18:1;O2/23:1</t>
  </si>
  <si>
    <t>GD1a 18:1;O2/24:1</t>
  </si>
  <si>
    <t>GD1a 20:1;O2/22:1</t>
  </si>
  <si>
    <t>GD1a 18:1;O2/25:1</t>
  </si>
  <si>
    <t>GD1a 18:2;O2/25:0</t>
  </si>
  <si>
    <t>GD1a 18:1;O2/26:1</t>
  </si>
  <si>
    <t>GD1a 20:1;O2/24:1</t>
  </si>
  <si>
    <t>GD1a 18:1;O2/22:2</t>
  </si>
  <si>
    <t>GD1a 18:1;O2/24:2</t>
  </si>
  <si>
    <t>GD1a 18:1;O2/25:2</t>
  </si>
  <si>
    <t>GD1a 18:1;O2/26:2</t>
  </si>
  <si>
    <t>GD1a 20:1;O2/24:2</t>
  </si>
  <si>
    <t>GD1a 18:1;O2/26:3</t>
  </si>
  <si>
    <t>GD1a 18:0;O3/16:0</t>
  </si>
  <si>
    <t>GD1a 18:0;O3/24:1;O</t>
  </si>
  <si>
    <t>SSEA-4 antigen 18:1;O2/16:0</t>
  </si>
  <si>
    <t>SSEA-4 antigen 18:1;O2/16:1</t>
  </si>
  <si>
    <t>SSEA-4 antigen 18:1;O2/22:1</t>
  </si>
  <si>
    <t>SSEA-4 antigen 18:1;O2/24:1</t>
  </si>
  <si>
    <t>SSEA-4 antigen 18:1;O2/25:1</t>
  </si>
  <si>
    <t>HexNAc-GD1a 18:1;O2/16:0</t>
  </si>
  <si>
    <t>HexNAc-GD1a 18:1;O2/22:1</t>
  </si>
  <si>
    <t>HexNAc-GD1a 18:1;O2/24:1</t>
  </si>
  <si>
    <t>Hex-GD1a 18:1;O2/16:0</t>
  </si>
  <si>
    <t>Hex-GD1a 18:1;O2/18:0</t>
  </si>
  <si>
    <t>Hex-GD1a 18:1;O2/22:0</t>
  </si>
  <si>
    <t>Hex-GD1a 18:1;O2/23:0</t>
  </si>
  <si>
    <t>Hex-GD1a 20:1;O2/21:0</t>
  </si>
  <si>
    <t>Hex-GD1a 18:1;O2/16:1</t>
  </si>
  <si>
    <t>Hex-GD1a 20:1;O2/14:1</t>
  </si>
  <si>
    <t>Hex-GD1a 20:1;O2/16:1</t>
  </si>
  <si>
    <t>Hex-GD1a 18:1;O2/22:1</t>
  </si>
  <si>
    <t>Hex-GD1a 18:1;O2/24:1</t>
  </si>
  <si>
    <t>Hex-GD1a 18:1;O2/25:1</t>
  </si>
  <si>
    <t>Hex-GD1a 18:1;O2/26:1</t>
  </si>
  <si>
    <t>Hex-GD1a 20:1;O2/24:1</t>
  </si>
  <si>
    <t>Hex-GD1a 20:1;O2/26:1</t>
  </si>
  <si>
    <t>Hex-GD1a 18:1;O2/24:2</t>
  </si>
  <si>
    <t>Hex-GD1a 18:1;O2/26:2</t>
  </si>
  <si>
    <t>Hex-GD1a 20:1;O2/24:2</t>
  </si>
  <si>
    <t>GT1b 18:1;O2/16:0</t>
  </si>
  <si>
    <t>GT1b 18:1;O2/22:0</t>
  </si>
  <si>
    <t>GT1b 18:1;O2/24:1</t>
  </si>
  <si>
    <t>GM3 18:1;O2/22:1(n-9)</t>
  </si>
  <si>
    <t>GM3 18:1;O2/24:1(n-9)</t>
  </si>
  <si>
    <t>GM3 18:1;O2/24:2(n-6,9)</t>
  </si>
  <si>
    <t>GM2 18:1;O2/22:1(n-9)</t>
  </si>
  <si>
    <t>GM2 18:1;O2/24:1(n-9)</t>
  </si>
  <si>
    <t>GM2 18:1;O2/24:2</t>
  </si>
  <si>
    <t>GM2 18:1;O2/24:2(n-6,9)</t>
  </si>
  <si>
    <t>GD3 18:1;O2/24:1(n-9)</t>
  </si>
  <si>
    <t>GD3 18:1;O2/24:2</t>
  </si>
  <si>
    <t>GD3 18:1;O2/24:2(n-6,9)</t>
  </si>
  <si>
    <t>GM1b 18:1;O2/24:1</t>
  </si>
  <si>
    <t>GM1b 18:1;O2/24:1(n-9)</t>
  </si>
  <si>
    <t>GM1b 18:1;O2/24:2</t>
  </si>
  <si>
    <t>GM1b 18:1;O2/24:2(n-6,9)</t>
  </si>
  <si>
    <t>GD2 18:1;O2/24:2</t>
  </si>
  <si>
    <t>GD2 18:1;O2/24:2(n-6,9)</t>
  </si>
  <si>
    <t>GD1a 18:1;O2/24:1(n-9)</t>
  </si>
  <si>
    <t>GD1a 18:1;O2/24:2(n-6,9)</t>
  </si>
  <si>
    <t>GT1b 18:1;O2/24:1(n-9)</t>
  </si>
  <si>
    <t>Hex(5)-HexNAc(3)-NeuAc-Cer 18:1;O2/24:1</t>
  </si>
  <si>
    <t>Hex(5)-HexNAc(3)-NeuAc-Cer 18:1;O2/24:1(n-9)</t>
  </si>
  <si>
    <t>Hex(5)-HexNAc(3)-NeuAc-Cer 18:1;O2/24:2</t>
  </si>
  <si>
    <t>Hex(5)-HexNAc(3)-NeuAc-Cer 18:1;O2/24:2(n-6,9)</t>
  </si>
  <si>
    <t>Hex(5)-HexNAc(3)-Fuc-NeuAc-Cer 18:1;O2/24:1</t>
  </si>
  <si>
    <t>Hex(5)-HexNAc(3)-Fuc-NeuAc-Cer 18:1;O2/24:1(n-9)</t>
  </si>
  <si>
    <t>Hex(5)-HexNAc(3)-Fuc-NeuAc-Cer 18:1;O2/24:2</t>
  </si>
  <si>
    <t>Hex(5)-HexNAc(3)-Fuc-NeuAc-Cer 18:1;O2/24:2(n-6,9)</t>
  </si>
  <si>
    <t>Hex(5)-HexNAc(3)-NeuAc(2)-Cer 18:1;O2/24:1</t>
  </si>
  <si>
    <t>Hex(5)-HexNAc(3)-NeuAc(2)-Cer 18:1;O2/24:1(n-9)</t>
  </si>
  <si>
    <t>Hex(5)-HexNAc(3)-NeuAc(2)-Cer 18:1;O2/24:2</t>
  </si>
  <si>
    <t>Hex(5)-HexNAc(3)-NeuAc(2)-Cer 18:1;O2/24:2(n-6,9)</t>
  </si>
  <si>
    <t>GM2 18:2;O2/24:1</t>
  </si>
  <si>
    <t>GD3 18:2;O2/24:1</t>
  </si>
  <si>
    <t>GM1b 18:2;O2/24:1</t>
  </si>
  <si>
    <t>GM1b 18:2;O2/24:1(n-9)</t>
  </si>
  <si>
    <t>GM3 18:0;O3/24:1(n-9)</t>
  </si>
  <si>
    <t>GM2 18:0;O3/24:1(n-9)</t>
  </si>
  <si>
    <t>GD1a 18:0;O3/24:1(n-9)</t>
  </si>
  <si>
    <t>Hex(5)-HexNAc(3)-NeuAc(2)-Cer 18:0;O3/24:1</t>
  </si>
  <si>
    <t>Hex(5)-HexNAc(3)-NeuAc(2)-Cer 18:0;O3/24:1(n-9)</t>
  </si>
  <si>
    <t>GM3 18:1;O2/20:2</t>
  </si>
  <si>
    <t>GM2 18:1;O2/15:0</t>
  </si>
  <si>
    <t>GM2 18:1;O2/17:0</t>
  </si>
  <si>
    <t>GM2 18:1;O2/26:0</t>
  </si>
  <si>
    <t>GM2 18:1;O2/16:1</t>
  </si>
  <si>
    <t>GM2 18:1;O2/22:2</t>
  </si>
  <si>
    <t>GM1b 18:1;O2/16:0</t>
  </si>
  <si>
    <t>GM1b 18:1;O2/22:0</t>
  </si>
  <si>
    <t>GM1b 18:1;O2/23:0</t>
  </si>
  <si>
    <t>GM1b 18:1;O2/16:1</t>
  </si>
  <si>
    <t>GM1b 18:1;O2/22:1</t>
  </si>
  <si>
    <t>GM1b 18:1;O2/16:0;O</t>
  </si>
  <si>
    <t>GM1b(NeuGc) 18:1;O2/16:0</t>
  </si>
  <si>
    <t>GM1b(NeuGc) 18:1;O2/24:1</t>
  </si>
  <si>
    <t>O-Ac-GD2 18:1;O2/16:0</t>
  </si>
  <si>
    <t>O-Ac-GD2 18:1;O2/22:0</t>
  </si>
  <si>
    <t>O-Ac-GD2 18:1;O2/24:0</t>
  </si>
  <si>
    <t>O-Ac-GD2 18:1;O2/22:1</t>
  </si>
  <si>
    <t>GD2 18:1;O2/17:0</t>
  </si>
  <si>
    <t>GD2 18:1;O2/22:0</t>
  </si>
  <si>
    <t>GD2 18:1;O2/16:1</t>
  </si>
  <si>
    <t>GD2 18:1;O2/22:1</t>
  </si>
  <si>
    <t>GD2  18:1;O2/16:0;O</t>
  </si>
  <si>
    <t>GD2(NeuGc) 18:1;O2/16:0</t>
  </si>
  <si>
    <t>GD2(NeuGc) 18:1;O2/24:1</t>
  </si>
  <si>
    <t>O-Ac-GD1a 18:1;O2/24:1</t>
  </si>
  <si>
    <t>GD1a 18:1;O2/15:0</t>
  </si>
  <si>
    <t>GD1a 18:1;O2/20:0</t>
  </si>
  <si>
    <t>GD1a 18:1;O2/24:3</t>
  </si>
  <si>
    <t>GD1a 18:1;O2/16:0;O</t>
  </si>
  <si>
    <t>GD1a(NeuGc) 18:1;O2/16:0</t>
  </si>
  <si>
    <t>GD1a(NeuGc) 18:1;O2/24:1</t>
  </si>
  <si>
    <t>GD1b 18:1;O2/16:0</t>
  </si>
  <si>
    <t>G6 ganglioside 18:1;O2/16:0</t>
  </si>
  <si>
    <t>G6 ganglioside 18:1;O2/16:1</t>
  </si>
  <si>
    <t>G6 ganglioside 18:1;O2/24:1</t>
  </si>
  <si>
    <t xml:space="preserve"> Hex(5)-HexNAc(3)-NeuAc-Cer 18:1;O2/16:0</t>
  </si>
  <si>
    <t xml:space="preserve"> Hex(5)-HexNAc(3)-NeuAc-Cer 18:1;O2/24:1</t>
  </si>
  <si>
    <t xml:space="preserve"> Hex(5)-HexNAc(3)-Fuc-NeuAc-Cer 18:1;O2/16:0</t>
  </si>
  <si>
    <t xml:space="preserve"> Hex(5)-HexNAc(3)-Fuc-NeuAc-Cer 18:1;O2/24:1</t>
  </si>
  <si>
    <t xml:space="preserve"> Hex(5)-HexNAc(3)-NeuAc(2)-Cer 18:1;O2/16:0</t>
  </si>
  <si>
    <t xml:space="preserve"> Hex(5)-HexNAc(3)-NeuAc(2)-Cer 18:1;O2/24:1</t>
  </si>
  <si>
    <t>GM3 18:2;O2/20:1</t>
  </si>
  <si>
    <t>GM3 18:2;O2/24:2</t>
  </si>
  <si>
    <t>GM2 18:2;O2/24:0</t>
  </si>
  <si>
    <t>GM3 16:1;O2/18:0</t>
  </si>
  <si>
    <t>GM3 16:1;O2/20:0</t>
  </si>
  <si>
    <t>GM3 17:1;O2/16:0</t>
  </si>
  <si>
    <t>GM3 18:1;O2/22:1(n-7)</t>
  </si>
  <si>
    <t>GM3 18:1;O2/23:1(n-8)</t>
  </si>
  <si>
    <t>GM3 18:1;O2/24:1(n-7)</t>
  </si>
  <si>
    <t>GM2 18:1;O2/22:1(n-7)</t>
  </si>
  <si>
    <t>GM2 18:1;O2/23:1(n-8)</t>
  </si>
  <si>
    <t>GM2 18:1;O2/24:1(n-7)</t>
  </si>
  <si>
    <t>GM1a 18:1;O2/22:1(n-7)</t>
  </si>
  <si>
    <t>GM1a 18:1;O2/24:1(n-9)</t>
  </si>
  <si>
    <t>GM1a 18:1;O2/24:2(n-6,9)</t>
  </si>
  <si>
    <t>GM2 18:2;O3/24:1</t>
  </si>
  <si>
    <t>GM2 18:2(n-4);O3/24:1(n-9)</t>
    <phoneticPr fontId="1" type="noConversion"/>
  </si>
  <si>
    <t>GM3 18:2(n-4);O2/24:1(n-9)</t>
    <phoneticPr fontId="1" type="noConversion"/>
  </si>
  <si>
    <t>GM2 18:2(n-4);O2/24:1(n-9)</t>
    <phoneticPr fontId="1" type="noConversion"/>
  </si>
  <si>
    <t>GD318:2(n-4);O2/24:1(n-9)</t>
    <phoneticPr fontId="1" type="noConversion"/>
  </si>
  <si>
    <t>GD2 18:1;O2/24:1</t>
    <phoneticPr fontId="1" type="noConversion"/>
  </si>
  <si>
    <t>GD2 18:1;O2/24:1(n-9)</t>
    <phoneticPr fontId="1" type="noConversion"/>
  </si>
  <si>
    <t>GD1a 18:1;O2/24:2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</si>
</sst>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);[Red]\(0.000\)"/>
    <numFmt numFmtId="177" formatCode="0.000_ "/>
    <numFmt numFmtId="178" formatCode="0.0000"/>
    <numFmt numFmtId="179" formatCode="0.0_);[Red]\(0.0\)"/>
    <numFmt numFmtId="180" formatCode="0.0_ "/>
    <numFmt numFmtId="181" formatCode="0.0%"/>
    <numFmt numFmtId="182" formatCode="0_ 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name val="Arial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8"/>
      <color theme="1"/>
      <name val="Arial"/>
      <family val="2"/>
    </font>
    <font>
      <b/>
      <vertAlign val="subscript"/>
      <sz val="18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8"/>
      <color theme="1"/>
      <name val="Arial"/>
      <family val="2"/>
    </font>
    <font>
      <sz val="18"/>
      <color theme="1"/>
      <name val="等线"/>
      <family val="3"/>
      <charset val="134"/>
    </font>
    <font>
      <sz val="9"/>
      <name val="等线"/>
      <family val="2"/>
      <charset val="134"/>
      <scheme val="minor"/>
    </font>
    <font>
      <sz val="18"/>
      <color rgb="FF000000"/>
      <name val="宋体"/>
      <family val="3"/>
      <charset val="134"/>
    </font>
    <font>
      <i/>
      <sz val="1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180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81" fontId="6" fillId="0" borderId="1" xfId="0" applyNumberFormat="1" applyFont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1" fontId="5" fillId="0" borderId="1" xfId="0" applyNumberFormat="1" applyFont="1" applyBorder="1"/>
    <xf numFmtId="10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81" fontId="5" fillId="0" borderId="0" xfId="0" applyNumberFormat="1" applyFont="1"/>
    <xf numFmtId="177" fontId="5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0" fillId="0" borderId="0" xfId="0" applyFont="1"/>
    <xf numFmtId="181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180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82" fontId="6" fillId="0" borderId="1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82" fontId="5" fillId="2" borderId="1" xfId="0" applyNumberFormat="1" applyFont="1" applyFill="1" applyBorder="1" applyAlignment="1">
      <alignment horizontal="center" vertical="center"/>
    </xf>
    <xf numFmtId="182" fontId="5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0" fontId="5" fillId="0" borderId="6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B619-6957-4F05-AFDE-BF4D933C4764}">
  <dimension ref="A1:S338"/>
  <sheetViews>
    <sheetView topLeftCell="B1" zoomScale="49" zoomScaleNormal="49" workbookViewId="0">
      <selection activeCell="E267" sqref="E267"/>
    </sheetView>
  </sheetViews>
  <sheetFormatPr defaultColWidth="9.1328125" defaultRowHeight="22.15" x14ac:dyDescent="0.35"/>
  <cols>
    <col min="1" max="1" width="39" style="18" customWidth="1"/>
    <col min="2" max="2" width="33.53125" style="18" customWidth="1"/>
    <col min="3" max="3" width="25.6640625" style="30" customWidth="1"/>
    <col min="4" max="4" width="33.796875" style="18" customWidth="1"/>
    <col min="5" max="5" width="50" style="18" customWidth="1"/>
    <col min="6" max="6" width="24.796875" style="18" customWidth="1"/>
    <col min="7" max="7" width="43.46484375" style="31" customWidth="1"/>
    <col min="8" max="8" width="41.86328125" style="31" customWidth="1"/>
    <col min="9" max="9" width="36" style="30" customWidth="1"/>
    <col min="10" max="10" width="23.19921875" style="45" customWidth="1"/>
    <col min="11" max="11" width="26.796875" style="18" customWidth="1"/>
    <col min="12" max="12" width="22.19921875" style="18" customWidth="1"/>
    <col min="13" max="13" width="23.86328125" style="18" customWidth="1"/>
    <col min="14" max="14" width="36.86328125" style="32" customWidth="1"/>
    <col min="15" max="15" width="34.86328125" style="32" customWidth="1"/>
    <col min="16" max="16" width="37.1328125" style="32" customWidth="1"/>
    <col min="17" max="17" width="21.19921875" style="32" customWidth="1"/>
    <col min="18" max="18" width="12.46484375" style="32" customWidth="1"/>
    <col min="19" max="19" width="20.796875" style="32" customWidth="1"/>
    <col min="20" max="16384" width="9.1328125" style="4"/>
  </cols>
  <sheetData>
    <row r="1" spans="1:19" ht="22.5" x14ac:dyDescent="0.35">
      <c r="A1" s="56" t="s">
        <v>684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41" customFormat="1" ht="26.25" x14ac:dyDescent="0.4">
      <c r="A2" s="3" t="s">
        <v>348</v>
      </c>
      <c r="B2" s="3" t="s">
        <v>349</v>
      </c>
      <c r="C2" s="5" t="s">
        <v>356</v>
      </c>
      <c r="D2" s="3" t="s">
        <v>350</v>
      </c>
      <c r="E2" s="3" t="s">
        <v>351</v>
      </c>
      <c r="F2" s="3" t="s">
        <v>352</v>
      </c>
      <c r="G2" s="39" t="s">
        <v>558</v>
      </c>
      <c r="H2" s="39" t="s">
        <v>559</v>
      </c>
      <c r="I2" s="5" t="s">
        <v>355</v>
      </c>
      <c r="J2" s="40" t="s">
        <v>791</v>
      </c>
      <c r="K2" s="3" t="s">
        <v>328</v>
      </c>
      <c r="L2" s="3" t="s">
        <v>357</v>
      </c>
      <c r="M2" s="3" t="s">
        <v>358</v>
      </c>
      <c r="N2" s="13" t="s">
        <v>359</v>
      </c>
      <c r="O2" s="13" t="s">
        <v>360</v>
      </c>
      <c r="P2" s="13" t="s">
        <v>361</v>
      </c>
      <c r="Q2" s="13" t="s">
        <v>362</v>
      </c>
      <c r="R2" s="13" t="s">
        <v>363</v>
      </c>
      <c r="S2" s="13" t="s">
        <v>364</v>
      </c>
    </row>
    <row r="3" spans="1:19" ht="25.15" x14ac:dyDescent="0.35">
      <c r="A3" s="57">
        <v>1</v>
      </c>
      <c r="B3" s="57" t="s">
        <v>1</v>
      </c>
      <c r="C3" s="58">
        <v>4.6500000000000004</v>
      </c>
      <c r="D3" s="6">
        <v>1</v>
      </c>
      <c r="E3" s="6" t="s">
        <v>9</v>
      </c>
      <c r="F3" s="6" t="s">
        <v>792</v>
      </c>
      <c r="G3" s="21">
        <v>1123.6745999999998</v>
      </c>
      <c r="H3" s="21">
        <v>1123.6708000000001</v>
      </c>
      <c r="I3" s="7">
        <v>-3.3817619440078501</v>
      </c>
      <c r="J3" s="42">
        <v>1.663</v>
      </c>
      <c r="K3" s="6">
        <v>12591</v>
      </c>
      <c r="L3" s="6">
        <v>20486</v>
      </c>
      <c r="M3" s="6">
        <v>10012</v>
      </c>
      <c r="N3" s="24">
        <v>3.5706466809519001E-3</v>
      </c>
      <c r="O3" s="24">
        <v>3.1450731383795335E-3</v>
      </c>
      <c r="P3" s="24">
        <v>3.0948842293206588E-3</v>
      </c>
      <c r="Q3" s="24">
        <v>3.2702013495506978E-3</v>
      </c>
      <c r="R3" s="24">
        <v>2.6140061116744517E-4</v>
      </c>
      <c r="S3" s="24">
        <v>7.9934102896557044E-2</v>
      </c>
    </row>
    <row r="4" spans="1:19" ht="25.15" x14ac:dyDescent="0.35">
      <c r="A4" s="57"/>
      <c r="B4" s="57"/>
      <c r="C4" s="58"/>
      <c r="D4" s="6">
        <v>2</v>
      </c>
      <c r="E4" s="6" t="s">
        <v>10</v>
      </c>
      <c r="F4" s="6" t="s">
        <v>792</v>
      </c>
      <c r="G4" s="21">
        <v>1137.6902499999999</v>
      </c>
      <c r="H4" s="21">
        <v>1137.6855</v>
      </c>
      <c r="I4" s="7">
        <v>-4.1751258744028394</v>
      </c>
      <c r="J4" s="42">
        <v>1.681</v>
      </c>
      <c r="K4" s="6">
        <v>5362</v>
      </c>
      <c r="L4" s="6">
        <v>8698</v>
      </c>
      <c r="M4" s="6">
        <v>4653</v>
      </c>
      <c r="N4" s="24">
        <v>1.5205946710558406E-3</v>
      </c>
      <c r="O4" s="24">
        <v>1.3353434617604796E-3</v>
      </c>
      <c r="P4" s="24">
        <v>1.4383236435306656E-3</v>
      </c>
      <c r="Q4" s="24">
        <v>1.4314205921156619E-3</v>
      </c>
      <c r="R4" s="24">
        <v>9.2818326452684172E-5</v>
      </c>
      <c r="S4" s="24">
        <v>6.4843503694114971E-2</v>
      </c>
    </row>
    <row r="5" spans="1:19" ht="25.15" x14ac:dyDescent="0.35">
      <c r="A5" s="57"/>
      <c r="B5" s="57"/>
      <c r="C5" s="58"/>
      <c r="D5" s="6">
        <v>3</v>
      </c>
      <c r="E5" s="6" t="s">
        <v>8</v>
      </c>
      <c r="F5" s="6" t="s">
        <v>792</v>
      </c>
      <c r="G5" s="21">
        <v>1151.7058999999999</v>
      </c>
      <c r="H5" s="21">
        <v>1151.7018</v>
      </c>
      <c r="I5" s="7">
        <v>-3.5599366121857243</v>
      </c>
      <c r="J5" s="42">
        <v>1.694</v>
      </c>
      <c r="K5" s="6">
        <v>297392</v>
      </c>
      <c r="L5" s="6">
        <v>552185</v>
      </c>
      <c r="M5" s="6">
        <v>280883</v>
      </c>
      <c r="N5" s="24">
        <v>8.4336570386915055E-2</v>
      </c>
      <c r="O5" s="24">
        <v>8.477312364132103E-2</v>
      </c>
      <c r="P5" s="24">
        <v>8.6825845683607128E-2</v>
      </c>
      <c r="Q5" s="24">
        <v>8.5311846570614414E-2</v>
      </c>
      <c r="R5" s="24">
        <v>1.3292064066916685E-3</v>
      </c>
      <c r="S5" s="24">
        <v>1.5580560732458842E-2</v>
      </c>
    </row>
    <row r="6" spans="1:19" ht="25.15" x14ac:dyDescent="0.35">
      <c r="A6" s="57"/>
      <c r="B6" s="57"/>
      <c r="C6" s="58"/>
      <c r="D6" s="6">
        <v>4</v>
      </c>
      <c r="E6" s="6" t="s">
        <v>11</v>
      </c>
      <c r="F6" s="6" t="s">
        <v>792</v>
      </c>
      <c r="G6" s="21">
        <v>1165.72155</v>
      </c>
      <c r="H6" s="21">
        <v>1165.7186999999999</v>
      </c>
      <c r="I6" s="7">
        <v>-2.444837705951648</v>
      </c>
      <c r="J6" s="42">
        <v>1.7110000000000001</v>
      </c>
      <c r="K6" s="6">
        <v>10210</v>
      </c>
      <c r="L6" s="6">
        <v>15129</v>
      </c>
      <c r="M6" s="6">
        <v>8914</v>
      </c>
      <c r="N6" s="24">
        <v>2.8954255112793982E-3</v>
      </c>
      <c r="O6" s="24">
        <v>2.3226501762444577E-3</v>
      </c>
      <c r="P6" s="24">
        <v>2.7554732341354728E-3</v>
      </c>
      <c r="Q6" s="24">
        <v>2.6578496405531096E-3</v>
      </c>
      <c r="R6" s="24">
        <v>2.9860621330449221E-4</v>
      </c>
      <c r="S6" s="24">
        <v>0.11234879834750584</v>
      </c>
    </row>
    <row r="7" spans="1:19" ht="25.15" x14ac:dyDescent="0.35">
      <c r="A7" s="57"/>
      <c r="B7" s="57"/>
      <c r="C7" s="58"/>
      <c r="D7" s="6">
        <v>5</v>
      </c>
      <c r="E7" s="6" t="s">
        <v>12</v>
      </c>
      <c r="F7" s="6" t="s">
        <v>792</v>
      </c>
      <c r="G7" s="21">
        <v>1179.7372</v>
      </c>
      <c r="H7" s="21">
        <v>1179.7335</v>
      </c>
      <c r="I7" s="7">
        <v>-3.136291709696633</v>
      </c>
      <c r="J7" s="42">
        <v>1.7270000000000001</v>
      </c>
      <c r="K7" s="6">
        <v>58961</v>
      </c>
      <c r="L7" s="6">
        <v>114574</v>
      </c>
      <c r="M7" s="6">
        <v>53562</v>
      </c>
      <c r="N7" s="24">
        <v>1.6720586050004368E-2</v>
      </c>
      <c r="O7" s="24">
        <v>1.7589749573205929E-2</v>
      </c>
      <c r="P7" s="24">
        <v>1.6556950568405226E-2</v>
      </c>
      <c r="Q7" s="24">
        <v>1.6955762063871841E-2</v>
      </c>
      <c r="R7" s="24">
        <v>5.5511193844419871E-4</v>
      </c>
      <c r="S7" s="24">
        <v>3.2738837473250029E-2</v>
      </c>
    </row>
    <row r="8" spans="1:19" ht="25.15" x14ac:dyDescent="0.35">
      <c r="A8" s="57"/>
      <c r="B8" s="57"/>
      <c r="C8" s="58"/>
      <c r="D8" s="6">
        <v>6</v>
      </c>
      <c r="E8" s="6" t="s">
        <v>13</v>
      </c>
      <c r="F8" s="6" t="s">
        <v>792</v>
      </c>
      <c r="G8" s="21">
        <v>1193.7528500000001</v>
      </c>
      <c r="H8" s="21">
        <v>1193.7472</v>
      </c>
      <c r="I8" s="7">
        <v>-4.7329729935804234</v>
      </c>
      <c r="J8" s="42">
        <v>1.7390000000000001</v>
      </c>
      <c r="K8" s="6">
        <v>6512</v>
      </c>
      <c r="L8" s="6">
        <v>6912</v>
      </c>
      <c r="M8" s="6">
        <v>6314</v>
      </c>
      <c r="N8" s="24">
        <v>1.8467199735016102E-3</v>
      </c>
      <c r="O8" s="24">
        <v>1.0611513000331611E-3</v>
      </c>
      <c r="P8" s="24">
        <v>1.9517677810557969E-3</v>
      </c>
      <c r="Q8" s="24">
        <v>1.6198796848635229E-3</v>
      </c>
      <c r="R8" s="24">
        <v>4.8671533413212277E-4</v>
      </c>
      <c r="S8" s="24">
        <v>0.30046387931158552</v>
      </c>
    </row>
    <row r="9" spans="1:19" ht="25.15" x14ac:dyDescent="0.35">
      <c r="A9" s="57"/>
      <c r="B9" s="57"/>
      <c r="C9" s="58"/>
      <c r="D9" s="6">
        <v>7</v>
      </c>
      <c r="E9" s="6" t="s">
        <v>14</v>
      </c>
      <c r="F9" s="6" t="s">
        <v>792</v>
      </c>
      <c r="G9" s="21">
        <v>1207.7685000000001</v>
      </c>
      <c r="H9" s="21">
        <v>1207.7637999999999</v>
      </c>
      <c r="I9" s="7">
        <v>-3.8914742354883778</v>
      </c>
      <c r="J9" s="42">
        <v>1.756</v>
      </c>
      <c r="K9" s="6">
        <v>44261</v>
      </c>
      <c r="L9" s="6">
        <v>50373</v>
      </c>
      <c r="M9" s="6">
        <v>41826</v>
      </c>
      <c r="N9" s="24">
        <v>1.2551853923088878E-2</v>
      </c>
      <c r="O9" s="24">
        <v>7.7334164404760444E-3</v>
      </c>
      <c r="P9" s="24">
        <v>1.2929147800196352E-2</v>
      </c>
      <c r="Q9" s="24">
        <v>1.1071472721253759E-2</v>
      </c>
      <c r="R9" s="24">
        <v>2.8969902429340963E-3</v>
      </c>
      <c r="S9" s="24">
        <v>0.26166259140690312</v>
      </c>
    </row>
    <row r="10" spans="1:19" ht="25.15" x14ac:dyDescent="0.35">
      <c r="A10" s="57"/>
      <c r="B10" s="57"/>
      <c r="C10" s="58"/>
      <c r="D10" s="6">
        <v>8</v>
      </c>
      <c r="E10" s="6" t="s">
        <v>15</v>
      </c>
      <c r="F10" s="6" t="s">
        <v>792</v>
      </c>
      <c r="G10" s="21">
        <v>1221.7841500000002</v>
      </c>
      <c r="H10" s="21">
        <v>1221.7816</v>
      </c>
      <c r="I10" s="7">
        <v>-2.0871117047603747</v>
      </c>
      <c r="J10" s="42">
        <v>1.7709999999999999</v>
      </c>
      <c r="K10" s="6">
        <v>8951</v>
      </c>
      <c r="L10" s="6">
        <v>7701</v>
      </c>
      <c r="M10" s="6">
        <v>8219</v>
      </c>
      <c r="N10" s="24">
        <v>2.53838920190616E-3</v>
      </c>
      <c r="O10" s="24">
        <v>1.1822809840213212E-3</v>
      </c>
      <c r="P10" s="24">
        <v>2.5406365841776361E-3</v>
      </c>
      <c r="Q10" s="24">
        <v>2.0871022567017059E-3</v>
      </c>
      <c r="R10" s="24">
        <v>7.8359901372001596E-4</v>
      </c>
      <c r="S10" s="24">
        <v>0.37544830935037887</v>
      </c>
    </row>
    <row r="11" spans="1:19" ht="25.15" x14ac:dyDescent="0.35">
      <c r="A11" s="57"/>
      <c r="B11" s="57"/>
      <c r="C11" s="58"/>
      <c r="D11" s="6">
        <v>9</v>
      </c>
      <c r="E11" s="6" t="s">
        <v>16</v>
      </c>
      <c r="F11" s="6" t="s">
        <v>792</v>
      </c>
      <c r="G11" s="21">
        <v>1235.7998000000002</v>
      </c>
      <c r="H11" s="21">
        <v>1235.7943</v>
      </c>
      <c r="I11" s="7">
        <v>-4.4505590632163896</v>
      </c>
      <c r="J11" s="42">
        <v>1.788</v>
      </c>
      <c r="K11" s="6">
        <v>136541</v>
      </c>
      <c r="L11" s="6">
        <v>231466</v>
      </c>
      <c r="M11" s="6">
        <v>114980</v>
      </c>
      <c r="N11" s="24">
        <v>3.8721282540215507E-2</v>
      </c>
      <c r="O11" s="24">
        <v>3.5535365569079227E-2</v>
      </c>
      <c r="P11" s="24">
        <v>3.554232807503889E-2</v>
      </c>
      <c r="Q11" s="24">
        <v>3.659965872811121E-2</v>
      </c>
      <c r="R11" s="24">
        <v>1.8373834164888646E-3</v>
      </c>
      <c r="S11" s="24">
        <v>5.0202200794774623E-2</v>
      </c>
    </row>
    <row r="12" spans="1:19" ht="25.15" x14ac:dyDescent="0.35">
      <c r="A12" s="57"/>
      <c r="B12" s="57"/>
      <c r="C12" s="58"/>
      <c r="D12" s="6">
        <v>10</v>
      </c>
      <c r="E12" s="6" t="s">
        <v>17</v>
      </c>
      <c r="F12" s="6" t="s">
        <v>792</v>
      </c>
      <c r="G12" s="21">
        <v>1249.8154500000003</v>
      </c>
      <c r="H12" s="21">
        <v>1249.8097</v>
      </c>
      <c r="I12" s="7">
        <v>-4.6006792444932039</v>
      </c>
      <c r="J12" s="42">
        <v>1.8009999999999999</v>
      </c>
      <c r="K12" s="6">
        <v>42561</v>
      </c>
      <c r="L12" s="6">
        <v>64682</v>
      </c>
      <c r="M12" s="6">
        <v>37938</v>
      </c>
      <c r="N12" s="24">
        <v>1.2069755649908174E-2</v>
      </c>
      <c r="O12" s="24">
        <v>9.9301777182790683E-3</v>
      </c>
      <c r="P12" s="24">
        <v>1.1727299030360282E-2</v>
      </c>
      <c r="Q12" s="24">
        <v>1.1242410799515842E-2</v>
      </c>
      <c r="R12" s="24">
        <v>1.1492544882171047E-3</v>
      </c>
      <c r="S12" s="24">
        <v>0.102224914985903</v>
      </c>
    </row>
    <row r="13" spans="1:19" ht="25.15" x14ac:dyDescent="0.35">
      <c r="A13" s="57"/>
      <c r="B13" s="57"/>
      <c r="C13" s="58"/>
      <c r="D13" s="6">
        <v>11</v>
      </c>
      <c r="E13" s="6" t="s">
        <v>18</v>
      </c>
      <c r="F13" s="6" t="s">
        <v>792</v>
      </c>
      <c r="G13" s="21">
        <v>1263.8311000000003</v>
      </c>
      <c r="H13" s="21">
        <v>1263.8244999999999</v>
      </c>
      <c r="I13" s="7">
        <v>-5.2222167981066656</v>
      </c>
      <c r="J13" s="42">
        <v>1.8149999999999999</v>
      </c>
      <c r="K13" s="6">
        <v>230804</v>
      </c>
      <c r="L13" s="6">
        <v>427208</v>
      </c>
      <c r="M13" s="6">
        <v>208360</v>
      </c>
      <c r="N13" s="24">
        <v>6.5453064613646444E-2</v>
      </c>
      <c r="O13" s="24">
        <v>6.5586273811424567E-2</v>
      </c>
      <c r="P13" s="24">
        <v>6.4407718539877395E-2</v>
      </c>
      <c r="Q13" s="24">
        <v>6.514901898831614E-2</v>
      </c>
      <c r="R13" s="24">
        <v>6.454308163814156E-4</v>
      </c>
      <c r="S13" s="24">
        <v>9.9069920991007934E-3</v>
      </c>
    </row>
    <row r="14" spans="1:19" ht="25.15" x14ac:dyDescent="0.35">
      <c r="A14" s="57"/>
      <c r="B14" s="57"/>
      <c r="C14" s="58"/>
      <c r="D14" s="6">
        <v>12</v>
      </c>
      <c r="E14" s="6" t="s">
        <v>19</v>
      </c>
      <c r="F14" s="6" t="s">
        <v>792</v>
      </c>
      <c r="G14" s="21">
        <v>1277.8467500000004</v>
      </c>
      <c r="H14" s="21">
        <v>1277.8399999999999</v>
      </c>
      <c r="I14" s="7">
        <v>-5.2823235653771929</v>
      </c>
      <c r="J14" s="42">
        <v>1.827</v>
      </c>
      <c r="K14" s="6">
        <v>37965</v>
      </c>
      <c r="L14" s="6">
        <v>49186</v>
      </c>
      <c r="M14" s="6">
        <v>34907</v>
      </c>
      <c r="N14" s="24">
        <v>1.0766388789003168E-2</v>
      </c>
      <c r="O14" s="24">
        <v>7.5511845838297249E-3</v>
      </c>
      <c r="P14" s="24">
        <v>1.0790363942558553E-2</v>
      </c>
      <c r="Q14" s="24">
        <v>9.7026457717971481E-3</v>
      </c>
      <c r="R14" s="24">
        <v>1.863258606445882E-3</v>
      </c>
      <c r="S14" s="24">
        <v>0.19203613635590497</v>
      </c>
    </row>
    <row r="15" spans="1:19" ht="25.15" x14ac:dyDescent="0.35">
      <c r="A15" s="57"/>
      <c r="B15" s="57"/>
      <c r="C15" s="58"/>
      <c r="D15" s="6">
        <v>13</v>
      </c>
      <c r="E15" s="6" t="s">
        <v>20</v>
      </c>
      <c r="F15" s="6" t="s">
        <v>792</v>
      </c>
      <c r="G15" s="21">
        <v>1291.8624000000004</v>
      </c>
      <c r="H15" s="21">
        <v>1291.8561999999999</v>
      </c>
      <c r="I15" s="7">
        <v>-4.799272740262456</v>
      </c>
      <c r="J15" s="42">
        <v>1.839</v>
      </c>
      <c r="K15" s="6">
        <v>86514</v>
      </c>
      <c r="L15" s="6">
        <v>196669</v>
      </c>
      <c r="M15" s="6">
        <v>76196</v>
      </c>
      <c r="N15" s="24">
        <v>2.4534264709385488E-2</v>
      </c>
      <c r="O15" s="24">
        <v>3.0193224106802915E-2</v>
      </c>
      <c r="P15" s="24">
        <v>2.3553515654945754E-2</v>
      </c>
      <c r="Q15" s="24">
        <v>2.6093668157044714E-2</v>
      </c>
      <c r="R15" s="24">
        <v>3.5840251695327804E-3</v>
      </c>
      <c r="S15" s="24">
        <v>0.13735229358947651</v>
      </c>
    </row>
    <row r="16" spans="1:19" ht="25.15" x14ac:dyDescent="0.35">
      <c r="A16" s="57"/>
      <c r="B16" s="57"/>
      <c r="C16" s="58"/>
      <c r="D16" s="6">
        <v>14</v>
      </c>
      <c r="E16" s="6" t="s">
        <v>21</v>
      </c>
      <c r="F16" s="6" t="s">
        <v>792</v>
      </c>
      <c r="G16" s="21">
        <v>1305.8780500000005</v>
      </c>
      <c r="H16" s="21">
        <v>1305.8692000000001</v>
      </c>
      <c r="I16" s="7">
        <v>-6.7770493580110811</v>
      </c>
      <c r="J16" s="42">
        <v>1.85</v>
      </c>
      <c r="K16" s="6">
        <v>8312</v>
      </c>
      <c r="L16" s="6">
        <v>10643</v>
      </c>
      <c r="M16" s="6">
        <v>7728</v>
      </c>
      <c r="N16" s="24">
        <v>2.357176968634119E-3</v>
      </c>
      <c r="O16" s="24">
        <v>1.6339457879416858E-3</v>
      </c>
      <c r="P16" s="24">
        <v>2.3888599005383588E-3</v>
      </c>
      <c r="Q16" s="24">
        <v>2.1266608857047216E-3</v>
      </c>
      <c r="R16" s="24">
        <v>4.2699774907631576E-4</v>
      </c>
      <c r="S16" s="24">
        <v>0.20078318642458104</v>
      </c>
    </row>
    <row r="17" spans="1:19" ht="25.15" x14ac:dyDescent="0.35">
      <c r="A17" s="57"/>
      <c r="B17" s="57"/>
      <c r="C17" s="58"/>
      <c r="D17" s="6">
        <v>15</v>
      </c>
      <c r="E17" s="6" t="s">
        <v>22</v>
      </c>
      <c r="F17" s="6" t="s">
        <v>792</v>
      </c>
      <c r="G17" s="21">
        <v>1319.8937000000005</v>
      </c>
      <c r="H17" s="21">
        <v>1319.8826999999999</v>
      </c>
      <c r="I17" s="7">
        <v>-8.3340044737310084</v>
      </c>
      <c r="J17" s="42">
        <v>1.859</v>
      </c>
      <c r="K17" s="6">
        <v>4561</v>
      </c>
      <c r="L17" s="6">
        <v>5504</v>
      </c>
      <c r="M17" s="6">
        <v>3240</v>
      </c>
      <c r="N17" s="24">
        <v>1.293441308221874E-3</v>
      </c>
      <c r="O17" s="24">
        <v>8.4499085002640592E-4</v>
      </c>
      <c r="P17" s="24">
        <v>1.0015406415300574E-3</v>
      </c>
      <c r="Q17" s="24">
        <v>1.0466575999261124E-3</v>
      </c>
      <c r="R17" s="24">
        <v>2.2760406040999101E-4</v>
      </c>
      <c r="S17" s="24">
        <v>0.21745799239986263</v>
      </c>
    </row>
    <row r="18" spans="1:19" ht="25.15" x14ac:dyDescent="0.35">
      <c r="A18" s="57"/>
      <c r="B18" s="57"/>
      <c r="C18" s="58"/>
      <c r="D18" s="6">
        <v>16</v>
      </c>
      <c r="E18" s="6" t="s">
        <v>23</v>
      </c>
      <c r="F18" s="6" t="s">
        <v>792</v>
      </c>
      <c r="G18" s="21">
        <v>1149.6902499999999</v>
      </c>
      <c r="H18" s="21">
        <v>1149.6873000000001</v>
      </c>
      <c r="I18" s="7">
        <v>-2.5659085130346404</v>
      </c>
      <c r="J18" s="42">
        <v>1.6879999999999999</v>
      </c>
      <c r="K18" s="6">
        <v>13641</v>
      </c>
      <c r="L18" s="6">
        <v>17035</v>
      </c>
      <c r="M18" s="6">
        <v>9561</v>
      </c>
      <c r="N18" s="24">
        <v>3.8684132614458639E-3</v>
      </c>
      <c r="O18" s="24">
        <v>2.6152651035973519E-3</v>
      </c>
      <c r="P18" s="24">
        <v>2.9554722449595303E-3</v>
      </c>
      <c r="Q18" s="24">
        <v>3.1463835366675823E-3</v>
      </c>
      <c r="R18" s="24">
        <v>6.4802038344176133E-4</v>
      </c>
      <c r="S18" s="24">
        <v>0.20595721274593776</v>
      </c>
    </row>
    <row r="19" spans="1:19" ht="25.15" x14ac:dyDescent="0.35">
      <c r="A19" s="57"/>
      <c r="B19" s="57"/>
      <c r="C19" s="58"/>
      <c r="D19" s="6">
        <v>17</v>
      </c>
      <c r="E19" s="6" t="s">
        <v>24</v>
      </c>
      <c r="F19" s="6" t="s">
        <v>792</v>
      </c>
      <c r="G19" s="21">
        <v>1177.72155</v>
      </c>
      <c r="H19" s="21">
        <v>1177.7185999999999</v>
      </c>
      <c r="I19" s="7">
        <v>-2.5048365634943996</v>
      </c>
      <c r="J19" s="42">
        <v>1.724</v>
      </c>
      <c r="K19" s="6">
        <v>14561</v>
      </c>
      <c r="L19" s="6">
        <v>16027</v>
      </c>
      <c r="M19" s="6">
        <v>19027</v>
      </c>
      <c r="N19" s="24">
        <v>4.1293135034024793E-3</v>
      </c>
      <c r="O19" s="24">
        <v>2.460513872342516E-3</v>
      </c>
      <c r="P19" s="24">
        <v>5.8815783291334568E-3</v>
      </c>
      <c r="Q19" s="24">
        <v>4.1571352349594843E-3</v>
      </c>
      <c r="R19" s="24">
        <v>1.7107019146945783E-3</v>
      </c>
      <c r="S19" s="24">
        <v>0.41150980615410526</v>
      </c>
    </row>
    <row r="20" spans="1:19" ht="25.15" x14ac:dyDescent="0.35">
      <c r="A20" s="57"/>
      <c r="B20" s="57"/>
      <c r="C20" s="58"/>
      <c r="D20" s="6">
        <v>18</v>
      </c>
      <c r="E20" s="6" t="s">
        <v>25</v>
      </c>
      <c r="F20" s="6" t="s">
        <v>792</v>
      </c>
      <c r="G20" s="21">
        <v>1205.7528500000001</v>
      </c>
      <c r="H20" s="21">
        <v>1205.7518</v>
      </c>
      <c r="I20" s="7">
        <v>-0.8708252276388887</v>
      </c>
      <c r="J20" s="42">
        <v>1.75</v>
      </c>
      <c r="K20" s="6">
        <v>12561</v>
      </c>
      <c r="L20" s="6">
        <v>73741</v>
      </c>
      <c r="M20" s="6">
        <v>10292</v>
      </c>
      <c r="N20" s="24">
        <v>3.5621390643663584E-3</v>
      </c>
      <c r="O20" s="24">
        <v>1.1320942999963154E-2</v>
      </c>
      <c r="P20" s="24">
        <v>3.1814371242677008E-3</v>
      </c>
      <c r="Q20" s="24">
        <v>6.0215063961990721E-3</v>
      </c>
      <c r="R20" s="24">
        <v>4.5933925076989297E-3</v>
      </c>
      <c r="S20" s="24">
        <v>0.76283112654308494</v>
      </c>
    </row>
    <row r="21" spans="1:19" ht="25.15" x14ac:dyDescent="0.35">
      <c r="A21" s="57"/>
      <c r="B21" s="57"/>
      <c r="C21" s="58"/>
      <c r="D21" s="6">
        <v>19</v>
      </c>
      <c r="E21" s="6" t="s">
        <v>26</v>
      </c>
      <c r="F21" s="6" t="s">
        <v>792</v>
      </c>
      <c r="G21" s="21">
        <v>1233.7841500000002</v>
      </c>
      <c r="H21" s="21">
        <v>1233.7809999999999</v>
      </c>
      <c r="I21" s="7">
        <v>-2.5531208195797186</v>
      </c>
      <c r="J21" s="42">
        <v>1.774</v>
      </c>
      <c r="K21" s="6">
        <v>45612</v>
      </c>
      <c r="L21" s="6">
        <v>82418</v>
      </c>
      <c r="M21" s="6">
        <v>40767</v>
      </c>
      <c r="N21" s="24">
        <v>1.2934980256657777E-2</v>
      </c>
      <c r="O21" s="24">
        <v>1.2653062477739159E-2</v>
      </c>
      <c r="P21" s="24">
        <v>1.2601792386807361E-2</v>
      </c>
      <c r="Q21" s="24">
        <v>1.2729945040401433E-2</v>
      </c>
      <c r="R21" s="24">
        <v>1.7940662051608706E-4</v>
      </c>
      <c r="S21" s="24">
        <v>1.4093275339893341E-2</v>
      </c>
    </row>
    <row r="22" spans="1:19" ht="25.15" x14ac:dyDescent="0.35">
      <c r="A22" s="57"/>
      <c r="B22" s="57"/>
      <c r="C22" s="58"/>
      <c r="D22" s="6">
        <v>20</v>
      </c>
      <c r="E22" s="6" t="s">
        <v>27</v>
      </c>
      <c r="F22" s="6" t="s">
        <v>792</v>
      </c>
      <c r="G22" s="21">
        <v>1247.7998000000002</v>
      </c>
      <c r="H22" s="21">
        <v>1247.7910999999999</v>
      </c>
      <c r="I22" s="7">
        <v>-6.9722723150919164</v>
      </c>
      <c r="J22" s="42">
        <v>1.79</v>
      </c>
      <c r="K22" s="6">
        <v>26514</v>
      </c>
      <c r="L22" s="6">
        <v>42229</v>
      </c>
      <c r="M22" s="6">
        <v>23094</v>
      </c>
      <c r="N22" s="24">
        <v>7.5190315383018569E-3</v>
      </c>
      <c r="O22" s="24">
        <v>6.4831247466869725E-3</v>
      </c>
      <c r="P22" s="24">
        <v>7.1387591282392419E-3</v>
      </c>
      <c r="Q22" s="24">
        <v>7.0469718044093577E-3</v>
      </c>
      <c r="R22" s="24">
        <v>5.2401756157627961E-4</v>
      </c>
      <c r="S22" s="24">
        <v>7.4360672373968748E-2</v>
      </c>
    </row>
    <row r="23" spans="1:19" ht="25.15" x14ac:dyDescent="0.35">
      <c r="A23" s="57"/>
      <c r="B23" s="57"/>
      <c r="C23" s="58"/>
      <c r="D23" s="6">
        <v>21</v>
      </c>
      <c r="E23" s="6" t="s">
        <v>28</v>
      </c>
      <c r="F23" s="6" t="s">
        <v>792</v>
      </c>
      <c r="G23" s="21">
        <v>1261.8154500000003</v>
      </c>
      <c r="H23" s="21">
        <v>1261.8097</v>
      </c>
      <c r="I23" s="7">
        <v>-4.5569262924003135</v>
      </c>
      <c r="J23" s="42">
        <v>1.8009999999999999</v>
      </c>
      <c r="K23" s="6">
        <v>245614</v>
      </c>
      <c r="L23" s="6">
        <v>546683</v>
      </c>
      <c r="M23" s="6">
        <v>212719</v>
      </c>
      <c r="N23" s="24">
        <v>6.9652991334708925E-2</v>
      </c>
      <c r="O23" s="24">
        <v>8.3928439837388388E-2</v>
      </c>
      <c r="P23" s="24">
        <v>6.5755161643713658E-2</v>
      </c>
      <c r="Q23" s="24">
        <v>7.3112197605270324E-2</v>
      </c>
      <c r="R23" s="24">
        <v>9.5677369891156699E-3</v>
      </c>
      <c r="S23" s="24">
        <v>0.1308637587502359</v>
      </c>
    </row>
    <row r="24" spans="1:19" ht="25.15" x14ac:dyDescent="0.35">
      <c r="A24" s="57"/>
      <c r="B24" s="57"/>
      <c r="C24" s="58"/>
      <c r="D24" s="6">
        <v>22</v>
      </c>
      <c r="E24" s="6" t="s">
        <v>29</v>
      </c>
      <c r="F24" s="6" t="s">
        <v>792</v>
      </c>
      <c r="G24" s="21">
        <v>1275.8311000000003</v>
      </c>
      <c r="H24" s="21">
        <v>1275.8253999999999</v>
      </c>
      <c r="I24" s="7">
        <v>-4.4676760116508918</v>
      </c>
      <c r="J24" s="42">
        <v>1.8169999999999999</v>
      </c>
      <c r="K24" s="6">
        <v>26591</v>
      </c>
      <c r="L24" s="6">
        <v>54972</v>
      </c>
      <c r="M24" s="6">
        <v>25745</v>
      </c>
      <c r="N24" s="24">
        <v>7.5408677542047478E-3</v>
      </c>
      <c r="O24" s="24">
        <v>8.4394689330762329E-3</v>
      </c>
      <c r="P24" s="24">
        <v>7.9582295728985574E-3</v>
      </c>
      <c r="Q24" s="24">
        <v>7.9795220867265124E-3</v>
      </c>
      <c r="R24" s="24">
        <v>4.4967882763828333E-4</v>
      </c>
      <c r="S24" s="24">
        <v>5.6354105264812646E-2</v>
      </c>
    </row>
    <row r="25" spans="1:19" ht="25.15" x14ac:dyDescent="0.35">
      <c r="A25" s="57"/>
      <c r="B25" s="57"/>
      <c r="C25" s="58"/>
      <c r="D25" s="6">
        <v>23</v>
      </c>
      <c r="E25" s="6" t="s">
        <v>30</v>
      </c>
      <c r="F25" s="6" t="s">
        <v>792</v>
      </c>
      <c r="G25" s="21">
        <v>1289.8467500000004</v>
      </c>
      <c r="H25" s="21">
        <v>1289.8415</v>
      </c>
      <c r="I25" s="7">
        <v>-4.0702509816669634</v>
      </c>
      <c r="J25" s="42">
        <v>1.831</v>
      </c>
      <c r="K25" s="6">
        <v>126524</v>
      </c>
      <c r="L25" s="6">
        <v>244451</v>
      </c>
      <c r="M25" s="6">
        <v>116441</v>
      </c>
      <c r="N25" s="24">
        <v>3.5880589362303088E-2</v>
      </c>
      <c r="O25" s="24">
        <v>3.7528862332813405E-2</v>
      </c>
      <c r="P25" s="24">
        <v>3.5993948716173271E-2</v>
      </c>
      <c r="Q25" s="24">
        <v>3.6467800137096586E-2</v>
      </c>
      <c r="R25" s="24">
        <v>9.2065320461181849E-4</v>
      </c>
      <c r="S25" s="24">
        <v>2.5245646876168194E-2</v>
      </c>
    </row>
    <row r="26" spans="1:19" ht="25.15" x14ac:dyDescent="0.35">
      <c r="A26" s="57"/>
      <c r="B26" s="57"/>
      <c r="C26" s="58"/>
      <c r="D26" s="6">
        <v>24</v>
      </c>
      <c r="E26" s="6" t="s">
        <v>31</v>
      </c>
      <c r="F26" s="6" t="s">
        <v>792</v>
      </c>
      <c r="G26" s="21">
        <v>1303.8624000000004</v>
      </c>
      <c r="H26" s="21">
        <v>1303.8598</v>
      </c>
      <c r="I26" s="7">
        <v>-1.9940754488235986</v>
      </c>
      <c r="J26" s="42">
        <v>1.845</v>
      </c>
      <c r="K26" s="6">
        <v>9961</v>
      </c>
      <c r="L26" s="6">
        <v>15787</v>
      </c>
      <c r="M26" s="6">
        <v>7851</v>
      </c>
      <c r="N26" s="24">
        <v>2.8248122936194008E-3</v>
      </c>
      <c r="O26" s="24">
        <v>2.4236683410913647E-3</v>
      </c>
      <c r="P26" s="24">
        <v>2.4268813508186667E-3</v>
      </c>
      <c r="Q26" s="24">
        <v>2.5584539951764777E-3</v>
      </c>
      <c r="R26" s="24">
        <v>2.3067864708276322E-4</v>
      </c>
      <c r="S26" s="24">
        <v>9.0163296865086451E-2</v>
      </c>
    </row>
    <row r="27" spans="1:19" ht="25.15" x14ac:dyDescent="0.35">
      <c r="A27" s="57"/>
      <c r="B27" s="57"/>
      <c r="C27" s="58"/>
      <c r="D27" s="6">
        <v>25</v>
      </c>
      <c r="E27" s="6" t="s">
        <v>32</v>
      </c>
      <c r="F27" s="6" t="s">
        <v>792</v>
      </c>
      <c r="G27" s="21">
        <v>1317.8780500000005</v>
      </c>
      <c r="H27" s="21">
        <v>1317.8734999999999</v>
      </c>
      <c r="I27" s="7">
        <v>-3.4525197536776315</v>
      </c>
      <c r="J27" s="42">
        <v>1.855</v>
      </c>
      <c r="K27" s="6">
        <v>3651</v>
      </c>
      <c r="L27" s="6">
        <v>11291</v>
      </c>
      <c r="M27" s="6">
        <v>3252</v>
      </c>
      <c r="N27" s="24">
        <v>1.0353769384604391E-3</v>
      </c>
      <c r="O27" s="24">
        <v>1.7334287223197947E-3</v>
      </c>
      <c r="P27" s="24">
        <v>1.0052500513135019E-3</v>
      </c>
      <c r="Q27" s="24">
        <v>1.258018570697912E-3</v>
      </c>
      <c r="R27" s="24">
        <v>4.1199273844468091E-4</v>
      </c>
      <c r="S27" s="24">
        <v>0.32749336777764687</v>
      </c>
    </row>
    <row r="28" spans="1:19" ht="25.15" x14ac:dyDescent="0.35">
      <c r="A28" s="57"/>
      <c r="B28" s="57"/>
      <c r="C28" s="58"/>
      <c r="D28" s="6">
        <v>26</v>
      </c>
      <c r="E28" s="6" t="s">
        <v>33</v>
      </c>
      <c r="F28" s="6" t="s">
        <v>792</v>
      </c>
      <c r="G28" s="21">
        <v>1231.7685000000001</v>
      </c>
      <c r="H28" s="21">
        <v>1231.7625</v>
      </c>
      <c r="I28" s="7">
        <v>-4.8710451680534872</v>
      </c>
      <c r="J28" s="42">
        <v>1.7689999999999999</v>
      </c>
      <c r="K28" s="6">
        <v>8794</v>
      </c>
      <c r="L28" s="6">
        <v>5277</v>
      </c>
      <c r="M28" s="6">
        <v>7791</v>
      </c>
      <c r="N28" s="24">
        <v>2.4938660084418245E-3</v>
      </c>
      <c r="O28" s="24">
        <v>8.1014111838469192E-4</v>
      </c>
      <c r="P28" s="24">
        <v>2.4083343019014433E-3</v>
      </c>
      <c r="Q28" s="24">
        <v>1.9041138095759868E-3</v>
      </c>
      <c r="R28" s="24">
        <v>9.4837287235041169E-4</v>
      </c>
      <c r="S28" s="24">
        <v>0.49806522466301417</v>
      </c>
    </row>
    <row r="29" spans="1:19" ht="25.15" x14ac:dyDescent="0.35">
      <c r="A29" s="57"/>
      <c r="B29" s="57"/>
      <c r="C29" s="58"/>
      <c r="D29" s="6">
        <v>27</v>
      </c>
      <c r="E29" s="6" t="s">
        <v>34</v>
      </c>
      <c r="F29" s="6" t="s">
        <v>792</v>
      </c>
      <c r="G29" s="21">
        <v>1245.7841500000002</v>
      </c>
      <c r="H29" s="21">
        <v>1245.7816</v>
      </c>
      <c r="I29" s="7">
        <v>-2.0469035507922499</v>
      </c>
      <c r="J29" s="42">
        <v>1.786</v>
      </c>
      <c r="K29" s="6">
        <v>5641</v>
      </c>
      <c r="L29" s="6">
        <v>3494</v>
      </c>
      <c r="M29" s="6">
        <v>3747</v>
      </c>
      <c r="N29" s="24">
        <v>1.5997155053013795E-3</v>
      </c>
      <c r="O29" s="24">
        <v>5.3640952579801283E-4</v>
      </c>
      <c r="P29" s="24">
        <v>1.1582632048805941E-3</v>
      </c>
      <c r="Q29" s="24">
        <v>1.0981294119933288E-3</v>
      </c>
      <c r="R29" s="24">
        <v>5.3419748810450227E-4</v>
      </c>
      <c r="S29" s="24">
        <v>0.48646132438509676</v>
      </c>
    </row>
    <row r="30" spans="1:19" ht="25.15" x14ac:dyDescent="0.35">
      <c r="A30" s="57"/>
      <c r="B30" s="57"/>
      <c r="C30" s="58"/>
      <c r="D30" s="6">
        <v>28</v>
      </c>
      <c r="E30" s="6" t="s">
        <v>35</v>
      </c>
      <c r="F30" s="6" t="s">
        <v>792</v>
      </c>
      <c r="G30" s="21">
        <v>1259.7998000000002</v>
      </c>
      <c r="H30" s="21">
        <v>1259.7927</v>
      </c>
      <c r="I30" s="7">
        <v>-5.6358161036889474</v>
      </c>
      <c r="J30" s="42">
        <v>1.7949999999999999</v>
      </c>
      <c r="K30" s="6">
        <v>30214</v>
      </c>
      <c r="L30" s="6">
        <v>73586</v>
      </c>
      <c r="M30" s="6">
        <v>25664</v>
      </c>
      <c r="N30" s="24">
        <v>8.568304250518681E-3</v>
      </c>
      <c r="O30" s="24">
        <v>1.1297146927696787E-2</v>
      </c>
      <c r="P30" s="24">
        <v>7.9331910568603056E-3</v>
      </c>
      <c r="Q30" s="24">
        <v>9.2662140783585922E-3</v>
      </c>
      <c r="R30" s="24">
        <v>1.7872768031506638E-3</v>
      </c>
      <c r="S30" s="24">
        <v>0.19288101786088457</v>
      </c>
    </row>
    <row r="31" spans="1:19" ht="25.15" x14ac:dyDescent="0.35">
      <c r="A31" s="57"/>
      <c r="B31" s="57"/>
      <c r="C31" s="58"/>
      <c r="D31" s="6">
        <v>29</v>
      </c>
      <c r="E31" s="6" t="s">
        <v>36</v>
      </c>
      <c r="F31" s="6" t="s">
        <v>792</v>
      </c>
      <c r="G31" s="21">
        <v>1273.8154500000003</v>
      </c>
      <c r="H31" s="21">
        <v>1273.8098</v>
      </c>
      <c r="I31" s="7">
        <v>-4.4354933835093888</v>
      </c>
      <c r="J31" s="42">
        <v>1.81</v>
      </c>
      <c r="K31" s="6">
        <v>4895</v>
      </c>
      <c r="L31" s="6">
        <v>6862</v>
      </c>
      <c r="M31" s="6">
        <v>4524</v>
      </c>
      <c r="N31" s="24">
        <v>1.3881594395409064E-3</v>
      </c>
      <c r="O31" s="24">
        <v>1.0534751476891711E-3</v>
      </c>
      <c r="P31" s="24">
        <v>1.3984474883586356E-3</v>
      </c>
      <c r="Q31" s="24">
        <v>1.280027358529571E-3</v>
      </c>
      <c r="R31" s="24">
        <v>1.9626739200545709E-4</v>
      </c>
      <c r="S31" s="24">
        <v>0.15333062273834433</v>
      </c>
    </row>
    <row r="32" spans="1:19" ht="25.15" x14ac:dyDescent="0.35">
      <c r="A32" s="57"/>
      <c r="B32" s="57"/>
      <c r="C32" s="58"/>
      <c r="D32" s="6">
        <v>30</v>
      </c>
      <c r="E32" s="6" t="s">
        <v>37</v>
      </c>
      <c r="F32" s="6" t="s">
        <v>792</v>
      </c>
      <c r="G32" s="21">
        <v>1287.8311000000003</v>
      </c>
      <c r="H32" s="21">
        <v>1287.8258000000001</v>
      </c>
      <c r="I32" s="7">
        <v>-4.115446505571426</v>
      </c>
      <c r="J32" s="42">
        <v>1.8240000000000001</v>
      </c>
      <c r="K32" s="6">
        <v>11561</v>
      </c>
      <c r="L32" s="6">
        <v>19390</v>
      </c>
      <c r="M32" s="6">
        <v>10231</v>
      </c>
      <c r="N32" s="24">
        <v>3.2785518448482979E-3</v>
      </c>
      <c r="O32" s="24">
        <v>2.9768118789992755E-3</v>
      </c>
      <c r="P32" s="24">
        <v>3.1625809578685236E-3</v>
      </c>
      <c r="Q32" s="24">
        <v>3.1393148939053658E-3</v>
      </c>
      <c r="R32" s="24">
        <v>1.5220950708446439E-4</v>
      </c>
      <c r="S32" s="24">
        <v>4.8484944081258745E-2</v>
      </c>
    </row>
    <row r="33" spans="1:19" ht="25.15" x14ac:dyDescent="0.35">
      <c r="A33" s="57"/>
      <c r="B33" s="57"/>
      <c r="C33" s="58"/>
      <c r="D33" s="6">
        <v>31</v>
      </c>
      <c r="E33" s="6" t="s">
        <v>38</v>
      </c>
      <c r="F33" s="6" t="s">
        <v>792</v>
      </c>
      <c r="G33" s="21">
        <v>1257.7841500000002</v>
      </c>
      <c r="H33" s="21">
        <v>1257.7793999999999</v>
      </c>
      <c r="I33" s="7">
        <v>-3.7764826343896774</v>
      </c>
      <c r="J33" s="42">
        <v>1.788</v>
      </c>
      <c r="K33" s="6">
        <v>16474</v>
      </c>
      <c r="L33" s="6">
        <v>11595</v>
      </c>
      <c r="M33" s="6">
        <v>14568</v>
      </c>
      <c r="N33" s="24">
        <v>4.671815854340529E-3</v>
      </c>
      <c r="O33" s="24">
        <v>1.7800997285712531E-3</v>
      </c>
      <c r="P33" s="24">
        <v>4.5032234771018136E-3</v>
      </c>
      <c r="Q33" s="24">
        <v>3.6517130200045319E-3</v>
      </c>
      <c r="R33" s="24">
        <v>1.6230551690925464E-3</v>
      </c>
      <c r="S33" s="24">
        <v>0.44446405295302532</v>
      </c>
    </row>
    <row r="34" spans="1:19" ht="25.15" x14ac:dyDescent="0.35">
      <c r="A34" s="57"/>
      <c r="B34" s="57"/>
      <c r="C34" s="58"/>
      <c r="D34" s="6">
        <v>32</v>
      </c>
      <c r="E34" s="6" t="s">
        <v>39</v>
      </c>
      <c r="F34" s="6" t="s">
        <v>792</v>
      </c>
      <c r="G34" s="21">
        <v>1271.7998000000002</v>
      </c>
      <c r="H34" s="21">
        <v>1271.8051</v>
      </c>
      <c r="I34" s="7">
        <v>4.1673225611503151</v>
      </c>
      <c r="J34" s="42">
        <v>1.8</v>
      </c>
      <c r="K34" s="6">
        <v>4021</v>
      </c>
      <c r="L34" s="6">
        <v>2738</v>
      </c>
      <c r="M34" s="6">
        <v>2631</v>
      </c>
      <c r="N34" s="24">
        <v>1.1403042096821215E-3</v>
      </c>
      <c r="O34" s="24">
        <v>4.2034610235688582E-4</v>
      </c>
      <c r="P34" s="24">
        <v>8.1328809502024103E-4</v>
      </c>
      <c r="Q34" s="24">
        <v>7.913128023530827E-4</v>
      </c>
      <c r="R34" s="24">
        <v>3.6048176679506181E-4</v>
      </c>
      <c r="S34" s="24">
        <v>0.455549013895791</v>
      </c>
    </row>
    <row r="35" spans="1:19" ht="25.15" x14ac:dyDescent="0.35">
      <c r="A35" s="57"/>
      <c r="B35" s="57"/>
      <c r="C35" s="58"/>
      <c r="D35" s="6">
        <v>33</v>
      </c>
      <c r="E35" s="6" t="s">
        <v>40</v>
      </c>
      <c r="F35" s="6" t="s">
        <v>792</v>
      </c>
      <c r="G35" s="21">
        <v>1285.8154500000003</v>
      </c>
      <c r="H35" s="21">
        <v>1285.8082999999999</v>
      </c>
      <c r="I35" s="7">
        <v>-5.5606735790624162</v>
      </c>
      <c r="J35" s="42">
        <v>1.8180000000000001</v>
      </c>
      <c r="K35" s="6">
        <v>4561</v>
      </c>
      <c r="L35" s="6">
        <v>6360</v>
      </c>
      <c r="M35" s="6">
        <v>2613</v>
      </c>
      <c r="N35" s="24">
        <v>1.293441308221874E-3</v>
      </c>
      <c r="O35" s="24">
        <v>9.764065781555127E-4</v>
      </c>
      <c r="P35" s="24">
        <v>8.0772398034507399E-4</v>
      </c>
      <c r="Q35" s="24">
        <v>1.0258572889074869E-3</v>
      </c>
      <c r="R35" s="24">
        <v>2.4660567764216477E-4</v>
      </c>
      <c r="S35" s="24">
        <v>0.24038984789472403</v>
      </c>
    </row>
    <row r="36" spans="1:19" ht="25.15" x14ac:dyDescent="0.35">
      <c r="A36" s="57"/>
      <c r="B36" s="57"/>
      <c r="C36" s="58"/>
      <c r="D36" s="6">
        <v>34</v>
      </c>
      <c r="E36" s="6" t="s">
        <v>125</v>
      </c>
      <c r="F36" s="6" t="s">
        <v>792</v>
      </c>
      <c r="G36" s="21">
        <v>1141.6851599999998</v>
      </c>
      <c r="H36" s="21">
        <v>1141.6813</v>
      </c>
      <c r="I36" s="7">
        <v>-3.3809671309068539</v>
      </c>
      <c r="J36" s="42">
        <v>1.6479999999999999</v>
      </c>
      <c r="K36" s="6">
        <v>11241</v>
      </c>
      <c r="L36" s="6">
        <v>22070</v>
      </c>
      <c r="M36" s="6">
        <v>8745</v>
      </c>
      <c r="N36" s="24">
        <v>3.1878039346025185E-3</v>
      </c>
      <c r="O36" s="24">
        <v>3.3882536446371331E-3</v>
      </c>
      <c r="P36" s="24">
        <v>2.7032323796852935E-3</v>
      </c>
      <c r="Q36" s="24">
        <v>3.0930966529749819E-3</v>
      </c>
      <c r="R36" s="24">
        <v>3.5219403069048852E-4</v>
      </c>
      <c r="S36" s="24">
        <v>0.11386454100997574</v>
      </c>
    </row>
    <row r="37" spans="1:19" ht="25.15" x14ac:dyDescent="0.35">
      <c r="A37" s="57"/>
      <c r="B37" s="57"/>
      <c r="C37" s="58"/>
      <c r="D37" s="6">
        <v>35</v>
      </c>
      <c r="E37" s="6" t="s">
        <v>126</v>
      </c>
      <c r="F37" s="6" t="s">
        <v>792</v>
      </c>
      <c r="G37" s="21">
        <v>1155.7008099999998</v>
      </c>
      <c r="H37" s="21">
        <v>1155.6969999999999</v>
      </c>
      <c r="I37" s="7">
        <v>-3.2967009860712735</v>
      </c>
      <c r="J37" s="42">
        <v>1.661</v>
      </c>
      <c r="K37" s="6">
        <v>4651</v>
      </c>
      <c r="L37" s="6">
        <v>4385</v>
      </c>
      <c r="M37" s="6">
        <v>3018</v>
      </c>
      <c r="N37" s="24">
        <v>1.3189641579784996E-3</v>
      </c>
      <c r="O37" s="24">
        <v>6.7319856056791247E-4</v>
      </c>
      <c r="P37" s="24">
        <v>9.3291656053633122E-4</v>
      </c>
      <c r="Q37" s="24">
        <v>9.7502642636091439E-4</v>
      </c>
      <c r="R37" s="24">
        <v>3.2493573564566027E-4</v>
      </c>
      <c r="S37" s="24">
        <v>0.33325838855303241</v>
      </c>
    </row>
    <row r="38" spans="1:19" ht="25.15" x14ac:dyDescent="0.35">
      <c r="A38" s="57"/>
      <c r="B38" s="57"/>
      <c r="C38" s="58"/>
      <c r="D38" s="6">
        <v>36</v>
      </c>
      <c r="E38" s="6" t="s">
        <v>127</v>
      </c>
      <c r="F38" s="6" t="s">
        <v>792</v>
      </c>
      <c r="G38" s="21">
        <v>1169.7164599999999</v>
      </c>
      <c r="H38" s="21">
        <v>1169.7147</v>
      </c>
      <c r="I38" s="7">
        <v>-1.504638141004297</v>
      </c>
      <c r="J38" s="42">
        <v>1.6759999999999999</v>
      </c>
      <c r="K38" s="6">
        <v>135614</v>
      </c>
      <c r="L38" s="6">
        <v>222235</v>
      </c>
      <c r="M38" s="6">
        <v>108522</v>
      </c>
      <c r="N38" s="24">
        <v>3.845839718772226E-2</v>
      </c>
      <c r="O38" s="24">
        <v>3.4118194323331817E-2</v>
      </c>
      <c r="P38" s="24">
        <v>3.3546047376581754E-2</v>
      </c>
      <c r="Q38" s="24">
        <v>3.5374212962545282E-2</v>
      </c>
      <c r="R38" s="24">
        <v>2.6862580448072672E-3</v>
      </c>
      <c r="S38" s="24">
        <v>7.5938312681373729E-2</v>
      </c>
    </row>
    <row r="39" spans="1:19" ht="25.15" x14ac:dyDescent="0.35">
      <c r="A39" s="57"/>
      <c r="B39" s="57"/>
      <c r="C39" s="58"/>
      <c r="D39" s="6">
        <v>37</v>
      </c>
      <c r="E39" s="6" t="s">
        <v>128</v>
      </c>
      <c r="F39" s="6" t="s">
        <v>792</v>
      </c>
      <c r="G39" s="21">
        <v>1183.7321099999999</v>
      </c>
      <c r="H39" s="21">
        <v>1183.7261000000001</v>
      </c>
      <c r="I39" s="7">
        <v>-5.0771622642160743</v>
      </c>
      <c r="J39" s="42">
        <v>1.6910000000000001</v>
      </c>
      <c r="K39" s="6">
        <v>6651</v>
      </c>
      <c r="L39" s="6">
        <v>11249</v>
      </c>
      <c r="M39" s="6">
        <v>6214</v>
      </c>
      <c r="N39" s="24">
        <v>1.8861385970146206E-3</v>
      </c>
      <c r="O39" s="24">
        <v>1.7269807543508432E-3</v>
      </c>
      <c r="P39" s="24">
        <v>1.9208560328604248E-3</v>
      </c>
      <c r="Q39" s="24">
        <v>1.8446584614086297E-3</v>
      </c>
      <c r="R39" s="24">
        <v>1.0337967470306002E-4</v>
      </c>
      <c r="S39" s="24">
        <v>5.6042718403338784E-2</v>
      </c>
    </row>
    <row r="40" spans="1:19" ht="25.15" x14ac:dyDescent="0.35">
      <c r="A40" s="57"/>
      <c r="B40" s="57"/>
      <c r="C40" s="58"/>
      <c r="D40" s="6">
        <v>38</v>
      </c>
      <c r="E40" s="6" t="s">
        <v>129</v>
      </c>
      <c r="F40" s="6" t="s">
        <v>792</v>
      </c>
      <c r="G40" s="21">
        <v>1197.74776</v>
      </c>
      <c r="H40" s="21">
        <v>1197.7434000000001</v>
      </c>
      <c r="I40" s="7">
        <v>-3.6401654384275322</v>
      </c>
      <c r="J40" s="42">
        <v>1.708</v>
      </c>
      <c r="K40" s="6">
        <v>30214</v>
      </c>
      <c r="L40" s="6">
        <v>48150</v>
      </c>
      <c r="M40" s="6">
        <v>26514</v>
      </c>
      <c r="N40" s="24">
        <v>8.568304250518681E-3</v>
      </c>
      <c r="O40" s="24">
        <v>7.3921347072622538E-3</v>
      </c>
      <c r="P40" s="24">
        <v>8.195940916520969E-3</v>
      </c>
      <c r="Q40" s="24">
        <v>8.0521266247673019E-3</v>
      </c>
      <c r="R40" s="24">
        <v>6.0112861477845561E-4</v>
      </c>
      <c r="S40" s="24">
        <v>7.4654640046203646E-2</v>
      </c>
    </row>
    <row r="41" spans="1:19" ht="25.15" x14ac:dyDescent="0.35">
      <c r="A41" s="57"/>
      <c r="B41" s="57"/>
      <c r="C41" s="58"/>
      <c r="D41" s="6">
        <v>39</v>
      </c>
      <c r="E41" s="6" t="s">
        <v>130</v>
      </c>
      <c r="F41" s="6" t="s">
        <v>792</v>
      </c>
      <c r="G41" s="21">
        <v>1225.7790600000001</v>
      </c>
      <c r="H41" s="21">
        <v>1225.7739999999999</v>
      </c>
      <c r="I41" s="7">
        <v>-4.1279869801210562</v>
      </c>
      <c r="J41" s="42">
        <v>1.7310000000000001</v>
      </c>
      <c r="K41" s="6">
        <v>40215</v>
      </c>
      <c r="L41" s="6">
        <v>69279</v>
      </c>
      <c r="M41" s="6">
        <v>36151</v>
      </c>
      <c r="N41" s="24">
        <v>1.1404460032918805E-2</v>
      </c>
      <c r="O41" s="24">
        <v>1.0635923164785498E-2</v>
      </c>
      <c r="P41" s="24">
        <v>1.1174906090108983E-2</v>
      </c>
      <c r="Q41" s="24">
        <v>1.1071763095937761E-2</v>
      </c>
      <c r="R41" s="24">
        <v>3.9451373531854546E-4</v>
      </c>
      <c r="S41" s="24">
        <v>3.563242203613378E-2</v>
      </c>
    </row>
    <row r="42" spans="1:19" ht="25.15" x14ac:dyDescent="0.35">
      <c r="A42" s="57"/>
      <c r="B42" s="57"/>
      <c r="C42" s="58"/>
      <c r="D42" s="6">
        <v>40</v>
      </c>
      <c r="E42" s="6" t="s">
        <v>131</v>
      </c>
      <c r="F42" s="6" t="s">
        <v>792</v>
      </c>
      <c r="G42" s="21">
        <v>1239.7947100000001</v>
      </c>
      <c r="H42" s="21">
        <v>1239.7919999999999</v>
      </c>
      <c r="I42" s="7">
        <v>-2.1858457520007417</v>
      </c>
      <c r="J42" s="42">
        <v>1.744</v>
      </c>
      <c r="K42" s="6">
        <v>5798</v>
      </c>
      <c r="L42" s="6">
        <v>8449</v>
      </c>
      <c r="M42" s="6">
        <v>5351</v>
      </c>
      <c r="N42" s="24">
        <v>1.6442386987657149E-3</v>
      </c>
      <c r="O42" s="24">
        <v>1.2971162230874099E-3</v>
      </c>
      <c r="P42" s="24">
        <v>1.6540876459343633E-3</v>
      </c>
      <c r="Q42" s="24">
        <v>1.5318141892624959E-3</v>
      </c>
      <c r="R42" s="24">
        <v>2.0331404755973971E-4</v>
      </c>
      <c r="S42" s="24">
        <v>0.13272761734739308</v>
      </c>
    </row>
    <row r="43" spans="1:19" ht="25.15" x14ac:dyDescent="0.35">
      <c r="A43" s="57"/>
      <c r="B43" s="57"/>
      <c r="C43" s="58"/>
      <c r="D43" s="6">
        <v>41</v>
      </c>
      <c r="E43" s="6" t="s">
        <v>132</v>
      </c>
      <c r="F43" s="6" t="s">
        <v>792</v>
      </c>
      <c r="G43" s="21">
        <v>1253.8103600000002</v>
      </c>
      <c r="H43" s="21">
        <v>1253.8054999999999</v>
      </c>
      <c r="I43" s="7">
        <v>-3.876184274179415</v>
      </c>
      <c r="J43" s="42">
        <v>1.758</v>
      </c>
      <c r="K43" s="6">
        <v>119451</v>
      </c>
      <c r="L43" s="6">
        <v>272005</v>
      </c>
      <c r="M43" s="6">
        <v>103253</v>
      </c>
      <c r="N43" s="24">
        <v>3.3874776958651848E-2</v>
      </c>
      <c r="O43" s="24">
        <v>4.1759036366539347E-2</v>
      </c>
      <c r="P43" s="24">
        <v>3.1917307364167598E-2</v>
      </c>
      <c r="Q43" s="24">
        <v>3.5850373563119597E-2</v>
      </c>
      <c r="R43" s="24">
        <v>5.2098122707751847E-3</v>
      </c>
      <c r="S43" s="24">
        <v>0.1453210037435895</v>
      </c>
    </row>
    <row r="44" spans="1:19" ht="25.15" x14ac:dyDescent="0.35">
      <c r="A44" s="57"/>
      <c r="B44" s="57"/>
      <c r="C44" s="58"/>
      <c r="D44" s="6">
        <v>42</v>
      </c>
      <c r="E44" s="6" t="s">
        <v>133</v>
      </c>
      <c r="F44" s="6" t="s">
        <v>792</v>
      </c>
      <c r="G44" s="21">
        <v>1267.8260100000002</v>
      </c>
      <c r="H44" s="21">
        <v>1267.8187</v>
      </c>
      <c r="I44" s="7">
        <v>-5.7657753844225557</v>
      </c>
      <c r="J44" s="42">
        <v>1.77</v>
      </c>
      <c r="K44" s="6">
        <v>48951</v>
      </c>
      <c r="L44" s="6">
        <v>84481</v>
      </c>
      <c r="M44" s="6">
        <v>44781</v>
      </c>
      <c r="N44" s="24">
        <v>1.3881877982628582E-2</v>
      </c>
      <c r="O44" s="24">
        <v>1.2969780523452181E-2</v>
      </c>
      <c r="P44" s="24">
        <v>1.3842589959369598E-2</v>
      </c>
      <c r="Q44" s="24">
        <v>1.3564749488483454E-2</v>
      </c>
      <c r="R44" s="24">
        <v>5.1563256220460646E-4</v>
      </c>
      <c r="S44" s="24">
        <v>3.8012685943251759E-2</v>
      </c>
    </row>
    <row r="45" spans="1:19" ht="25.15" x14ac:dyDescent="0.35">
      <c r="A45" s="57"/>
      <c r="B45" s="57"/>
      <c r="C45" s="58"/>
      <c r="D45" s="6">
        <v>43</v>
      </c>
      <c r="E45" s="6" t="s">
        <v>134</v>
      </c>
      <c r="F45" s="6" t="s">
        <v>792</v>
      </c>
      <c r="G45" s="21">
        <v>1281.8416600000003</v>
      </c>
      <c r="H45" s="21">
        <v>1281.8341</v>
      </c>
      <c r="I45" s="7">
        <v>-5.8977643153208135</v>
      </c>
      <c r="J45" s="42">
        <v>1.786</v>
      </c>
      <c r="K45" s="6">
        <v>261541</v>
      </c>
      <c r="L45" s="6">
        <v>496336</v>
      </c>
      <c r="M45" s="6">
        <v>238900</v>
      </c>
      <c r="N45" s="24">
        <v>7.4169684979973075E-2</v>
      </c>
      <c r="O45" s="24">
        <v>7.6199014996131215E-2</v>
      </c>
      <c r="P45" s="24">
        <v>7.3848166438744048E-2</v>
      </c>
      <c r="Q45" s="24">
        <v>7.4738955471616117E-2</v>
      </c>
      <c r="R45" s="24">
        <v>1.2746269667765391E-3</v>
      </c>
      <c r="S45" s="24">
        <v>1.7054385611003205E-2</v>
      </c>
    </row>
    <row r="46" spans="1:19" ht="25.15" x14ac:dyDescent="0.35">
      <c r="A46" s="57"/>
      <c r="B46" s="57"/>
      <c r="C46" s="58"/>
      <c r="D46" s="6">
        <v>44</v>
      </c>
      <c r="E46" s="6" t="s">
        <v>135</v>
      </c>
      <c r="F46" s="6" t="s">
        <v>792</v>
      </c>
      <c r="G46" s="21">
        <v>1295.8573100000003</v>
      </c>
      <c r="H46" s="21">
        <v>1295.8477</v>
      </c>
      <c r="I46" s="7">
        <v>-7.4159399542943794</v>
      </c>
      <c r="J46" s="42">
        <v>1.8</v>
      </c>
      <c r="K46" s="6">
        <v>24516</v>
      </c>
      <c r="L46" s="6">
        <v>46061</v>
      </c>
      <c r="M46" s="6">
        <v>26056</v>
      </c>
      <c r="N46" s="24">
        <v>6.952424273704772E-3</v>
      </c>
      <c r="O46" s="24">
        <v>7.0714250623303571E-3</v>
      </c>
      <c r="P46" s="24">
        <v>8.0543651097861654E-3</v>
      </c>
      <c r="Q46" s="24">
        <v>7.3594048152737651E-3</v>
      </c>
      <c r="R46" s="24">
        <v>6.0478728089713462E-4</v>
      </c>
      <c r="S46" s="24">
        <v>8.2178830500253833E-2</v>
      </c>
    </row>
    <row r="47" spans="1:19" ht="25.15" x14ac:dyDescent="0.35">
      <c r="A47" s="57"/>
      <c r="B47" s="57"/>
      <c r="C47" s="58"/>
      <c r="D47" s="6">
        <v>45</v>
      </c>
      <c r="E47" s="6" t="s">
        <v>136</v>
      </c>
      <c r="F47" s="6" t="s">
        <v>792</v>
      </c>
      <c r="G47" s="21">
        <v>1309.8728500000004</v>
      </c>
      <c r="H47" s="21">
        <v>1309.8723</v>
      </c>
      <c r="I47" s="7">
        <v>-0.41988808335890981</v>
      </c>
      <c r="J47" s="42">
        <v>1.8120000000000001</v>
      </c>
      <c r="K47" s="6">
        <v>90014</v>
      </c>
      <c r="L47" s="6">
        <v>197605</v>
      </c>
      <c r="M47" s="6">
        <v>82918</v>
      </c>
      <c r="N47" s="24">
        <v>2.5526819977698702E-2</v>
      </c>
      <c r="O47" s="24">
        <v>3.0336921678682405E-2</v>
      </c>
      <c r="P47" s="24">
        <v>2.5631403368638672E-2</v>
      </c>
      <c r="Q47" s="24">
        <v>2.716504834167326E-2</v>
      </c>
      <c r="R47" s="24">
        <v>2.7474205668112177E-3</v>
      </c>
      <c r="S47" s="24">
        <v>0.10113807022373175</v>
      </c>
    </row>
    <row r="48" spans="1:19" ht="25.15" x14ac:dyDescent="0.35">
      <c r="A48" s="57"/>
      <c r="B48" s="57"/>
      <c r="C48" s="58"/>
      <c r="D48" s="6">
        <v>46</v>
      </c>
      <c r="E48" s="6" t="s">
        <v>137</v>
      </c>
      <c r="F48" s="6" t="s">
        <v>792</v>
      </c>
      <c r="G48" s="21">
        <v>1167.7008099999998</v>
      </c>
      <c r="H48" s="21">
        <v>1167.6966</v>
      </c>
      <c r="I48" s="7">
        <v>-3.6053755925971838</v>
      </c>
      <c r="J48" s="42">
        <v>1.6719999999999999</v>
      </c>
      <c r="K48" s="6">
        <v>56541</v>
      </c>
      <c r="L48" s="6">
        <v>99851</v>
      </c>
      <c r="M48" s="6">
        <v>49260</v>
      </c>
      <c r="N48" s="24">
        <v>1.6034304978770661E-2</v>
      </c>
      <c r="O48" s="24">
        <v>1.5329429753994669E-2</v>
      </c>
      <c r="P48" s="24">
        <v>1.5227127161040317E-2</v>
      </c>
      <c r="Q48" s="24">
        <v>1.5530287297935217E-2</v>
      </c>
      <c r="R48" s="24">
        <v>4.3947903485530646E-4</v>
      </c>
      <c r="S48" s="24">
        <v>2.8298190910720375E-2</v>
      </c>
    </row>
    <row r="49" spans="1:19" ht="25.15" x14ac:dyDescent="0.35">
      <c r="A49" s="57"/>
      <c r="B49" s="57"/>
      <c r="C49" s="58"/>
      <c r="D49" s="6">
        <v>47</v>
      </c>
      <c r="E49" s="6" t="s">
        <v>138</v>
      </c>
      <c r="F49" s="6" t="s">
        <v>792</v>
      </c>
      <c r="G49" s="21">
        <v>1195.7321099999999</v>
      </c>
      <c r="H49" s="21">
        <v>1195.7256</v>
      </c>
      <c r="I49" s="7">
        <v>-5.4443632863005877</v>
      </c>
      <c r="J49" s="42">
        <v>1.7070000000000001</v>
      </c>
      <c r="K49" s="6">
        <v>8951</v>
      </c>
      <c r="L49" s="6">
        <v>12446</v>
      </c>
      <c r="M49" s="6">
        <v>7056</v>
      </c>
      <c r="N49" s="24">
        <v>2.53838920190616E-3</v>
      </c>
      <c r="O49" s="24">
        <v>1.9107478414659609E-3</v>
      </c>
      <c r="P49" s="24">
        <v>2.1811329526654584E-3</v>
      </c>
      <c r="Q49" s="24">
        <v>2.2100899986791929E-3</v>
      </c>
      <c r="R49" s="24">
        <v>3.1482106381115472E-4</v>
      </c>
      <c r="S49" s="24">
        <v>0.14244716911949284</v>
      </c>
    </row>
    <row r="50" spans="1:19" ht="25.15" x14ac:dyDescent="0.35">
      <c r="A50" s="57"/>
      <c r="B50" s="57"/>
      <c r="C50" s="58"/>
      <c r="D50" s="6">
        <v>48</v>
      </c>
      <c r="E50" s="6" t="s">
        <v>139</v>
      </c>
      <c r="F50" s="6" t="s">
        <v>792</v>
      </c>
      <c r="G50" s="21">
        <v>1223.76341</v>
      </c>
      <c r="H50" s="21">
        <v>1223.7572</v>
      </c>
      <c r="I50" s="7">
        <v>-5.0745102764676062</v>
      </c>
      <c r="J50" s="42">
        <v>1.7350000000000001</v>
      </c>
      <c r="K50" s="6">
        <v>13561</v>
      </c>
      <c r="L50" s="6">
        <v>19217</v>
      </c>
      <c r="M50" s="6">
        <v>10891</v>
      </c>
      <c r="N50" s="24">
        <v>3.8457262838844188E-3</v>
      </c>
      <c r="O50" s="24">
        <v>2.9502523918890702E-3</v>
      </c>
      <c r="P50" s="24">
        <v>3.3665984959579797E-3</v>
      </c>
      <c r="Q50" s="24">
        <v>3.3875257239104895E-3</v>
      </c>
      <c r="R50" s="24">
        <v>4.4810359791420615E-4</v>
      </c>
      <c r="S50" s="24">
        <v>0.13228050041105655</v>
      </c>
    </row>
    <row r="51" spans="1:19" ht="25.15" x14ac:dyDescent="0.35">
      <c r="A51" s="57"/>
      <c r="B51" s="57"/>
      <c r="C51" s="58"/>
      <c r="D51" s="6">
        <v>49</v>
      </c>
      <c r="E51" s="6" t="s">
        <v>140</v>
      </c>
      <c r="F51" s="6" t="s">
        <v>792</v>
      </c>
      <c r="G51" s="21">
        <v>1251.7947100000001</v>
      </c>
      <c r="H51" s="21">
        <v>1251.7907</v>
      </c>
      <c r="I51" s="7">
        <v>-3.2034006599273281</v>
      </c>
      <c r="J51" s="42">
        <v>1.752</v>
      </c>
      <c r="K51" s="6">
        <v>50216</v>
      </c>
      <c r="L51" s="6">
        <v>88449</v>
      </c>
      <c r="M51" s="6">
        <v>46511</v>
      </c>
      <c r="N51" s="24">
        <v>1.4240615815318929E-2</v>
      </c>
      <c r="O51" s="24">
        <v>1.3578959973471217E-2</v>
      </c>
      <c r="P51" s="24">
        <v>1.4377363203149536E-2</v>
      </c>
      <c r="Q51" s="24">
        <v>1.406564633064656E-2</v>
      </c>
      <c r="R51" s="24">
        <v>4.2699258742404225E-4</v>
      </c>
      <c r="S51" s="24">
        <v>3.0357125253014559E-2</v>
      </c>
    </row>
    <row r="52" spans="1:19" ht="25.15" x14ac:dyDescent="0.35">
      <c r="A52" s="57"/>
      <c r="B52" s="57"/>
      <c r="C52" s="58"/>
      <c r="D52" s="6">
        <v>50</v>
      </c>
      <c r="E52" s="6" t="s">
        <v>141</v>
      </c>
      <c r="F52" s="6" t="s">
        <v>792</v>
      </c>
      <c r="G52" s="21">
        <v>1265.8103600000002</v>
      </c>
      <c r="H52" s="21">
        <v>1265.8036</v>
      </c>
      <c r="I52" s="7">
        <v>-5.3404524199130741</v>
      </c>
      <c r="J52" s="42">
        <v>1.766</v>
      </c>
      <c r="K52" s="6">
        <v>45216</v>
      </c>
      <c r="L52" s="6">
        <v>76719</v>
      </c>
      <c r="M52" s="6">
        <v>45871</v>
      </c>
      <c r="N52" s="24">
        <v>1.2822679717728625E-2</v>
      </c>
      <c r="O52" s="24">
        <v>1.1778134633571191E-2</v>
      </c>
      <c r="P52" s="24">
        <v>1.4179528014699155E-2</v>
      </c>
      <c r="Q52" s="24">
        <v>1.2926780788666324E-2</v>
      </c>
      <c r="R52" s="24">
        <v>1.2040765413623342E-3</v>
      </c>
      <c r="S52" s="24">
        <v>9.3145893091806709E-2</v>
      </c>
    </row>
    <row r="53" spans="1:19" ht="25.15" x14ac:dyDescent="0.35">
      <c r="A53" s="57"/>
      <c r="B53" s="57"/>
      <c r="C53" s="58"/>
      <c r="D53" s="6">
        <v>51</v>
      </c>
      <c r="E53" s="6" t="s">
        <v>142</v>
      </c>
      <c r="F53" s="6" t="s">
        <v>792</v>
      </c>
      <c r="G53" s="21">
        <v>1279.8260100000002</v>
      </c>
      <c r="H53" s="21">
        <v>1279.8198</v>
      </c>
      <c r="I53" s="7">
        <v>-4.85222206121394</v>
      </c>
      <c r="J53" s="42">
        <v>1.7789999999999999</v>
      </c>
      <c r="K53" s="6">
        <v>356214</v>
      </c>
      <c r="L53" s="6">
        <v>639646</v>
      </c>
      <c r="M53" s="6">
        <v>291874</v>
      </c>
      <c r="N53" s="24">
        <v>0.10101773781340642</v>
      </c>
      <c r="O53" s="24">
        <v>9.820040284447501E-2</v>
      </c>
      <c r="P53" s="24">
        <v>9.0223355927760485E-2</v>
      </c>
      <c r="Q53" s="24">
        <v>9.6480498861880634E-2</v>
      </c>
      <c r="R53" s="24">
        <v>5.598948325828545E-3</v>
      </c>
      <c r="S53" s="24">
        <v>5.803191724623933E-2</v>
      </c>
    </row>
    <row r="54" spans="1:19" ht="25.15" x14ac:dyDescent="0.35">
      <c r="A54" s="57"/>
      <c r="B54" s="57"/>
      <c r="C54" s="58"/>
      <c r="D54" s="6">
        <v>52</v>
      </c>
      <c r="E54" s="6" t="s">
        <v>143</v>
      </c>
      <c r="F54" s="6" t="s">
        <v>792</v>
      </c>
      <c r="G54" s="21">
        <v>1293.8416600000003</v>
      </c>
      <c r="H54" s="21">
        <v>1293.8346999999999</v>
      </c>
      <c r="I54" s="7">
        <v>-5.3793290288629354</v>
      </c>
      <c r="J54" s="42">
        <v>1.796</v>
      </c>
      <c r="K54" s="6">
        <v>30561</v>
      </c>
      <c r="L54" s="6">
        <v>54286</v>
      </c>
      <c r="M54" s="6">
        <v>28914</v>
      </c>
      <c r="N54" s="24">
        <v>8.666709015691448E-3</v>
      </c>
      <c r="O54" s="24">
        <v>8.3341521229166916E-3</v>
      </c>
      <c r="P54" s="24">
        <v>8.9378228732099E-3</v>
      </c>
      <c r="Q54" s="24">
        <v>8.646228003939346E-3</v>
      </c>
      <c r="R54" s="24">
        <v>3.0235607745121243E-4</v>
      </c>
      <c r="S54" s="24">
        <v>3.4969709023802593E-2</v>
      </c>
    </row>
    <row r="55" spans="1:19" ht="25.15" x14ac:dyDescent="0.35">
      <c r="A55" s="57"/>
      <c r="B55" s="57"/>
      <c r="C55" s="58"/>
      <c r="D55" s="6">
        <v>53</v>
      </c>
      <c r="E55" s="6" t="s">
        <v>144</v>
      </c>
      <c r="F55" s="6" t="s">
        <v>792</v>
      </c>
      <c r="G55" s="21">
        <v>1307.8572000000004</v>
      </c>
      <c r="H55" s="21">
        <v>1307.8507999999999</v>
      </c>
      <c r="I55" s="7">
        <v>-4.8935006057540766</v>
      </c>
      <c r="J55" s="42">
        <v>1.8089999999999999</v>
      </c>
      <c r="K55" s="6">
        <v>16541</v>
      </c>
      <c r="L55" s="6">
        <v>282091</v>
      </c>
      <c r="M55" s="6">
        <v>135112</v>
      </c>
      <c r="N55" s="24">
        <v>4.6908161980482397E-3</v>
      </c>
      <c r="O55" s="24">
        <v>4.3307469817368986E-2</v>
      </c>
      <c r="P55" s="24">
        <v>4.1765481221731203E-2</v>
      </c>
      <c r="Q55" s="24">
        <v>2.9921255745716146E-2</v>
      </c>
      <c r="R55" s="24">
        <v>2.1863799807756715E-2</v>
      </c>
      <c r="S55" s="24">
        <v>0.73071130414995955</v>
      </c>
    </row>
    <row r="56" spans="1:19" ht="25.15" x14ac:dyDescent="0.35">
      <c r="A56" s="57"/>
      <c r="B56" s="57"/>
      <c r="C56" s="58"/>
      <c r="D56" s="6">
        <v>54</v>
      </c>
      <c r="E56" s="6" t="s">
        <v>145</v>
      </c>
      <c r="F56" s="6" t="s">
        <v>792</v>
      </c>
      <c r="G56" s="21">
        <v>1165.6851599999998</v>
      </c>
      <c r="H56" s="21">
        <v>1165.6788999999999</v>
      </c>
      <c r="I56" s="7">
        <v>-5.3702322159474045</v>
      </c>
      <c r="J56" s="42">
        <v>1.6619999999999999</v>
      </c>
      <c r="K56" s="6">
        <v>8654</v>
      </c>
      <c r="L56" s="6">
        <v>9651</v>
      </c>
      <c r="M56" s="6">
        <v>6957</v>
      </c>
      <c r="N56" s="24">
        <v>2.4541637977092958E-3</v>
      </c>
      <c r="O56" s="24">
        <v>1.4816509254369267E-3</v>
      </c>
      <c r="P56" s="24">
        <v>2.15053032195204E-3</v>
      </c>
      <c r="Q56" s="24">
        <v>2.0287816816994208E-3</v>
      </c>
      <c r="R56" s="24">
        <v>4.975563990507856E-4</v>
      </c>
      <c r="S56" s="24">
        <v>0.24524886218117101</v>
      </c>
    </row>
    <row r="57" spans="1:19" ht="25.15" x14ac:dyDescent="0.35">
      <c r="A57" s="57"/>
      <c r="B57" s="57"/>
      <c r="C57" s="58"/>
      <c r="D57" s="6">
        <v>55</v>
      </c>
      <c r="E57" s="6" t="s">
        <v>146</v>
      </c>
      <c r="F57" s="6" t="s">
        <v>792</v>
      </c>
      <c r="G57" s="21">
        <v>1193.7164599999999</v>
      </c>
      <c r="H57" s="21">
        <v>1193.7148999999999</v>
      </c>
      <c r="I57" s="7">
        <v>-1.3068430001599638</v>
      </c>
      <c r="J57" s="42">
        <v>1.7</v>
      </c>
      <c r="K57" s="6">
        <v>4561</v>
      </c>
      <c r="L57" s="6">
        <v>5242</v>
      </c>
      <c r="M57" s="6">
        <v>3210</v>
      </c>
      <c r="N57" s="24">
        <v>1.293441308221874E-3</v>
      </c>
      <c r="O57" s="24">
        <v>8.0476781174389895E-4</v>
      </c>
      <c r="P57" s="24">
        <v>9.9226711707144566E-4</v>
      </c>
      <c r="Q57" s="24">
        <v>1.0301587456790727E-3</v>
      </c>
      <c r="R57" s="24">
        <v>2.4653048123691752E-4</v>
      </c>
      <c r="S57" s="24">
        <v>0.23931309836563736</v>
      </c>
    </row>
    <row r="58" spans="1:19" ht="25.15" x14ac:dyDescent="0.35">
      <c r="A58" s="57"/>
      <c r="B58" s="57"/>
      <c r="C58" s="58"/>
      <c r="D58" s="6">
        <v>56</v>
      </c>
      <c r="E58" s="6" t="s">
        <v>147</v>
      </c>
      <c r="F58" s="6" t="s">
        <v>792</v>
      </c>
      <c r="G58" s="21">
        <v>1249.7790600000001</v>
      </c>
      <c r="H58" s="21">
        <v>1249.7768000000001</v>
      </c>
      <c r="I58" s="7">
        <v>-1.80831962409291</v>
      </c>
      <c r="J58" s="42">
        <v>1.7509999999999999</v>
      </c>
      <c r="K58" s="6">
        <v>8951</v>
      </c>
      <c r="L58" s="6">
        <v>16250</v>
      </c>
      <c r="M58" s="6">
        <v>8651</v>
      </c>
      <c r="N58" s="24">
        <v>2.53838920190616E-3</v>
      </c>
      <c r="O58" s="24">
        <v>2.494749511796711E-3</v>
      </c>
      <c r="P58" s="24">
        <v>2.6741753363816439E-3</v>
      </c>
      <c r="Q58" s="24">
        <v>2.569104683361505E-3</v>
      </c>
      <c r="R58" s="24">
        <v>9.3573432301968088E-5</v>
      </c>
      <c r="S58" s="24">
        <v>3.6422584454415222E-2</v>
      </c>
    </row>
    <row r="59" spans="1:19" ht="25.15" x14ac:dyDescent="0.35">
      <c r="A59" s="57"/>
      <c r="B59" s="57"/>
      <c r="C59" s="58"/>
      <c r="D59" s="6">
        <v>57</v>
      </c>
      <c r="E59" s="6" t="s">
        <v>148</v>
      </c>
      <c r="F59" s="6" t="s">
        <v>792</v>
      </c>
      <c r="G59" s="21">
        <v>1263.7947100000001</v>
      </c>
      <c r="H59" s="21">
        <v>1263.7895000000001</v>
      </c>
      <c r="I59" s="7">
        <v>-4.1225049913634209</v>
      </c>
      <c r="J59" s="42">
        <v>1.7649999999999999</v>
      </c>
      <c r="K59" s="6">
        <v>14561</v>
      </c>
      <c r="L59" s="6">
        <v>10699</v>
      </c>
      <c r="M59" s="6">
        <v>11843</v>
      </c>
      <c r="N59" s="24">
        <v>4.1293135034024793E-3</v>
      </c>
      <c r="O59" s="24">
        <v>1.6425430785669544E-3</v>
      </c>
      <c r="P59" s="24">
        <v>3.6608783387779226E-3</v>
      </c>
      <c r="Q59" s="24">
        <v>3.1442449735824517E-3</v>
      </c>
      <c r="R59" s="24">
        <v>1.3214345659108746E-3</v>
      </c>
      <c r="S59" s="24">
        <v>0.42027086852754814</v>
      </c>
    </row>
    <row r="60" spans="1:19" ht="25.15" x14ac:dyDescent="0.35">
      <c r="A60" s="57"/>
      <c r="B60" s="57"/>
      <c r="C60" s="58"/>
      <c r="D60" s="6">
        <v>58</v>
      </c>
      <c r="E60" s="6" t="s">
        <v>149</v>
      </c>
      <c r="F60" s="6" t="s">
        <v>792</v>
      </c>
      <c r="G60" s="21">
        <v>1277.8103600000002</v>
      </c>
      <c r="H60" s="21">
        <v>1277.8043</v>
      </c>
      <c r="I60" s="7">
        <v>-4.742487766464329</v>
      </c>
      <c r="J60" s="42">
        <v>1.7749999999999999</v>
      </c>
      <c r="K60" s="6">
        <v>146581</v>
      </c>
      <c r="L60" s="6">
        <v>192457</v>
      </c>
      <c r="M60" s="6">
        <v>128918</v>
      </c>
      <c r="N60" s="24">
        <v>4.1568498224176832E-2</v>
      </c>
      <c r="O60" s="24">
        <v>2.9546585033345205E-2</v>
      </c>
      <c r="P60" s="24">
        <v>3.9850807538509857E-2</v>
      </c>
      <c r="Q60" s="24">
        <v>3.6988630265343964E-2</v>
      </c>
      <c r="R60" s="24">
        <v>6.5019722584184723E-3</v>
      </c>
      <c r="S60" s="24">
        <v>0.17578299633632052</v>
      </c>
    </row>
    <row r="61" spans="1:19" ht="25.15" x14ac:dyDescent="0.35">
      <c r="A61" s="57"/>
      <c r="B61" s="57"/>
      <c r="C61" s="58"/>
      <c r="D61" s="6">
        <v>59</v>
      </c>
      <c r="E61" s="6" t="s">
        <v>150</v>
      </c>
      <c r="F61" s="6" t="s">
        <v>792</v>
      </c>
      <c r="G61" s="21">
        <v>1291.8260100000002</v>
      </c>
      <c r="H61" s="21">
        <v>1291.8200999999999</v>
      </c>
      <c r="I61" s="7">
        <v>-4.5749194973344132</v>
      </c>
      <c r="J61" s="42">
        <v>1.796</v>
      </c>
      <c r="K61" s="6">
        <v>16541</v>
      </c>
      <c r="L61" s="6">
        <v>20540</v>
      </c>
      <c r="M61" s="6">
        <v>11251</v>
      </c>
      <c r="N61" s="24">
        <v>4.6908161980482397E-3</v>
      </c>
      <c r="O61" s="24">
        <v>3.1533633829110425E-3</v>
      </c>
      <c r="P61" s="24">
        <v>3.4778807894613197E-3</v>
      </c>
      <c r="Q61" s="24">
        <v>3.7740201234735342E-3</v>
      </c>
      <c r="R61" s="24">
        <v>8.103790277118612E-4</v>
      </c>
      <c r="S61" s="24">
        <v>0.21472567744710491</v>
      </c>
    </row>
    <row r="62" spans="1:19" ht="25.15" x14ac:dyDescent="0.35">
      <c r="A62" s="57"/>
      <c r="B62" s="57"/>
      <c r="C62" s="58"/>
      <c r="D62" s="6">
        <v>60</v>
      </c>
      <c r="E62" s="6" t="s">
        <v>151</v>
      </c>
      <c r="F62" s="6" t="s">
        <v>792</v>
      </c>
      <c r="G62" s="21">
        <v>1305.8415500000003</v>
      </c>
      <c r="H62" s="21">
        <v>1305.8366000000001</v>
      </c>
      <c r="I62" s="7">
        <v>-3.7906589817389227</v>
      </c>
      <c r="J62" s="42">
        <v>1.8069999999999999</v>
      </c>
      <c r="K62" s="6">
        <v>85614</v>
      </c>
      <c r="L62" s="6">
        <v>110006</v>
      </c>
      <c r="M62" s="6">
        <v>75920</v>
      </c>
      <c r="N62" s="24">
        <v>2.4279036211819236E-2</v>
      </c>
      <c r="O62" s="24">
        <v>1.6888456295059015E-2</v>
      </c>
      <c r="P62" s="24">
        <v>2.3468199229926528E-2</v>
      </c>
      <c r="Q62" s="24">
        <v>2.1545230578934926E-2</v>
      </c>
      <c r="R62" s="24">
        <v>4.0532115909519481E-3</v>
      </c>
      <c r="S62" s="24">
        <v>0.18812570030765091</v>
      </c>
    </row>
    <row r="63" spans="1:19" ht="25.15" x14ac:dyDescent="0.35">
      <c r="A63" s="57"/>
      <c r="B63" s="57"/>
      <c r="C63" s="58"/>
      <c r="D63" s="6">
        <v>61</v>
      </c>
      <c r="E63" s="6" t="s">
        <v>152</v>
      </c>
      <c r="F63" s="6" t="s">
        <v>792</v>
      </c>
      <c r="G63" s="21">
        <v>1275.7947100000001</v>
      </c>
      <c r="H63" s="21">
        <v>1275.7913000000001</v>
      </c>
      <c r="I63" s="7">
        <v>-2.672843815154851</v>
      </c>
      <c r="J63" s="42">
        <v>1.7689999999999999</v>
      </c>
      <c r="K63" s="6">
        <v>48954</v>
      </c>
      <c r="L63" s="6">
        <v>29930</v>
      </c>
      <c r="M63" s="6">
        <v>41433</v>
      </c>
      <c r="N63" s="24">
        <v>1.3882728744287136E-2</v>
      </c>
      <c r="O63" s="24">
        <v>4.5949447931123424E-3</v>
      </c>
      <c r="P63" s="24">
        <v>1.2807664629788539E-2</v>
      </c>
      <c r="Q63" s="24">
        <v>1.0428446055729339E-2</v>
      </c>
      <c r="R63" s="24">
        <v>5.0804766949850508E-3</v>
      </c>
      <c r="S63" s="24">
        <v>0.48717485499134944</v>
      </c>
    </row>
    <row r="64" spans="1:19" ht="25.15" x14ac:dyDescent="0.35">
      <c r="A64" s="57"/>
      <c r="B64" s="57"/>
      <c r="C64" s="58"/>
      <c r="D64" s="6">
        <v>62</v>
      </c>
      <c r="E64" s="6" t="s">
        <v>153</v>
      </c>
      <c r="F64" s="6" t="s">
        <v>792</v>
      </c>
      <c r="G64" s="21">
        <v>1303.8259000000003</v>
      </c>
      <c r="H64" s="21">
        <v>1303.8212000000001</v>
      </c>
      <c r="I64" s="7">
        <v>-3.6047757604634518</v>
      </c>
      <c r="J64" s="42">
        <v>1.802</v>
      </c>
      <c r="K64" s="6">
        <v>13561</v>
      </c>
      <c r="L64" s="6">
        <v>20474</v>
      </c>
      <c r="M64" s="6">
        <v>11470</v>
      </c>
      <c r="N64" s="24">
        <v>3.8457262838844188E-3</v>
      </c>
      <c r="O64" s="24">
        <v>3.1432308618169758E-3</v>
      </c>
      <c r="P64" s="24">
        <v>3.5455775180091844E-3</v>
      </c>
      <c r="Q64" s="24">
        <v>3.5115115545701924E-3</v>
      </c>
      <c r="R64" s="24">
        <v>3.5248449881547809E-4</v>
      </c>
      <c r="S64" s="24">
        <v>0.10037970638505334</v>
      </c>
    </row>
    <row r="65" spans="1:19" ht="25.15" x14ac:dyDescent="0.35">
      <c r="A65" s="57"/>
      <c r="B65" s="57"/>
      <c r="C65" s="58"/>
      <c r="D65" s="6">
        <v>63</v>
      </c>
      <c r="E65" s="6" t="s">
        <v>173</v>
      </c>
      <c r="F65" s="6" t="s">
        <v>792</v>
      </c>
      <c r="G65" s="21">
        <v>1185.7113699999998</v>
      </c>
      <c r="H65" s="21">
        <v>1185.7047</v>
      </c>
      <c r="I65" s="7">
        <v>-5.6253150374683081</v>
      </c>
      <c r="J65" s="42">
        <v>1.673</v>
      </c>
      <c r="K65" s="6">
        <v>13561</v>
      </c>
      <c r="L65" s="6">
        <v>14532</v>
      </c>
      <c r="M65" s="6">
        <v>10708</v>
      </c>
      <c r="N65" s="24">
        <v>3.8457262838844188E-3</v>
      </c>
      <c r="O65" s="24">
        <v>2.2309969172572188E-3</v>
      </c>
      <c r="P65" s="24">
        <v>3.3100299967604488E-3</v>
      </c>
      <c r="Q65" s="24">
        <v>3.1289177326340287E-3</v>
      </c>
      <c r="R65" s="24">
        <v>8.2245909991003087E-4</v>
      </c>
      <c r="S65" s="24">
        <v>0.26285737439880114</v>
      </c>
    </row>
    <row r="66" spans="1:19" ht="25.15" x14ac:dyDescent="0.35">
      <c r="A66" s="57"/>
      <c r="B66" s="57"/>
      <c r="C66" s="58"/>
      <c r="D66" s="6">
        <v>64</v>
      </c>
      <c r="E66" s="6" t="s">
        <v>174</v>
      </c>
      <c r="F66" s="6" t="s">
        <v>792</v>
      </c>
      <c r="G66" s="21">
        <v>1213.7426699999999</v>
      </c>
      <c r="H66" s="21">
        <v>1213.7373</v>
      </c>
      <c r="I66" s="7">
        <v>-4.4243315593882029</v>
      </c>
      <c r="J66" s="42">
        <v>1.7010000000000001</v>
      </c>
      <c r="K66" s="6">
        <v>3456</v>
      </c>
      <c r="L66" s="6">
        <v>6294</v>
      </c>
      <c r="M66" s="6">
        <v>3177</v>
      </c>
      <c r="N66" s="24">
        <v>9.8007743065441728E-4</v>
      </c>
      <c r="O66" s="24">
        <v>9.662740570614461E-4</v>
      </c>
      <c r="P66" s="24">
        <v>9.8206624016697287E-4</v>
      </c>
      <c r="Q66" s="24">
        <v>9.7613924262761212E-4</v>
      </c>
      <c r="R66" s="24">
        <v>8.6011775653380802E-6</v>
      </c>
      <c r="S66" s="24">
        <v>8.811424835441584E-3</v>
      </c>
    </row>
    <row r="67" spans="1:19" ht="25.15" x14ac:dyDescent="0.35">
      <c r="A67" s="57"/>
      <c r="B67" s="57"/>
      <c r="C67" s="58"/>
      <c r="D67" s="6">
        <v>65</v>
      </c>
      <c r="E67" s="6" t="s">
        <v>175</v>
      </c>
      <c r="F67" s="6" t="s">
        <v>792</v>
      </c>
      <c r="G67" s="21">
        <v>1241.77397</v>
      </c>
      <c r="H67" s="21">
        <v>1241.768</v>
      </c>
      <c r="I67" s="7">
        <v>-4.8076382209347344</v>
      </c>
      <c r="J67" s="42">
        <v>1.7290000000000001</v>
      </c>
      <c r="K67" s="6">
        <v>3465</v>
      </c>
      <c r="L67" s="6">
        <v>4553</v>
      </c>
      <c r="M67" s="6">
        <v>3021</v>
      </c>
      <c r="N67" s="24">
        <v>9.8262971563007977E-4</v>
      </c>
      <c r="O67" s="24">
        <v>6.9899043244371845E-4</v>
      </c>
      <c r="P67" s="24">
        <v>9.3384391298219241E-4</v>
      </c>
      <c r="Q67" s="24">
        <v>8.7182135368533021E-4</v>
      </c>
      <c r="R67" s="24">
        <v>1.5165061535621214E-4</v>
      </c>
      <c r="S67" s="24">
        <v>0.17394689257743046</v>
      </c>
    </row>
    <row r="68" spans="1:19" ht="25.15" x14ac:dyDescent="0.35">
      <c r="A68" s="57"/>
      <c r="B68" s="57"/>
      <c r="C68" s="58"/>
      <c r="D68" s="6">
        <v>66</v>
      </c>
      <c r="E68" s="6" t="s">
        <v>176</v>
      </c>
      <c r="F68" s="6" t="s">
        <v>792</v>
      </c>
      <c r="G68" s="21">
        <v>1269.8052700000001</v>
      </c>
      <c r="H68" s="21">
        <v>1269.7987000000001</v>
      </c>
      <c r="I68" s="7">
        <v>-5.1740216828763224</v>
      </c>
      <c r="J68" s="42">
        <v>1.754</v>
      </c>
      <c r="K68" s="6">
        <v>6541</v>
      </c>
      <c r="L68" s="6">
        <v>10826</v>
      </c>
      <c r="M68" s="6">
        <v>5642</v>
      </c>
      <c r="N68" s="24">
        <v>1.8549440028676339E-3</v>
      </c>
      <c r="O68" s="24">
        <v>1.6620405055206887E-3</v>
      </c>
      <c r="P68" s="24">
        <v>1.7440408331828962E-3</v>
      </c>
      <c r="Q68" s="24">
        <v>1.753675113857073E-3</v>
      </c>
      <c r="R68" s="24">
        <v>9.6811953524615635E-5</v>
      </c>
      <c r="S68" s="24">
        <v>5.5205181826230756E-2</v>
      </c>
    </row>
    <row r="69" spans="1:19" ht="25.15" x14ac:dyDescent="0.35">
      <c r="A69" s="57"/>
      <c r="B69" s="57"/>
      <c r="C69" s="58"/>
      <c r="D69" s="6">
        <v>67</v>
      </c>
      <c r="E69" s="6" t="s">
        <v>177</v>
      </c>
      <c r="F69" s="6" t="s">
        <v>792</v>
      </c>
      <c r="G69" s="21">
        <v>1297.8365700000002</v>
      </c>
      <c r="H69" s="21">
        <v>1297.8302000000001</v>
      </c>
      <c r="I69" s="7">
        <v>-4.9081680600669362</v>
      </c>
      <c r="J69" s="42">
        <v>1.7769999999999999</v>
      </c>
      <c r="K69" s="6">
        <v>53654</v>
      </c>
      <c r="L69" s="6">
        <v>90868</v>
      </c>
      <c r="M69" s="6">
        <v>48945</v>
      </c>
      <c r="N69" s="24">
        <v>1.521558867602202E-2</v>
      </c>
      <c r="O69" s="24">
        <v>1.3950332223873449E-2</v>
      </c>
      <c r="P69" s="24">
        <v>1.5129755154224895E-2</v>
      </c>
      <c r="Q69" s="24">
        <v>1.4765225351373456E-2</v>
      </c>
      <c r="R69" s="24">
        <v>7.0702189167032162E-4</v>
      </c>
      <c r="S69" s="24">
        <v>4.7884260134543402E-2</v>
      </c>
    </row>
    <row r="70" spans="1:19" ht="25.15" x14ac:dyDescent="0.35">
      <c r="A70" s="57"/>
      <c r="B70" s="57"/>
      <c r="C70" s="58"/>
      <c r="D70" s="6">
        <v>68</v>
      </c>
      <c r="E70" s="6" t="s">
        <v>178</v>
      </c>
      <c r="F70" s="6" t="s">
        <v>792</v>
      </c>
      <c r="G70" s="21">
        <v>1325.8678700000003</v>
      </c>
      <c r="H70" s="21">
        <v>1325.8648000000001</v>
      </c>
      <c r="I70" s="7">
        <v>-2.3154645117141825</v>
      </c>
      <c r="J70" s="42">
        <v>1.804</v>
      </c>
      <c r="K70" s="6">
        <v>25647</v>
      </c>
      <c r="L70" s="6">
        <v>43125</v>
      </c>
      <c r="M70" s="6">
        <v>22561</v>
      </c>
      <c r="N70" s="24">
        <v>7.2731614189796984E-3</v>
      </c>
      <c r="O70" s="24">
        <v>6.6206813966912716E-3</v>
      </c>
      <c r="P70" s="24">
        <v>6.9739995103579085E-3</v>
      </c>
      <c r="Q70" s="24">
        <v>6.9559474420096265E-3</v>
      </c>
      <c r="R70" s="24">
        <v>3.2661437927641022E-4</v>
      </c>
      <c r="S70" s="24">
        <v>4.6954693375608487E-2</v>
      </c>
    </row>
    <row r="71" spans="1:19" ht="25.15" x14ac:dyDescent="0.35">
      <c r="A71" s="57"/>
      <c r="B71" s="57"/>
      <c r="C71" s="58"/>
      <c r="D71" s="6">
        <v>69</v>
      </c>
      <c r="E71" s="6" t="s">
        <v>179</v>
      </c>
      <c r="F71" s="6" t="s">
        <v>792</v>
      </c>
      <c r="G71" s="21">
        <v>1267.78962</v>
      </c>
      <c r="H71" s="21">
        <v>1267.7836</v>
      </c>
      <c r="I71" s="7">
        <v>-4.748421903024413</v>
      </c>
      <c r="J71" s="42">
        <v>1.7470000000000001</v>
      </c>
      <c r="K71" s="6">
        <v>5641</v>
      </c>
      <c r="L71" s="6">
        <v>4350</v>
      </c>
      <c r="M71" s="6">
        <v>3210</v>
      </c>
      <c r="N71" s="24">
        <v>1.5997155053013795E-3</v>
      </c>
      <c r="O71" s="24">
        <v>6.6782525392711949E-4</v>
      </c>
      <c r="P71" s="24">
        <v>9.9226711707144566E-4</v>
      </c>
      <c r="Q71" s="24">
        <v>1.0866026254333148E-3</v>
      </c>
      <c r="R71" s="24">
        <v>4.7305311673744911E-4</v>
      </c>
      <c r="S71" s="24">
        <v>0.43535061085353555</v>
      </c>
    </row>
    <row r="72" spans="1:19" ht="25.15" x14ac:dyDescent="0.35">
      <c r="A72" s="57"/>
      <c r="B72" s="57"/>
      <c r="C72" s="58"/>
      <c r="D72" s="6">
        <v>70</v>
      </c>
      <c r="E72" s="6" t="s">
        <v>180</v>
      </c>
      <c r="F72" s="6" t="s">
        <v>792</v>
      </c>
      <c r="G72" s="21">
        <v>1295.8209200000001</v>
      </c>
      <c r="H72" s="21">
        <v>1295.8163</v>
      </c>
      <c r="I72" s="7">
        <v>-3.5653074656018457</v>
      </c>
      <c r="J72" s="42">
        <v>1.772</v>
      </c>
      <c r="K72" s="6">
        <v>21014</v>
      </c>
      <c r="L72" s="6">
        <v>32137</v>
      </c>
      <c r="M72" s="6">
        <v>17954</v>
      </c>
      <c r="N72" s="24">
        <v>5.959301830952524E-3</v>
      </c>
      <c r="O72" s="24">
        <v>4.9337701575760552E-3</v>
      </c>
      <c r="P72" s="24">
        <v>5.5498952709971145E-3</v>
      </c>
      <c r="Q72" s="24">
        <v>5.4809890865085654E-3</v>
      </c>
      <c r="R72" s="24">
        <v>5.1622654907527055E-4</v>
      </c>
      <c r="S72" s="24">
        <v>9.4184925554031906E-2</v>
      </c>
    </row>
    <row r="73" spans="1:19" ht="25.15" x14ac:dyDescent="0.35">
      <c r="A73" s="57"/>
      <c r="B73" s="57"/>
      <c r="C73" s="58"/>
      <c r="D73" s="6">
        <v>71</v>
      </c>
      <c r="E73" s="6" t="s">
        <v>181</v>
      </c>
      <c r="F73" s="6" t="s">
        <v>792</v>
      </c>
      <c r="G73" s="21">
        <v>1323.8522200000002</v>
      </c>
      <c r="H73" s="21">
        <v>1323.8461</v>
      </c>
      <c r="I73" s="7">
        <v>-4.6228724836351205</v>
      </c>
      <c r="J73" s="42">
        <v>1.8009999999999999</v>
      </c>
      <c r="K73" s="6">
        <v>51326</v>
      </c>
      <c r="L73" s="6">
        <v>87743</v>
      </c>
      <c r="M73" s="6">
        <v>46581</v>
      </c>
      <c r="N73" s="24">
        <v>1.4555397628983975E-2</v>
      </c>
      <c r="O73" s="24">
        <v>1.3470572702374081E-2</v>
      </c>
      <c r="P73" s="24">
        <v>1.4399001426886297E-2</v>
      </c>
      <c r="Q73" s="24">
        <v>1.4141657252748118E-2</v>
      </c>
      <c r="R73" s="24">
        <v>5.8641350455176835E-4</v>
      </c>
      <c r="S73" s="24">
        <v>4.1467099228261375E-2</v>
      </c>
    </row>
    <row r="74" spans="1:19" ht="25.15" x14ac:dyDescent="0.35">
      <c r="A74" s="57"/>
      <c r="B74" s="57"/>
      <c r="C74" s="58"/>
      <c r="D74" s="6">
        <v>72</v>
      </c>
      <c r="E74" s="6" t="s">
        <v>182</v>
      </c>
      <c r="F74" s="6" t="s">
        <v>792</v>
      </c>
      <c r="G74" s="21">
        <v>1293.8052700000001</v>
      </c>
      <c r="H74" s="21">
        <v>1293.7997</v>
      </c>
      <c r="I74" s="7">
        <v>-4.3051300912031909</v>
      </c>
      <c r="J74" s="42">
        <v>1.766</v>
      </c>
      <c r="K74" s="6">
        <v>19854</v>
      </c>
      <c r="L74" s="6">
        <v>31784</v>
      </c>
      <c r="M74" s="6">
        <v>17841</v>
      </c>
      <c r="N74" s="24">
        <v>5.6303406563115738E-3</v>
      </c>
      <c r="O74" s="24">
        <v>4.8795765220274864E-3</v>
      </c>
      <c r="P74" s="24">
        <v>5.5149649955363433E-3</v>
      </c>
      <c r="Q74" s="24">
        <v>5.3416273912918017E-3</v>
      </c>
      <c r="R74" s="24">
        <v>4.0428472654276956E-4</v>
      </c>
      <c r="S74" s="24">
        <v>7.5685684703851772E-2</v>
      </c>
    </row>
    <row r="75" spans="1:19" ht="25.15" x14ac:dyDescent="0.35">
      <c r="A75" s="57"/>
      <c r="B75" s="57"/>
      <c r="C75" s="58"/>
      <c r="D75" s="6">
        <v>73</v>
      </c>
      <c r="E75" s="6" t="s">
        <v>183</v>
      </c>
      <c r="F75" s="6" t="s">
        <v>792</v>
      </c>
      <c r="G75" s="21">
        <v>1321.8365700000002</v>
      </c>
      <c r="H75" s="21">
        <v>1321.8310999999999</v>
      </c>
      <c r="I75" s="7">
        <v>-4.1381817725671981</v>
      </c>
      <c r="J75" s="42">
        <v>1.7949999999999999</v>
      </c>
      <c r="K75" s="6">
        <v>14568</v>
      </c>
      <c r="L75" s="6">
        <v>21857</v>
      </c>
      <c r="M75" s="6">
        <v>11561</v>
      </c>
      <c r="N75" s="24">
        <v>4.1312986139391055E-3</v>
      </c>
      <c r="O75" s="24">
        <v>3.3555532356517362E-3</v>
      </c>
      <c r="P75" s="24">
        <v>3.5737072088669729E-3</v>
      </c>
      <c r="Q75" s="24">
        <v>3.686853019485938E-3</v>
      </c>
      <c r="R75" s="24">
        <v>4.0005837552664798E-4</v>
      </c>
      <c r="S75" s="24">
        <v>0.10850944515884947</v>
      </c>
    </row>
    <row r="76" spans="1:19" s="29" customFormat="1" x14ac:dyDescent="0.35">
      <c r="A76" s="25"/>
      <c r="B76" s="25"/>
      <c r="C76" s="26"/>
      <c r="D76" s="25"/>
      <c r="E76" s="25"/>
      <c r="F76" s="25"/>
      <c r="G76" s="27"/>
      <c r="H76" s="27"/>
      <c r="I76" s="26"/>
      <c r="J76" s="43"/>
      <c r="K76" s="25">
        <f>SUM(K3:K75)</f>
        <v>3526252</v>
      </c>
      <c r="L76" s="25">
        <f t="shared" ref="L76:M76" si="0">SUM(L3:L75)</f>
        <v>6513680</v>
      </c>
      <c r="M76" s="25">
        <f t="shared" si="0"/>
        <v>3235016</v>
      </c>
      <c r="N76" s="28">
        <v>1.0000000000000004</v>
      </c>
      <c r="O76" s="28">
        <v>0.99999999999999978</v>
      </c>
      <c r="P76" s="28">
        <v>1.0000000000000002</v>
      </c>
      <c r="Q76" s="28"/>
      <c r="R76" s="28"/>
      <c r="S76" s="28"/>
    </row>
    <row r="77" spans="1:19" ht="25.15" x14ac:dyDescent="0.35">
      <c r="A77" s="57">
        <v>2</v>
      </c>
      <c r="B77" s="57" t="s">
        <v>796</v>
      </c>
      <c r="C77" s="58">
        <v>5.35</v>
      </c>
      <c r="D77" s="6">
        <v>74</v>
      </c>
      <c r="E77" s="6" t="s">
        <v>365</v>
      </c>
      <c r="F77" s="6" t="s">
        <v>792</v>
      </c>
      <c r="G77" s="21">
        <v>1167.7008099999998</v>
      </c>
      <c r="H77" s="21">
        <v>1167.6969999999999</v>
      </c>
      <c r="I77" s="7">
        <v>-3.262822092185043</v>
      </c>
      <c r="J77" s="42">
        <v>1.7070000000000001</v>
      </c>
      <c r="K77" s="6">
        <v>28951</v>
      </c>
      <c r="L77" s="6">
        <v>34465</v>
      </c>
      <c r="M77" s="6">
        <v>25583</v>
      </c>
      <c r="N77" s="24">
        <v>0.29825790433411975</v>
      </c>
      <c r="O77" s="24">
        <v>0.29547675794310796</v>
      </c>
      <c r="P77" s="24">
        <v>0.30703775713497033</v>
      </c>
      <c r="Q77" s="24">
        <v>0.30025747313739931</v>
      </c>
      <c r="R77" s="24">
        <v>6.0343087531089567E-3</v>
      </c>
      <c r="S77" s="24">
        <v>2.0097114286802869E-2</v>
      </c>
    </row>
    <row r="78" spans="1:19" ht="25.15" x14ac:dyDescent="0.35">
      <c r="A78" s="57"/>
      <c r="B78" s="57"/>
      <c r="C78" s="58"/>
      <c r="D78" s="6">
        <v>75</v>
      </c>
      <c r="E78" s="6" t="s">
        <v>366</v>
      </c>
      <c r="F78" s="6" t="s">
        <v>792</v>
      </c>
      <c r="G78" s="21">
        <v>1195.7321099999999</v>
      </c>
      <c r="H78" s="21">
        <v>1195.7265</v>
      </c>
      <c r="I78" s="7">
        <v>-4.6916863342687014</v>
      </c>
      <c r="J78" s="42">
        <v>1.7390000000000001</v>
      </c>
      <c r="K78" s="6">
        <v>7461</v>
      </c>
      <c r="L78" s="6">
        <v>5756</v>
      </c>
      <c r="M78" s="6">
        <v>6184</v>
      </c>
      <c r="N78" s="24">
        <v>7.6864433844664001E-2</v>
      </c>
      <c r="O78" s="24">
        <v>4.934757634471288E-2</v>
      </c>
      <c r="P78" s="24">
        <v>7.4218093660737866E-2</v>
      </c>
      <c r="Q78" s="24">
        <v>6.6810034616704914E-2</v>
      </c>
      <c r="R78" s="24">
        <v>1.5180707024643567E-2</v>
      </c>
      <c r="S78" s="24">
        <v>0.2272219601701545</v>
      </c>
    </row>
    <row r="79" spans="1:19" ht="25.15" x14ac:dyDescent="0.35">
      <c r="A79" s="57"/>
      <c r="B79" s="57"/>
      <c r="C79" s="58"/>
      <c r="D79" s="6">
        <v>76</v>
      </c>
      <c r="E79" s="6" t="s">
        <v>367</v>
      </c>
      <c r="F79" s="6" t="s">
        <v>792</v>
      </c>
      <c r="G79" s="21">
        <v>1251.7947100000001</v>
      </c>
      <c r="H79" s="21">
        <v>1251.7874999999999</v>
      </c>
      <c r="I79" s="7">
        <v>-5.7597303636262902</v>
      </c>
      <c r="J79" s="42">
        <v>1.8009999999999999</v>
      </c>
      <c r="K79" s="6">
        <v>7651</v>
      </c>
      <c r="L79" s="6">
        <v>4304</v>
      </c>
      <c r="M79" s="6">
        <v>5869</v>
      </c>
      <c r="N79" s="24">
        <v>7.882184470520362E-2</v>
      </c>
      <c r="O79" s="24">
        <v>3.6899230122940281E-2</v>
      </c>
      <c r="P79" s="24">
        <v>7.0437579510813475E-2</v>
      </c>
      <c r="Q79" s="24">
        <v>6.2052884779652456E-2</v>
      </c>
      <c r="R79" s="24">
        <v>2.2183411204193117E-2</v>
      </c>
      <c r="S79" s="24">
        <v>0.3574920212487398</v>
      </c>
    </row>
    <row r="80" spans="1:19" ht="25.15" x14ac:dyDescent="0.35">
      <c r="A80" s="57"/>
      <c r="B80" s="57"/>
      <c r="C80" s="58"/>
      <c r="D80" s="6">
        <v>77</v>
      </c>
      <c r="E80" s="6" t="s">
        <v>368</v>
      </c>
      <c r="F80" s="6" t="s">
        <v>792</v>
      </c>
      <c r="G80" s="21">
        <v>1277.8103600000002</v>
      </c>
      <c r="H80" s="21">
        <v>1277.8110999999999</v>
      </c>
      <c r="I80" s="7">
        <v>0.57911566762011157</v>
      </c>
      <c r="J80" s="42">
        <v>1.8140000000000001</v>
      </c>
      <c r="K80" s="6">
        <v>14561</v>
      </c>
      <c r="L80" s="6">
        <v>23865</v>
      </c>
      <c r="M80" s="6">
        <v>11406</v>
      </c>
      <c r="N80" s="24">
        <v>0.15000978705430271</v>
      </c>
      <c r="O80" s="24">
        <v>0.20460040122768813</v>
      </c>
      <c r="P80" s="24">
        <v>0.13689061712392886</v>
      </c>
      <c r="Q80" s="24">
        <v>0.16383360180197323</v>
      </c>
      <c r="R80" s="24">
        <v>3.5909289974571365E-2</v>
      </c>
      <c r="S80" s="24">
        <v>0.21918147180805536</v>
      </c>
    </row>
    <row r="81" spans="1:19" ht="25.15" x14ac:dyDescent="0.35">
      <c r="A81" s="57"/>
      <c r="B81" s="57"/>
      <c r="C81" s="58"/>
      <c r="D81" s="6">
        <v>78</v>
      </c>
      <c r="E81" s="6" t="s">
        <v>369</v>
      </c>
      <c r="F81" s="6" t="s">
        <v>792</v>
      </c>
      <c r="G81" s="21">
        <v>1305.8415500000003</v>
      </c>
      <c r="H81" s="21">
        <v>1305.8503000000001</v>
      </c>
      <c r="I81" s="7">
        <v>6.7006598156845634</v>
      </c>
      <c r="J81" s="42">
        <v>1.8460000000000001</v>
      </c>
      <c r="K81" s="6">
        <v>3456</v>
      </c>
      <c r="L81" s="6">
        <v>4213</v>
      </c>
      <c r="M81" s="6">
        <v>3087</v>
      </c>
      <c r="N81" s="24">
        <v>3.5604273336973434E-2</v>
      </c>
      <c r="O81" s="24">
        <v>3.6119065173779601E-2</v>
      </c>
      <c r="P81" s="24">
        <v>3.7049038669259023E-2</v>
      </c>
      <c r="Q81" s="24">
        <v>3.6257459060004021E-2</v>
      </c>
      <c r="R81" s="24">
        <v>7.3225771907969308E-4</v>
      </c>
      <c r="S81" s="24">
        <v>2.0196057254532052E-2</v>
      </c>
    </row>
    <row r="82" spans="1:19" ht="25.15" x14ac:dyDescent="0.35">
      <c r="A82" s="57"/>
      <c r="B82" s="57"/>
      <c r="C82" s="58"/>
      <c r="D82" s="6">
        <v>79</v>
      </c>
      <c r="E82" s="6" t="s">
        <v>370</v>
      </c>
      <c r="F82" s="6" t="s">
        <v>792</v>
      </c>
      <c r="G82" s="21">
        <v>1185.7113699999998</v>
      </c>
      <c r="H82" s="21">
        <v>1185.7108000000001</v>
      </c>
      <c r="I82" s="7">
        <v>-0.48072407342923329</v>
      </c>
      <c r="J82" s="42">
        <v>1.6879999999999999</v>
      </c>
      <c r="K82" s="6">
        <v>9861</v>
      </c>
      <c r="L82" s="6">
        <v>13330</v>
      </c>
      <c r="M82" s="6">
        <v>9199</v>
      </c>
      <c r="N82" s="24">
        <v>0.10158962366200666</v>
      </c>
      <c r="O82" s="24">
        <v>0.11428130519024023</v>
      </c>
      <c r="P82" s="24">
        <v>0.11040301481001416</v>
      </c>
      <c r="Q82" s="24">
        <v>0.10875798122075368</v>
      </c>
      <c r="R82" s="24">
        <v>6.5037909434323511E-3</v>
      </c>
      <c r="S82" s="24">
        <v>5.9800585395486071E-2</v>
      </c>
    </row>
    <row r="83" spans="1:19" ht="25.15" x14ac:dyDescent="0.35">
      <c r="A83" s="57"/>
      <c r="B83" s="57"/>
      <c r="C83" s="58"/>
      <c r="D83" s="6">
        <v>80</v>
      </c>
      <c r="E83" s="6" t="s">
        <v>371</v>
      </c>
      <c r="F83" s="6" t="s">
        <v>792</v>
      </c>
      <c r="G83" s="21">
        <v>1213.7426699999999</v>
      </c>
      <c r="H83" s="21">
        <v>1213.7376999999999</v>
      </c>
      <c r="I83" s="7">
        <v>-4.0947724116492576</v>
      </c>
      <c r="J83" s="42">
        <v>1.7030000000000001</v>
      </c>
      <c r="K83" s="6">
        <v>3564</v>
      </c>
      <c r="L83" s="6">
        <v>7447</v>
      </c>
      <c r="M83" s="6">
        <v>3154</v>
      </c>
      <c r="N83" s="24">
        <v>3.6716906878753848E-2</v>
      </c>
      <c r="O83" s="24">
        <v>6.3844927213182218E-2</v>
      </c>
      <c r="P83" s="24">
        <v>3.7853148028131826E-2</v>
      </c>
      <c r="Q83" s="24">
        <v>4.6138327373355964E-2</v>
      </c>
      <c r="R83" s="24">
        <v>1.5344885773546379E-2</v>
      </c>
      <c r="S83" s="24">
        <v>0.33258435333760644</v>
      </c>
    </row>
    <row r="84" spans="1:19" ht="25.15" x14ac:dyDescent="0.35">
      <c r="A84" s="57"/>
      <c r="B84" s="57"/>
      <c r="C84" s="58"/>
      <c r="D84" s="6">
        <v>81</v>
      </c>
      <c r="E84" s="6" t="s">
        <v>372</v>
      </c>
      <c r="F84" s="6" t="s">
        <v>792</v>
      </c>
      <c r="G84" s="21">
        <v>1183.7321099999999</v>
      </c>
      <c r="H84" s="21">
        <v>1183.7293999999999</v>
      </c>
      <c r="I84" s="7">
        <v>-2.2893693404828888</v>
      </c>
      <c r="J84" s="42">
        <v>1.6910000000000001</v>
      </c>
      <c r="K84" s="6">
        <v>6541</v>
      </c>
      <c r="L84" s="6">
        <v>5930</v>
      </c>
      <c r="M84" s="6">
        <v>5321</v>
      </c>
      <c r="N84" s="24">
        <v>6.7386444414682639E-2</v>
      </c>
      <c r="O84" s="24">
        <v>5.08393203134377E-2</v>
      </c>
      <c r="P84" s="24">
        <v>6.3860685053167235E-2</v>
      </c>
      <c r="Q84" s="24">
        <v>6.0695483260429194E-2</v>
      </c>
      <c r="R84" s="24">
        <v>8.7158307577111602E-3</v>
      </c>
      <c r="S84" s="24">
        <v>0.14359933045287246</v>
      </c>
    </row>
    <row r="85" spans="1:19" ht="25.15" x14ac:dyDescent="0.35">
      <c r="A85" s="57"/>
      <c r="B85" s="57"/>
      <c r="C85" s="58"/>
      <c r="D85" s="6">
        <v>82</v>
      </c>
      <c r="E85" s="6" t="s">
        <v>373</v>
      </c>
      <c r="F85" s="6" t="s">
        <v>792</v>
      </c>
      <c r="G85" s="21">
        <v>1295.8209200000001</v>
      </c>
      <c r="H85" s="21">
        <v>1295.8189</v>
      </c>
      <c r="I85" s="7">
        <v>-1.5588573767813414</v>
      </c>
      <c r="J85" s="42">
        <v>1.7949999999999999</v>
      </c>
      <c r="K85" s="6">
        <v>7984</v>
      </c>
      <c r="L85" s="6">
        <v>9705</v>
      </c>
      <c r="M85" s="6">
        <v>7063</v>
      </c>
      <c r="N85" s="24">
        <v>8.2252464792359911E-2</v>
      </c>
      <c r="O85" s="24">
        <v>8.320330584180656E-2</v>
      </c>
      <c r="P85" s="24">
        <v>8.4767528383860202E-2</v>
      </c>
      <c r="Q85" s="24">
        <v>8.3407766339342215E-2</v>
      </c>
      <c r="R85" s="24">
        <v>1.2699367262237848E-3</v>
      </c>
      <c r="S85" s="24">
        <v>1.5225641231741922E-2</v>
      </c>
    </row>
    <row r="86" spans="1:19" ht="25.15" x14ac:dyDescent="0.35">
      <c r="A86" s="57"/>
      <c r="B86" s="57"/>
      <c r="C86" s="58"/>
      <c r="D86" s="6">
        <v>83</v>
      </c>
      <c r="E86" s="6" t="s">
        <v>374</v>
      </c>
      <c r="F86" s="6" t="s">
        <v>792</v>
      </c>
      <c r="G86" s="21">
        <v>1293.8052700000001</v>
      </c>
      <c r="H86" s="21">
        <v>1293.8031000000001</v>
      </c>
      <c r="I86" s="7">
        <v>-1.6772230337091183</v>
      </c>
      <c r="J86" s="42">
        <v>1.7929999999999999</v>
      </c>
      <c r="K86" s="6">
        <v>4681</v>
      </c>
      <c r="L86" s="6">
        <v>3759</v>
      </c>
      <c r="M86" s="6">
        <v>4326</v>
      </c>
      <c r="N86" s="24">
        <v>4.8224422306242083E-2</v>
      </c>
      <c r="O86" s="24">
        <v>3.222681366917577E-2</v>
      </c>
      <c r="P86" s="24">
        <v>5.1919060992294951E-2</v>
      </c>
      <c r="Q86" s="24">
        <v>4.4123432322570932E-2</v>
      </c>
      <c r="R86" s="24">
        <v>1.0467078880631033E-2</v>
      </c>
      <c r="S86" s="24">
        <v>0.23722268032345925</v>
      </c>
    </row>
    <row r="87" spans="1:19" ht="25.15" x14ac:dyDescent="0.35">
      <c r="A87" s="57"/>
      <c r="B87" s="57"/>
      <c r="C87" s="58"/>
      <c r="D87" s="6">
        <v>84</v>
      </c>
      <c r="E87" s="6" t="s">
        <v>375</v>
      </c>
      <c r="F87" s="6" t="s">
        <v>792</v>
      </c>
      <c r="G87" s="21">
        <v>1323.8522200000002</v>
      </c>
      <c r="H87" s="21">
        <v>1323.8461</v>
      </c>
      <c r="I87" s="7">
        <v>-4.6228724836351205</v>
      </c>
      <c r="J87" s="42">
        <v>1.819</v>
      </c>
      <c r="K87" s="6">
        <v>2356</v>
      </c>
      <c r="L87" s="6">
        <v>3868</v>
      </c>
      <c r="M87" s="6">
        <v>2130</v>
      </c>
      <c r="N87" s="24">
        <v>2.427189467069138E-2</v>
      </c>
      <c r="O87" s="24">
        <v>3.3161296959928671E-2</v>
      </c>
      <c r="P87" s="24">
        <v>2.5563476632822064E-2</v>
      </c>
      <c r="Q87" s="24">
        <v>2.7665556087814038E-2</v>
      </c>
      <c r="R87" s="24">
        <v>4.803063792132977E-3</v>
      </c>
      <c r="S87" s="24">
        <v>0.17361168439511696</v>
      </c>
    </row>
    <row r="88" spans="1:19" s="29" customFormat="1" x14ac:dyDescent="0.35">
      <c r="A88" s="25"/>
      <c r="B88" s="25"/>
      <c r="C88" s="26"/>
      <c r="D88" s="25"/>
      <c r="E88" s="25"/>
      <c r="F88" s="25"/>
      <c r="G88" s="27"/>
      <c r="H88" s="27"/>
      <c r="I88" s="26"/>
      <c r="J88" s="43"/>
      <c r="K88" s="25">
        <f>SUM(K77:K87)</f>
        <v>97067</v>
      </c>
      <c r="L88" s="25">
        <f t="shared" ref="L88:M88" si="1">SUM(L77:L87)</f>
        <v>116642</v>
      </c>
      <c r="M88" s="25">
        <f t="shared" si="1"/>
        <v>83322</v>
      </c>
      <c r="N88" s="28">
        <v>1.0000000000000002</v>
      </c>
      <c r="O88" s="28">
        <v>1.0000000000000002</v>
      </c>
      <c r="P88" s="28">
        <v>0.99999999999999989</v>
      </c>
      <c r="Q88" s="28"/>
      <c r="R88" s="28"/>
      <c r="S88" s="28"/>
    </row>
    <row r="89" spans="1:19" ht="25.15" x14ac:dyDescent="0.35">
      <c r="A89" s="57">
        <v>3</v>
      </c>
      <c r="B89" s="57" t="s">
        <v>2</v>
      </c>
      <c r="C89" s="58">
        <v>5.4119999999999999</v>
      </c>
      <c r="D89" s="6">
        <v>85</v>
      </c>
      <c r="E89" s="6" t="s">
        <v>507</v>
      </c>
      <c r="F89" s="6" t="s">
        <v>792</v>
      </c>
      <c r="G89" s="21">
        <v>1326.7539999999999</v>
      </c>
      <c r="H89" s="21">
        <v>1326.7517</v>
      </c>
      <c r="I89" s="7">
        <v>-1.7335542232225418</v>
      </c>
      <c r="J89" s="42">
        <v>1.823</v>
      </c>
      <c r="K89" s="6">
        <v>9184</v>
      </c>
      <c r="L89" s="6">
        <v>9476</v>
      </c>
      <c r="M89" s="6">
        <v>8170</v>
      </c>
      <c r="N89" s="24">
        <v>5.2230725133534123E-3</v>
      </c>
      <c r="O89" s="24">
        <v>3.4061458718992964E-3</v>
      </c>
      <c r="P89" s="24">
        <v>5.6383596169228079E-3</v>
      </c>
      <c r="Q89" s="24">
        <v>4.7558593340585051E-3</v>
      </c>
      <c r="R89" s="24">
        <v>1.1871860288295653E-3</v>
      </c>
      <c r="S89" s="24">
        <v>0.24962597617799115</v>
      </c>
    </row>
    <row r="90" spans="1:19" ht="25.15" x14ac:dyDescent="0.35">
      <c r="A90" s="57"/>
      <c r="B90" s="57"/>
      <c r="C90" s="58"/>
      <c r="D90" s="6">
        <v>86</v>
      </c>
      <c r="E90" s="6" t="s">
        <v>508</v>
      </c>
      <c r="F90" s="6" t="s">
        <v>792</v>
      </c>
      <c r="G90" s="21">
        <v>1340.76965</v>
      </c>
      <c r="H90" s="21">
        <v>1340.7674</v>
      </c>
      <c r="I90" s="7">
        <v>-1.6781406112553621</v>
      </c>
      <c r="J90" s="42">
        <v>1.8340000000000001</v>
      </c>
      <c r="K90" s="6">
        <v>5621</v>
      </c>
      <c r="L90" s="6">
        <v>3821</v>
      </c>
      <c r="M90" s="6">
        <v>4450</v>
      </c>
      <c r="N90" s="24">
        <v>3.1967433141941999E-3</v>
      </c>
      <c r="O90" s="24">
        <v>1.3734575112417911E-3</v>
      </c>
      <c r="P90" s="24">
        <v>3.0710771475283352E-3</v>
      </c>
      <c r="Q90" s="24">
        <v>2.5470926576547756E-3</v>
      </c>
      <c r="R90" s="24">
        <v>1.0183381506321922E-3</v>
      </c>
      <c r="S90" s="24">
        <v>0.39980412474268706</v>
      </c>
    </row>
    <row r="91" spans="1:19" ht="25.15" x14ac:dyDescent="0.35">
      <c r="A91" s="57"/>
      <c r="B91" s="57"/>
      <c r="C91" s="58"/>
      <c r="D91" s="6">
        <v>87</v>
      </c>
      <c r="E91" s="6" t="s">
        <v>509</v>
      </c>
      <c r="F91" s="6" t="s">
        <v>792</v>
      </c>
      <c r="G91" s="21">
        <v>1354.7853</v>
      </c>
      <c r="H91" s="21">
        <v>1354.7816</v>
      </c>
      <c r="I91" s="7">
        <v>-2.7310600432265679</v>
      </c>
      <c r="J91" s="42">
        <v>1.8480000000000001</v>
      </c>
      <c r="K91" s="6">
        <v>156488</v>
      </c>
      <c r="L91" s="6">
        <v>160847</v>
      </c>
      <c r="M91" s="6">
        <v>137855</v>
      </c>
      <c r="N91" s="24">
        <v>8.8996969889987898E-2</v>
      </c>
      <c r="O91" s="24">
        <v>5.7816414632480599E-2</v>
      </c>
      <c r="P91" s="24">
        <v>9.513782925225138E-2</v>
      </c>
      <c r="Q91" s="24">
        <v>8.0650404591573299E-2</v>
      </c>
      <c r="R91" s="24">
        <v>2.0011768075703155E-2</v>
      </c>
      <c r="S91" s="24">
        <v>0.24812979150006731</v>
      </c>
    </row>
    <row r="92" spans="1:19" ht="25.15" x14ac:dyDescent="0.35">
      <c r="A92" s="57"/>
      <c r="B92" s="57"/>
      <c r="C92" s="58"/>
      <c r="D92" s="6">
        <v>88</v>
      </c>
      <c r="E92" s="6" t="s">
        <v>510</v>
      </c>
      <c r="F92" s="6" t="s">
        <v>792</v>
      </c>
      <c r="G92" s="21">
        <v>1368.8009500000001</v>
      </c>
      <c r="H92" s="21">
        <v>1368.7982999999999</v>
      </c>
      <c r="I92" s="7">
        <v>-1.9360009942501892</v>
      </c>
      <c r="J92" s="42">
        <v>1.8620000000000001</v>
      </c>
      <c r="K92" s="6">
        <v>8145</v>
      </c>
      <c r="L92" s="6">
        <v>5270</v>
      </c>
      <c r="M92" s="6">
        <v>6246</v>
      </c>
      <c r="N92" s="24">
        <v>4.6321783124198112E-3</v>
      </c>
      <c r="O92" s="24">
        <v>1.8943002052458097E-3</v>
      </c>
      <c r="P92" s="24">
        <v>4.3105500816768491E-3</v>
      </c>
      <c r="Q92" s="24">
        <v>3.6123428664474899E-3</v>
      </c>
      <c r="R92" s="24">
        <v>1.4965340353578418E-3</v>
      </c>
      <c r="S92" s="24">
        <v>0.41428349707833467</v>
      </c>
    </row>
    <row r="93" spans="1:19" ht="25.15" x14ac:dyDescent="0.35">
      <c r="A93" s="57"/>
      <c r="B93" s="57"/>
      <c r="C93" s="58"/>
      <c r="D93" s="6">
        <v>89</v>
      </c>
      <c r="E93" s="6" t="s">
        <v>511</v>
      </c>
      <c r="F93" s="6" t="s">
        <v>792</v>
      </c>
      <c r="G93" s="21">
        <v>1382.8166000000001</v>
      </c>
      <c r="H93" s="21">
        <v>1382.8106</v>
      </c>
      <c r="I93" s="7">
        <v>-4.338970185985251</v>
      </c>
      <c r="J93" s="42">
        <v>1.8740000000000001</v>
      </c>
      <c r="K93" s="6">
        <v>25663</v>
      </c>
      <c r="L93" s="6">
        <v>21492</v>
      </c>
      <c r="M93" s="6">
        <v>19281</v>
      </c>
      <c r="N93" s="24">
        <v>1.4594916148757473E-2</v>
      </c>
      <c r="O93" s="24">
        <v>7.7252941197614696E-3</v>
      </c>
      <c r="P93" s="24">
        <v>1.3306390669998613E-2</v>
      </c>
      <c r="Q93" s="24">
        <v>1.1875533646172519E-2</v>
      </c>
      <c r="R93" s="24">
        <v>3.6514984009706356E-3</v>
      </c>
      <c r="S93" s="24">
        <v>0.30748078442331833</v>
      </c>
    </row>
    <row r="94" spans="1:19" ht="25.15" x14ac:dyDescent="0.35">
      <c r="A94" s="57"/>
      <c r="B94" s="57"/>
      <c r="C94" s="58"/>
      <c r="D94" s="6">
        <v>90</v>
      </c>
      <c r="E94" s="6" t="s">
        <v>512</v>
      </c>
      <c r="F94" s="6" t="s">
        <v>792</v>
      </c>
      <c r="G94" s="21">
        <v>1410.8479000000002</v>
      </c>
      <c r="H94" s="21">
        <v>1410.8425</v>
      </c>
      <c r="I94" s="7">
        <v>-3.8274855852541605</v>
      </c>
      <c r="J94" s="42">
        <v>1.9019999999999999</v>
      </c>
      <c r="K94" s="6">
        <v>23561</v>
      </c>
      <c r="L94" s="6">
        <v>19617</v>
      </c>
      <c r="M94" s="6">
        <v>18366</v>
      </c>
      <c r="N94" s="24">
        <v>1.3399478602691611E-2</v>
      </c>
      <c r="O94" s="24">
        <v>7.0513258304187951E-3</v>
      </c>
      <c r="P94" s="24">
        <v>1.2674921998091102E-2</v>
      </c>
      <c r="Q94" s="24">
        <v>1.1041908810400501E-2</v>
      </c>
      <c r="R94" s="24">
        <v>3.4748827258495115E-3</v>
      </c>
      <c r="S94" s="24">
        <v>0.31469945871826793</v>
      </c>
    </row>
    <row r="95" spans="1:19" ht="25.15" x14ac:dyDescent="0.35">
      <c r="A95" s="57"/>
      <c r="B95" s="57"/>
      <c r="C95" s="58"/>
      <c r="D95" s="6">
        <v>91</v>
      </c>
      <c r="E95" s="6" t="s">
        <v>513</v>
      </c>
      <c r="F95" s="6" t="s">
        <v>792</v>
      </c>
      <c r="G95" s="21">
        <v>1424.8635500000003</v>
      </c>
      <c r="H95" s="21">
        <v>1424.8579999999999</v>
      </c>
      <c r="I95" s="7">
        <v>-3.8951098161730204</v>
      </c>
      <c r="J95" s="42">
        <v>1.917</v>
      </c>
      <c r="K95" s="6">
        <v>3210</v>
      </c>
      <c r="L95" s="6">
        <v>4037</v>
      </c>
      <c r="M95" s="6">
        <v>2486</v>
      </c>
      <c r="N95" s="24">
        <v>1.825573036570607E-3</v>
      </c>
      <c r="O95" s="24">
        <v>1.4510986581740672E-3</v>
      </c>
      <c r="P95" s="24">
        <v>1.715662424439425E-3</v>
      </c>
      <c r="Q95" s="24">
        <v>1.6641113730613665E-3</v>
      </c>
      <c r="R95" s="24">
        <v>1.9248609869937662E-4</v>
      </c>
      <c r="S95" s="24">
        <v>0.11566900017351087</v>
      </c>
    </row>
    <row r="96" spans="1:19" ht="25.15" x14ac:dyDescent="0.35">
      <c r="A96" s="57"/>
      <c r="B96" s="57"/>
      <c r="C96" s="58"/>
      <c r="D96" s="6">
        <v>92</v>
      </c>
      <c r="E96" s="6" t="s">
        <v>514</v>
      </c>
      <c r="F96" s="6" t="s">
        <v>792</v>
      </c>
      <c r="G96" s="21">
        <v>1438.8792000000003</v>
      </c>
      <c r="H96" s="21">
        <v>1438.875</v>
      </c>
      <c r="I96" s="7">
        <v>-2.9189385740720661</v>
      </c>
      <c r="J96" s="42">
        <v>1.93</v>
      </c>
      <c r="K96" s="6">
        <v>66541</v>
      </c>
      <c r="L96" s="6">
        <v>58573</v>
      </c>
      <c r="M96" s="6">
        <v>55172</v>
      </c>
      <c r="N96" s="24">
        <v>3.7842821005122977E-2</v>
      </c>
      <c r="O96" s="24">
        <v>2.1054050459556512E-2</v>
      </c>
      <c r="P96" s="24">
        <v>3.8075835591782764E-2</v>
      </c>
      <c r="Q96" s="24">
        <v>3.2324235685487417E-2</v>
      </c>
      <c r="R96" s="24">
        <v>9.7609620539930615E-3</v>
      </c>
      <c r="S96" s="24">
        <v>0.30197038992558245</v>
      </c>
    </row>
    <row r="97" spans="1:19" ht="25.15" x14ac:dyDescent="0.35">
      <c r="A97" s="57"/>
      <c r="B97" s="57"/>
      <c r="C97" s="58"/>
      <c r="D97" s="6">
        <v>93</v>
      </c>
      <c r="E97" s="6" t="s">
        <v>515</v>
      </c>
      <c r="F97" s="6" t="s">
        <v>792</v>
      </c>
      <c r="G97" s="21">
        <v>1452.8948500000004</v>
      </c>
      <c r="H97" s="21">
        <v>1452.8888999999999</v>
      </c>
      <c r="I97" s="7">
        <v>-4.0952722768885179</v>
      </c>
      <c r="J97" s="42">
        <v>1.9430000000000001</v>
      </c>
      <c r="K97" s="6">
        <v>23514</v>
      </c>
      <c r="L97" s="6">
        <v>24758</v>
      </c>
      <c r="M97" s="6">
        <v>18284</v>
      </c>
      <c r="N97" s="24">
        <v>1.3372749028635904E-2</v>
      </c>
      <c r="O97" s="24">
        <v>8.8992570173578294E-3</v>
      </c>
      <c r="P97" s="24">
        <v>1.2618331363013052E-2</v>
      </c>
      <c r="Q97" s="24">
        <v>1.1630112469668928E-2</v>
      </c>
      <c r="R97" s="24">
        <v>2.394883113977361E-3</v>
      </c>
      <c r="S97" s="24">
        <v>0.20592089029432536</v>
      </c>
    </row>
    <row r="98" spans="1:19" ht="25.15" x14ac:dyDescent="0.35">
      <c r="A98" s="57"/>
      <c r="B98" s="57"/>
      <c r="C98" s="58"/>
      <c r="D98" s="6">
        <v>94</v>
      </c>
      <c r="E98" s="6" t="s">
        <v>516</v>
      </c>
      <c r="F98" s="6" t="s">
        <v>792</v>
      </c>
      <c r="G98" s="21">
        <v>1466.9105000000004</v>
      </c>
      <c r="H98" s="21">
        <v>1466.9021</v>
      </c>
      <c r="I98" s="7">
        <v>-5.7263207267195479</v>
      </c>
      <c r="J98" s="42">
        <v>1.956</v>
      </c>
      <c r="K98" s="6">
        <v>145861</v>
      </c>
      <c r="L98" s="6">
        <v>322569</v>
      </c>
      <c r="M98" s="6">
        <v>130380</v>
      </c>
      <c r="N98" s="24">
        <v>8.2953242581690123E-2</v>
      </c>
      <c r="O98" s="24">
        <v>0.11594734779998778</v>
      </c>
      <c r="P98" s="24">
        <v>8.9979109774099841E-2</v>
      </c>
      <c r="Q98" s="24">
        <v>9.6293233385259247E-2</v>
      </c>
      <c r="R98" s="24">
        <v>1.7379696847809885E-2</v>
      </c>
      <c r="S98" s="24">
        <v>0.18048720804997292</v>
      </c>
    </row>
    <row r="99" spans="1:19" ht="25.15" x14ac:dyDescent="0.35">
      <c r="A99" s="57"/>
      <c r="B99" s="57"/>
      <c r="C99" s="58"/>
      <c r="D99" s="6">
        <v>95</v>
      </c>
      <c r="E99" s="6" t="s">
        <v>517</v>
      </c>
      <c r="F99" s="6" t="s">
        <v>792</v>
      </c>
      <c r="G99" s="21">
        <v>1480.9261500000005</v>
      </c>
      <c r="H99" s="21">
        <v>1480.9169999999999</v>
      </c>
      <c r="I99" s="7">
        <v>-6.1785660281205317</v>
      </c>
      <c r="J99" s="42">
        <v>1.9670000000000001</v>
      </c>
      <c r="K99" s="6">
        <v>23156</v>
      </c>
      <c r="L99" s="6">
        <v>41971</v>
      </c>
      <c r="M99" s="6">
        <v>18671</v>
      </c>
      <c r="N99" s="24">
        <v>1.3169149294339245E-2</v>
      </c>
      <c r="O99" s="24">
        <v>1.5086465638400735E-2</v>
      </c>
      <c r="P99" s="24">
        <v>1.2885411555393605E-2</v>
      </c>
      <c r="Q99" s="24">
        <v>1.3713675496044528E-2</v>
      </c>
      <c r="R99" s="24">
        <v>1.1973058745944065E-3</v>
      </c>
      <c r="S99" s="24">
        <v>8.730743810729287E-2</v>
      </c>
    </row>
    <row r="100" spans="1:19" ht="25.15" x14ac:dyDescent="0.35">
      <c r="A100" s="57"/>
      <c r="B100" s="57"/>
      <c r="C100" s="58"/>
      <c r="D100" s="6">
        <v>96</v>
      </c>
      <c r="E100" s="6" t="s">
        <v>518</v>
      </c>
      <c r="F100" s="6" t="s">
        <v>792</v>
      </c>
      <c r="G100" s="21">
        <v>1494.9418000000005</v>
      </c>
      <c r="H100" s="21">
        <v>1494.9327000000001</v>
      </c>
      <c r="I100" s="7">
        <v>-6.0871934950539179</v>
      </c>
      <c r="J100" s="42">
        <v>1.98</v>
      </c>
      <c r="K100" s="6">
        <v>91584</v>
      </c>
      <c r="L100" s="6">
        <v>172055</v>
      </c>
      <c r="M100" s="6">
        <v>78514</v>
      </c>
      <c r="N100" s="24">
        <v>5.2085134262081764E-2</v>
      </c>
      <c r="O100" s="24">
        <v>6.1845127478855365E-2</v>
      </c>
      <c r="P100" s="24">
        <v>5.4184842957537012E-2</v>
      </c>
      <c r="Q100" s="24">
        <v>5.6038368232824709E-2</v>
      </c>
      <c r="R100" s="24">
        <v>5.1372204408088656E-3</v>
      </c>
      <c r="S100" s="24">
        <v>9.1673269633138904E-2</v>
      </c>
    </row>
    <row r="101" spans="1:19" ht="25.15" x14ac:dyDescent="0.35">
      <c r="A101" s="57"/>
      <c r="B101" s="57"/>
      <c r="C101" s="58"/>
      <c r="D101" s="6">
        <v>97</v>
      </c>
      <c r="E101" s="6" t="s">
        <v>519</v>
      </c>
      <c r="F101" s="6" t="s">
        <v>792</v>
      </c>
      <c r="G101" s="21">
        <v>1508.9574500000006</v>
      </c>
      <c r="H101" s="21">
        <v>1508.9436000000001</v>
      </c>
      <c r="I101" s="7">
        <v>-9.1785225623839821</v>
      </c>
      <c r="J101" s="42">
        <v>1.992</v>
      </c>
      <c r="K101" s="6">
        <v>5231</v>
      </c>
      <c r="L101" s="6">
        <v>7992</v>
      </c>
      <c r="M101" s="6">
        <v>4213</v>
      </c>
      <c r="N101" s="24">
        <v>2.9749447209659954E-3</v>
      </c>
      <c r="O101" s="24">
        <v>2.8727224364942148E-3</v>
      </c>
      <c r="P101" s="24">
        <v>2.9075164095588484E-3</v>
      </c>
      <c r="Q101" s="24">
        <v>2.9183945223396866E-3</v>
      </c>
      <c r="R101" s="24">
        <v>5.1972096974356188E-5</v>
      </c>
      <c r="S101" s="24">
        <v>1.7808454811890882E-2</v>
      </c>
    </row>
    <row r="102" spans="1:19" ht="25.15" x14ac:dyDescent="0.35">
      <c r="A102" s="57"/>
      <c r="B102" s="57"/>
      <c r="C102" s="58"/>
      <c r="D102" s="6">
        <v>98</v>
      </c>
      <c r="E102" s="6" t="s">
        <v>520</v>
      </c>
      <c r="F102" s="6" t="s">
        <v>792</v>
      </c>
      <c r="G102" s="21">
        <v>1522.9731000000006</v>
      </c>
      <c r="H102" s="21">
        <v>1522.963</v>
      </c>
      <c r="I102" s="7">
        <v>-6.6317651970661338</v>
      </c>
      <c r="J102" s="42">
        <v>2.004</v>
      </c>
      <c r="K102" s="6">
        <v>5361</v>
      </c>
      <c r="L102" s="6">
        <v>7891</v>
      </c>
      <c r="M102" s="6">
        <v>4316</v>
      </c>
      <c r="N102" s="24">
        <v>3.0488775853753968E-3</v>
      </c>
      <c r="O102" s="24">
        <v>2.8364180113082892E-3</v>
      </c>
      <c r="P102" s="24">
        <v>2.9785997682544481E-3</v>
      </c>
      <c r="Q102" s="24">
        <v>2.9546317883127112E-3</v>
      </c>
      <c r="R102" s="24">
        <v>1.0823869779362561E-4</v>
      </c>
      <c r="S102" s="24">
        <v>3.6633565719347047E-2</v>
      </c>
    </row>
    <row r="103" spans="1:19" ht="25.15" x14ac:dyDescent="0.35">
      <c r="A103" s="57"/>
      <c r="B103" s="57"/>
      <c r="C103" s="58"/>
      <c r="D103" s="6">
        <v>99</v>
      </c>
      <c r="E103" s="6" t="s">
        <v>521</v>
      </c>
      <c r="F103" s="6" t="s">
        <v>792</v>
      </c>
      <c r="G103" s="21">
        <v>1352.76965</v>
      </c>
      <c r="H103" s="21">
        <v>1352.7655999999999</v>
      </c>
      <c r="I103" s="7">
        <v>-2.9938578234709423</v>
      </c>
      <c r="J103" s="42">
        <v>1.841</v>
      </c>
      <c r="K103" s="6">
        <v>13465</v>
      </c>
      <c r="L103" s="6">
        <v>9870</v>
      </c>
      <c r="M103" s="6">
        <v>10905</v>
      </c>
      <c r="N103" s="24">
        <v>7.6577386097891661E-3</v>
      </c>
      <c r="O103" s="24">
        <v>3.547769075099837E-3</v>
      </c>
      <c r="P103" s="24">
        <v>7.5258643356846053E-3</v>
      </c>
      <c r="Q103" s="24">
        <v>6.2437906735245364E-3</v>
      </c>
      <c r="R103" s="24">
        <v>2.3357540646270969E-3</v>
      </c>
      <c r="S103" s="24">
        <v>0.3740923081440517</v>
      </c>
    </row>
    <row r="104" spans="1:19" ht="25.15" x14ac:dyDescent="0.35">
      <c r="A104" s="57"/>
      <c r="B104" s="57"/>
      <c r="C104" s="58"/>
      <c r="D104" s="6">
        <v>100</v>
      </c>
      <c r="E104" s="6" t="s">
        <v>522</v>
      </c>
      <c r="F104" s="6" t="s">
        <v>792</v>
      </c>
      <c r="G104" s="21">
        <v>1380.8009500000001</v>
      </c>
      <c r="H104" s="21">
        <v>1380.7981</v>
      </c>
      <c r="I104" s="7">
        <v>-2.0640194374724317</v>
      </c>
      <c r="J104" s="42">
        <v>1.871</v>
      </c>
      <c r="K104" s="6">
        <v>10412</v>
      </c>
      <c r="L104" s="6">
        <v>4601</v>
      </c>
      <c r="M104" s="6">
        <v>8002</v>
      </c>
      <c r="N104" s="24">
        <v>5.9214537248514516E-3</v>
      </c>
      <c r="O104" s="24">
        <v>1.6538283196083435E-3</v>
      </c>
      <c r="P104" s="24">
        <v>5.5224178279824126E-3</v>
      </c>
      <c r="Q104" s="24">
        <v>4.3658999574807357E-3</v>
      </c>
      <c r="R104" s="24">
        <v>2.3571819697387388E-3</v>
      </c>
      <c r="S104" s="24">
        <v>0.53990746299622228</v>
      </c>
    </row>
    <row r="105" spans="1:19" ht="25.15" x14ac:dyDescent="0.35">
      <c r="A105" s="57"/>
      <c r="B105" s="57"/>
      <c r="C105" s="58"/>
      <c r="D105" s="6">
        <v>101</v>
      </c>
      <c r="E105" s="6" t="s">
        <v>523</v>
      </c>
      <c r="F105" s="6" t="s">
        <v>792</v>
      </c>
      <c r="G105" s="21">
        <v>1408.8322500000002</v>
      </c>
      <c r="H105" s="21">
        <v>1408.8298</v>
      </c>
      <c r="I105" s="7">
        <v>-1.7390289015465163</v>
      </c>
      <c r="J105" s="42">
        <v>1.897</v>
      </c>
      <c r="K105" s="6">
        <v>7145</v>
      </c>
      <c r="L105" s="6">
        <v>5013</v>
      </c>
      <c r="M105" s="6">
        <v>6125</v>
      </c>
      <c r="N105" s="24">
        <v>4.0634639708090302E-3</v>
      </c>
      <c r="O105" s="24">
        <v>1.8019216183865739E-3</v>
      </c>
      <c r="P105" s="24">
        <v>4.2270443884519218E-3</v>
      </c>
      <c r="Q105" s="24">
        <v>3.3641433258825085E-3</v>
      </c>
      <c r="R105" s="24">
        <v>1.3553937198422055E-3</v>
      </c>
      <c r="S105" s="24">
        <v>0.40289416607618761</v>
      </c>
    </row>
    <row r="106" spans="1:19" ht="25.15" x14ac:dyDescent="0.35">
      <c r="A106" s="57"/>
      <c r="B106" s="57"/>
      <c r="C106" s="58"/>
      <c r="D106" s="6">
        <v>102</v>
      </c>
      <c r="E106" s="6" t="s">
        <v>524</v>
      </c>
      <c r="F106" s="6" t="s">
        <v>792</v>
      </c>
      <c r="G106" s="21">
        <v>1436.8635500000003</v>
      </c>
      <c r="H106" s="21">
        <v>1436.8593000000001</v>
      </c>
      <c r="I106" s="7">
        <v>-2.9578313126418423</v>
      </c>
      <c r="J106" s="42">
        <v>1.921</v>
      </c>
      <c r="K106" s="6">
        <v>24678</v>
      </c>
      <c r="L106" s="6">
        <v>19566</v>
      </c>
      <c r="M106" s="6">
        <v>20861</v>
      </c>
      <c r="N106" s="24">
        <v>1.4034732522270854E-2</v>
      </c>
      <c r="O106" s="24">
        <v>7.0329938929486737E-3</v>
      </c>
      <c r="P106" s="24">
        <v>1.4396795589795191E-2</v>
      </c>
      <c r="Q106" s="24">
        <v>1.1821507335004906E-2</v>
      </c>
      <c r="R106" s="24">
        <v>4.1509237712563747E-3</v>
      </c>
      <c r="S106" s="24">
        <v>0.35113320608151127</v>
      </c>
    </row>
    <row r="107" spans="1:19" ht="25.15" x14ac:dyDescent="0.35">
      <c r="A107" s="57"/>
      <c r="B107" s="57"/>
      <c r="C107" s="58"/>
      <c r="D107" s="6">
        <v>103</v>
      </c>
      <c r="E107" s="6" t="s">
        <v>525</v>
      </c>
      <c r="F107" s="6" t="s">
        <v>792</v>
      </c>
      <c r="G107" s="21">
        <v>1450.8792000000003</v>
      </c>
      <c r="H107" s="21">
        <v>1450.8751</v>
      </c>
      <c r="I107" s="7">
        <v>-2.8258727537999424</v>
      </c>
      <c r="J107" s="42">
        <v>1.931</v>
      </c>
      <c r="K107" s="6">
        <v>13162</v>
      </c>
      <c r="L107" s="6">
        <v>12429</v>
      </c>
      <c r="M107" s="6">
        <v>9882</v>
      </c>
      <c r="N107" s="24">
        <v>7.4854181642810998E-3</v>
      </c>
      <c r="O107" s="24">
        <v>4.4676009963947189E-3</v>
      </c>
      <c r="P107" s="24">
        <v>6.819861656601125E-3</v>
      </c>
      <c r="Q107" s="24">
        <v>6.257626939092314E-3</v>
      </c>
      <c r="R107" s="24">
        <v>1.5855238953975442E-3</v>
      </c>
      <c r="S107" s="24">
        <v>0.25337462760723939</v>
      </c>
    </row>
    <row r="108" spans="1:19" ht="25.15" x14ac:dyDescent="0.35">
      <c r="A108" s="57"/>
      <c r="B108" s="57"/>
      <c r="C108" s="58"/>
      <c r="D108" s="6">
        <v>104</v>
      </c>
      <c r="E108" s="6" t="s">
        <v>526</v>
      </c>
      <c r="F108" s="6" t="s">
        <v>792</v>
      </c>
      <c r="G108" s="21">
        <v>1464.8948500000004</v>
      </c>
      <c r="H108" s="21">
        <v>1464.8889999999999</v>
      </c>
      <c r="I108" s="7">
        <v>-3.9934606913692163</v>
      </c>
      <c r="J108" s="42">
        <v>1.9450000000000001</v>
      </c>
      <c r="K108" s="6">
        <v>135241</v>
      </c>
      <c r="L108" s="6">
        <v>274645</v>
      </c>
      <c r="M108" s="6">
        <v>101436</v>
      </c>
      <c r="N108" s="24">
        <v>7.6913496273783633E-2</v>
      </c>
      <c r="O108" s="24">
        <v>9.8721077774143337E-2</v>
      </c>
      <c r="P108" s="24">
        <v>7.0003995850940262E-2</v>
      </c>
      <c r="Q108" s="24">
        <v>8.1879523299622406E-2</v>
      </c>
      <c r="R108" s="24">
        <v>1.4988788038464271E-2</v>
      </c>
      <c r="S108" s="24">
        <v>0.18305905352692001</v>
      </c>
    </row>
    <row r="109" spans="1:19" ht="25.15" x14ac:dyDescent="0.35">
      <c r="A109" s="57"/>
      <c r="B109" s="57"/>
      <c r="C109" s="58"/>
      <c r="D109" s="6">
        <v>105</v>
      </c>
      <c r="E109" s="6" t="s">
        <v>527</v>
      </c>
      <c r="F109" s="6" t="s">
        <v>792</v>
      </c>
      <c r="G109" s="21">
        <v>1478.9105000000004</v>
      </c>
      <c r="H109" s="21">
        <v>1478.9028000000001</v>
      </c>
      <c r="I109" s="7">
        <v>-5.2065354869959179</v>
      </c>
      <c r="J109" s="42">
        <v>1.956</v>
      </c>
      <c r="K109" s="6">
        <v>17895</v>
      </c>
      <c r="L109" s="6">
        <v>35043</v>
      </c>
      <c r="M109" s="6">
        <v>14200</v>
      </c>
      <c r="N109" s="24">
        <v>1.0177143143124926E-2</v>
      </c>
      <c r="O109" s="24">
        <v>1.2596197740498844E-2</v>
      </c>
      <c r="P109" s="24">
        <v>9.7998416842477211E-3</v>
      </c>
      <c r="Q109" s="24">
        <v>1.0857727522623831E-2</v>
      </c>
      <c r="R109" s="24">
        <v>1.5173325678790775E-3</v>
      </c>
      <c r="S109" s="24">
        <v>0.13974678999058227</v>
      </c>
    </row>
    <row r="110" spans="1:19" ht="25.15" x14ac:dyDescent="0.35">
      <c r="A110" s="57"/>
      <c r="B110" s="57"/>
      <c r="C110" s="58"/>
      <c r="D110" s="6">
        <v>106</v>
      </c>
      <c r="E110" s="6" t="s">
        <v>528</v>
      </c>
      <c r="F110" s="6" t="s">
        <v>792</v>
      </c>
      <c r="G110" s="21">
        <v>1492.9261500000005</v>
      </c>
      <c r="H110" s="21">
        <v>1492.9195999999999</v>
      </c>
      <c r="I110" s="7">
        <v>-4.3873570039052927</v>
      </c>
      <c r="J110" s="42">
        <v>1.968</v>
      </c>
      <c r="K110" s="6">
        <v>96541</v>
      </c>
      <c r="L110" s="6">
        <v>178973</v>
      </c>
      <c r="M110" s="6">
        <v>80413</v>
      </c>
      <c r="N110" s="24">
        <v>5.4904251253446411E-2</v>
      </c>
      <c r="O110" s="24">
        <v>6.4331800879214099E-2</v>
      </c>
      <c r="P110" s="24">
        <v>5.5495399250381126E-2</v>
      </c>
      <c r="Q110" s="24">
        <v>5.8243817127680543E-2</v>
      </c>
      <c r="R110" s="24">
        <v>5.2806271983328271E-3</v>
      </c>
      <c r="S110" s="24">
        <v>9.0664167610388188E-2</v>
      </c>
    </row>
    <row r="111" spans="1:19" ht="25.15" x14ac:dyDescent="0.35">
      <c r="A111" s="57"/>
      <c r="B111" s="57"/>
      <c r="C111" s="58"/>
      <c r="D111" s="6">
        <v>107</v>
      </c>
      <c r="E111" s="6" t="s">
        <v>529</v>
      </c>
      <c r="F111" s="6" t="s">
        <v>792</v>
      </c>
      <c r="G111" s="21">
        <v>1506.9418000000005</v>
      </c>
      <c r="H111" s="21">
        <v>1506.9365</v>
      </c>
      <c r="I111" s="7">
        <v>-3.5170568634359856</v>
      </c>
      <c r="J111" s="42">
        <v>1.982</v>
      </c>
      <c r="K111" s="6">
        <v>13561</v>
      </c>
      <c r="L111" s="6">
        <v>10924</v>
      </c>
      <c r="M111" s="6">
        <v>8951</v>
      </c>
      <c r="N111" s="24">
        <v>7.7123351865838012E-3</v>
      </c>
      <c r="O111" s="24">
        <v>3.9266291161489993E-3</v>
      </c>
      <c r="P111" s="24">
        <v>6.1773509095564326E-3</v>
      </c>
      <c r="Q111" s="24">
        <v>5.9387717374297447E-3</v>
      </c>
      <c r="R111" s="24">
        <v>1.9040962761796524E-3</v>
      </c>
      <c r="S111" s="24">
        <v>0.32062122613315508</v>
      </c>
    </row>
    <row r="112" spans="1:19" ht="25.15" x14ac:dyDescent="0.35">
      <c r="A112" s="57"/>
      <c r="B112" s="57"/>
      <c r="C112" s="58"/>
      <c r="D112" s="6">
        <v>108</v>
      </c>
      <c r="E112" s="6" t="s">
        <v>530</v>
      </c>
      <c r="F112" s="6" t="s">
        <v>792</v>
      </c>
      <c r="G112" s="21">
        <v>1520.9574500000006</v>
      </c>
      <c r="H112" s="21">
        <v>1520.9512999999999</v>
      </c>
      <c r="I112" s="7">
        <v>-4.0435056224723915</v>
      </c>
      <c r="J112" s="42">
        <v>1.9950000000000001</v>
      </c>
      <c r="K112" s="6">
        <v>10002</v>
      </c>
      <c r="L112" s="6">
        <v>10661</v>
      </c>
      <c r="M112" s="6">
        <v>8651</v>
      </c>
      <c r="N112" s="24">
        <v>5.6882808447910318E-3</v>
      </c>
      <c r="O112" s="24">
        <v>3.8320938307638665E-3</v>
      </c>
      <c r="P112" s="24">
        <v>5.9703120007342982E-3</v>
      </c>
      <c r="Q112" s="24">
        <v>5.1635622254297322E-3</v>
      </c>
      <c r="R112" s="24">
        <v>1.1616761414982434E-3</v>
      </c>
      <c r="S112" s="24">
        <v>0.22497572233702753</v>
      </c>
    </row>
    <row r="113" spans="1:19" ht="25.15" x14ac:dyDescent="0.35">
      <c r="A113" s="57"/>
      <c r="B113" s="57"/>
      <c r="C113" s="58"/>
      <c r="D113" s="6">
        <v>109</v>
      </c>
      <c r="E113" s="6" t="s">
        <v>531</v>
      </c>
      <c r="F113" s="6" t="s">
        <v>792</v>
      </c>
      <c r="G113" s="21">
        <v>1434.8479000000002</v>
      </c>
      <c r="H113" s="21">
        <v>1434.8496</v>
      </c>
      <c r="I113" s="7">
        <v>1.1847945693760562</v>
      </c>
      <c r="J113" s="42">
        <v>1.919</v>
      </c>
      <c r="K113" s="6">
        <v>6541</v>
      </c>
      <c r="L113" s="6">
        <v>3355</v>
      </c>
      <c r="M113" s="6">
        <v>4181</v>
      </c>
      <c r="N113" s="24">
        <v>3.7199605084761184E-3</v>
      </c>
      <c r="O113" s="24">
        <v>1.2059539257304917E-3</v>
      </c>
      <c r="P113" s="24">
        <v>2.8854322592844874E-3</v>
      </c>
      <c r="Q113" s="24">
        <v>2.6037822311636991E-3</v>
      </c>
      <c r="R113" s="24">
        <v>1.2804500491145356E-3</v>
      </c>
      <c r="S113" s="24">
        <v>0.4917654148604696</v>
      </c>
    </row>
    <row r="114" spans="1:19" ht="25.15" x14ac:dyDescent="0.35">
      <c r="A114" s="57"/>
      <c r="B114" s="57"/>
      <c r="C114" s="58"/>
      <c r="D114" s="6">
        <v>110</v>
      </c>
      <c r="E114" s="6" t="s">
        <v>532</v>
      </c>
      <c r="F114" s="6" t="s">
        <v>792</v>
      </c>
      <c r="G114" s="21">
        <v>1462.8792000000003</v>
      </c>
      <c r="H114" s="21">
        <v>1462.8751999999999</v>
      </c>
      <c r="I114" s="7">
        <v>-2.7343337716198026</v>
      </c>
      <c r="J114" s="42">
        <v>1.9379999999999999</v>
      </c>
      <c r="K114" s="6">
        <v>27895</v>
      </c>
      <c r="L114" s="6">
        <v>27464</v>
      </c>
      <c r="M114" s="6">
        <v>22922</v>
      </c>
      <c r="N114" s="24">
        <v>1.5864286559232735E-2</v>
      </c>
      <c r="O114" s="24">
        <v>9.8719280525371763E-3</v>
      </c>
      <c r="P114" s="24">
        <v>1.5819152893403257E-2</v>
      </c>
      <c r="Q114" s="24">
        <v>1.3851789168391056E-2</v>
      </c>
      <c r="R114" s="24">
        <v>3.4467347066552815E-3</v>
      </c>
      <c r="S114" s="24">
        <v>0.24882956741216661</v>
      </c>
    </row>
    <row r="115" spans="1:19" ht="25.15" x14ac:dyDescent="0.35">
      <c r="A115" s="57"/>
      <c r="B115" s="57"/>
      <c r="C115" s="58"/>
      <c r="D115" s="6">
        <v>111</v>
      </c>
      <c r="E115" s="6" t="s">
        <v>533</v>
      </c>
      <c r="F115" s="6" t="s">
        <v>792</v>
      </c>
      <c r="G115" s="21">
        <v>1476.8948500000004</v>
      </c>
      <c r="H115" s="21">
        <v>1476.8833</v>
      </c>
      <c r="I115" s="7">
        <v>-7.8204619647753724</v>
      </c>
      <c r="J115" s="42">
        <v>1.9510000000000001</v>
      </c>
      <c r="K115" s="6">
        <v>4651</v>
      </c>
      <c r="L115" s="6">
        <v>4342</v>
      </c>
      <c r="M115" s="6">
        <v>2790</v>
      </c>
      <c r="N115" s="24">
        <v>2.6450904028317425E-3</v>
      </c>
      <c r="O115" s="24">
        <v>1.5607308332404755E-3</v>
      </c>
      <c r="P115" s="24">
        <v>1.9254618520458549E-3</v>
      </c>
      <c r="Q115" s="24">
        <v>2.0437610293726908E-3</v>
      </c>
      <c r="R115" s="24">
        <v>5.5177435656089896E-4</v>
      </c>
      <c r="S115" s="24">
        <v>0.26997987956070374</v>
      </c>
    </row>
    <row r="116" spans="1:19" ht="25.15" x14ac:dyDescent="0.35">
      <c r="A116" s="57"/>
      <c r="B116" s="57"/>
      <c r="C116" s="58"/>
      <c r="D116" s="6">
        <v>112</v>
      </c>
      <c r="E116" s="6" t="s">
        <v>534</v>
      </c>
      <c r="F116" s="6" t="s">
        <v>792</v>
      </c>
      <c r="G116" s="21">
        <v>1490.9105000000004</v>
      </c>
      <c r="H116" s="21">
        <v>1490.9048299999999</v>
      </c>
      <c r="I116" s="7">
        <v>-3.8030451864574792</v>
      </c>
      <c r="J116" s="42">
        <v>1.962</v>
      </c>
      <c r="K116" s="6">
        <v>18956</v>
      </c>
      <c r="L116" s="6">
        <v>30119</v>
      </c>
      <c r="M116" s="6">
        <v>14766</v>
      </c>
      <c r="N116" s="24">
        <v>1.0780549059573964E-2</v>
      </c>
      <c r="O116" s="24">
        <v>1.0826267150246403E-2</v>
      </c>
      <c r="P116" s="24">
        <v>1.0190455092225482E-2</v>
      </c>
      <c r="Q116" s="24">
        <v>1.0599090434015282E-2</v>
      </c>
      <c r="R116" s="24">
        <v>3.5462609587202405E-4</v>
      </c>
      <c r="S116" s="24">
        <v>3.3458163045192557E-2</v>
      </c>
    </row>
    <row r="117" spans="1:19" ht="25.15" x14ac:dyDescent="0.35">
      <c r="A117" s="57"/>
      <c r="B117" s="57"/>
      <c r="C117" s="58"/>
      <c r="D117" s="6">
        <v>113</v>
      </c>
      <c r="E117" s="6" t="s">
        <v>535</v>
      </c>
      <c r="F117" s="6" t="s">
        <v>792</v>
      </c>
      <c r="G117" s="21">
        <v>1460.8635500000003</v>
      </c>
      <c r="H117" s="21">
        <v>1460.8587</v>
      </c>
      <c r="I117" s="7">
        <v>-3.3199541464775941</v>
      </c>
      <c r="J117" s="42">
        <v>1.9279999999999999</v>
      </c>
      <c r="K117" s="6">
        <v>14561</v>
      </c>
      <c r="L117" s="6">
        <v>49044</v>
      </c>
      <c r="M117" s="6">
        <v>11160</v>
      </c>
      <c r="N117" s="24">
        <v>8.2810495281945822E-3</v>
      </c>
      <c r="O117" s="24">
        <v>1.762885375067846E-2</v>
      </c>
      <c r="P117" s="24">
        <v>7.7018474081834197E-3</v>
      </c>
      <c r="Q117" s="24">
        <v>1.1203916895685487E-2</v>
      </c>
      <c r="R117" s="24">
        <v>5.5716899561032316E-3</v>
      </c>
      <c r="S117" s="24">
        <v>0.49729840090556471</v>
      </c>
    </row>
    <row r="118" spans="1:19" ht="25.15" x14ac:dyDescent="0.35">
      <c r="A118" s="57"/>
      <c r="B118" s="57"/>
      <c r="C118" s="58"/>
      <c r="D118" s="6">
        <v>114</v>
      </c>
      <c r="E118" s="6" t="s">
        <v>536</v>
      </c>
      <c r="F118" s="6" t="s">
        <v>792</v>
      </c>
      <c r="G118" s="21">
        <v>1488.8948500000004</v>
      </c>
      <c r="H118" s="21">
        <v>1488.8971999999999</v>
      </c>
      <c r="I118" s="7">
        <v>1.5783518893384498</v>
      </c>
      <c r="J118" s="42">
        <v>1.9510000000000001</v>
      </c>
      <c r="K118" s="6">
        <v>16541</v>
      </c>
      <c r="L118" s="6">
        <v>4681</v>
      </c>
      <c r="M118" s="6">
        <v>12459</v>
      </c>
      <c r="N118" s="24">
        <v>9.4071039245839285E-3</v>
      </c>
      <c r="O118" s="24">
        <v>1.6825842999536309E-3</v>
      </c>
      <c r="P118" s="24">
        <v>8.5983258833832645E-3</v>
      </c>
      <c r="Q118" s="24">
        <v>6.5626713693069409E-3</v>
      </c>
      <c r="R118" s="24">
        <v>4.2455821548209541E-3</v>
      </c>
      <c r="S118" s="24">
        <v>0.64692895863675015</v>
      </c>
    </row>
    <row r="119" spans="1:19" ht="25.15" x14ac:dyDescent="0.35">
      <c r="A119" s="57"/>
      <c r="B119" s="57"/>
      <c r="C119" s="58"/>
      <c r="D119" s="6">
        <v>115</v>
      </c>
      <c r="E119" s="6" t="s">
        <v>537</v>
      </c>
      <c r="F119" s="6" t="s">
        <v>792</v>
      </c>
      <c r="G119" s="21">
        <v>1344.7645599999998</v>
      </c>
      <c r="H119" s="21">
        <v>1344.7599</v>
      </c>
      <c r="I119" s="7">
        <v>-3.4652906080679946</v>
      </c>
      <c r="J119" s="42">
        <v>1.768</v>
      </c>
      <c r="K119" s="6">
        <v>3456</v>
      </c>
      <c r="L119" s="6">
        <v>7343</v>
      </c>
      <c r="M119" s="6">
        <v>2830</v>
      </c>
      <c r="N119" s="24">
        <v>1.965476764606859E-3</v>
      </c>
      <c r="O119" s="24">
        <v>2.6394395459430702E-3</v>
      </c>
      <c r="P119" s="24">
        <v>1.9530670398888064E-3</v>
      </c>
      <c r="Q119" s="24">
        <v>2.1859944501462451E-3</v>
      </c>
      <c r="R119" s="24">
        <v>3.9274398976119073E-4</v>
      </c>
      <c r="S119" s="24">
        <v>0.179663763434951</v>
      </c>
    </row>
    <row r="120" spans="1:19" ht="25.15" x14ac:dyDescent="0.35">
      <c r="A120" s="57"/>
      <c r="B120" s="57"/>
      <c r="C120" s="58"/>
      <c r="D120" s="6">
        <v>116</v>
      </c>
      <c r="E120" s="6" t="s">
        <v>538</v>
      </c>
      <c r="F120" s="6" t="s">
        <v>792</v>
      </c>
      <c r="G120" s="21">
        <v>1372.7958599999999</v>
      </c>
      <c r="H120" s="21">
        <v>1372.7902999999999</v>
      </c>
      <c r="I120" s="7">
        <v>-4.0501287642720003</v>
      </c>
      <c r="J120" s="42">
        <v>1.792</v>
      </c>
      <c r="K120" s="6">
        <v>49874</v>
      </c>
      <c r="L120" s="6">
        <v>82710</v>
      </c>
      <c r="M120" s="6">
        <v>42375</v>
      </c>
      <c r="N120" s="24">
        <v>2.8364059073496092E-2</v>
      </c>
      <c r="O120" s="24">
        <v>2.9730089179484047E-2</v>
      </c>
      <c r="P120" s="24">
        <v>2.9244245871126562E-2</v>
      </c>
      <c r="Q120" s="24">
        <v>2.91127980413689E-2</v>
      </c>
      <c r="R120" s="24">
        <v>6.9243661195618868E-4</v>
      </c>
      <c r="S120" s="24">
        <v>2.3784612216669984E-2</v>
      </c>
    </row>
    <row r="121" spans="1:19" ht="25.15" x14ac:dyDescent="0.35">
      <c r="A121" s="57"/>
      <c r="B121" s="57"/>
      <c r="C121" s="58"/>
      <c r="D121" s="6">
        <v>117</v>
      </c>
      <c r="E121" s="6" t="s">
        <v>539</v>
      </c>
      <c r="F121" s="6" t="s">
        <v>792</v>
      </c>
      <c r="G121" s="21">
        <v>1400.82716</v>
      </c>
      <c r="H121" s="21">
        <v>1400.8199</v>
      </c>
      <c r="I121" s="7">
        <v>-5.1826522267654553</v>
      </c>
      <c r="J121" s="42">
        <v>1.8240000000000001</v>
      </c>
      <c r="K121" s="6">
        <v>7689</v>
      </c>
      <c r="L121" s="6">
        <v>17227</v>
      </c>
      <c r="M121" s="6">
        <v>6681</v>
      </c>
      <c r="N121" s="24">
        <v>4.3728445726452948E-3</v>
      </c>
      <c r="O121" s="24">
        <v>6.1922409176033326E-3</v>
      </c>
      <c r="P121" s="24">
        <v>4.6107564994689451E-3</v>
      </c>
      <c r="Q121" s="24">
        <v>5.058613996572525E-3</v>
      </c>
      <c r="R121" s="24">
        <v>9.8893023934733563E-4</v>
      </c>
      <c r="S121" s="24">
        <v>0.19549430733742237</v>
      </c>
    </row>
    <row r="122" spans="1:19" ht="25.15" x14ac:dyDescent="0.35">
      <c r="A122" s="57"/>
      <c r="B122" s="57"/>
      <c r="C122" s="58"/>
      <c r="D122" s="6">
        <v>118</v>
      </c>
      <c r="E122" s="6" t="s">
        <v>540</v>
      </c>
      <c r="F122" s="6" t="s">
        <v>792</v>
      </c>
      <c r="G122" s="21">
        <v>1428.8584600000002</v>
      </c>
      <c r="H122" s="21">
        <v>1428.8536999999999</v>
      </c>
      <c r="I122" s="7">
        <v>-3.3313306625628498</v>
      </c>
      <c r="J122" s="42">
        <v>1.859</v>
      </c>
      <c r="K122" s="6">
        <v>14581</v>
      </c>
      <c r="L122" s="6">
        <v>20380</v>
      </c>
      <c r="M122" s="6">
        <v>11629</v>
      </c>
      <c r="N122" s="24">
        <v>8.2924238150267979E-3</v>
      </c>
      <c r="O122" s="24">
        <v>7.3255859929619738E-3</v>
      </c>
      <c r="P122" s="24">
        <v>8.0255182356420238E-3</v>
      </c>
      <c r="Q122" s="24">
        <v>7.8811760145435991E-3</v>
      </c>
      <c r="R122" s="24">
        <v>4.9931938790465883E-4</v>
      </c>
      <c r="S122" s="24">
        <v>6.335594928767424E-2</v>
      </c>
    </row>
    <row r="123" spans="1:19" ht="25.15" x14ac:dyDescent="0.35">
      <c r="A123" s="57"/>
      <c r="B123" s="57"/>
      <c r="C123" s="58"/>
      <c r="D123" s="6">
        <v>119</v>
      </c>
      <c r="E123" s="6" t="s">
        <v>541</v>
      </c>
      <c r="F123" s="6" t="s">
        <v>792</v>
      </c>
      <c r="G123" s="21">
        <v>1456.8897600000003</v>
      </c>
      <c r="H123" s="21">
        <v>1456.883</v>
      </c>
      <c r="I123" s="7">
        <v>-4.6400216308837523</v>
      </c>
      <c r="J123" s="42">
        <v>1.885</v>
      </c>
      <c r="K123" s="6">
        <v>39541</v>
      </c>
      <c r="L123" s="6">
        <v>77625</v>
      </c>
      <c r="M123" s="6">
        <v>32772</v>
      </c>
      <c r="N123" s="24">
        <v>2.2487533781631892E-2</v>
      </c>
      <c r="O123" s="24">
        <v>2.7902287178786712E-2</v>
      </c>
      <c r="P123" s="24">
        <v>2.261693039973002E-2</v>
      </c>
      <c r="Q123" s="24">
        <v>2.433558378671621E-2</v>
      </c>
      <c r="R123" s="24">
        <v>3.089533247344854E-3</v>
      </c>
      <c r="S123" s="24">
        <v>0.12695537836373183</v>
      </c>
    </row>
    <row r="124" spans="1:19" ht="25.15" x14ac:dyDescent="0.35">
      <c r="A124" s="57"/>
      <c r="B124" s="57"/>
      <c r="C124" s="58"/>
      <c r="D124" s="6">
        <v>120</v>
      </c>
      <c r="E124" s="6" t="s">
        <v>542</v>
      </c>
      <c r="F124" s="6" t="s">
        <v>792</v>
      </c>
      <c r="G124" s="21">
        <v>1470.9054100000003</v>
      </c>
      <c r="H124" s="21">
        <v>1470.9005999999999</v>
      </c>
      <c r="I124" s="7">
        <v>-3.2700947101428288</v>
      </c>
      <c r="J124" s="42">
        <v>1.9</v>
      </c>
      <c r="K124" s="6">
        <v>13854</v>
      </c>
      <c r="L124" s="6">
        <v>26248</v>
      </c>
      <c r="M124" s="6">
        <v>10490</v>
      </c>
      <c r="N124" s="24">
        <v>7.8789684886757597E-3</v>
      </c>
      <c r="O124" s="24">
        <v>9.4348371512888076E-3</v>
      </c>
      <c r="P124" s="24">
        <v>7.2394605118139849E-3</v>
      </c>
      <c r="Q124" s="24">
        <v>8.1844220505928513E-3</v>
      </c>
      <c r="R124" s="24">
        <v>1.1291129510167795E-3</v>
      </c>
      <c r="S124" s="24">
        <v>0.13795878854206822</v>
      </c>
    </row>
    <row r="125" spans="1:19" ht="25.15" x14ac:dyDescent="0.35">
      <c r="A125" s="57"/>
      <c r="B125" s="57"/>
      <c r="C125" s="58"/>
      <c r="D125" s="6">
        <v>121</v>
      </c>
      <c r="E125" s="6" t="s">
        <v>543</v>
      </c>
      <c r="F125" s="6" t="s">
        <v>792</v>
      </c>
      <c r="G125" s="21">
        <v>1484.9210600000004</v>
      </c>
      <c r="H125" s="21">
        <v>1484.9142999999999</v>
      </c>
      <c r="I125" s="7">
        <v>-4.5524305517226704</v>
      </c>
      <c r="J125" s="42">
        <v>1.909</v>
      </c>
      <c r="K125" s="6">
        <v>69845</v>
      </c>
      <c r="L125" s="6">
        <v>199314</v>
      </c>
      <c r="M125" s="6">
        <v>60158</v>
      </c>
      <c r="N125" s="24">
        <v>3.9721853189805E-2</v>
      </c>
      <c r="O125" s="24">
        <v>7.1643368331757745E-2</v>
      </c>
      <c r="P125" s="24">
        <v>4.1516822256406648E-2</v>
      </c>
      <c r="Q125" s="24">
        <v>5.0960681259323133E-2</v>
      </c>
      <c r="R125" s="24">
        <v>1.7934202990088643E-2</v>
      </c>
      <c r="S125" s="24">
        <v>0.35192235556716822</v>
      </c>
    </row>
    <row r="126" spans="1:19" ht="25.15" x14ac:dyDescent="0.35">
      <c r="A126" s="57"/>
      <c r="B126" s="57"/>
      <c r="C126" s="58"/>
      <c r="D126" s="6">
        <v>122</v>
      </c>
      <c r="E126" s="6" t="s">
        <v>544</v>
      </c>
      <c r="F126" s="6" t="s">
        <v>792</v>
      </c>
      <c r="G126" s="21">
        <v>1498.9367100000004</v>
      </c>
      <c r="H126" s="21">
        <v>1498.9308000000001</v>
      </c>
      <c r="I126" s="7">
        <v>-3.942794889794059</v>
      </c>
      <c r="J126" s="42">
        <v>1.9179999999999999</v>
      </c>
      <c r="K126" s="6">
        <v>13851</v>
      </c>
      <c r="L126" s="6">
        <v>31951</v>
      </c>
      <c r="M126" s="6">
        <v>10463</v>
      </c>
      <c r="N126" s="24">
        <v>7.8772623456509275E-3</v>
      </c>
      <c r="O126" s="24">
        <v>1.1484779100153485E-2</v>
      </c>
      <c r="P126" s="24">
        <v>7.2208270100199935E-3</v>
      </c>
      <c r="Q126" s="24">
        <v>8.8609561519414678E-3</v>
      </c>
      <c r="R126" s="24">
        <v>2.2958793489944594E-3</v>
      </c>
      <c r="S126" s="24">
        <v>0.25910063311750209</v>
      </c>
    </row>
    <row r="127" spans="1:19" ht="25.15" x14ac:dyDescent="0.35">
      <c r="A127" s="57"/>
      <c r="B127" s="57"/>
      <c r="C127" s="58"/>
      <c r="D127" s="6">
        <v>123</v>
      </c>
      <c r="E127" s="6" t="s">
        <v>545</v>
      </c>
      <c r="F127" s="6" t="s">
        <v>792</v>
      </c>
      <c r="G127" s="21">
        <v>1512.9523600000005</v>
      </c>
      <c r="H127" s="21">
        <v>1512.9460999999999</v>
      </c>
      <c r="I127" s="7">
        <v>-4.1376054964254942</v>
      </c>
      <c r="J127" s="42">
        <v>1.9279999999999999</v>
      </c>
      <c r="K127" s="6">
        <v>57894</v>
      </c>
      <c r="L127" s="6">
        <v>92911</v>
      </c>
      <c r="M127" s="6">
        <v>48755</v>
      </c>
      <c r="N127" s="24">
        <v>3.2925148093214555E-2</v>
      </c>
      <c r="O127" s="24">
        <v>3.339683612326251E-2</v>
      </c>
      <c r="P127" s="24">
        <v>3.3647273332077295E-2</v>
      </c>
      <c r="Q127" s="24">
        <v>3.3323085849518118E-2</v>
      </c>
      <c r="R127" s="24">
        <v>3.6666816375119263E-4</v>
      </c>
      <c r="S127" s="24">
        <v>1.1003427635934112E-2</v>
      </c>
    </row>
    <row r="128" spans="1:19" ht="25.15" x14ac:dyDescent="0.35">
      <c r="A128" s="57"/>
      <c r="B128" s="57"/>
      <c r="C128" s="58"/>
      <c r="D128" s="6">
        <v>124</v>
      </c>
      <c r="E128" s="6" t="s">
        <v>546</v>
      </c>
      <c r="F128" s="6" t="s">
        <v>792</v>
      </c>
      <c r="G128" s="21">
        <v>1454.8741100000002</v>
      </c>
      <c r="H128" s="21">
        <v>1454.8702000000001</v>
      </c>
      <c r="I128" s="7">
        <v>-2.6875177537750257</v>
      </c>
      <c r="J128" s="42">
        <v>1.87</v>
      </c>
      <c r="K128" s="6">
        <v>25612</v>
      </c>
      <c r="L128" s="6">
        <v>21245</v>
      </c>
      <c r="M128" s="6">
        <v>17638</v>
      </c>
      <c r="N128" s="24">
        <v>1.4565911717335324E-2</v>
      </c>
      <c r="O128" s="24">
        <v>7.6365100304453945E-3</v>
      </c>
      <c r="P128" s="24">
        <v>1.2172507579349387E-2</v>
      </c>
      <c r="Q128" s="24">
        <v>1.1458309775710036E-2</v>
      </c>
      <c r="R128" s="24">
        <v>3.51947592854543E-3</v>
      </c>
      <c r="S128" s="24">
        <v>0.30715489434630328</v>
      </c>
    </row>
    <row r="129" spans="1:19" ht="25.15" x14ac:dyDescent="0.35">
      <c r="A129" s="57"/>
      <c r="B129" s="57"/>
      <c r="C129" s="58"/>
      <c r="D129" s="6">
        <v>125</v>
      </c>
      <c r="E129" s="6" t="s">
        <v>547</v>
      </c>
      <c r="F129" s="6" t="s">
        <v>792</v>
      </c>
      <c r="G129" s="21">
        <v>1468.8897600000003</v>
      </c>
      <c r="H129" s="21">
        <v>1468.8839</v>
      </c>
      <c r="I129" s="7">
        <v>-3.9894076191337762</v>
      </c>
      <c r="J129" s="42">
        <v>1.877</v>
      </c>
      <c r="K129" s="6">
        <v>8951</v>
      </c>
      <c r="L129" s="6">
        <v>17855</v>
      </c>
      <c r="M129" s="6">
        <v>7923</v>
      </c>
      <c r="N129" s="24">
        <v>5.0905620717581011E-3</v>
      </c>
      <c r="O129" s="24">
        <v>6.4179753633138393E-3</v>
      </c>
      <c r="P129" s="24">
        <v>5.4678975819925837E-3</v>
      </c>
      <c r="Q129" s="24">
        <v>5.6588116723548408E-3</v>
      </c>
      <c r="R129" s="24">
        <v>6.839902441364541E-4</v>
      </c>
      <c r="S129" s="24">
        <v>0.12087171012917283</v>
      </c>
    </row>
    <row r="130" spans="1:19" ht="25.15" x14ac:dyDescent="0.35">
      <c r="A130" s="57"/>
      <c r="B130" s="57"/>
      <c r="C130" s="58"/>
      <c r="D130" s="6">
        <v>126</v>
      </c>
      <c r="E130" s="6" t="s">
        <v>548</v>
      </c>
      <c r="F130" s="6" t="s">
        <v>792</v>
      </c>
      <c r="G130" s="21">
        <v>1482.9054100000003</v>
      </c>
      <c r="H130" s="21">
        <v>1482.8996</v>
      </c>
      <c r="I130" s="7">
        <v>-3.9179842228357784</v>
      </c>
      <c r="J130" s="42">
        <v>1.891</v>
      </c>
      <c r="K130" s="6">
        <v>85413</v>
      </c>
      <c r="L130" s="6">
        <v>199314</v>
      </c>
      <c r="M130" s="6">
        <v>77072</v>
      </c>
      <c r="N130" s="24">
        <v>4.857559806000164E-2</v>
      </c>
      <c r="O130" s="24">
        <v>7.1643368331757745E-2</v>
      </c>
      <c r="P130" s="24">
        <v>5.3189675935798618E-2</v>
      </c>
      <c r="Q130" s="24">
        <v>5.7802880775852668E-2</v>
      </c>
      <c r="R130" s="24">
        <v>1.2206217698363884E-2</v>
      </c>
      <c r="S130" s="24">
        <v>0.21116971221031375</v>
      </c>
    </row>
    <row r="131" spans="1:19" ht="25.15" x14ac:dyDescent="0.35">
      <c r="A131" s="57"/>
      <c r="B131" s="57"/>
      <c r="C131" s="58"/>
      <c r="D131" s="6">
        <v>127</v>
      </c>
      <c r="E131" s="6" t="s">
        <v>549</v>
      </c>
      <c r="F131" s="6" t="s">
        <v>792</v>
      </c>
      <c r="G131" s="21">
        <v>1496.9210600000004</v>
      </c>
      <c r="H131" s="21">
        <v>1496.9147</v>
      </c>
      <c r="I131" s="7">
        <v>-4.2487210383114302</v>
      </c>
      <c r="J131" s="42">
        <v>1.903</v>
      </c>
      <c r="K131" s="6">
        <v>15421</v>
      </c>
      <c r="L131" s="6">
        <v>18341</v>
      </c>
      <c r="M131" s="6">
        <v>11924</v>
      </c>
      <c r="N131" s="24">
        <v>8.7701438619798532E-3</v>
      </c>
      <c r="O131" s="24">
        <v>6.5926679439114603E-3</v>
      </c>
      <c r="P131" s="24">
        <v>8.2291064959837904E-3</v>
      </c>
      <c r="Q131" s="24">
        <v>7.863972767291701E-3</v>
      </c>
      <c r="R131" s="24">
        <v>1.133729387161411E-3</v>
      </c>
      <c r="S131" s="24">
        <v>0.14416751185569782</v>
      </c>
    </row>
    <row r="132" spans="1:19" ht="25.15" x14ac:dyDescent="0.35">
      <c r="A132" s="57"/>
      <c r="B132" s="57"/>
      <c r="C132" s="58"/>
      <c r="D132" s="6">
        <v>128</v>
      </c>
      <c r="E132" s="6" t="s">
        <v>550</v>
      </c>
      <c r="F132" s="6" t="s">
        <v>792</v>
      </c>
      <c r="G132" s="21">
        <v>1510.9367100000004</v>
      </c>
      <c r="H132" s="21">
        <v>1510.9313</v>
      </c>
      <c r="I132" s="7">
        <v>-3.580560300529219</v>
      </c>
      <c r="J132" s="42">
        <v>1.913</v>
      </c>
      <c r="K132" s="6">
        <v>63512</v>
      </c>
      <c r="L132" s="6">
        <v>133589</v>
      </c>
      <c r="M132" s="6">
        <v>54838</v>
      </c>
      <c r="N132" s="24">
        <v>3.6120185264383924E-2</v>
      </c>
      <c r="O132" s="24">
        <v>4.8018533229332541E-2</v>
      </c>
      <c r="P132" s="24">
        <v>3.7845332273294119E-2</v>
      </c>
      <c r="Q132" s="24">
        <v>4.0661350255670192E-2</v>
      </c>
      <c r="R132" s="24">
        <v>6.4296297740654073E-3</v>
      </c>
      <c r="S132" s="24">
        <v>0.15812632226025994</v>
      </c>
    </row>
    <row r="133" spans="1:19" ht="25.15" x14ac:dyDescent="0.35">
      <c r="A133" s="57"/>
      <c r="B133" s="57"/>
      <c r="C133" s="58"/>
      <c r="D133" s="6">
        <v>129</v>
      </c>
      <c r="E133" s="6" t="s">
        <v>551</v>
      </c>
      <c r="F133" s="6" t="s">
        <v>792</v>
      </c>
      <c r="G133" s="21">
        <v>1480.8897600000003</v>
      </c>
      <c r="H133" s="21">
        <v>1480.8821</v>
      </c>
      <c r="I133" s="7">
        <v>-5.1725659850700128</v>
      </c>
      <c r="J133" s="42">
        <v>1.8779999999999999</v>
      </c>
      <c r="K133" s="6">
        <v>16574</v>
      </c>
      <c r="L133" s="6">
        <v>41413</v>
      </c>
      <c r="M133" s="6">
        <v>13443</v>
      </c>
      <c r="N133" s="24">
        <v>9.4258714978570843E-3</v>
      </c>
      <c r="O133" s="24">
        <v>1.4885892675492356E-2</v>
      </c>
      <c r="P133" s="24">
        <v>9.2774135043198671E-3</v>
      </c>
      <c r="Q133" s="24">
        <v>1.1196392559223103E-2</v>
      </c>
      <c r="R133" s="24">
        <v>3.1960629335049712E-3</v>
      </c>
      <c r="S133" s="24">
        <v>0.28545470486136115</v>
      </c>
    </row>
    <row r="134" spans="1:19" ht="25.15" x14ac:dyDescent="0.35">
      <c r="A134" s="57"/>
      <c r="B134" s="57"/>
      <c r="C134" s="58"/>
      <c r="D134" s="6">
        <v>130</v>
      </c>
      <c r="E134" s="6" t="s">
        <v>552</v>
      </c>
      <c r="F134" s="6" t="s">
        <v>792</v>
      </c>
      <c r="G134" s="21">
        <v>1508.9210600000004</v>
      </c>
      <c r="H134" s="21">
        <v>1508.915</v>
      </c>
      <c r="I134" s="7">
        <v>-4.016114666985132</v>
      </c>
      <c r="J134" s="42">
        <v>1.9</v>
      </c>
      <c r="K134" s="6">
        <v>26851</v>
      </c>
      <c r="L134" s="6">
        <v>34458</v>
      </c>
      <c r="M134" s="6">
        <v>19640</v>
      </c>
      <c r="N134" s="24">
        <v>1.5270548786591081E-2</v>
      </c>
      <c r="O134" s="24">
        <v>1.2385919634223931E-2</v>
      </c>
      <c r="P134" s="24">
        <v>1.35541472308891E-2</v>
      </c>
      <c r="Q134" s="24">
        <v>1.3736871883901372E-2</v>
      </c>
      <c r="R134" s="24">
        <v>1.4509695244165008E-3</v>
      </c>
      <c r="S134" s="24">
        <v>0.10562590498619508</v>
      </c>
    </row>
    <row r="135" spans="1:19" ht="25.15" x14ac:dyDescent="0.35">
      <c r="A135" s="57"/>
      <c r="B135" s="57"/>
      <c r="C135" s="58"/>
      <c r="D135" s="6">
        <v>131</v>
      </c>
      <c r="E135" s="6" t="s">
        <v>553</v>
      </c>
      <c r="F135" s="6" t="s">
        <v>792</v>
      </c>
      <c r="G135" s="21">
        <v>1478.8741100000002</v>
      </c>
      <c r="H135" s="21">
        <v>1478.8693000000001</v>
      </c>
      <c r="I135" s="7">
        <v>-3.252474275943674</v>
      </c>
      <c r="J135" s="42">
        <v>1.8759999999999999</v>
      </c>
      <c r="K135" s="6">
        <v>9851</v>
      </c>
      <c r="L135" s="6">
        <v>8289</v>
      </c>
      <c r="M135" s="6">
        <v>7398</v>
      </c>
      <c r="N135" s="24">
        <v>5.6024049792078034E-3</v>
      </c>
      <c r="O135" s="24">
        <v>2.9794790135260945E-3</v>
      </c>
      <c r="P135" s="24">
        <v>5.1055794915538478E-3</v>
      </c>
      <c r="Q135" s="24">
        <v>4.5624878280959152E-3</v>
      </c>
      <c r="R135" s="24">
        <v>1.3932503621208788E-3</v>
      </c>
      <c r="S135" s="24">
        <v>0.3053707570552206</v>
      </c>
    </row>
    <row r="136" spans="1:19" ht="25.15" x14ac:dyDescent="0.35">
      <c r="A136" s="57"/>
      <c r="B136" s="57"/>
      <c r="C136" s="58"/>
      <c r="D136" s="6">
        <v>132</v>
      </c>
      <c r="E136" s="6" t="s">
        <v>554</v>
      </c>
      <c r="F136" s="6" t="s">
        <v>792</v>
      </c>
      <c r="G136" s="21">
        <v>1506.9054100000003</v>
      </c>
      <c r="H136" s="21">
        <v>1506.8959</v>
      </c>
      <c r="I136" s="7">
        <v>-6.3109468830684872</v>
      </c>
      <c r="J136" s="42">
        <v>1.8959999999999999</v>
      </c>
      <c r="K136" s="6">
        <v>10266</v>
      </c>
      <c r="L136" s="6">
        <v>10311</v>
      </c>
      <c r="M136" s="6">
        <v>8169</v>
      </c>
      <c r="N136" s="24">
        <v>5.838421430976278E-3</v>
      </c>
      <c r="O136" s="24">
        <v>3.706286416753234E-3</v>
      </c>
      <c r="P136" s="24">
        <v>5.6376694872267343E-3</v>
      </c>
      <c r="Q136" s="24">
        <v>5.0607924449854154E-3</v>
      </c>
      <c r="R136" s="24">
        <v>1.177323350281389E-3</v>
      </c>
      <c r="S136" s="24">
        <v>0.23263616579414609</v>
      </c>
    </row>
    <row r="137" spans="1:19" ht="25.15" x14ac:dyDescent="0.35">
      <c r="A137" s="57"/>
      <c r="B137" s="57"/>
      <c r="C137" s="58"/>
      <c r="D137" s="6">
        <v>133</v>
      </c>
      <c r="E137" s="6" t="s">
        <v>555</v>
      </c>
      <c r="F137" s="6" t="s">
        <v>792</v>
      </c>
      <c r="G137" s="21">
        <v>1370.7802099999999</v>
      </c>
      <c r="H137" s="21">
        <v>1370.7765999999999</v>
      </c>
      <c r="I137" s="7">
        <v>-2.6335367067931141</v>
      </c>
      <c r="J137" s="42">
        <v>1.829</v>
      </c>
      <c r="K137" s="6">
        <v>14562</v>
      </c>
      <c r="L137" s="6">
        <v>13828</v>
      </c>
      <c r="M137" s="6">
        <v>12235</v>
      </c>
      <c r="N137" s="24">
        <v>8.2816182425361935E-3</v>
      </c>
      <c r="O137" s="24">
        <v>4.9704712026829327E-3</v>
      </c>
      <c r="P137" s="24">
        <v>8.4437368314627375E-3</v>
      </c>
      <c r="Q137" s="24">
        <v>7.2319420922272891E-3</v>
      </c>
      <c r="R137" s="24">
        <v>1.9601679895894859E-3</v>
      </c>
      <c r="S137" s="24">
        <v>0.27104309804917071</v>
      </c>
    </row>
    <row r="138" spans="1:19" ht="25.15" x14ac:dyDescent="0.35">
      <c r="A138" s="57"/>
      <c r="B138" s="57"/>
      <c r="C138" s="58"/>
      <c r="D138" s="6">
        <v>134</v>
      </c>
      <c r="E138" s="6" t="s">
        <v>556</v>
      </c>
      <c r="F138" s="6" t="s">
        <v>792</v>
      </c>
      <c r="G138" s="21">
        <v>1482.9054100000003</v>
      </c>
      <c r="H138" s="21">
        <v>1482.8958</v>
      </c>
      <c r="I138" s="7">
        <v>-6.4805212358713007</v>
      </c>
      <c r="J138" s="42">
        <v>1.9370000000000001</v>
      </c>
      <c r="K138" s="6">
        <v>36541</v>
      </c>
      <c r="L138" s="6">
        <v>40397</v>
      </c>
      <c r="M138" s="6">
        <v>28948</v>
      </c>
      <c r="N138" s="24">
        <v>2.078139075679955E-2</v>
      </c>
      <c r="O138" s="24">
        <v>1.4520691725107206E-2</v>
      </c>
      <c r="P138" s="24">
        <v>1.9977874441943873E-2</v>
      </c>
      <c r="Q138" s="24">
        <v>1.8426652307950209E-2</v>
      </c>
      <c r="R138" s="24">
        <v>3.406435919418162E-3</v>
      </c>
      <c r="S138" s="24">
        <v>0.18486461146002359</v>
      </c>
    </row>
    <row r="139" spans="1:19" ht="25.15" x14ac:dyDescent="0.35">
      <c r="A139" s="57"/>
      <c r="B139" s="57"/>
      <c r="C139" s="58"/>
      <c r="D139" s="6">
        <v>135</v>
      </c>
      <c r="E139" s="6" t="s">
        <v>557</v>
      </c>
      <c r="F139" s="6" t="s">
        <v>792</v>
      </c>
      <c r="G139" s="21">
        <v>1480.8897600000003</v>
      </c>
      <c r="H139" s="21">
        <v>1480.8843999999999</v>
      </c>
      <c r="I139" s="7">
        <v>-3.6194456502535979</v>
      </c>
      <c r="J139" s="42">
        <v>1.931</v>
      </c>
      <c r="K139" s="6">
        <v>39854</v>
      </c>
      <c r="L139" s="6">
        <v>33424</v>
      </c>
      <c r="M139" s="6">
        <v>32787</v>
      </c>
      <c r="N139" s="24">
        <v>2.2665541370556066E-2</v>
      </c>
      <c r="O139" s="24">
        <v>1.2014248588261089E-2</v>
      </c>
      <c r="P139" s="24">
        <v>2.2627282345171126E-2</v>
      </c>
      <c r="Q139" s="24">
        <v>1.9102357434662761E-2</v>
      </c>
      <c r="R139" s="24">
        <v>6.138512132600556E-3</v>
      </c>
      <c r="S139" s="24">
        <v>0.32134840705376672</v>
      </c>
    </row>
    <row r="140" spans="1:19" ht="25.15" x14ac:dyDescent="0.35">
      <c r="A140" s="57"/>
      <c r="B140" s="57"/>
      <c r="C140" s="58"/>
      <c r="D140" s="6">
        <v>136</v>
      </c>
      <c r="E140" s="6" t="s">
        <v>506</v>
      </c>
      <c r="F140" s="6" t="s">
        <v>792</v>
      </c>
      <c r="G140" s="21">
        <v>1508.9210600000004</v>
      </c>
      <c r="H140" s="21">
        <v>1508.9157</v>
      </c>
      <c r="I140" s="7">
        <v>-3.5522070321803936</v>
      </c>
      <c r="J140" s="42">
        <v>1.931</v>
      </c>
      <c r="K140" s="6">
        <v>39875</v>
      </c>
      <c r="L140" s="6">
        <v>40991</v>
      </c>
      <c r="M140" s="6">
        <v>32681</v>
      </c>
      <c r="N140" s="24">
        <v>2.2677484371729891E-2</v>
      </c>
      <c r="O140" s="24">
        <v>1.4734204879170966E-2</v>
      </c>
      <c r="P140" s="24">
        <v>2.2554128597387306E-2</v>
      </c>
      <c r="Q140" s="24">
        <v>1.9988605949429385E-2</v>
      </c>
      <c r="R140" s="24">
        <v>4.5508627882101197E-3</v>
      </c>
      <c r="S140" s="24">
        <v>0.22767284520609768</v>
      </c>
    </row>
    <row r="141" spans="1:19" ht="25.15" x14ac:dyDescent="0.35">
      <c r="A141" s="57"/>
      <c r="B141" s="57"/>
      <c r="C141" s="58"/>
      <c r="D141" s="6">
        <v>137</v>
      </c>
      <c r="E141" s="6" t="s">
        <v>505</v>
      </c>
      <c r="F141" s="6" t="s">
        <v>792</v>
      </c>
      <c r="G141" s="21">
        <v>1478.8741100000002</v>
      </c>
      <c r="H141" s="21">
        <v>1478.873</v>
      </c>
      <c r="I141" s="7">
        <v>-0.75057098683901979</v>
      </c>
      <c r="J141" s="42">
        <v>1.925</v>
      </c>
      <c r="K141" s="6">
        <v>13465</v>
      </c>
      <c r="L141" s="6">
        <v>5693</v>
      </c>
      <c r="M141" s="6">
        <v>11051</v>
      </c>
      <c r="N141" s="24">
        <v>7.6577386097891661E-3</v>
      </c>
      <c r="O141" s="24">
        <v>2.0463474513215171E-3</v>
      </c>
      <c r="P141" s="24">
        <v>7.6266232713113778E-3</v>
      </c>
      <c r="Q141" s="24">
        <v>5.7769031108073536E-3</v>
      </c>
      <c r="R141" s="24">
        <v>3.2307934300204798E-3</v>
      </c>
      <c r="S141" s="24">
        <v>0.55926044942252096</v>
      </c>
    </row>
    <row r="142" spans="1:19" ht="25.15" x14ac:dyDescent="0.35">
      <c r="A142" s="57"/>
      <c r="B142" s="57"/>
      <c r="C142" s="58"/>
      <c r="D142" s="6">
        <v>138</v>
      </c>
      <c r="E142" s="6" t="s">
        <v>504</v>
      </c>
      <c r="F142" s="6" t="s">
        <v>792</v>
      </c>
      <c r="G142" s="21">
        <v>1506.9054100000003</v>
      </c>
      <c r="H142" s="21">
        <v>1506.91</v>
      </c>
      <c r="I142" s="7">
        <v>3.0459775174475263</v>
      </c>
      <c r="J142" s="42">
        <v>1.9470000000000001</v>
      </c>
      <c r="K142" s="6">
        <v>13561</v>
      </c>
      <c r="L142" s="6">
        <v>8951</v>
      </c>
      <c r="M142" s="6">
        <v>10206</v>
      </c>
      <c r="N142" s="24">
        <v>7.7123351865838012E-3</v>
      </c>
      <c r="O142" s="24">
        <v>3.2174347508833476E-3</v>
      </c>
      <c r="P142" s="24">
        <v>7.043463678129031E-3</v>
      </c>
      <c r="Q142" s="24">
        <v>5.9910778718653933E-3</v>
      </c>
      <c r="R142" s="24">
        <v>2.4252153297457746E-3</v>
      </c>
      <c r="S142" s="24">
        <v>0.40480450790579608</v>
      </c>
    </row>
    <row r="143" spans="1:19" ht="25.15" x14ac:dyDescent="0.35">
      <c r="A143" s="57"/>
      <c r="B143" s="57"/>
      <c r="C143" s="58"/>
      <c r="D143" s="6">
        <v>139</v>
      </c>
      <c r="E143" s="6" t="s">
        <v>501</v>
      </c>
      <c r="F143" s="6" t="s">
        <v>792</v>
      </c>
      <c r="G143" s="21">
        <v>1498.9003200000002</v>
      </c>
      <c r="H143" s="21">
        <v>1498.8958</v>
      </c>
      <c r="I143" s="7">
        <v>-3.0155440891387322</v>
      </c>
      <c r="J143" s="42">
        <v>1.887</v>
      </c>
      <c r="K143" s="6">
        <v>18966</v>
      </c>
      <c r="L143" s="6">
        <v>26855</v>
      </c>
      <c r="M143" s="6">
        <v>13952</v>
      </c>
      <c r="N143" s="24">
        <v>1.0786236202990072E-2</v>
      </c>
      <c r="O143" s="24">
        <v>9.6530231521586747E-3</v>
      </c>
      <c r="P143" s="24">
        <v>9.6286895196214233E-3</v>
      </c>
      <c r="Q143" s="24">
        <v>1.0022649624923391E-2</v>
      </c>
      <c r="R143" s="24">
        <v>6.6139729215563268E-4</v>
      </c>
      <c r="S143" s="24">
        <v>6.5990263743325075E-2</v>
      </c>
    </row>
    <row r="144" spans="1:19" ht="25.15" x14ac:dyDescent="0.35">
      <c r="A144" s="57"/>
      <c r="B144" s="57"/>
      <c r="C144" s="58"/>
      <c r="D144" s="6">
        <v>140</v>
      </c>
      <c r="E144" s="6" t="s">
        <v>502</v>
      </c>
      <c r="F144" s="6" t="s">
        <v>792</v>
      </c>
      <c r="G144" s="21">
        <v>1526.9316200000003</v>
      </c>
      <c r="H144" s="21">
        <v>1526.9269999999999</v>
      </c>
      <c r="I144" s="7">
        <v>-3.0256757669255849</v>
      </c>
      <c r="J144" s="42">
        <v>1.907</v>
      </c>
      <c r="K144" s="6">
        <v>20564</v>
      </c>
      <c r="L144" s="6">
        <v>23733</v>
      </c>
      <c r="M144" s="6">
        <v>15826</v>
      </c>
      <c r="N144" s="24">
        <v>1.16950417208841E-2</v>
      </c>
      <c r="O144" s="24">
        <v>8.5308210191838325E-3</v>
      </c>
      <c r="P144" s="24">
        <v>1.0921992570063693E-2</v>
      </c>
      <c r="Q144" s="24">
        <v>1.0382618436710542E-2</v>
      </c>
      <c r="R144" s="24">
        <v>1.64962617100511E-3</v>
      </c>
      <c r="S144" s="24">
        <v>0.15888344361884787</v>
      </c>
    </row>
    <row r="145" spans="1:19" ht="25.15" x14ac:dyDescent="0.35">
      <c r="A145" s="57"/>
      <c r="B145" s="57"/>
      <c r="C145" s="58"/>
      <c r="D145" s="6">
        <v>141</v>
      </c>
      <c r="E145" s="6" t="s">
        <v>503</v>
      </c>
      <c r="F145" s="6" t="s">
        <v>792</v>
      </c>
      <c r="G145" s="21">
        <v>1496.8846700000001</v>
      </c>
      <c r="H145" s="21">
        <v>1496.8766000000001</v>
      </c>
      <c r="I145" s="7">
        <v>-5.3911969050286546</v>
      </c>
      <c r="J145" s="42">
        <v>1.879</v>
      </c>
      <c r="K145" s="6">
        <v>3561</v>
      </c>
      <c r="L145" s="6">
        <v>6535</v>
      </c>
      <c r="M145" s="6">
        <v>3011</v>
      </c>
      <c r="N145" s="24">
        <v>2.0251917704759911E-3</v>
      </c>
      <c r="O145" s="24">
        <v>2.3490041444556671E-3</v>
      </c>
      <c r="P145" s="24">
        <v>2.077980514878161E-3</v>
      </c>
      <c r="Q145" s="24">
        <v>2.1507254766032729E-3</v>
      </c>
      <c r="R145" s="24">
        <v>1.7373107228667929E-4</v>
      </c>
      <c r="S145" s="24">
        <v>8.0777892937344914E-2</v>
      </c>
    </row>
    <row r="146" spans="1:19" s="29" customFormat="1" x14ac:dyDescent="0.35">
      <c r="A146" s="25"/>
      <c r="B146" s="25"/>
      <c r="C146" s="26"/>
      <c r="D146" s="25"/>
      <c r="E146" s="25"/>
      <c r="F146" s="25"/>
      <c r="G146" s="27"/>
      <c r="H146" s="27"/>
      <c r="I146" s="26"/>
      <c r="J146" s="43"/>
      <c r="K146" s="25">
        <f>SUM(K89:K145)</f>
        <v>1758352</v>
      </c>
      <c r="L146" s="25">
        <f t="shared" ref="L146:M146" si="2">SUM(L89:L145)</f>
        <v>2782030</v>
      </c>
      <c r="M146" s="25">
        <f t="shared" si="2"/>
        <v>1449003</v>
      </c>
      <c r="N146" s="28">
        <v>0.99999999999999978</v>
      </c>
      <c r="O146" s="28">
        <v>0.99999999999999989</v>
      </c>
      <c r="P146" s="28">
        <v>1</v>
      </c>
      <c r="Q146" s="28"/>
      <c r="R146" s="28"/>
      <c r="S146" s="28"/>
    </row>
    <row r="147" spans="1:19" ht="25.15" x14ac:dyDescent="0.35">
      <c r="A147" s="6">
        <v>4</v>
      </c>
      <c r="B147" s="6" t="s">
        <v>382</v>
      </c>
      <c r="C147" s="7">
        <v>6.1</v>
      </c>
      <c r="D147" s="6">
        <v>142</v>
      </c>
      <c r="E147" s="6" t="s">
        <v>124</v>
      </c>
      <c r="F147" s="6" t="s">
        <v>792</v>
      </c>
      <c r="G147" s="21">
        <v>1370.7802099999999</v>
      </c>
      <c r="H147" s="21">
        <v>1370.7777000000001</v>
      </c>
      <c r="I147" s="7">
        <v>-1.8310739982173718</v>
      </c>
      <c r="J147" s="42">
        <v>1.861</v>
      </c>
      <c r="K147" s="6">
        <v>1654</v>
      </c>
      <c r="L147" s="6">
        <v>4386</v>
      </c>
      <c r="M147" s="6">
        <v>1446</v>
      </c>
      <c r="N147" s="24">
        <v>1</v>
      </c>
      <c r="O147" s="24">
        <v>1</v>
      </c>
      <c r="P147" s="24">
        <v>1</v>
      </c>
      <c r="Q147" s="24">
        <v>1</v>
      </c>
      <c r="R147" s="24">
        <v>0</v>
      </c>
      <c r="S147" s="24">
        <v>0</v>
      </c>
    </row>
    <row r="148" spans="1:19" s="29" customFormat="1" x14ac:dyDescent="0.35">
      <c r="A148" s="25"/>
      <c r="B148" s="25"/>
      <c r="C148" s="26"/>
      <c r="D148" s="25"/>
      <c r="E148" s="25"/>
      <c r="F148" s="25"/>
      <c r="G148" s="27"/>
      <c r="H148" s="27"/>
      <c r="I148" s="26"/>
      <c r="J148" s="43"/>
      <c r="K148" s="25">
        <v>1654</v>
      </c>
      <c r="L148" s="25">
        <v>4386</v>
      </c>
      <c r="M148" s="25">
        <v>1446</v>
      </c>
      <c r="N148" s="28">
        <v>1</v>
      </c>
      <c r="O148" s="28">
        <v>1</v>
      </c>
      <c r="P148" s="28">
        <v>1</v>
      </c>
      <c r="Q148" s="28"/>
      <c r="R148" s="28"/>
      <c r="S148" s="28"/>
    </row>
    <row r="149" spans="1:19" ht="25.15" x14ac:dyDescent="0.35">
      <c r="A149" s="57">
        <v>5</v>
      </c>
      <c r="B149" s="57" t="s">
        <v>309</v>
      </c>
      <c r="C149" s="58">
        <v>5.9</v>
      </c>
      <c r="D149" s="6">
        <v>143</v>
      </c>
      <c r="E149" s="6" t="s">
        <v>294</v>
      </c>
      <c r="F149" s="6" t="s">
        <v>793</v>
      </c>
      <c r="G149" s="21">
        <v>741.90222500000004</v>
      </c>
      <c r="H149" s="21">
        <v>741.90449999999998</v>
      </c>
      <c r="I149" s="7">
        <v>3.0664418076661235</v>
      </c>
      <c r="J149" s="42">
        <v>0.95399999999999996</v>
      </c>
      <c r="K149" s="6">
        <v>2934</v>
      </c>
      <c r="L149" s="6">
        <v>2090</v>
      </c>
      <c r="M149" s="6">
        <v>2884</v>
      </c>
      <c r="N149" s="24">
        <v>7.9211663066954638E-2</v>
      </c>
      <c r="O149" s="24">
        <v>0.11775311285142825</v>
      </c>
      <c r="P149" s="24">
        <v>0.11929185969556586</v>
      </c>
      <c r="Q149" s="24">
        <v>0.10541887853798293</v>
      </c>
      <c r="R149" s="24">
        <v>2.2709151074429418E-2</v>
      </c>
      <c r="S149" s="24">
        <v>0.21541825704631454</v>
      </c>
    </row>
    <row r="150" spans="1:19" ht="25.15" x14ac:dyDescent="0.35">
      <c r="A150" s="57"/>
      <c r="B150" s="57"/>
      <c r="C150" s="58"/>
      <c r="D150" s="6">
        <v>144</v>
      </c>
      <c r="E150" s="6" t="s">
        <v>295</v>
      </c>
      <c r="F150" s="6" t="s">
        <v>793</v>
      </c>
      <c r="G150" s="21">
        <v>783.94917500000008</v>
      </c>
      <c r="H150" s="21">
        <v>783.94659999999999</v>
      </c>
      <c r="I150" s="7">
        <v>-3.2846517123926899</v>
      </c>
      <c r="J150" s="42">
        <v>0.997</v>
      </c>
      <c r="K150" s="6">
        <v>2131</v>
      </c>
      <c r="L150" s="6">
        <v>1334</v>
      </c>
      <c r="M150" s="6">
        <v>1921</v>
      </c>
      <c r="N150" s="24">
        <v>5.7532397408207342E-2</v>
      </c>
      <c r="O150" s="24">
        <v>7.5159163896557551E-2</v>
      </c>
      <c r="P150" s="24">
        <v>7.9458967571144942E-2</v>
      </c>
      <c r="Q150" s="24">
        <v>7.0716842958636617E-2</v>
      </c>
      <c r="R150" s="24">
        <v>1.1618703940809095E-2</v>
      </c>
      <c r="S150" s="24">
        <v>0.16429896266162583</v>
      </c>
    </row>
    <row r="151" spans="1:19" ht="25.15" x14ac:dyDescent="0.35">
      <c r="A151" s="57"/>
      <c r="B151" s="57"/>
      <c r="C151" s="58"/>
      <c r="D151" s="6">
        <v>145</v>
      </c>
      <c r="E151" s="6" t="s">
        <v>310</v>
      </c>
      <c r="F151" s="6" t="s">
        <v>794</v>
      </c>
      <c r="G151" s="21">
        <v>796.95702500000016</v>
      </c>
      <c r="H151" s="21">
        <v>796.95339999999999</v>
      </c>
      <c r="I151" s="7">
        <v>-4.5485514104980442</v>
      </c>
      <c r="J151" s="42">
        <v>1.004</v>
      </c>
      <c r="K151" s="6">
        <v>6510</v>
      </c>
      <c r="L151" s="6">
        <v>3899</v>
      </c>
      <c r="M151" s="6">
        <v>4405</v>
      </c>
      <c r="N151" s="24">
        <v>0.17575593952483801</v>
      </c>
      <c r="O151" s="24">
        <v>0.21967434785058312</v>
      </c>
      <c r="P151" s="24">
        <v>0.18220549305095962</v>
      </c>
      <c r="Q151" s="24">
        <v>0.19254526014212692</v>
      </c>
      <c r="R151" s="24">
        <v>2.3714757748950356E-2</v>
      </c>
      <c r="S151" s="24">
        <v>0.12316458858268105</v>
      </c>
    </row>
    <row r="152" spans="1:19" ht="25.15" x14ac:dyDescent="0.35">
      <c r="A152" s="57"/>
      <c r="B152" s="57"/>
      <c r="C152" s="58"/>
      <c r="D152" s="6">
        <v>146</v>
      </c>
      <c r="E152" s="6" t="s">
        <v>496</v>
      </c>
      <c r="F152" s="6" t="s">
        <v>794</v>
      </c>
      <c r="G152" s="21">
        <v>810.97267500000021</v>
      </c>
      <c r="H152" s="21">
        <v>810.96699999999998</v>
      </c>
      <c r="I152" s="7">
        <v>-6.9977696846862516</v>
      </c>
      <c r="J152" s="42">
        <v>1.0189999999999999</v>
      </c>
      <c r="K152" s="6">
        <v>3210</v>
      </c>
      <c r="L152" s="6">
        <v>1653</v>
      </c>
      <c r="M152" s="6">
        <v>1946</v>
      </c>
      <c r="N152" s="24">
        <v>8.6663066954643625E-2</v>
      </c>
      <c r="O152" s="24">
        <v>9.31320074370387E-2</v>
      </c>
      <c r="P152" s="24">
        <v>8.0493050959629386E-2</v>
      </c>
      <c r="Q152" s="24">
        <v>8.6762708450437251E-2</v>
      </c>
      <c r="R152" s="24">
        <v>6.320067367538474E-3</v>
      </c>
      <c r="S152" s="24">
        <v>7.2843131345407222E-2</v>
      </c>
    </row>
    <row r="153" spans="1:19" ht="25.15" x14ac:dyDescent="0.35">
      <c r="A153" s="57"/>
      <c r="B153" s="57"/>
      <c r="C153" s="58"/>
      <c r="D153" s="6">
        <v>147</v>
      </c>
      <c r="E153" s="6" t="s">
        <v>497</v>
      </c>
      <c r="F153" s="6" t="s">
        <v>794</v>
      </c>
      <c r="G153" s="21">
        <v>805.96230500000013</v>
      </c>
      <c r="H153" s="21">
        <v>805.95749999999998</v>
      </c>
      <c r="I153" s="7">
        <v>-5.9618172839320547</v>
      </c>
      <c r="J153" s="42">
        <v>1.008</v>
      </c>
      <c r="K153" s="6">
        <v>10675</v>
      </c>
      <c r="L153" s="6">
        <v>4423</v>
      </c>
      <c r="M153" s="6">
        <v>6235</v>
      </c>
      <c r="N153" s="24">
        <v>0.28820194384449244</v>
      </c>
      <c r="O153" s="24">
        <v>0.24919713786692207</v>
      </c>
      <c r="P153" s="24">
        <v>0.2579003970880212</v>
      </c>
      <c r="Q153" s="24">
        <v>0.26509982626647854</v>
      </c>
      <c r="R153" s="24">
        <v>2.047480299560156E-2</v>
      </c>
      <c r="S153" s="24">
        <v>7.7234313141421193E-2</v>
      </c>
    </row>
    <row r="154" spans="1:19" ht="25.15" x14ac:dyDescent="0.35">
      <c r="A154" s="57"/>
      <c r="B154" s="57"/>
      <c r="C154" s="58"/>
      <c r="D154" s="6">
        <v>148</v>
      </c>
      <c r="E154" s="6" t="s">
        <v>498</v>
      </c>
      <c r="F154" s="6" t="s">
        <v>794</v>
      </c>
      <c r="G154" s="21">
        <v>819.97795500000018</v>
      </c>
      <c r="H154" s="21">
        <v>819.97249999999997</v>
      </c>
      <c r="I154" s="7">
        <v>-6.6526178745999687</v>
      </c>
      <c r="J154" s="42">
        <v>1.0229999999999999</v>
      </c>
      <c r="K154" s="6">
        <v>6751</v>
      </c>
      <c r="L154" s="6">
        <v>2634</v>
      </c>
      <c r="M154" s="6">
        <v>3066</v>
      </c>
      <c r="N154" s="24">
        <v>0.18226241900647949</v>
      </c>
      <c r="O154" s="24">
        <v>0.14840272691419235</v>
      </c>
      <c r="P154" s="24">
        <v>0.12681998676373263</v>
      </c>
      <c r="Q154" s="24">
        <v>0.15249504422813484</v>
      </c>
      <c r="R154" s="24">
        <v>2.7946844526643547E-2</v>
      </c>
      <c r="S154" s="24">
        <v>0.18326395239988688</v>
      </c>
    </row>
    <row r="155" spans="1:19" ht="25.15" x14ac:dyDescent="0.35">
      <c r="A155" s="57"/>
      <c r="B155" s="57"/>
      <c r="C155" s="58"/>
      <c r="D155" s="6">
        <v>149</v>
      </c>
      <c r="E155" s="6" t="s">
        <v>499</v>
      </c>
      <c r="F155" s="6" t="s">
        <v>794</v>
      </c>
      <c r="G155" s="21">
        <v>804.95450500000015</v>
      </c>
      <c r="H155" s="21">
        <v>804.95280000000002</v>
      </c>
      <c r="I155" s="7">
        <v>-2.1181321298761784</v>
      </c>
      <c r="J155" s="42">
        <v>1.0069999999999999</v>
      </c>
      <c r="K155" s="6">
        <v>2776</v>
      </c>
      <c r="L155" s="6">
        <v>1061</v>
      </c>
      <c r="M155" s="6">
        <v>2098</v>
      </c>
      <c r="N155" s="24">
        <v>7.4946004319654425E-2</v>
      </c>
      <c r="O155" s="24">
        <v>5.9778015662854248E-2</v>
      </c>
      <c r="P155" s="24">
        <v>8.6780277961614818E-2</v>
      </c>
      <c r="Q155" s="24">
        <v>7.3834765981374492E-2</v>
      </c>
      <c r="R155" s="24">
        <v>1.3535386226337109E-2</v>
      </c>
      <c r="S155" s="24">
        <v>0.18331995837504972</v>
      </c>
    </row>
    <row r="156" spans="1:19" ht="25.15" x14ac:dyDescent="0.35">
      <c r="A156" s="57"/>
      <c r="B156" s="57"/>
      <c r="C156" s="58"/>
      <c r="D156" s="6">
        <v>150</v>
      </c>
      <c r="E156" s="6" t="s">
        <v>500</v>
      </c>
      <c r="F156" s="6" t="s">
        <v>794</v>
      </c>
      <c r="G156" s="21">
        <v>818.9701550000002</v>
      </c>
      <c r="H156" s="21">
        <v>818.96469999999999</v>
      </c>
      <c r="I156" s="7">
        <v>-6.6608043857360455</v>
      </c>
      <c r="J156" s="42">
        <v>1.0229999999999999</v>
      </c>
      <c r="K156" s="6">
        <v>2053</v>
      </c>
      <c r="L156" s="6">
        <v>655</v>
      </c>
      <c r="M156" s="6">
        <v>1621</v>
      </c>
      <c r="N156" s="24">
        <v>5.5426565874730022E-2</v>
      </c>
      <c r="O156" s="24">
        <v>3.6903487520423689E-2</v>
      </c>
      <c r="P156" s="24">
        <v>6.7049966909331571E-2</v>
      </c>
      <c r="Q156" s="24">
        <v>5.3126673434828429E-2</v>
      </c>
      <c r="R156" s="24">
        <v>1.5204265316443236E-2</v>
      </c>
      <c r="S156" s="24">
        <v>0.28618892043174166</v>
      </c>
    </row>
    <row r="157" spans="1:19" s="29" customFormat="1" ht="13.25" customHeight="1" x14ac:dyDescent="0.35">
      <c r="A157" s="25"/>
      <c r="B157" s="25"/>
      <c r="C157" s="26"/>
      <c r="D157" s="25"/>
      <c r="E157" s="25"/>
      <c r="F157" s="25"/>
      <c r="G157" s="27"/>
      <c r="H157" s="27"/>
      <c r="I157" s="26"/>
      <c r="J157" s="43"/>
      <c r="K157" s="25">
        <f>SUM(K149:K156)</f>
        <v>37040</v>
      </c>
      <c r="L157" s="25">
        <f>SUM(L149:L156)</f>
        <v>17749</v>
      </c>
      <c r="M157" s="25">
        <f>SUM(M149:M156)</f>
        <v>24176</v>
      </c>
      <c r="N157" s="28">
        <v>0.99999999999999989</v>
      </c>
      <c r="O157" s="28">
        <v>1</v>
      </c>
      <c r="P157" s="28">
        <v>1</v>
      </c>
      <c r="Q157" s="28"/>
      <c r="R157" s="28"/>
      <c r="S157" s="28"/>
    </row>
    <row r="158" spans="1:19" ht="25.15" x14ac:dyDescent="0.35">
      <c r="A158" s="57">
        <v>6</v>
      </c>
      <c r="B158" s="57" t="s">
        <v>377</v>
      </c>
      <c r="C158" s="58">
        <v>6.9</v>
      </c>
      <c r="D158" s="6">
        <v>151</v>
      </c>
      <c r="E158" s="6" t="s">
        <v>53</v>
      </c>
      <c r="F158" s="6" t="s">
        <v>794</v>
      </c>
      <c r="G158" s="21">
        <v>720.89700000000005</v>
      </c>
      <c r="H158" s="21">
        <v>720.89949999999999</v>
      </c>
      <c r="I158" s="7">
        <v>3.4679017944878154</v>
      </c>
      <c r="J158" s="42">
        <v>0.94</v>
      </c>
      <c r="K158" s="6">
        <v>28534</v>
      </c>
      <c r="L158" s="6">
        <v>25192</v>
      </c>
      <c r="M158" s="6">
        <v>4467</v>
      </c>
      <c r="N158" s="24">
        <v>0.16165931096217148</v>
      </c>
      <c r="O158" s="24">
        <v>0.17263899453821535</v>
      </c>
      <c r="P158" s="24">
        <v>8.1677058382549225E-2</v>
      </c>
      <c r="Q158" s="24">
        <v>0.13865845462764537</v>
      </c>
      <c r="R158" s="24">
        <v>4.965176735412348E-2</v>
      </c>
      <c r="S158" s="24">
        <v>0.35808683637401534</v>
      </c>
    </row>
    <row r="159" spans="1:19" ht="25.15" x14ac:dyDescent="0.35">
      <c r="A159" s="57"/>
      <c r="B159" s="57"/>
      <c r="C159" s="58"/>
      <c r="D159" s="6">
        <v>152</v>
      </c>
      <c r="E159" s="6" t="s">
        <v>54</v>
      </c>
      <c r="F159" s="6" t="s">
        <v>794</v>
      </c>
      <c r="G159" s="21">
        <v>734.9126500000001</v>
      </c>
      <c r="H159" s="21">
        <v>734.91570000000002</v>
      </c>
      <c r="I159" s="7">
        <v>4.1501530827051463</v>
      </c>
      <c r="J159" s="42">
        <v>0.94599999999999995</v>
      </c>
      <c r="K159" s="6">
        <v>6899</v>
      </c>
      <c r="L159" s="6">
        <v>7535</v>
      </c>
      <c r="M159" s="6">
        <v>4352</v>
      </c>
      <c r="N159" s="24">
        <v>3.9086268533259305E-2</v>
      </c>
      <c r="O159" s="24">
        <v>5.1636822159632133E-2</v>
      </c>
      <c r="P159" s="24">
        <v>7.9574335813936484E-2</v>
      </c>
      <c r="Q159" s="24">
        <v>5.6765808835609312E-2</v>
      </c>
      <c r="R159" s="24">
        <v>2.0725606776954023E-2</v>
      </c>
      <c r="S159" s="24">
        <v>0.36510722214800551</v>
      </c>
    </row>
    <row r="160" spans="1:19" ht="25.15" x14ac:dyDescent="0.35">
      <c r="A160" s="57"/>
      <c r="B160" s="57"/>
      <c r="C160" s="58"/>
      <c r="D160" s="6">
        <v>153</v>
      </c>
      <c r="E160" s="6" t="s">
        <v>55</v>
      </c>
      <c r="F160" s="6" t="s">
        <v>794</v>
      </c>
      <c r="G160" s="21">
        <v>762.94395000000009</v>
      </c>
      <c r="H160" s="21">
        <v>762.94309999999996</v>
      </c>
      <c r="I160" s="7">
        <v>-1.1141054334695137</v>
      </c>
      <c r="J160" s="42">
        <v>0.97499999999999998</v>
      </c>
      <c r="K160" s="6">
        <v>11722</v>
      </c>
      <c r="L160" s="6">
        <v>11844</v>
      </c>
      <c r="M160" s="6">
        <v>6454</v>
      </c>
      <c r="N160" s="24">
        <v>6.6410963871121262E-2</v>
      </c>
      <c r="O160" s="24">
        <v>8.1166094447071402E-2</v>
      </c>
      <c r="P160" s="24">
        <v>0.11800844745936261</v>
      </c>
      <c r="Q160" s="24">
        <v>8.8528501925851766E-2</v>
      </c>
      <c r="R160" s="24">
        <v>2.6574966812254113E-2</v>
      </c>
      <c r="S160" s="24">
        <v>0.30018543445490958</v>
      </c>
    </row>
    <row r="161" spans="1:19" ht="25.15" x14ac:dyDescent="0.35">
      <c r="A161" s="57"/>
      <c r="B161" s="57"/>
      <c r="C161" s="58"/>
      <c r="D161" s="6">
        <v>154</v>
      </c>
      <c r="E161" s="6" t="s">
        <v>56</v>
      </c>
      <c r="F161" s="6" t="s">
        <v>794</v>
      </c>
      <c r="G161" s="21">
        <v>769.95177500000011</v>
      </c>
      <c r="H161" s="21">
        <v>769.94970000000001</v>
      </c>
      <c r="I161" s="7">
        <v>-2.6949739808112132</v>
      </c>
      <c r="J161" s="42">
        <v>0.98199999999999998</v>
      </c>
      <c r="K161" s="6">
        <v>5662</v>
      </c>
      <c r="L161" s="6">
        <v>5712</v>
      </c>
      <c r="M161" s="6">
        <v>2125</v>
      </c>
      <c r="N161" s="24">
        <v>3.2078047896117436E-2</v>
      </c>
      <c r="O161" s="24">
        <v>3.9143932073764931E-2</v>
      </c>
      <c r="P161" s="24">
        <v>3.8854656159148675E-2</v>
      </c>
      <c r="Q161" s="24">
        <v>3.6692212043010347E-2</v>
      </c>
      <c r="R161" s="24">
        <v>3.9986001574986536E-3</v>
      </c>
      <c r="S161" s="24">
        <v>0.10897680828867781</v>
      </c>
    </row>
    <row r="162" spans="1:19" ht="25.15" x14ac:dyDescent="0.35">
      <c r="A162" s="57"/>
      <c r="B162" s="57"/>
      <c r="C162" s="58"/>
      <c r="D162" s="6">
        <v>155</v>
      </c>
      <c r="E162" s="6" t="s">
        <v>378</v>
      </c>
      <c r="F162" s="6" t="s">
        <v>794</v>
      </c>
      <c r="G162" s="21">
        <v>719.88920000000007</v>
      </c>
      <c r="H162" s="21">
        <v>719.8913</v>
      </c>
      <c r="I162" s="7">
        <v>2.9171155782412126</v>
      </c>
      <c r="J162" s="42">
        <v>0.93700000000000006</v>
      </c>
      <c r="K162" s="6">
        <v>1863</v>
      </c>
      <c r="L162" s="6">
        <v>3165</v>
      </c>
      <c r="M162" s="6">
        <v>1469</v>
      </c>
      <c r="N162" s="24">
        <v>1.0554822188355135E-2</v>
      </c>
      <c r="O162" s="24">
        <v>2.1689521185830882E-2</v>
      </c>
      <c r="P162" s="24">
        <v>2.685999524601854E-2</v>
      </c>
      <c r="Q162" s="24">
        <v>1.9701446206734852E-2</v>
      </c>
      <c r="R162" s="24">
        <v>8.3324065372477382E-3</v>
      </c>
      <c r="S162" s="24">
        <v>0.42293375064005917</v>
      </c>
    </row>
    <row r="163" spans="1:19" ht="25.15" x14ac:dyDescent="0.35">
      <c r="A163" s="57"/>
      <c r="B163" s="57"/>
      <c r="C163" s="58"/>
      <c r="D163" s="6">
        <v>156</v>
      </c>
      <c r="E163" s="6" t="s">
        <v>57</v>
      </c>
      <c r="F163" s="6" t="s">
        <v>794</v>
      </c>
      <c r="G163" s="21">
        <v>733.90485000000012</v>
      </c>
      <c r="H163" s="21">
        <v>733.90300000000002</v>
      </c>
      <c r="I163" s="7">
        <v>-2.5207627393442702</v>
      </c>
      <c r="J163" s="42">
        <v>0.94599999999999995</v>
      </c>
      <c r="K163" s="6">
        <v>1773</v>
      </c>
      <c r="L163" s="6">
        <v>3276</v>
      </c>
      <c r="M163" s="6">
        <v>1598</v>
      </c>
      <c r="N163" s="24">
        <v>1.0044927396647158E-2</v>
      </c>
      <c r="O163" s="24">
        <v>2.2450196336424005E-2</v>
      </c>
      <c r="P163" s="24">
        <v>2.9218701431679803E-2</v>
      </c>
      <c r="Q163" s="24">
        <v>2.0571275054916988E-2</v>
      </c>
      <c r="R163" s="24">
        <v>9.7239992581857979E-3</v>
      </c>
      <c r="S163" s="24">
        <v>0.47269793594352566</v>
      </c>
    </row>
    <row r="164" spans="1:19" ht="25.15" x14ac:dyDescent="0.35">
      <c r="A164" s="57"/>
      <c r="B164" s="57"/>
      <c r="C164" s="58"/>
      <c r="D164" s="6">
        <v>157</v>
      </c>
      <c r="E164" s="6" t="s">
        <v>58</v>
      </c>
      <c r="F164" s="6" t="s">
        <v>794</v>
      </c>
      <c r="G164" s="21">
        <v>761.93615000000011</v>
      </c>
      <c r="H164" s="21">
        <v>761.93690000000004</v>
      </c>
      <c r="I164" s="7">
        <v>0.98433444839888651</v>
      </c>
      <c r="J164" s="42">
        <v>0.97399999999999998</v>
      </c>
      <c r="K164" s="6">
        <v>3553</v>
      </c>
      <c r="L164" s="6">
        <v>6631</v>
      </c>
      <c r="M164" s="6">
        <v>2559</v>
      </c>
      <c r="N164" s="24">
        <v>2.0129513277093825E-2</v>
      </c>
      <c r="O164" s="24">
        <v>4.5441774086333202E-2</v>
      </c>
      <c r="P164" s="24">
        <v>4.6790148287652447E-2</v>
      </c>
      <c r="Q164" s="24">
        <v>3.7453811883693157E-2</v>
      </c>
      <c r="R164" s="24">
        <v>1.5018422683646265E-2</v>
      </c>
      <c r="S164" s="24">
        <v>0.40098515820722286</v>
      </c>
    </row>
    <row r="165" spans="1:19" ht="25.15" x14ac:dyDescent="0.35">
      <c r="A165" s="57"/>
      <c r="B165" s="57"/>
      <c r="C165" s="58"/>
      <c r="D165" s="6">
        <v>158</v>
      </c>
      <c r="E165" s="6" t="s">
        <v>59</v>
      </c>
      <c r="F165" s="6" t="s">
        <v>794</v>
      </c>
      <c r="G165" s="21">
        <v>768.94397500000014</v>
      </c>
      <c r="H165" s="21">
        <v>768.94290000000001</v>
      </c>
      <c r="I165" s="7">
        <v>-1.3980212279159305</v>
      </c>
      <c r="J165" s="42">
        <v>0.98099999999999998</v>
      </c>
      <c r="K165" s="6">
        <v>3611</v>
      </c>
      <c r="L165" s="6">
        <v>4579</v>
      </c>
      <c r="M165" s="6">
        <v>1500</v>
      </c>
      <c r="N165" s="24">
        <v>2.0458112142861189E-2</v>
      </c>
      <c r="O165" s="24">
        <v>3.1379563194287398E-2</v>
      </c>
      <c r="P165" s="24">
        <v>2.7426816112340238E-2</v>
      </c>
      <c r="Q165" s="24">
        <v>2.6421497149829609E-2</v>
      </c>
      <c r="R165" s="24">
        <v>5.5296946506531485E-3</v>
      </c>
      <c r="S165" s="24">
        <v>0.20928771065831933</v>
      </c>
    </row>
    <row r="166" spans="1:19" ht="25.15" x14ac:dyDescent="0.35">
      <c r="A166" s="57"/>
      <c r="B166" s="57"/>
      <c r="C166" s="58"/>
      <c r="D166" s="6">
        <v>159</v>
      </c>
      <c r="E166" s="6" t="s">
        <v>60</v>
      </c>
      <c r="F166" s="6" t="s">
        <v>794</v>
      </c>
      <c r="G166" s="21">
        <v>775.95180000000016</v>
      </c>
      <c r="H166" s="21">
        <v>775.94920000000002</v>
      </c>
      <c r="I166" s="7">
        <v>-3.3507235889434805</v>
      </c>
      <c r="J166" s="42">
        <v>0.99199999999999999</v>
      </c>
      <c r="K166" s="6">
        <v>35215</v>
      </c>
      <c r="L166" s="6">
        <v>39050</v>
      </c>
      <c r="M166" s="6">
        <v>13045</v>
      </c>
      <c r="N166" s="24">
        <v>0.19951050099996034</v>
      </c>
      <c r="O166" s="24">
        <v>0.26760688856451692</v>
      </c>
      <c r="P166" s="24">
        <v>0.23852187745698561</v>
      </c>
      <c r="Q166" s="24">
        <v>0.23521308900715429</v>
      </c>
      <c r="R166" s="24">
        <v>3.4168560996768467E-2</v>
      </c>
      <c r="S166" s="24">
        <v>0.14526640987963552</v>
      </c>
    </row>
    <row r="167" spans="1:19" ht="25.15" x14ac:dyDescent="0.35">
      <c r="A167" s="57"/>
      <c r="B167" s="57"/>
      <c r="C167" s="58"/>
      <c r="D167" s="6">
        <v>160</v>
      </c>
      <c r="E167" s="6" t="s">
        <v>61</v>
      </c>
      <c r="F167" s="6" t="s">
        <v>794</v>
      </c>
      <c r="G167" s="21">
        <v>789.96745000000021</v>
      </c>
      <c r="H167" s="21">
        <v>789.96429999999998</v>
      </c>
      <c r="I167" s="7">
        <v>-3.9875060677911045</v>
      </c>
      <c r="J167" s="42">
        <v>1.0049999999999999</v>
      </c>
      <c r="K167" s="6">
        <v>14716</v>
      </c>
      <c r="L167" s="6">
        <v>13476</v>
      </c>
      <c r="M167" s="6">
        <v>5185</v>
      </c>
      <c r="N167" s="24">
        <v>8.3373463941939979E-2</v>
      </c>
      <c r="O167" s="24">
        <v>9.2350075039575666E-2</v>
      </c>
      <c r="P167" s="24">
        <v>9.4805361028322765E-2</v>
      </c>
      <c r="Q167" s="24">
        <v>9.0176300003279475E-2</v>
      </c>
      <c r="R167" s="24">
        <v>6.0179765020918954E-3</v>
      </c>
      <c r="S167" s="24">
        <v>6.6735677798634874E-2</v>
      </c>
    </row>
    <row r="168" spans="1:19" ht="25.15" x14ac:dyDescent="0.35">
      <c r="A168" s="57"/>
      <c r="B168" s="57"/>
      <c r="C168" s="58"/>
      <c r="D168" s="6">
        <v>161</v>
      </c>
      <c r="E168" s="6" t="s">
        <v>62</v>
      </c>
      <c r="F168" s="6" t="s">
        <v>794</v>
      </c>
      <c r="G168" s="21">
        <v>774.94400000000019</v>
      </c>
      <c r="H168" s="21">
        <v>774.94169999999997</v>
      </c>
      <c r="I168" s="7">
        <v>-2.9679563945503933</v>
      </c>
      <c r="J168" s="42">
        <v>0.98899999999999999</v>
      </c>
      <c r="K168" s="6">
        <v>5743</v>
      </c>
      <c r="L168" s="6">
        <v>7514</v>
      </c>
      <c r="M168" s="6">
        <v>2373</v>
      </c>
      <c r="N168" s="24">
        <v>3.2536953208654615E-2</v>
      </c>
      <c r="O168" s="24">
        <v>5.1492910644655054E-2</v>
      </c>
      <c r="P168" s="24">
        <v>4.3389223089722255E-2</v>
      </c>
      <c r="Q168" s="24">
        <v>4.2473028981010637E-2</v>
      </c>
      <c r="R168" s="24">
        <v>9.511132388548357E-3</v>
      </c>
      <c r="S168" s="24">
        <v>0.22393346122784674</v>
      </c>
    </row>
    <row r="169" spans="1:19" ht="25.15" x14ac:dyDescent="0.35">
      <c r="A169" s="57"/>
      <c r="B169" s="57"/>
      <c r="C169" s="58"/>
      <c r="D169" s="6">
        <v>162</v>
      </c>
      <c r="E169" s="6" t="s">
        <v>157</v>
      </c>
      <c r="F169" s="6" t="s">
        <v>794</v>
      </c>
      <c r="G169" s="21">
        <v>784.95708000000013</v>
      </c>
      <c r="H169" s="21">
        <v>784.95479999999998</v>
      </c>
      <c r="I169" s="7">
        <v>-2.9046174093432833</v>
      </c>
      <c r="J169" s="42">
        <v>0.99099999999999999</v>
      </c>
      <c r="K169" s="6">
        <v>28206</v>
      </c>
      <c r="L169" s="6">
        <v>5958</v>
      </c>
      <c r="M169" s="6">
        <v>3270</v>
      </c>
      <c r="N169" s="24">
        <v>0.15980102772128019</v>
      </c>
      <c r="O169" s="24">
        <v>4.0829752677782119E-2</v>
      </c>
      <c r="P169" s="24">
        <v>5.9790459124901718E-2</v>
      </c>
      <c r="Q169" s="24">
        <v>8.6807079841321341E-2</v>
      </c>
      <c r="R169" s="24">
        <v>6.3921548929684685E-2</v>
      </c>
      <c r="S169" s="24">
        <v>0.73636331329806082</v>
      </c>
    </row>
    <row r="170" spans="1:19" ht="25.15" x14ac:dyDescent="0.35">
      <c r="A170" s="57"/>
      <c r="B170" s="57"/>
      <c r="C170" s="58"/>
      <c r="D170" s="6">
        <v>163</v>
      </c>
      <c r="E170" s="6" t="s">
        <v>158</v>
      </c>
      <c r="F170" s="6" t="s">
        <v>794</v>
      </c>
      <c r="G170" s="21">
        <v>798.97273000000018</v>
      </c>
      <c r="H170" s="21">
        <v>798.96839999999997</v>
      </c>
      <c r="I170" s="7">
        <v>-5.4194590598969636</v>
      </c>
      <c r="J170" s="42">
        <v>1.0049999999999999</v>
      </c>
      <c r="K170" s="6">
        <v>18096</v>
      </c>
      <c r="L170" s="6">
        <v>6582</v>
      </c>
      <c r="M170" s="6">
        <v>3109</v>
      </c>
      <c r="N170" s="24">
        <v>0.10252284611941737</v>
      </c>
      <c r="O170" s="24">
        <v>4.510598055138669E-2</v>
      </c>
      <c r="P170" s="24">
        <v>5.6846647528843872E-2</v>
      </c>
      <c r="Q170" s="24">
        <v>6.8158491399882656E-2</v>
      </c>
      <c r="R170" s="24">
        <v>3.0333850262312442E-2</v>
      </c>
      <c r="S170" s="24">
        <v>0.44504873331695638</v>
      </c>
    </row>
    <row r="171" spans="1:19" ht="25.15" x14ac:dyDescent="0.35">
      <c r="A171" s="57"/>
      <c r="B171" s="57"/>
      <c r="C171" s="58"/>
      <c r="D171" s="6">
        <v>164</v>
      </c>
      <c r="E171" s="6" t="s">
        <v>159</v>
      </c>
      <c r="F171" s="6" t="s">
        <v>794</v>
      </c>
      <c r="G171" s="21">
        <v>783.94928000000016</v>
      </c>
      <c r="H171" s="21">
        <v>783.94870000000003</v>
      </c>
      <c r="I171" s="7">
        <v>-0.73984378189269639</v>
      </c>
      <c r="J171" s="42">
        <v>0.996</v>
      </c>
      <c r="K171" s="6">
        <v>4988</v>
      </c>
      <c r="L171" s="6">
        <v>2994</v>
      </c>
      <c r="M171" s="6">
        <v>1301</v>
      </c>
      <c r="N171" s="24">
        <v>2.8259502455993245E-2</v>
      </c>
      <c r="O171" s="24">
        <v>2.0517670278160399E-2</v>
      </c>
      <c r="P171" s="24">
        <v>2.3788191841436435E-2</v>
      </c>
      <c r="Q171" s="24">
        <v>2.4188454858530026E-2</v>
      </c>
      <c r="R171" s="24">
        <v>3.8864056954429843E-3</v>
      </c>
      <c r="S171" s="24">
        <v>0.16067192874341241</v>
      </c>
    </row>
    <row r="172" spans="1:19" ht="25.15" x14ac:dyDescent="0.35">
      <c r="A172" s="57"/>
      <c r="B172" s="57"/>
      <c r="C172" s="58"/>
      <c r="D172" s="6">
        <v>165</v>
      </c>
      <c r="E172" s="6" t="s">
        <v>160</v>
      </c>
      <c r="F172" s="6" t="s">
        <v>794</v>
      </c>
      <c r="G172" s="21">
        <v>797.96493000000021</v>
      </c>
      <c r="H172" s="21">
        <v>797.96019999999999</v>
      </c>
      <c r="I172" s="7">
        <v>-5.92757879750729</v>
      </c>
      <c r="J172" s="42">
        <v>1.004</v>
      </c>
      <c r="K172" s="6">
        <v>5926</v>
      </c>
      <c r="L172" s="6">
        <v>2415</v>
      </c>
      <c r="M172" s="6">
        <v>1884</v>
      </c>
      <c r="N172" s="24">
        <v>3.3573739285127503E-2</v>
      </c>
      <c r="O172" s="24">
        <v>1.6549824222363851E-2</v>
      </c>
      <c r="P172" s="24">
        <v>3.4448081037099343E-2</v>
      </c>
      <c r="Q172" s="24">
        <v>2.8190548181530231E-2</v>
      </c>
      <c r="R172" s="24">
        <v>1.0090637199649142E-2</v>
      </c>
      <c r="S172" s="24">
        <v>0.35794398656852955</v>
      </c>
    </row>
    <row r="173" spans="1:19" s="29" customFormat="1" x14ac:dyDescent="0.35">
      <c r="A173" s="25"/>
      <c r="B173" s="25"/>
      <c r="C173" s="26"/>
      <c r="D173" s="25"/>
      <c r="E173" s="25"/>
      <c r="F173" s="25"/>
      <c r="G173" s="27"/>
      <c r="H173" s="27"/>
      <c r="I173" s="26"/>
      <c r="J173" s="43"/>
      <c r="K173" s="25">
        <f>SUM(K158:K172)</f>
        <v>176507</v>
      </c>
      <c r="L173" s="25">
        <f t="shared" ref="L173:M173" si="3">SUM(L158:L172)</f>
        <v>145923</v>
      </c>
      <c r="M173" s="25">
        <f t="shared" si="3"/>
        <v>54691</v>
      </c>
      <c r="N173" s="28">
        <v>1</v>
      </c>
      <c r="O173" s="28">
        <v>1.0000000000000002</v>
      </c>
      <c r="P173" s="28">
        <v>1</v>
      </c>
      <c r="Q173" s="28"/>
      <c r="R173" s="28"/>
      <c r="S173" s="28"/>
    </row>
    <row r="174" spans="1:19" ht="25.15" x14ac:dyDescent="0.35">
      <c r="A174" s="57">
        <v>7</v>
      </c>
      <c r="B174" s="57" t="s">
        <v>3</v>
      </c>
      <c r="C174" s="58">
        <v>7.0069999999999997</v>
      </c>
      <c r="D174" s="6">
        <v>166</v>
      </c>
      <c r="E174" s="6" t="s">
        <v>470</v>
      </c>
      <c r="F174" s="6" t="s">
        <v>792</v>
      </c>
      <c r="G174" s="21">
        <v>1516.8380999999999</v>
      </c>
      <c r="H174" s="21">
        <v>1516.8327999999999</v>
      </c>
      <c r="I174" s="7">
        <v>-3.494110544845777</v>
      </c>
      <c r="J174" s="42">
        <v>1.9630000000000001</v>
      </c>
      <c r="K174" s="6">
        <v>56167</v>
      </c>
      <c r="L174" s="6">
        <v>43824</v>
      </c>
      <c r="M174" s="6">
        <v>36520</v>
      </c>
      <c r="N174" s="24">
        <v>2.7341346490852306E-2</v>
      </c>
      <c r="O174" s="24">
        <v>2.9040017493986443E-2</v>
      </c>
      <c r="P174" s="24">
        <v>2.90226165017257E-2</v>
      </c>
      <c r="Q174" s="24">
        <v>2.8467993495521482E-2</v>
      </c>
      <c r="R174" s="24">
        <v>9.7574371813526767E-4</v>
      </c>
      <c r="S174" s="24">
        <v>3.4275113849831722E-2</v>
      </c>
    </row>
    <row r="175" spans="1:19" ht="25.15" x14ac:dyDescent="0.35">
      <c r="A175" s="57"/>
      <c r="B175" s="57"/>
      <c r="C175" s="58"/>
      <c r="D175" s="6">
        <v>167</v>
      </c>
      <c r="E175" s="6" t="s">
        <v>471</v>
      </c>
      <c r="F175" s="6" t="s">
        <v>792</v>
      </c>
      <c r="G175" s="21">
        <v>1544.8694</v>
      </c>
      <c r="H175" s="21">
        <v>1544.8644999999999</v>
      </c>
      <c r="I175" s="7">
        <v>-3.1717891493832688</v>
      </c>
      <c r="J175" s="42">
        <v>1.98</v>
      </c>
      <c r="K175" s="6">
        <v>7894</v>
      </c>
      <c r="L175" s="6">
        <v>5538</v>
      </c>
      <c r="M175" s="6">
        <v>4651</v>
      </c>
      <c r="N175" s="24">
        <v>3.8426939163350026E-3</v>
      </c>
      <c r="O175" s="24">
        <v>3.6697612468441247E-3</v>
      </c>
      <c r="P175" s="24">
        <v>3.6961716689355487E-3</v>
      </c>
      <c r="Q175" s="24">
        <v>3.7362089440382256E-3</v>
      </c>
      <c r="R175" s="24">
        <v>9.3159350537376856E-5</v>
      </c>
      <c r="S175" s="24">
        <v>2.4934191832613882E-2</v>
      </c>
    </row>
    <row r="176" spans="1:19" ht="25.15" x14ac:dyDescent="0.35">
      <c r="A176" s="57"/>
      <c r="B176" s="57"/>
      <c r="C176" s="58"/>
      <c r="D176" s="6">
        <v>168</v>
      </c>
      <c r="E176" s="6" t="s">
        <v>472</v>
      </c>
      <c r="F176" s="6" t="s">
        <v>792</v>
      </c>
      <c r="G176" s="21">
        <v>1572.9007000000001</v>
      </c>
      <c r="H176" s="21">
        <v>1572.896</v>
      </c>
      <c r="I176" s="7">
        <v>-2.988109802598756</v>
      </c>
      <c r="J176" s="42">
        <v>1.996</v>
      </c>
      <c r="K176" s="6">
        <v>16589</v>
      </c>
      <c r="L176" s="6">
        <v>12465</v>
      </c>
      <c r="M176" s="6">
        <v>15631</v>
      </c>
      <c r="N176" s="24">
        <v>8.0753039495922684E-3</v>
      </c>
      <c r="O176" s="24">
        <v>8.2599447349064672E-3</v>
      </c>
      <c r="P176" s="24">
        <v>1.2422029532816934E-2</v>
      </c>
      <c r="Q176" s="24">
        <v>9.5857594057718893E-3</v>
      </c>
      <c r="R176" s="24">
        <v>2.4580163201403781E-3</v>
      </c>
      <c r="S176" s="24">
        <v>0.25642374444118937</v>
      </c>
    </row>
    <row r="177" spans="1:19" ht="25.15" x14ac:dyDescent="0.35">
      <c r="A177" s="57"/>
      <c r="B177" s="57"/>
      <c r="C177" s="58"/>
      <c r="D177" s="6">
        <v>169</v>
      </c>
      <c r="E177" s="6" t="s">
        <v>473</v>
      </c>
      <c r="F177" s="6" t="s">
        <v>792</v>
      </c>
      <c r="G177" s="21">
        <v>1600.9320000000002</v>
      </c>
      <c r="H177" s="21">
        <v>1600.9261999999999</v>
      </c>
      <c r="I177" s="7">
        <v>-3.622889666995893</v>
      </c>
      <c r="J177" s="42">
        <v>2.0070000000000001</v>
      </c>
      <c r="K177" s="6">
        <v>89871</v>
      </c>
      <c r="L177" s="6">
        <v>68594</v>
      </c>
      <c r="M177" s="6">
        <v>58641</v>
      </c>
      <c r="N177" s="24">
        <v>4.3748004174682421E-2</v>
      </c>
      <c r="O177" s="24">
        <v>4.5453882803543857E-2</v>
      </c>
      <c r="P177" s="24">
        <v>4.6602279689969793E-2</v>
      </c>
      <c r="Q177" s="24">
        <v>4.5268055556065362E-2</v>
      </c>
      <c r="R177" s="24">
        <v>1.4361827891049678E-3</v>
      </c>
      <c r="S177" s="24">
        <v>3.1726186854353126E-2</v>
      </c>
    </row>
    <row r="178" spans="1:19" ht="25.15" x14ac:dyDescent="0.35">
      <c r="A178" s="57"/>
      <c r="B178" s="57"/>
      <c r="C178" s="58"/>
      <c r="D178" s="6">
        <v>170</v>
      </c>
      <c r="E178" s="6" t="s">
        <v>474</v>
      </c>
      <c r="F178" s="6" t="s">
        <v>792</v>
      </c>
      <c r="G178" s="21">
        <v>1614.9476500000003</v>
      </c>
      <c r="H178" s="21">
        <v>1614.9396999999999</v>
      </c>
      <c r="I178" s="7">
        <v>-4.9227601900233786</v>
      </c>
      <c r="J178" s="42">
        <v>2.0139999999999998</v>
      </c>
      <c r="K178" s="6">
        <v>25641</v>
      </c>
      <c r="L178" s="6">
        <v>22804</v>
      </c>
      <c r="M178" s="6">
        <v>20562</v>
      </c>
      <c r="N178" s="24">
        <v>1.2481696821477806E-2</v>
      </c>
      <c r="O178" s="24">
        <v>1.5111093440417736E-2</v>
      </c>
      <c r="P178" s="24">
        <v>1.6340718524328692E-2</v>
      </c>
      <c r="Q178" s="24">
        <v>1.4644502928741412E-2</v>
      </c>
      <c r="R178" s="24">
        <v>1.9713680922035636E-3</v>
      </c>
      <c r="S178" s="24">
        <v>0.13461488599483576</v>
      </c>
    </row>
    <row r="179" spans="1:19" ht="25.15" x14ac:dyDescent="0.35">
      <c r="A179" s="57"/>
      <c r="B179" s="57"/>
      <c r="C179" s="58"/>
      <c r="D179" s="6">
        <v>171</v>
      </c>
      <c r="E179" s="6" t="s">
        <v>475</v>
      </c>
      <c r="F179" s="6" t="s">
        <v>792</v>
      </c>
      <c r="G179" s="21">
        <v>1628.9633000000003</v>
      </c>
      <c r="H179" s="21">
        <v>1628.9544000000001</v>
      </c>
      <c r="I179" s="7">
        <v>-5.4635976146712606</v>
      </c>
      <c r="J179" s="42">
        <v>2.024</v>
      </c>
      <c r="K179" s="6">
        <v>356471</v>
      </c>
      <c r="L179" s="6">
        <v>271771</v>
      </c>
      <c r="M179" s="6">
        <v>226789</v>
      </c>
      <c r="N179" s="24">
        <v>0.17352532848364008</v>
      </c>
      <c r="O179" s="24">
        <v>0.18008932535501526</v>
      </c>
      <c r="P179" s="24">
        <v>0.18023028953477191</v>
      </c>
      <c r="Q179" s="24">
        <v>0.17794831445780909</v>
      </c>
      <c r="R179" s="24">
        <v>3.8310666165919664E-3</v>
      </c>
      <c r="S179" s="24">
        <v>2.1529097526238713E-2</v>
      </c>
    </row>
    <row r="180" spans="1:19" ht="25.15" x14ac:dyDescent="0.35">
      <c r="A180" s="57"/>
      <c r="B180" s="57"/>
      <c r="C180" s="58"/>
      <c r="D180" s="6">
        <v>172</v>
      </c>
      <c r="E180" s="6" t="s">
        <v>476</v>
      </c>
      <c r="F180" s="6" t="s">
        <v>792</v>
      </c>
      <c r="G180" s="21">
        <v>1642.9789500000004</v>
      </c>
      <c r="H180" s="21">
        <v>1642.9698000000001</v>
      </c>
      <c r="I180" s="7">
        <v>-5.569152301262263</v>
      </c>
      <c r="J180" s="42">
        <v>2.0379999999999998</v>
      </c>
      <c r="K180" s="6">
        <v>48974</v>
      </c>
      <c r="L180" s="6">
        <v>36746</v>
      </c>
      <c r="M180" s="6">
        <v>34561</v>
      </c>
      <c r="N180" s="24">
        <v>2.3839890025157136E-2</v>
      </c>
      <c r="O180" s="24">
        <v>2.4349773704682956E-2</v>
      </c>
      <c r="P180" s="24">
        <v>2.7465789948415715E-2</v>
      </c>
      <c r="Q180" s="24">
        <v>2.5218484559418605E-2</v>
      </c>
      <c r="R180" s="24">
        <v>1.9628503445813937E-3</v>
      </c>
      <c r="S180" s="24">
        <v>7.7833794491362809E-2</v>
      </c>
    </row>
    <row r="181" spans="1:19" ht="25.15" x14ac:dyDescent="0.35">
      <c r="A181" s="57"/>
      <c r="B181" s="57"/>
      <c r="C181" s="58"/>
      <c r="D181" s="6">
        <v>173</v>
      </c>
      <c r="E181" s="6" t="s">
        <v>477</v>
      </c>
      <c r="F181" s="6" t="s">
        <v>792</v>
      </c>
      <c r="G181" s="21">
        <v>1656.9946000000004</v>
      </c>
      <c r="H181" s="21">
        <v>1656.9853000000001</v>
      </c>
      <c r="I181" s="7">
        <v>-5.612571097331271</v>
      </c>
      <c r="J181" s="42">
        <v>2.048</v>
      </c>
      <c r="K181" s="6">
        <v>215647</v>
      </c>
      <c r="L181" s="6">
        <v>149446</v>
      </c>
      <c r="M181" s="6">
        <v>135646</v>
      </c>
      <c r="N181" s="24">
        <v>0.10497408347807123</v>
      </c>
      <c r="O181" s="24">
        <v>9.9030541584663609E-2</v>
      </c>
      <c r="P181" s="24">
        <v>0.10779851692204503</v>
      </c>
      <c r="Q181" s="24">
        <v>0.10393438066159329</v>
      </c>
      <c r="R181" s="24">
        <v>4.4754982224525968E-3</v>
      </c>
      <c r="S181" s="24">
        <v>4.3060806192944591E-2</v>
      </c>
    </row>
    <row r="182" spans="1:19" ht="25.15" x14ac:dyDescent="0.35">
      <c r="A182" s="57"/>
      <c r="B182" s="57"/>
      <c r="C182" s="58"/>
      <c r="D182" s="6">
        <v>174</v>
      </c>
      <c r="E182" s="6" t="s">
        <v>478</v>
      </c>
      <c r="F182" s="6" t="s">
        <v>792</v>
      </c>
      <c r="G182" s="21">
        <v>1671.0102500000005</v>
      </c>
      <c r="H182" s="21">
        <v>1670.9985999999999</v>
      </c>
      <c r="I182" s="7">
        <v>-6.9718303646550943</v>
      </c>
      <c r="J182" s="42">
        <v>2.0569999999999999</v>
      </c>
      <c r="K182" s="6">
        <v>9584</v>
      </c>
      <c r="L182" s="6">
        <v>7395</v>
      </c>
      <c r="M182" s="6">
        <v>6562</v>
      </c>
      <c r="N182" s="24">
        <v>4.6653633765080648E-3</v>
      </c>
      <c r="O182" s="24">
        <v>4.900304156809733E-3</v>
      </c>
      <c r="P182" s="24">
        <v>5.2148523955181832E-3</v>
      </c>
      <c r="Q182" s="24">
        <v>4.92683997627866E-3</v>
      </c>
      <c r="R182" s="24">
        <v>2.7570393139986449E-4</v>
      </c>
      <c r="S182" s="24">
        <v>5.5959587225747308E-2</v>
      </c>
    </row>
    <row r="183" spans="1:19" ht="25.15" x14ac:dyDescent="0.35">
      <c r="A183" s="57"/>
      <c r="B183" s="57"/>
      <c r="C183" s="58"/>
      <c r="D183" s="6">
        <v>175</v>
      </c>
      <c r="E183" s="6" t="s">
        <v>479</v>
      </c>
      <c r="F183" s="6" t="s">
        <v>792</v>
      </c>
      <c r="G183" s="21">
        <v>1685.0259000000005</v>
      </c>
      <c r="H183" s="21">
        <v>1685.0148999999999</v>
      </c>
      <c r="I183" s="7">
        <v>-6.5280895686228773</v>
      </c>
      <c r="J183" s="42">
        <v>2.0659999999999998</v>
      </c>
      <c r="K183" s="6">
        <v>13684</v>
      </c>
      <c r="L183" s="6">
        <v>9417</v>
      </c>
      <c r="M183" s="6">
        <v>7984</v>
      </c>
      <c r="N183" s="24">
        <v>6.6611886940876842E-3</v>
      </c>
      <c r="O183" s="24">
        <v>6.2401844820388448E-3</v>
      </c>
      <c r="P183" s="24">
        <v>6.3449225123159364E-3</v>
      </c>
      <c r="Q183" s="24">
        <v>6.4154318961474888E-3</v>
      </c>
      <c r="R183" s="24">
        <v>2.1917987258629585E-4</v>
      </c>
      <c r="S183" s="24">
        <v>3.4164476551908358E-2</v>
      </c>
    </row>
    <row r="184" spans="1:19" ht="25.15" x14ac:dyDescent="0.35">
      <c r="A184" s="57"/>
      <c r="B184" s="57"/>
      <c r="C184" s="58"/>
      <c r="D184" s="6">
        <v>176</v>
      </c>
      <c r="E184" s="6" t="s">
        <v>480</v>
      </c>
      <c r="F184" s="6" t="s">
        <v>792</v>
      </c>
      <c r="G184" s="21">
        <v>1598.9163500000002</v>
      </c>
      <c r="H184" s="21">
        <v>1598.9096</v>
      </c>
      <c r="I184" s="7">
        <v>-4.2216092169163737</v>
      </c>
      <c r="J184" s="42">
        <v>2.004</v>
      </c>
      <c r="K184" s="6">
        <v>25641</v>
      </c>
      <c r="L184" s="6">
        <v>17552</v>
      </c>
      <c r="M184" s="6">
        <v>15674</v>
      </c>
      <c r="N184" s="24">
        <v>1.2481696821477806E-2</v>
      </c>
      <c r="O184" s="24">
        <v>1.1630850380030349E-2</v>
      </c>
      <c r="P184" s="24">
        <v>1.2456201835926852E-2</v>
      </c>
      <c r="Q184" s="24">
        <v>1.2189583012478336E-2</v>
      </c>
      <c r="R184" s="24">
        <v>4.8404453771709236E-4</v>
      </c>
      <c r="S184" s="24">
        <v>3.9709687954180346E-2</v>
      </c>
    </row>
    <row r="185" spans="1:19" ht="25.15" x14ac:dyDescent="0.35">
      <c r="A185" s="57"/>
      <c r="B185" s="57"/>
      <c r="C185" s="58"/>
      <c r="D185" s="6">
        <v>177</v>
      </c>
      <c r="E185" s="6" t="s">
        <v>481</v>
      </c>
      <c r="F185" s="6" t="s">
        <v>792</v>
      </c>
      <c r="G185" s="21">
        <v>1612.9320000000002</v>
      </c>
      <c r="H185" s="21">
        <v>1612.9268</v>
      </c>
      <c r="I185" s="7">
        <v>-3.2239424850435778</v>
      </c>
      <c r="J185" s="42">
        <v>2.0099999999999998</v>
      </c>
      <c r="K185" s="6">
        <v>19854</v>
      </c>
      <c r="L185" s="6">
        <v>14790</v>
      </c>
      <c r="M185" s="6">
        <v>13564</v>
      </c>
      <c r="N185" s="24">
        <v>9.6646624037135982E-3</v>
      </c>
      <c r="O185" s="24">
        <v>9.800608313619466E-3</v>
      </c>
      <c r="P185" s="24">
        <v>1.077937486937041E-2</v>
      </c>
      <c r="Q185" s="24">
        <v>1.0081548528901158E-2</v>
      </c>
      <c r="R185" s="24">
        <v>6.0814597235743083E-4</v>
      </c>
      <c r="S185" s="24">
        <v>6.0322674697645476E-2</v>
      </c>
    </row>
    <row r="186" spans="1:19" ht="25.15" x14ac:dyDescent="0.35">
      <c r="A186" s="57"/>
      <c r="B186" s="57"/>
      <c r="C186" s="58"/>
      <c r="D186" s="6">
        <v>178</v>
      </c>
      <c r="E186" s="6" t="s">
        <v>482</v>
      </c>
      <c r="F186" s="6" t="s">
        <v>792</v>
      </c>
      <c r="G186" s="21">
        <v>1626.9476500000003</v>
      </c>
      <c r="H186" s="21">
        <v>1626.9417000000001</v>
      </c>
      <c r="I186" s="7">
        <v>-3.6571551642806264</v>
      </c>
      <c r="J186" s="42">
        <v>2.02</v>
      </c>
      <c r="K186" s="6">
        <v>368941</v>
      </c>
      <c r="L186" s="6">
        <v>274066</v>
      </c>
      <c r="M186" s="6">
        <v>235641</v>
      </c>
      <c r="N186" s="24">
        <v>0.17959555816905906</v>
      </c>
      <c r="O186" s="24">
        <v>0.18161010940368036</v>
      </c>
      <c r="P186" s="24">
        <v>0.1872650157470741</v>
      </c>
      <c r="Q186" s="24">
        <v>0.1828235611066045</v>
      </c>
      <c r="R186" s="24">
        <v>3.9761153984435903E-3</v>
      </c>
      <c r="S186" s="24">
        <v>2.1748375178651705E-2</v>
      </c>
    </row>
    <row r="187" spans="1:19" ht="25.15" x14ac:dyDescent="0.35">
      <c r="A187" s="57"/>
      <c r="B187" s="57"/>
      <c r="C187" s="58"/>
      <c r="D187" s="6">
        <v>179</v>
      </c>
      <c r="E187" s="6" t="s">
        <v>483</v>
      </c>
      <c r="F187" s="6" t="s">
        <v>792</v>
      </c>
      <c r="G187" s="21">
        <v>1640.9633000000003</v>
      </c>
      <c r="H187" s="21">
        <v>1640.9582</v>
      </c>
      <c r="I187" s="7">
        <v>-3.1079305675583422</v>
      </c>
      <c r="J187" s="42">
        <v>2.0339999999999998</v>
      </c>
      <c r="K187" s="6">
        <v>35641</v>
      </c>
      <c r="L187" s="6">
        <v>28678</v>
      </c>
      <c r="M187" s="6">
        <v>25684</v>
      </c>
      <c r="N187" s="24">
        <v>1.734956344972078E-2</v>
      </c>
      <c r="O187" s="24">
        <v>1.9003505423798448E-2</v>
      </c>
      <c r="P187" s="24">
        <v>2.0411196118026366E-2</v>
      </c>
      <c r="Q187" s="24">
        <v>1.8921421663848532E-2</v>
      </c>
      <c r="R187" s="24">
        <v>1.532465972426348E-3</v>
      </c>
      <c r="S187" s="24">
        <v>8.0991058687429049E-2</v>
      </c>
    </row>
    <row r="188" spans="1:19" ht="25.15" x14ac:dyDescent="0.35">
      <c r="A188" s="57"/>
      <c r="B188" s="57"/>
      <c r="C188" s="58"/>
      <c r="D188" s="6">
        <v>180</v>
      </c>
      <c r="E188" s="6" t="s">
        <v>484</v>
      </c>
      <c r="F188" s="6" t="s">
        <v>792</v>
      </c>
      <c r="G188" s="21">
        <v>1654.9789500000004</v>
      </c>
      <c r="H188" s="21">
        <v>1654.9736</v>
      </c>
      <c r="I188" s="7">
        <v>-3.2326695154414753</v>
      </c>
      <c r="J188" s="42">
        <v>2.044</v>
      </c>
      <c r="K188" s="6">
        <v>268541</v>
      </c>
      <c r="L188" s="6">
        <v>201693</v>
      </c>
      <c r="M188" s="6">
        <v>125643</v>
      </c>
      <c r="N188" s="24">
        <v>0.13072217722149962</v>
      </c>
      <c r="O188" s="24">
        <v>0.1336520684651015</v>
      </c>
      <c r="P188" s="24">
        <v>9.9849085573009921E-2</v>
      </c>
      <c r="Q188" s="24">
        <v>0.12140777708653701</v>
      </c>
      <c r="R188" s="24">
        <v>1.8727758822304413E-2</v>
      </c>
      <c r="S188" s="24">
        <v>0.15425501785569837</v>
      </c>
    </row>
    <row r="189" spans="1:19" ht="25.15" x14ac:dyDescent="0.35">
      <c r="A189" s="57"/>
      <c r="B189" s="57"/>
      <c r="C189" s="58"/>
      <c r="D189" s="6">
        <v>181</v>
      </c>
      <c r="E189" s="6" t="s">
        <v>485</v>
      </c>
      <c r="F189" s="6" t="s">
        <v>792</v>
      </c>
      <c r="G189" s="21">
        <v>1668.9946000000004</v>
      </c>
      <c r="H189" s="21">
        <v>1668.9892500000001</v>
      </c>
      <c r="I189" s="7">
        <v>-3.2055226543946524</v>
      </c>
      <c r="J189" s="42">
        <v>2.056</v>
      </c>
      <c r="K189" s="6">
        <v>10564</v>
      </c>
      <c r="L189" s="6">
        <v>10076</v>
      </c>
      <c r="M189" s="6">
        <v>8562</v>
      </c>
      <c r="N189" s="24">
        <v>5.1424143060758761E-3</v>
      </c>
      <c r="O189" s="24">
        <v>6.6768714920912601E-3</v>
      </c>
      <c r="P189" s="24">
        <v>6.8042618424911131E-3</v>
      </c>
      <c r="Q189" s="24">
        <v>6.2078492135527498E-3</v>
      </c>
      <c r="R189" s="24">
        <v>9.2488957821809203E-4</v>
      </c>
      <c r="S189" s="24">
        <v>0.14898712040216874</v>
      </c>
    </row>
    <row r="190" spans="1:19" ht="25.15" x14ac:dyDescent="0.35">
      <c r="A190" s="57"/>
      <c r="B190" s="57"/>
      <c r="C190" s="58"/>
      <c r="D190" s="6">
        <v>182</v>
      </c>
      <c r="E190" s="6" t="s">
        <v>486</v>
      </c>
      <c r="F190" s="6" t="s">
        <v>792</v>
      </c>
      <c r="G190" s="21">
        <v>1683.0102500000005</v>
      </c>
      <c r="H190" s="21">
        <v>1683.0049000000001</v>
      </c>
      <c r="I190" s="7">
        <v>-3.1788279366464591</v>
      </c>
      <c r="J190" s="42">
        <v>2.0649999999999999</v>
      </c>
      <c r="K190" s="6">
        <v>18954</v>
      </c>
      <c r="L190" s="6">
        <v>12593</v>
      </c>
      <c r="M190" s="6">
        <v>8965</v>
      </c>
      <c r="N190" s="24">
        <v>9.22655440717173E-3</v>
      </c>
      <c r="O190" s="24">
        <v>8.3447640631108821E-3</v>
      </c>
      <c r="P190" s="24">
        <v>7.1245278460561586E-3</v>
      </c>
      <c r="Q190" s="24">
        <v>8.2319487721129233E-3</v>
      </c>
      <c r="R190" s="24">
        <v>1.055544590872908E-3</v>
      </c>
      <c r="S190" s="24">
        <v>0.12822535952224803</v>
      </c>
    </row>
    <row r="191" spans="1:19" ht="25.15" x14ac:dyDescent="0.35">
      <c r="A191" s="57"/>
      <c r="B191" s="57"/>
      <c r="C191" s="58"/>
      <c r="D191" s="6">
        <v>183</v>
      </c>
      <c r="E191" s="6" t="s">
        <v>487</v>
      </c>
      <c r="F191" s="6" t="s">
        <v>792</v>
      </c>
      <c r="G191" s="21">
        <v>1624.9320000000002</v>
      </c>
      <c r="H191" s="21">
        <v>1624.9241999999999</v>
      </c>
      <c r="I191" s="7">
        <v>-4.8002008701384273</v>
      </c>
      <c r="J191" s="42">
        <v>2.0139999999999998</v>
      </c>
      <c r="K191" s="6">
        <v>36574</v>
      </c>
      <c r="L191" s="6">
        <v>25802</v>
      </c>
      <c r="M191" s="6">
        <v>26543</v>
      </c>
      <c r="N191" s="24">
        <v>1.7803735406135848E-2</v>
      </c>
      <c r="O191" s="24">
        <v>1.7097721143205506E-2</v>
      </c>
      <c r="P191" s="24">
        <v>2.1093847475501241E-2</v>
      </c>
      <c r="Q191" s="24">
        <v>1.8665101341614199E-2</v>
      </c>
      <c r="R191" s="24">
        <v>2.13277281303441E-3</v>
      </c>
      <c r="S191" s="24">
        <v>0.11426526832079675</v>
      </c>
    </row>
    <row r="192" spans="1:19" ht="25.15" x14ac:dyDescent="0.35">
      <c r="A192" s="57"/>
      <c r="B192" s="57"/>
      <c r="C192" s="58"/>
      <c r="D192" s="6">
        <v>184</v>
      </c>
      <c r="E192" s="6" t="s">
        <v>488</v>
      </c>
      <c r="F192" s="6" t="s">
        <v>792</v>
      </c>
      <c r="G192" s="21">
        <v>1638.9476500000003</v>
      </c>
      <c r="H192" s="21">
        <v>1638.9382000000001</v>
      </c>
      <c r="I192" s="7">
        <v>-5.7658949632971206</v>
      </c>
      <c r="J192" s="42">
        <v>2.0259999999999998</v>
      </c>
      <c r="K192" s="6">
        <v>8954</v>
      </c>
      <c r="L192" s="6">
        <v>5174</v>
      </c>
      <c r="M192" s="6">
        <v>4895</v>
      </c>
      <c r="N192" s="24">
        <v>4.3586877789287574E-3</v>
      </c>
      <c r="O192" s="24">
        <v>3.4285562822628205E-3</v>
      </c>
      <c r="P192" s="24">
        <v>3.8900796214662459E-3</v>
      </c>
      <c r="Q192" s="24">
        <v>3.8924412275526082E-3</v>
      </c>
      <c r="R192" s="24">
        <v>4.6507024540383608E-4</v>
      </c>
      <c r="S192" s="24">
        <v>0.1194803513311494</v>
      </c>
    </row>
    <row r="193" spans="1:19" ht="25.15" x14ac:dyDescent="0.35">
      <c r="A193" s="57"/>
      <c r="B193" s="57"/>
      <c r="C193" s="58"/>
      <c r="D193" s="6">
        <v>185</v>
      </c>
      <c r="E193" s="6" t="s">
        <v>489</v>
      </c>
      <c r="F193" s="6" t="s">
        <v>792</v>
      </c>
      <c r="G193" s="21">
        <v>1652.9633000000003</v>
      </c>
      <c r="H193" s="21">
        <v>1652.9576</v>
      </c>
      <c r="I193" s="7">
        <v>-3.4483524228203803</v>
      </c>
      <c r="J193" s="42">
        <v>2.0379999999999998</v>
      </c>
      <c r="K193" s="6">
        <v>26584</v>
      </c>
      <c r="L193" s="6">
        <v>18635</v>
      </c>
      <c r="M193" s="6">
        <v>15689</v>
      </c>
      <c r="N193" s="24">
        <v>1.2940736644521118E-2</v>
      </c>
      <c r="O193" s="24">
        <v>1.2348501414759889E-2</v>
      </c>
      <c r="P193" s="24">
        <v>1.2468122406779148E-2</v>
      </c>
      <c r="Q193" s="24">
        <v>1.2585786822020053E-2</v>
      </c>
      <c r="R193" s="24">
        <v>3.1316022704531266E-4</v>
      </c>
      <c r="S193" s="24">
        <v>2.48820539767453E-2</v>
      </c>
    </row>
    <row r="194" spans="1:19" ht="25.15" x14ac:dyDescent="0.35">
      <c r="A194" s="57"/>
      <c r="B194" s="57"/>
      <c r="C194" s="58"/>
      <c r="D194" s="6">
        <v>186</v>
      </c>
      <c r="E194" s="6" t="s">
        <v>490</v>
      </c>
      <c r="F194" s="6" t="s">
        <v>792</v>
      </c>
      <c r="G194" s="21">
        <v>1680.9946000000004</v>
      </c>
      <c r="H194" s="21">
        <v>1680.9873</v>
      </c>
      <c r="I194" s="7">
        <v>-4.3426671331610969</v>
      </c>
      <c r="J194" s="42">
        <v>2.0619999999999998</v>
      </c>
      <c r="K194" s="6">
        <v>3698</v>
      </c>
      <c r="L194" s="6">
        <v>3116</v>
      </c>
      <c r="M194" s="6">
        <v>3564</v>
      </c>
      <c r="N194" s="24">
        <v>1.8001370791242513E-3</v>
      </c>
      <c r="O194" s="24">
        <v>2.0648205209762177E-3</v>
      </c>
      <c r="P194" s="24">
        <v>2.8323276345057612E-3</v>
      </c>
      <c r="Q194" s="24">
        <v>2.2324284115354102E-3</v>
      </c>
      <c r="R194" s="24">
        <v>5.3611905337151949E-4</v>
      </c>
      <c r="S194" s="24">
        <v>0.24015061383437142</v>
      </c>
    </row>
    <row r="195" spans="1:19" ht="25.15" x14ac:dyDescent="0.35">
      <c r="A195" s="57"/>
      <c r="B195" s="57"/>
      <c r="C195" s="58"/>
      <c r="D195" s="6">
        <v>187</v>
      </c>
      <c r="E195" s="6" t="s">
        <v>491</v>
      </c>
      <c r="F195" s="6" t="s">
        <v>792</v>
      </c>
      <c r="G195" s="21">
        <v>1622.9163500000002</v>
      </c>
      <c r="H195" s="21">
        <v>1622.9110000000001</v>
      </c>
      <c r="I195" s="7">
        <v>-3.2965346612811981</v>
      </c>
      <c r="J195" s="42">
        <v>2.0030000000000001</v>
      </c>
      <c r="K195" s="6">
        <v>8654</v>
      </c>
      <c r="L195" s="6">
        <v>5575</v>
      </c>
      <c r="M195" s="6">
        <v>4684</v>
      </c>
      <c r="N195" s="24">
        <v>4.2126517800814686E-3</v>
      </c>
      <c r="O195" s="24">
        <v>3.6942793339032132E-3</v>
      </c>
      <c r="P195" s="24">
        <v>3.722396924810602E-3</v>
      </c>
      <c r="Q195" s="24">
        <v>3.8764426795984282E-3</v>
      </c>
      <c r="R195" s="24">
        <v>2.915048355779374E-4</v>
      </c>
      <c r="S195" s="24">
        <v>7.5199057401807171E-2</v>
      </c>
    </row>
    <row r="196" spans="1:19" ht="25.15" x14ac:dyDescent="0.35">
      <c r="A196" s="57"/>
      <c r="B196" s="57"/>
      <c r="C196" s="58"/>
      <c r="D196" s="6">
        <v>188</v>
      </c>
      <c r="E196" s="6" t="s">
        <v>492</v>
      </c>
      <c r="F196" s="6" t="s">
        <v>792</v>
      </c>
      <c r="G196" s="21">
        <v>1650.9476500000003</v>
      </c>
      <c r="H196" s="21">
        <v>1650.9403</v>
      </c>
      <c r="I196" s="7">
        <v>-4.4519885293243844</v>
      </c>
      <c r="J196" s="42">
        <v>2.0329999999999999</v>
      </c>
      <c r="K196" s="6">
        <v>15654</v>
      </c>
      <c r="L196" s="6">
        <v>9406</v>
      </c>
      <c r="M196" s="6">
        <v>7896</v>
      </c>
      <c r="N196" s="24">
        <v>7.6201584198515495E-3</v>
      </c>
      <c r="O196" s="24">
        <v>6.2328953210212777E-3</v>
      </c>
      <c r="P196" s="24">
        <v>6.2749884966491276E-3</v>
      </c>
      <c r="Q196" s="24">
        <v>6.7093474125073183E-3</v>
      </c>
      <c r="R196" s="24">
        <v>7.890662058301376E-4</v>
      </c>
      <c r="S196" s="24">
        <v>0.11760699771771982</v>
      </c>
    </row>
    <row r="197" spans="1:19" ht="25.15" x14ac:dyDescent="0.35">
      <c r="A197" s="57"/>
      <c r="B197" s="57"/>
      <c r="C197" s="58"/>
      <c r="D197" s="6">
        <v>189</v>
      </c>
      <c r="E197" s="6" t="s">
        <v>493</v>
      </c>
      <c r="F197" s="6" t="s">
        <v>792</v>
      </c>
      <c r="G197" s="21">
        <v>1534.8486599999999</v>
      </c>
      <c r="H197" s="21">
        <v>1534.8434</v>
      </c>
      <c r="I197" s="7">
        <v>-3.4270479800317579</v>
      </c>
      <c r="J197" s="42">
        <v>1.9419999999999999</v>
      </c>
      <c r="K197" s="6">
        <v>28954</v>
      </c>
      <c r="L197" s="6">
        <v>18291</v>
      </c>
      <c r="M197" s="6">
        <v>16547</v>
      </c>
      <c r="N197" s="24">
        <v>1.4094421035414703E-2</v>
      </c>
      <c r="O197" s="24">
        <v>1.2120549470210525E-2</v>
      </c>
      <c r="P197" s="24">
        <v>1.3149979059530536E-2</v>
      </c>
      <c r="Q197" s="24">
        <v>1.3121649855051922E-2</v>
      </c>
      <c r="R197" s="24">
        <v>9.8724067321509404E-4</v>
      </c>
      <c r="S197" s="24">
        <v>7.5237541324500432E-2</v>
      </c>
    </row>
    <row r="198" spans="1:19" ht="25.15" x14ac:dyDescent="0.35">
      <c r="A198" s="57"/>
      <c r="B198" s="57"/>
      <c r="C198" s="58"/>
      <c r="D198" s="6">
        <v>190</v>
      </c>
      <c r="E198" s="6" t="s">
        <v>494</v>
      </c>
      <c r="F198" s="6" t="s">
        <v>792</v>
      </c>
      <c r="G198" s="21">
        <v>1644.9582100000002</v>
      </c>
      <c r="H198" s="21">
        <v>1644.9523999999999</v>
      </c>
      <c r="I198" s="7">
        <v>-3.532004621769584</v>
      </c>
      <c r="J198" s="42">
        <v>1.996</v>
      </c>
      <c r="K198" s="6">
        <v>135654</v>
      </c>
      <c r="L198" s="6">
        <v>89909</v>
      </c>
      <c r="M198" s="6">
        <v>78965</v>
      </c>
      <c r="N198" s="24">
        <v>6.6034557958767226E-2</v>
      </c>
      <c r="O198" s="24">
        <v>5.9578288902583675E-2</v>
      </c>
      <c r="P198" s="24">
        <v>6.2753858490108713E-2</v>
      </c>
      <c r="Q198" s="24">
        <v>6.2788901783819864E-2</v>
      </c>
      <c r="R198" s="24">
        <v>3.2282771807550705E-3</v>
      </c>
      <c r="S198" s="24">
        <v>5.1414773774351448E-2</v>
      </c>
    </row>
    <row r="199" spans="1:19" ht="25.15" x14ac:dyDescent="0.35">
      <c r="A199" s="57"/>
      <c r="B199" s="57"/>
      <c r="C199" s="58"/>
      <c r="D199" s="6">
        <v>191</v>
      </c>
      <c r="E199" s="6" t="s">
        <v>495</v>
      </c>
      <c r="F199" s="6" t="s">
        <v>792</v>
      </c>
      <c r="G199" s="21">
        <v>1672.9895100000003</v>
      </c>
      <c r="H199" s="21">
        <v>1672.9846</v>
      </c>
      <c r="I199" s="7">
        <v>-2.9348659815185374</v>
      </c>
      <c r="J199" s="42">
        <v>2.0179999999999998</v>
      </c>
      <c r="K199" s="6">
        <v>72561</v>
      </c>
      <c r="L199" s="6">
        <v>57543</v>
      </c>
      <c r="M199" s="6">
        <v>48974</v>
      </c>
      <c r="N199" s="24">
        <v>3.5321727041193837E-2</v>
      </c>
      <c r="O199" s="24">
        <v>3.813092658489553E-2</v>
      </c>
      <c r="P199" s="24">
        <v>3.8919869128026134E-2</v>
      </c>
      <c r="Q199" s="24">
        <v>3.7457507584705167E-2</v>
      </c>
      <c r="R199" s="24">
        <v>1.8912367598007157E-3</v>
      </c>
      <c r="S199" s="24">
        <v>5.049019226716929E-2</v>
      </c>
    </row>
    <row r="200" spans="1:19" ht="25.15" x14ac:dyDescent="0.35">
      <c r="A200" s="57"/>
      <c r="B200" s="57"/>
      <c r="C200" s="58"/>
      <c r="D200" s="6">
        <v>192</v>
      </c>
      <c r="E200" s="6" t="s">
        <v>469</v>
      </c>
      <c r="F200" s="6" t="s">
        <v>792</v>
      </c>
      <c r="G200" s="21">
        <v>1642.9425600000002</v>
      </c>
      <c r="H200" s="21">
        <v>1642.9386999999999</v>
      </c>
      <c r="I200" s="7">
        <v>-2.3494430628535659</v>
      </c>
      <c r="J200" s="42">
        <v>1.99</v>
      </c>
      <c r="K200" s="6">
        <v>81452</v>
      </c>
      <c r="L200" s="6">
        <v>54335</v>
      </c>
      <c r="M200" s="6">
        <v>43651</v>
      </c>
      <c r="N200" s="24">
        <v>3.9649747260364659E-2</v>
      </c>
      <c r="O200" s="24">
        <v>3.6005142171772392E-2</v>
      </c>
      <c r="P200" s="24">
        <v>3.4689655884907682E-2</v>
      </c>
      <c r="Q200" s="24">
        <v>3.6781515105681582E-2</v>
      </c>
      <c r="R200" s="24">
        <v>2.5695705502283336E-3</v>
      </c>
      <c r="S200" s="24">
        <v>6.9860378041670612E-2</v>
      </c>
    </row>
    <row r="201" spans="1:19" ht="25.15" x14ac:dyDescent="0.35">
      <c r="A201" s="57"/>
      <c r="B201" s="57"/>
      <c r="C201" s="58"/>
      <c r="D201" s="6">
        <v>193</v>
      </c>
      <c r="E201" s="6" t="s">
        <v>468</v>
      </c>
      <c r="F201" s="6" t="s">
        <v>792</v>
      </c>
      <c r="G201" s="21">
        <v>1670.9738600000003</v>
      </c>
      <c r="H201" s="21">
        <v>1670.9676999999999</v>
      </c>
      <c r="I201" s="7">
        <v>-3.6864729890889207</v>
      </c>
      <c r="J201" s="42">
        <v>2.0089999999999999</v>
      </c>
      <c r="K201" s="6">
        <v>46891</v>
      </c>
      <c r="L201" s="6">
        <v>33856</v>
      </c>
      <c r="M201" s="6">
        <v>25641</v>
      </c>
      <c r="N201" s="24">
        <v>2.2825913406494123E-2</v>
      </c>
      <c r="O201" s="24">
        <v>2.2434712310067658E-2</v>
      </c>
      <c r="P201" s="24">
        <v>2.0377023814916448E-2</v>
      </c>
      <c r="Q201" s="24">
        <v>2.1879216510492742E-2</v>
      </c>
      <c r="R201" s="24">
        <v>1.3155594800097023E-3</v>
      </c>
      <c r="S201" s="24">
        <v>6.0128271932351506E-2</v>
      </c>
    </row>
    <row r="202" spans="1:19" s="29" customFormat="1" x14ac:dyDescent="0.35">
      <c r="A202" s="25"/>
      <c r="B202" s="25"/>
      <c r="C202" s="26"/>
      <c r="D202" s="25"/>
      <c r="E202" s="25"/>
      <c r="F202" s="25"/>
      <c r="G202" s="27"/>
      <c r="H202" s="27"/>
      <c r="I202" s="26"/>
      <c r="J202" s="43"/>
      <c r="K202" s="25">
        <f>SUM(K174:K201)</f>
        <v>2054288</v>
      </c>
      <c r="L202" s="25">
        <f t="shared" ref="L202:M202" si="4">SUM(L174:L201)</f>
        <v>1509090</v>
      </c>
      <c r="M202" s="25">
        <f t="shared" si="4"/>
        <v>1258329</v>
      </c>
      <c r="N202" s="28">
        <v>1</v>
      </c>
      <c r="O202" s="28">
        <v>1</v>
      </c>
      <c r="P202" s="28">
        <v>1</v>
      </c>
      <c r="Q202" s="28"/>
      <c r="R202" s="28"/>
      <c r="S202" s="28"/>
    </row>
    <row r="203" spans="1:19" ht="25.15" x14ac:dyDescent="0.35">
      <c r="A203" s="6">
        <v>8</v>
      </c>
      <c r="B203" s="6" t="s">
        <v>797</v>
      </c>
      <c r="C203" s="7">
        <v>7.63</v>
      </c>
      <c r="D203" s="6">
        <v>194</v>
      </c>
      <c r="E203" s="6" t="s">
        <v>467</v>
      </c>
      <c r="F203" s="6" t="s">
        <v>792</v>
      </c>
      <c r="G203" s="21">
        <v>1532.8330099999998</v>
      </c>
      <c r="H203" s="21">
        <v>1532.82</v>
      </c>
      <c r="I203" s="7">
        <v>-8.4875520784189771</v>
      </c>
      <c r="J203" s="42">
        <v>1.9770000000000001</v>
      </c>
      <c r="K203" s="6">
        <v>26581</v>
      </c>
      <c r="L203" s="6">
        <v>24018</v>
      </c>
      <c r="M203" s="6">
        <v>16521</v>
      </c>
      <c r="N203" s="24">
        <v>1</v>
      </c>
      <c r="O203" s="24">
        <v>1</v>
      </c>
      <c r="P203" s="24">
        <v>1</v>
      </c>
      <c r="Q203" s="24">
        <v>1</v>
      </c>
      <c r="R203" s="24">
        <v>0</v>
      </c>
      <c r="S203" s="24">
        <v>0</v>
      </c>
    </row>
    <row r="204" spans="1:19" s="29" customFormat="1" x14ac:dyDescent="0.35">
      <c r="A204" s="25"/>
      <c r="B204" s="25"/>
      <c r="C204" s="26"/>
      <c r="D204" s="25"/>
      <c r="E204" s="25"/>
      <c r="F204" s="25"/>
      <c r="G204" s="27"/>
      <c r="H204" s="27"/>
      <c r="I204" s="26"/>
      <c r="J204" s="43"/>
      <c r="K204" s="25">
        <f>K203</f>
        <v>26581</v>
      </c>
      <c r="L204" s="25">
        <f t="shared" ref="L204:M204" si="5">L203</f>
        <v>24018</v>
      </c>
      <c r="M204" s="25">
        <f t="shared" si="5"/>
        <v>16521</v>
      </c>
      <c r="N204" s="28">
        <v>1</v>
      </c>
      <c r="O204" s="28">
        <v>1</v>
      </c>
      <c r="P204" s="28">
        <v>1</v>
      </c>
      <c r="Q204" s="28"/>
      <c r="R204" s="28"/>
      <c r="S204" s="28"/>
    </row>
    <row r="205" spans="1:19" ht="25.15" x14ac:dyDescent="0.35">
      <c r="A205" s="57">
        <v>9</v>
      </c>
      <c r="B205" s="57" t="s">
        <v>4</v>
      </c>
      <c r="C205" s="58">
        <v>7.91</v>
      </c>
      <c r="D205" s="6">
        <v>195</v>
      </c>
      <c r="E205" s="6" t="s">
        <v>456</v>
      </c>
      <c r="F205" s="6" t="s">
        <v>794</v>
      </c>
      <c r="G205" s="21">
        <v>830.94439999999997</v>
      </c>
      <c r="H205" s="21">
        <v>830.94299999999998</v>
      </c>
      <c r="I205" s="7">
        <v>-1.6848299356607153</v>
      </c>
      <c r="J205" s="42">
        <v>1.06</v>
      </c>
      <c r="K205" s="6">
        <v>24781</v>
      </c>
      <c r="L205" s="6">
        <v>16073</v>
      </c>
      <c r="M205" s="6">
        <v>19890</v>
      </c>
      <c r="N205" s="24">
        <v>8.3153811565899585E-2</v>
      </c>
      <c r="O205" s="24">
        <v>6.3012098260140037E-2</v>
      </c>
      <c r="P205" s="24">
        <v>7.2383863748021179E-2</v>
      </c>
      <c r="Q205" s="24">
        <v>7.2849924524686929E-2</v>
      </c>
      <c r="R205" s="24">
        <v>1.0078941571837335E-2</v>
      </c>
      <c r="S205" s="24">
        <v>0.13835212098842803</v>
      </c>
    </row>
    <row r="206" spans="1:19" ht="25.15" x14ac:dyDescent="0.35">
      <c r="A206" s="57"/>
      <c r="B206" s="57"/>
      <c r="C206" s="58"/>
      <c r="D206" s="6">
        <v>196</v>
      </c>
      <c r="E206" s="6" t="s">
        <v>457</v>
      </c>
      <c r="F206" s="6" t="s">
        <v>794</v>
      </c>
      <c r="G206" s="21">
        <v>872.99135000000001</v>
      </c>
      <c r="H206" s="21">
        <v>872.98739999999998</v>
      </c>
      <c r="I206" s="7">
        <v>-4.5246725526337128</v>
      </c>
      <c r="J206" s="42">
        <v>1.091</v>
      </c>
      <c r="K206" s="6">
        <v>17441</v>
      </c>
      <c r="L206" s="6">
        <v>15805</v>
      </c>
      <c r="M206" s="6">
        <v>18951</v>
      </c>
      <c r="N206" s="24">
        <v>5.8524096183400778E-2</v>
      </c>
      <c r="O206" s="24">
        <v>6.1961439246034547E-2</v>
      </c>
      <c r="P206" s="24">
        <v>6.8966646651018065E-2</v>
      </c>
      <c r="Q206" s="24">
        <v>6.3150727360151135E-2</v>
      </c>
      <c r="R206" s="24">
        <v>5.3218906162159837E-3</v>
      </c>
      <c r="S206" s="24">
        <v>8.4272831662967673E-2</v>
      </c>
    </row>
    <row r="207" spans="1:19" ht="25.15" x14ac:dyDescent="0.35">
      <c r="A207" s="57"/>
      <c r="B207" s="57"/>
      <c r="C207" s="58"/>
      <c r="D207" s="6">
        <v>197</v>
      </c>
      <c r="E207" s="6" t="s">
        <v>458</v>
      </c>
      <c r="F207" s="6" t="s">
        <v>794</v>
      </c>
      <c r="G207" s="21">
        <v>871.98355000000004</v>
      </c>
      <c r="H207" s="21">
        <v>871.97860000000003</v>
      </c>
      <c r="I207" s="7">
        <v>-5.6767125939566219</v>
      </c>
      <c r="J207" s="42">
        <v>1.089</v>
      </c>
      <c r="K207" s="6">
        <v>5152</v>
      </c>
      <c r="L207" s="6">
        <v>5810</v>
      </c>
      <c r="M207" s="6">
        <v>5986</v>
      </c>
      <c r="N207" s="24">
        <v>1.7287778426516874E-2</v>
      </c>
      <c r="O207" s="24">
        <v>2.2777346537137661E-2</v>
      </c>
      <c r="P207" s="24">
        <v>2.1784304092290336E-2</v>
      </c>
      <c r="Q207" s="24">
        <v>2.0616476351981623E-2</v>
      </c>
      <c r="R207" s="24">
        <v>2.9251847349461681E-3</v>
      </c>
      <c r="S207" s="24">
        <v>0.14188577548388884</v>
      </c>
    </row>
    <row r="208" spans="1:19" ht="25.15" x14ac:dyDescent="0.35">
      <c r="A208" s="57"/>
      <c r="B208" s="57"/>
      <c r="C208" s="58"/>
      <c r="D208" s="6">
        <v>198</v>
      </c>
      <c r="E208" s="6" t="s">
        <v>459</v>
      </c>
      <c r="F208" s="6" t="s">
        <v>794</v>
      </c>
      <c r="G208" s="21">
        <v>885.99920000000009</v>
      </c>
      <c r="H208" s="21">
        <v>885.99350000000004</v>
      </c>
      <c r="I208" s="7">
        <v>-6.4334143868833191</v>
      </c>
      <c r="J208" s="42">
        <v>1.1020000000000001</v>
      </c>
      <c r="K208" s="6">
        <v>53612</v>
      </c>
      <c r="L208" s="6">
        <v>50235</v>
      </c>
      <c r="M208" s="6">
        <v>53624</v>
      </c>
      <c r="N208" s="24">
        <v>0.17989758870388639</v>
      </c>
      <c r="O208" s="24">
        <v>0.19693975960294499</v>
      </c>
      <c r="P208" s="24">
        <v>0.19514893462161326</v>
      </c>
      <c r="Q208" s="24">
        <v>0.19066209430948153</v>
      </c>
      <c r="R208" s="24">
        <v>9.3652388772581547E-3</v>
      </c>
      <c r="S208" s="24">
        <v>4.9119563650950764E-2</v>
      </c>
    </row>
    <row r="209" spans="1:19" ht="25.15" x14ac:dyDescent="0.35">
      <c r="A209" s="57"/>
      <c r="B209" s="57"/>
      <c r="C209" s="58"/>
      <c r="D209" s="6">
        <v>199</v>
      </c>
      <c r="E209" s="6" t="s">
        <v>460</v>
      </c>
      <c r="F209" s="6" t="s">
        <v>794</v>
      </c>
      <c r="G209" s="21">
        <v>893.00702500000011</v>
      </c>
      <c r="H209" s="21">
        <v>892.99869999999999</v>
      </c>
      <c r="I209" s="7">
        <v>-9.322435061613481</v>
      </c>
      <c r="J209" s="42">
        <v>1.1060000000000001</v>
      </c>
      <c r="K209" s="6">
        <v>10235</v>
      </c>
      <c r="L209" s="6">
        <v>5810</v>
      </c>
      <c r="M209" s="6">
        <v>7562</v>
      </c>
      <c r="N209" s="24">
        <v>3.4344024106250044E-2</v>
      </c>
      <c r="O209" s="24">
        <v>2.2777346537137661E-2</v>
      </c>
      <c r="P209" s="24">
        <v>2.7519697217824844E-2</v>
      </c>
      <c r="Q209" s="24">
        <v>2.8213689287070853E-2</v>
      </c>
      <c r="R209" s="24">
        <v>5.8144841766990633E-3</v>
      </c>
      <c r="S209" s="24">
        <v>0.20608733999787815</v>
      </c>
    </row>
    <row r="210" spans="1:19" ht="25.15" x14ac:dyDescent="0.35">
      <c r="A210" s="57"/>
      <c r="B210" s="57"/>
      <c r="C210" s="58"/>
      <c r="D210" s="6">
        <v>200</v>
      </c>
      <c r="E210" s="6" t="s">
        <v>461</v>
      </c>
      <c r="F210" s="6" t="s">
        <v>794</v>
      </c>
      <c r="G210" s="21">
        <v>900.01485000000014</v>
      </c>
      <c r="H210" s="21">
        <v>900.00919999999996</v>
      </c>
      <c r="I210" s="7">
        <v>-6.2776741963461475</v>
      </c>
      <c r="J210" s="42">
        <v>1.111</v>
      </c>
      <c r="K210" s="6">
        <v>50996</v>
      </c>
      <c r="L210" s="6">
        <v>42659</v>
      </c>
      <c r="M210" s="6">
        <v>45681</v>
      </c>
      <c r="N210" s="24">
        <v>0.17111947760843449</v>
      </c>
      <c r="O210" s="24">
        <v>0.16723904060718683</v>
      </c>
      <c r="P210" s="24">
        <v>0.16624269883727277</v>
      </c>
      <c r="Q210" s="24">
        <v>0.16820040568429806</v>
      </c>
      <c r="R210" s="24">
        <v>2.5766082170811614E-3</v>
      </c>
      <c r="S210" s="24">
        <v>1.5318680157747648E-2</v>
      </c>
    </row>
    <row r="211" spans="1:19" ht="25.15" x14ac:dyDescent="0.35">
      <c r="A211" s="57"/>
      <c r="B211" s="57"/>
      <c r="C211" s="58"/>
      <c r="D211" s="6">
        <v>201</v>
      </c>
      <c r="E211" s="6" t="s">
        <v>462</v>
      </c>
      <c r="F211" s="6" t="s">
        <v>794</v>
      </c>
      <c r="G211" s="21">
        <v>884.99140000000011</v>
      </c>
      <c r="H211" s="21">
        <v>884.98509999999999</v>
      </c>
      <c r="I211" s="7">
        <v>-7.118713244133076</v>
      </c>
      <c r="J211" s="42">
        <v>1.0980000000000001</v>
      </c>
      <c r="K211" s="6">
        <v>6785</v>
      </c>
      <c r="L211" s="6">
        <v>9695</v>
      </c>
      <c r="M211" s="6">
        <v>9875</v>
      </c>
      <c r="N211" s="24">
        <v>2.2767386767064635E-2</v>
      </c>
      <c r="O211" s="24">
        <v>3.8007981872211639E-2</v>
      </c>
      <c r="P211" s="24">
        <v>3.5937187255490659E-2</v>
      </c>
      <c r="Q211" s="24">
        <v>3.2237518631588975E-2</v>
      </c>
      <c r="R211" s="24">
        <v>8.26647420214747E-3</v>
      </c>
      <c r="S211" s="24">
        <v>0.25642402247570312</v>
      </c>
    </row>
    <row r="212" spans="1:19" ht="25.15" x14ac:dyDescent="0.35">
      <c r="A212" s="57"/>
      <c r="B212" s="57"/>
      <c r="C212" s="58"/>
      <c r="D212" s="6">
        <v>202</v>
      </c>
      <c r="E212" s="6" t="s">
        <v>463</v>
      </c>
      <c r="F212" s="6" t="s">
        <v>794</v>
      </c>
      <c r="G212" s="21">
        <v>899.00705000000016</v>
      </c>
      <c r="H212" s="21">
        <v>898.9991</v>
      </c>
      <c r="I212" s="7">
        <v>-8.8430897178886809</v>
      </c>
      <c r="J212" s="42">
        <v>1.109</v>
      </c>
      <c r="K212" s="6">
        <v>7651</v>
      </c>
      <c r="L212" s="6">
        <v>7174</v>
      </c>
      <c r="M212" s="6">
        <v>7356</v>
      </c>
      <c r="N212" s="24">
        <v>2.5673290516552913E-2</v>
      </c>
      <c r="O212" s="24">
        <v>2.8124730474599926E-2</v>
      </c>
      <c r="P212" s="24">
        <v>2.6770020197609039E-2</v>
      </c>
      <c r="Q212" s="24">
        <v>2.6856013729587291E-2</v>
      </c>
      <c r="R212" s="24">
        <v>1.2279803062891345E-3</v>
      </c>
      <c r="S212" s="24">
        <v>4.572459333144694E-2</v>
      </c>
    </row>
    <row r="213" spans="1:19" ht="25.15" x14ac:dyDescent="0.35">
      <c r="A213" s="57"/>
      <c r="B213" s="57"/>
      <c r="C213" s="58"/>
      <c r="D213" s="6">
        <v>203</v>
      </c>
      <c r="E213" s="6" t="s">
        <v>464</v>
      </c>
      <c r="F213" s="6" t="s">
        <v>794</v>
      </c>
      <c r="G213" s="21">
        <v>839.94967999999994</v>
      </c>
      <c r="H213" s="21">
        <v>839.94860000000006</v>
      </c>
      <c r="I213" s="7">
        <v>-1.2857913106033443</v>
      </c>
      <c r="J213" s="42">
        <v>1.0580000000000001</v>
      </c>
      <c r="K213" s="6">
        <v>8956</v>
      </c>
      <c r="L213" s="6">
        <v>11830</v>
      </c>
      <c r="M213" s="6">
        <v>13652</v>
      </c>
      <c r="N213" s="24">
        <v>3.005227942311435E-2</v>
      </c>
      <c r="O213" s="24">
        <v>4.6377970659954991E-2</v>
      </c>
      <c r="P213" s="24">
        <v>4.9682479029059083E-2</v>
      </c>
      <c r="Q213" s="24">
        <v>4.2037576370709477E-2</v>
      </c>
      <c r="R213" s="24">
        <v>1.0510254567891999E-2</v>
      </c>
      <c r="S213" s="24">
        <v>0.25002046919182597</v>
      </c>
    </row>
    <row r="214" spans="1:19" ht="25.15" x14ac:dyDescent="0.35">
      <c r="A214" s="57"/>
      <c r="B214" s="57"/>
      <c r="C214" s="58"/>
      <c r="D214" s="6">
        <v>204</v>
      </c>
      <c r="E214" s="6" t="s">
        <v>465</v>
      </c>
      <c r="F214" s="6" t="s">
        <v>794</v>
      </c>
      <c r="G214" s="21">
        <v>881.99662999999998</v>
      </c>
      <c r="H214" s="21">
        <v>881.99189999999999</v>
      </c>
      <c r="I214" s="7">
        <v>-5.3628322820179211</v>
      </c>
      <c r="J214" s="42">
        <v>1.091</v>
      </c>
      <c r="K214" s="6">
        <v>7654</v>
      </c>
      <c r="L214" s="6">
        <v>8056</v>
      </c>
      <c r="M214" s="6">
        <v>8961</v>
      </c>
      <c r="N214" s="24">
        <v>2.5683357157717423E-2</v>
      </c>
      <c r="O214" s="24">
        <v>3.1582496334454556E-2</v>
      </c>
      <c r="P214" s="24">
        <v>3.2610950379387521E-2</v>
      </c>
      <c r="Q214" s="24">
        <v>2.9958934623853167E-2</v>
      </c>
      <c r="R214" s="24">
        <v>3.7382952575111769E-3</v>
      </c>
      <c r="S214" s="24">
        <v>0.12478064739107123</v>
      </c>
    </row>
    <row r="215" spans="1:19" ht="25.15" x14ac:dyDescent="0.35">
      <c r="A215" s="57"/>
      <c r="B215" s="57"/>
      <c r="C215" s="58"/>
      <c r="D215" s="6">
        <v>205</v>
      </c>
      <c r="E215" s="6" t="s">
        <v>466</v>
      </c>
      <c r="F215" s="6" t="s">
        <v>794</v>
      </c>
      <c r="G215" s="21">
        <v>895.00448000000006</v>
      </c>
      <c r="H215" s="21">
        <v>894.99829999999997</v>
      </c>
      <c r="I215" s="7">
        <v>-6.9049933695145116</v>
      </c>
      <c r="J215" s="42">
        <v>1.099</v>
      </c>
      <c r="K215" s="6">
        <v>46895</v>
      </c>
      <c r="L215" s="6">
        <v>35406</v>
      </c>
      <c r="M215" s="6">
        <v>36541</v>
      </c>
      <c r="N215" s="24">
        <v>0.15735837913655062</v>
      </c>
      <c r="O215" s="24">
        <v>0.1388046009455931</v>
      </c>
      <c r="P215" s="24">
        <v>0.13298033007624144</v>
      </c>
      <c r="Q215" s="24">
        <v>0.14304777005279504</v>
      </c>
      <c r="R215" s="24">
        <v>1.2730894785950639E-2</v>
      </c>
      <c r="S215" s="24">
        <v>8.8997506086617162E-2</v>
      </c>
    </row>
    <row r="216" spans="1:19" ht="25.15" x14ac:dyDescent="0.35">
      <c r="A216" s="57"/>
      <c r="B216" s="57"/>
      <c r="C216" s="58"/>
      <c r="D216" s="6">
        <v>206</v>
      </c>
      <c r="E216" s="6" t="s">
        <v>453</v>
      </c>
      <c r="F216" s="6" t="s">
        <v>794</v>
      </c>
      <c r="G216" s="21">
        <v>909.02013000000011</v>
      </c>
      <c r="H216" s="21">
        <v>909.01340000000005</v>
      </c>
      <c r="I216" s="7">
        <v>-7.4035764203169059</v>
      </c>
      <c r="J216" s="42">
        <v>1.1080000000000001</v>
      </c>
      <c r="K216" s="6">
        <v>18951</v>
      </c>
      <c r="L216" s="6">
        <v>24653</v>
      </c>
      <c r="M216" s="6">
        <v>24561</v>
      </c>
      <c r="N216" s="24">
        <v>6.3590972236203663E-2</v>
      </c>
      <c r="O216" s="24">
        <v>9.6648868189338169E-2</v>
      </c>
      <c r="P216" s="24">
        <v>8.9382608220972756E-2</v>
      </c>
      <c r="Q216" s="24">
        <v>8.3207482882171543E-2</v>
      </c>
      <c r="R216" s="24">
        <v>1.7372543018352025E-2</v>
      </c>
      <c r="S216" s="24">
        <v>0.20878582570455756</v>
      </c>
    </row>
    <row r="217" spans="1:19" ht="25.15" x14ac:dyDescent="0.35">
      <c r="A217" s="57"/>
      <c r="B217" s="57"/>
      <c r="C217" s="58"/>
      <c r="D217" s="6">
        <v>207</v>
      </c>
      <c r="E217" s="6" t="s">
        <v>454</v>
      </c>
      <c r="F217" s="6" t="s">
        <v>794</v>
      </c>
      <c r="G217" s="21">
        <v>893.99668000000008</v>
      </c>
      <c r="H217" s="21">
        <v>893.99419999999998</v>
      </c>
      <c r="I217" s="7">
        <v>-2.7740595189962729</v>
      </c>
      <c r="J217" s="42">
        <v>1.097</v>
      </c>
      <c r="K217" s="6">
        <v>26541</v>
      </c>
      <c r="L217" s="6">
        <v>10902</v>
      </c>
      <c r="M217" s="6">
        <v>10693</v>
      </c>
      <c r="N217" s="24">
        <v>8.9059574382411563E-2</v>
      </c>
      <c r="O217" s="24">
        <v>4.2739867805141954E-2</v>
      </c>
      <c r="P217" s="24">
        <v>3.8914060083337886E-2</v>
      </c>
      <c r="Q217" s="24">
        <v>5.6904500756963801E-2</v>
      </c>
      <c r="R217" s="24">
        <v>2.7912734926454762E-2</v>
      </c>
      <c r="S217" s="24">
        <v>0.49051893180942963</v>
      </c>
    </row>
    <row r="218" spans="1:19" ht="25.15" x14ac:dyDescent="0.35">
      <c r="A218" s="57"/>
      <c r="B218" s="57"/>
      <c r="C218" s="58"/>
      <c r="D218" s="6">
        <v>208</v>
      </c>
      <c r="E218" s="6" t="s">
        <v>455</v>
      </c>
      <c r="F218" s="6" t="s">
        <v>794</v>
      </c>
      <c r="G218" s="21">
        <v>908.01233000000013</v>
      </c>
      <c r="H218" s="21">
        <v>908.00549999999998</v>
      </c>
      <c r="I218" s="7">
        <v>-7.5219242894531986</v>
      </c>
      <c r="J218" s="42">
        <v>1.1100000000000001</v>
      </c>
      <c r="K218" s="6">
        <v>12364</v>
      </c>
      <c r="L218" s="6">
        <v>10970</v>
      </c>
      <c r="M218" s="6">
        <v>11452</v>
      </c>
      <c r="N218" s="24">
        <v>4.1487983785996628E-2</v>
      </c>
      <c r="O218" s="24">
        <v>4.3006452928123946E-2</v>
      </c>
      <c r="P218" s="24">
        <v>4.1676219589861167E-2</v>
      </c>
      <c r="Q218" s="24">
        <v>4.2056885434660581E-2</v>
      </c>
      <c r="R218" s="24">
        <v>8.2771794588848728E-4</v>
      </c>
      <c r="S218" s="24">
        <v>1.9680914012865428E-2</v>
      </c>
    </row>
    <row r="219" spans="1:19" s="29" customFormat="1" x14ac:dyDescent="0.35">
      <c r="A219" s="25"/>
      <c r="B219" s="25"/>
      <c r="C219" s="26"/>
      <c r="D219" s="25"/>
      <c r="E219" s="25"/>
      <c r="F219" s="25"/>
      <c r="G219" s="27"/>
      <c r="H219" s="27"/>
      <c r="I219" s="26"/>
      <c r="J219" s="43"/>
      <c r="K219" s="25">
        <f>SUM(K205:K218)</f>
        <v>298014</v>
      </c>
      <c r="L219" s="25">
        <f>SUM(L205:L218)</f>
        <v>255078</v>
      </c>
      <c r="M219" s="25">
        <f t="shared" ref="M219" si="6">SUM(M205:M218)</f>
        <v>274785</v>
      </c>
      <c r="N219" s="28">
        <v>0.99999999999999989</v>
      </c>
      <c r="O219" s="28">
        <v>1</v>
      </c>
      <c r="P219" s="28">
        <v>0.99999999999999989</v>
      </c>
      <c r="Q219" s="28"/>
      <c r="R219" s="28"/>
      <c r="S219" s="28"/>
    </row>
    <row r="220" spans="1:19" ht="25.15" x14ac:dyDescent="0.35">
      <c r="A220" s="57">
        <v>10</v>
      </c>
      <c r="B220" s="57" t="s">
        <v>5</v>
      </c>
      <c r="C220" s="58">
        <v>8</v>
      </c>
      <c r="D220" s="6">
        <v>209</v>
      </c>
      <c r="E220" s="6" t="s">
        <v>314</v>
      </c>
      <c r="F220" s="6" t="s">
        <v>794</v>
      </c>
      <c r="G220" s="21">
        <v>822.43669999999997</v>
      </c>
      <c r="H220" s="21">
        <v>822.43669999999997</v>
      </c>
      <c r="I220" s="7">
        <v>0</v>
      </c>
      <c r="J220" s="42">
        <v>1.014</v>
      </c>
      <c r="K220" s="6">
        <v>8011</v>
      </c>
      <c r="L220" s="6">
        <v>6790</v>
      </c>
      <c r="M220" s="6">
        <v>4344</v>
      </c>
      <c r="N220" s="24">
        <v>0.1051353727837054</v>
      </c>
      <c r="O220" s="24">
        <v>0.17190743835130892</v>
      </c>
      <c r="P220" s="24">
        <v>0.12245588318204882</v>
      </c>
      <c r="Q220" s="24">
        <v>0.13316623143902104</v>
      </c>
      <c r="R220" s="24">
        <v>3.4650553457056185E-2</v>
      </c>
      <c r="S220" s="24">
        <v>0.26020525686290996</v>
      </c>
    </row>
    <row r="221" spans="1:19" ht="25.15" x14ac:dyDescent="0.35">
      <c r="A221" s="57"/>
      <c r="B221" s="57"/>
      <c r="C221" s="58"/>
      <c r="D221" s="6">
        <v>210</v>
      </c>
      <c r="E221" s="6" t="s">
        <v>86</v>
      </c>
      <c r="F221" s="6" t="s">
        <v>794</v>
      </c>
      <c r="G221" s="21">
        <v>877.49149999999997</v>
      </c>
      <c r="H221" s="21">
        <v>877.48810000000003</v>
      </c>
      <c r="I221" s="7">
        <v>-3.8746814071046138</v>
      </c>
      <c r="J221" s="42">
        <v>1.0680000000000001</v>
      </c>
      <c r="K221" s="6">
        <v>13100</v>
      </c>
      <c r="L221" s="6">
        <v>6687</v>
      </c>
      <c r="M221" s="6">
        <v>4356</v>
      </c>
      <c r="N221" s="24">
        <v>0.17192277911203854</v>
      </c>
      <c r="O221" s="24">
        <v>0.16929971137779129</v>
      </c>
      <c r="P221" s="24">
        <v>0.12279415910244122</v>
      </c>
      <c r="Q221" s="24">
        <v>0.15467221653075702</v>
      </c>
      <c r="R221" s="24">
        <v>2.763834347671475E-2</v>
      </c>
      <c r="S221" s="24">
        <v>0.17868977439279654</v>
      </c>
    </row>
    <row r="222" spans="1:19" ht="25.15" x14ac:dyDescent="0.35">
      <c r="A222" s="57"/>
      <c r="B222" s="57"/>
      <c r="C222" s="58"/>
      <c r="D222" s="6">
        <v>211</v>
      </c>
      <c r="E222" s="6" t="s">
        <v>87</v>
      </c>
      <c r="F222" s="6" t="s">
        <v>794</v>
      </c>
      <c r="G222" s="21">
        <v>891.50715000000002</v>
      </c>
      <c r="H222" s="21">
        <v>891.50160000000005</v>
      </c>
      <c r="I222" s="7">
        <v>-6.2254127742790146</v>
      </c>
      <c r="J222" s="42">
        <v>1.08</v>
      </c>
      <c r="K222" s="6">
        <v>11432</v>
      </c>
      <c r="L222" s="6">
        <v>5881</v>
      </c>
      <c r="M222" s="6">
        <v>6512</v>
      </c>
      <c r="N222" s="24">
        <v>0.15003215349685683</v>
      </c>
      <c r="O222" s="24">
        <v>0.14889361486657551</v>
      </c>
      <c r="P222" s="24">
        <v>0.18357106613294244</v>
      </c>
      <c r="Q222" s="24">
        <v>0.16083227816545825</v>
      </c>
      <c r="R222" s="24">
        <v>1.9700594565286937E-2</v>
      </c>
      <c r="S222" s="24">
        <v>0.1224915470327399</v>
      </c>
    </row>
    <row r="223" spans="1:19" ht="25.15" x14ac:dyDescent="0.35">
      <c r="A223" s="57"/>
      <c r="B223" s="57"/>
      <c r="C223" s="58"/>
      <c r="D223" s="6">
        <v>212</v>
      </c>
      <c r="E223" s="6" t="s">
        <v>165</v>
      </c>
      <c r="F223" s="6" t="s">
        <v>794</v>
      </c>
      <c r="G223" s="21">
        <v>831.44197999999994</v>
      </c>
      <c r="H223" s="21">
        <v>831.43600000000004</v>
      </c>
      <c r="I223" s="7">
        <v>-7.1923238707631949</v>
      </c>
      <c r="J223" s="42">
        <v>1.014</v>
      </c>
      <c r="K223" s="6">
        <v>4746</v>
      </c>
      <c r="L223" s="6">
        <v>3347</v>
      </c>
      <c r="M223" s="6">
        <v>3456</v>
      </c>
      <c r="N223" s="24">
        <v>6.2285916768376706E-2</v>
      </c>
      <c r="O223" s="24">
        <v>8.4738467770520021E-2</v>
      </c>
      <c r="P223" s="24">
        <v>9.7423465073011223E-2</v>
      </c>
      <c r="Q223" s="24">
        <v>8.1482616537302641E-2</v>
      </c>
      <c r="R223" s="24">
        <v>1.7793601396422349E-2</v>
      </c>
      <c r="S223" s="24">
        <v>0.21837297515202472</v>
      </c>
    </row>
    <row r="224" spans="1:19" ht="25.15" x14ac:dyDescent="0.35">
      <c r="A224" s="57"/>
      <c r="B224" s="57"/>
      <c r="C224" s="58"/>
      <c r="D224" s="6">
        <v>213</v>
      </c>
      <c r="E224" s="6" t="s">
        <v>166</v>
      </c>
      <c r="F224" s="6" t="s">
        <v>794</v>
      </c>
      <c r="G224" s="21">
        <v>886.49677999999994</v>
      </c>
      <c r="H224" s="21">
        <v>886.49130000000002</v>
      </c>
      <c r="I224" s="7">
        <v>-6.1816355383946657</v>
      </c>
      <c r="J224" s="42">
        <v>1.0669999999999999</v>
      </c>
      <c r="K224" s="6">
        <v>23148</v>
      </c>
      <c r="L224" s="6">
        <v>9171</v>
      </c>
      <c r="M224" s="6">
        <v>9265</v>
      </c>
      <c r="N224" s="24">
        <v>0.30379148785385252</v>
      </c>
      <c r="O224" s="24">
        <v>0.23218897159349841</v>
      </c>
      <c r="P224" s="24">
        <v>0.26117720020296553</v>
      </c>
      <c r="Q224" s="24">
        <v>0.26571921988343883</v>
      </c>
      <c r="R224" s="24">
        <v>3.6016698082791079E-2</v>
      </c>
      <c r="S224" s="24">
        <v>0.13554419623311506</v>
      </c>
    </row>
    <row r="225" spans="1:19" ht="25.15" x14ac:dyDescent="0.35">
      <c r="A225" s="57"/>
      <c r="B225" s="57"/>
      <c r="C225" s="58"/>
      <c r="D225" s="6">
        <v>214</v>
      </c>
      <c r="E225" s="6" t="s">
        <v>167</v>
      </c>
      <c r="F225" s="6" t="s">
        <v>794</v>
      </c>
      <c r="G225" s="21">
        <v>900.51242999999999</v>
      </c>
      <c r="H225" s="21">
        <v>900.50660000000005</v>
      </c>
      <c r="I225" s="7">
        <v>-6.4740916457380466</v>
      </c>
      <c r="J225" s="42">
        <v>1.0780000000000001</v>
      </c>
      <c r="K225" s="6">
        <v>15760</v>
      </c>
      <c r="L225" s="6">
        <v>7622</v>
      </c>
      <c r="M225" s="6">
        <v>7541</v>
      </c>
      <c r="N225" s="24">
        <v>0.20683228998517003</v>
      </c>
      <c r="O225" s="24">
        <v>0.19297179604030584</v>
      </c>
      <c r="P225" s="24">
        <v>0.21257822630659073</v>
      </c>
      <c r="Q225" s="24">
        <v>0.2041274374440222</v>
      </c>
      <c r="R225" s="24">
        <v>1.0079196267495165E-2</v>
      </c>
      <c r="S225" s="24">
        <v>4.9376979369856536E-2</v>
      </c>
    </row>
    <row r="226" spans="1:19" s="29" customFormat="1" x14ac:dyDescent="0.35">
      <c r="A226" s="25"/>
      <c r="B226" s="25"/>
      <c r="C226" s="26"/>
      <c r="D226" s="25"/>
      <c r="E226" s="25"/>
      <c r="F226" s="25"/>
      <c r="G226" s="27"/>
      <c r="H226" s="27"/>
      <c r="I226" s="26"/>
      <c r="J226" s="43"/>
      <c r="K226" s="25">
        <f>SUM(K220:K225)</f>
        <v>76197</v>
      </c>
      <c r="L226" s="25">
        <f t="shared" ref="L226:M226" si="7">SUM(L220:L225)</f>
        <v>39498</v>
      </c>
      <c r="M226" s="25">
        <f t="shared" si="7"/>
        <v>35474</v>
      </c>
      <c r="N226" s="28">
        <v>1</v>
      </c>
      <c r="O226" s="28">
        <v>1</v>
      </c>
      <c r="P226" s="28">
        <v>1</v>
      </c>
      <c r="Q226" s="28"/>
      <c r="R226" s="28"/>
      <c r="S226" s="28"/>
    </row>
    <row r="227" spans="1:19" ht="25.15" x14ac:dyDescent="0.35">
      <c r="A227" s="57">
        <v>11</v>
      </c>
      <c r="B227" s="57" t="s">
        <v>380</v>
      </c>
      <c r="C227" s="58">
        <v>8.4990000000000006</v>
      </c>
      <c r="D227" s="6">
        <v>215</v>
      </c>
      <c r="E227" s="6" t="s">
        <v>388</v>
      </c>
      <c r="F227" s="6" t="s">
        <v>794</v>
      </c>
      <c r="G227" s="21">
        <v>903.46310000000005</v>
      </c>
      <c r="H227" s="21">
        <v>903.46410000000003</v>
      </c>
      <c r="I227" s="7">
        <v>1.1068520673133779</v>
      </c>
      <c r="J227" s="42">
        <v>1.0940000000000001</v>
      </c>
      <c r="K227" s="6">
        <v>546385</v>
      </c>
      <c r="L227" s="6">
        <v>552807</v>
      </c>
      <c r="M227" s="6">
        <v>227990</v>
      </c>
      <c r="N227" s="24">
        <v>5.2883072838657195E-2</v>
      </c>
      <c r="O227" s="24">
        <v>5.3210615498877858E-2</v>
      </c>
      <c r="P227" s="24">
        <v>4.5676563689546021E-2</v>
      </c>
      <c r="Q227" s="24">
        <v>5.0590084009027016E-2</v>
      </c>
      <c r="R227" s="24">
        <v>4.2583837891893494E-3</v>
      </c>
      <c r="S227" s="24">
        <v>8.4174277876856399E-2</v>
      </c>
    </row>
    <row r="228" spans="1:19" ht="25.15" x14ac:dyDescent="0.35">
      <c r="A228" s="57"/>
      <c r="B228" s="57"/>
      <c r="C228" s="58"/>
      <c r="D228" s="6">
        <v>216</v>
      </c>
      <c r="E228" s="6" t="s">
        <v>387</v>
      </c>
      <c r="F228" s="6" t="s">
        <v>794</v>
      </c>
      <c r="G228" s="21">
        <v>917.4787500000001</v>
      </c>
      <c r="H228" s="21">
        <v>917.47789999999998</v>
      </c>
      <c r="I228" s="7">
        <v>-0.92645197518492173</v>
      </c>
      <c r="J228" s="42">
        <v>1.103</v>
      </c>
      <c r="K228" s="6">
        <v>105068</v>
      </c>
      <c r="L228" s="6">
        <v>106302</v>
      </c>
      <c r="M228" s="6">
        <v>71445</v>
      </c>
      <c r="N228" s="24">
        <v>1.0169237253972993E-2</v>
      </c>
      <c r="O228" s="24">
        <v>1.0232133183483049E-2</v>
      </c>
      <c r="P228" s="24">
        <v>1.4313619425411709E-2</v>
      </c>
      <c r="Q228" s="24">
        <v>1.1571663287622583E-2</v>
      </c>
      <c r="R228" s="24">
        <v>2.3748119021633749E-3</v>
      </c>
      <c r="S228" s="24">
        <v>0.20522649537370732</v>
      </c>
    </row>
    <row r="229" spans="1:19" ht="25.15" x14ac:dyDescent="0.35">
      <c r="A229" s="57"/>
      <c r="B229" s="57"/>
      <c r="C229" s="58"/>
      <c r="D229" s="6">
        <v>217</v>
      </c>
      <c r="E229" s="6" t="s">
        <v>389</v>
      </c>
      <c r="F229" s="6" t="s">
        <v>794</v>
      </c>
      <c r="G229" s="21">
        <v>931.49440000000016</v>
      </c>
      <c r="H229" s="21">
        <v>931.4923</v>
      </c>
      <c r="I229" s="7">
        <v>-2.2544418948251086</v>
      </c>
      <c r="J229" s="42">
        <v>1.1120000000000001</v>
      </c>
      <c r="K229" s="6">
        <v>104492</v>
      </c>
      <c r="L229" s="6">
        <v>105720</v>
      </c>
      <c r="M229" s="6">
        <v>53890</v>
      </c>
      <c r="N229" s="24">
        <v>1.0113487828284026E-2</v>
      </c>
      <c r="O229" s="24">
        <v>1.0176112586384338E-2</v>
      </c>
      <c r="P229" s="24">
        <v>1.0796570100572986E-2</v>
      </c>
      <c r="Q229" s="24">
        <v>1.0362056838413783E-2</v>
      </c>
      <c r="R229" s="24">
        <v>3.7760004810110222E-4</v>
      </c>
      <c r="S229" s="24">
        <v>3.6440646291504515E-2</v>
      </c>
    </row>
    <row r="230" spans="1:19" ht="25.15" x14ac:dyDescent="0.35">
      <c r="A230" s="57"/>
      <c r="B230" s="57"/>
      <c r="C230" s="58"/>
      <c r="D230" s="6">
        <v>218</v>
      </c>
      <c r="E230" s="6" t="s">
        <v>390</v>
      </c>
      <c r="F230" s="6" t="s">
        <v>794</v>
      </c>
      <c r="G230" s="21">
        <v>945.51005000000021</v>
      </c>
      <c r="H230" s="21">
        <v>945.50649999999996</v>
      </c>
      <c r="I230" s="7">
        <v>-3.7545872730234278</v>
      </c>
      <c r="J230" s="42">
        <v>1.117</v>
      </c>
      <c r="K230" s="6">
        <v>453797</v>
      </c>
      <c r="L230" s="6">
        <v>459130</v>
      </c>
      <c r="M230" s="6">
        <v>222195</v>
      </c>
      <c r="N230" s="24">
        <v>4.3921739807945163E-2</v>
      </c>
      <c r="O230" s="24">
        <v>4.4193705749022337E-2</v>
      </c>
      <c r="P230" s="24">
        <v>4.4515566774852744E-2</v>
      </c>
      <c r="Q230" s="24">
        <v>4.4210337443940075E-2</v>
      </c>
      <c r="R230" s="24">
        <v>2.9726263911487746E-4</v>
      </c>
      <c r="S230" s="24">
        <v>6.7238265143715467E-3</v>
      </c>
    </row>
    <row r="231" spans="1:19" ht="25.15" x14ac:dyDescent="0.35">
      <c r="A231" s="57"/>
      <c r="B231" s="57"/>
      <c r="C231" s="58"/>
      <c r="D231" s="6">
        <v>219</v>
      </c>
      <c r="E231" s="6" t="s">
        <v>391</v>
      </c>
      <c r="F231" s="6" t="s">
        <v>794</v>
      </c>
      <c r="G231" s="21">
        <v>952.51787500000023</v>
      </c>
      <c r="H231" s="21">
        <v>952.51440000000002</v>
      </c>
      <c r="I231" s="7">
        <v>-3.6482254993983476</v>
      </c>
      <c r="J231" s="42">
        <v>1.1220000000000001</v>
      </c>
      <c r="K231" s="6">
        <v>165960</v>
      </c>
      <c r="L231" s="6">
        <v>167910</v>
      </c>
      <c r="M231" s="6">
        <v>83040</v>
      </c>
      <c r="N231" s="24">
        <v>1.6062803276633779E-2</v>
      </c>
      <c r="O231" s="24">
        <v>1.6162231028942434E-2</v>
      </c>
      <c r="P231" s="24">
        <v>1.6636614977761751E-2</v>
      </c>
      <c r="Q231" s="24">
        <v>1.6287216427779323E-2</v>
      </c>
      <c r="R231" s="24">
        <v>3.0664471221538466E-4</v>
      </c>
      <c r="S231" s="24">
        <v>1.8827324704322978E-2</v>
      </c>
    </row>
    <row r="232" spans="1:19" ht="25.15" x14ac:dyDescent="0.35">
      <c r="A232" s="57"/>
      <c r="B232" s="57"/>
      <c r="C232" s="58"/>
      <c r="D232" s="6">
        <v>220</v>
      </c>
      <c r="E232" s="6" t="s">
        <v>392</v>
      </c>
      <c r="F232" s="6" t="s">
        <v>794</v>
      </c>
      <c r="G232" s="21">
        <v>902.45530000000008</v>
      </c>
      <c r="H232" s="21">
        <v>902.45759999999996</v>
      </c>
      <c r="I232" s="7">
        <v>2.5486026841189808</v>
      </c>
      <c r="J232" s="42">
        <v>1.08</v>
      </c>
      <c r="K232" s="6">
        <v>22253</v>
      </c>
      <c r="L232" s="6">
        <v>22514</v>
      </c>
      <c r="M232" s="6">
        <v>19905</v>
      </c>
      <c r="N232" s="24">
        <v>2.1538055032232556E-3</v>
      </c>
      <c r="O232" s="24">
        <v>2.1670923076982313E-3</v>
      </c>
      <c r="P232" s="24">
        <v>3.987859117682414E-3</v>
      </c>
      <c r="Q232" s="24">
        <v>2.7695856428679669E-3</v>
      </c>
      <c r="R232" s="24">
        <v>1.0550766935965553E-3</v>
      </c>
      <c r="S232" s="24">
        <v>0.38095109870081506</v>
      </c>
    </row>
    <row r="233" spans="1:19" ht="25.15" x14ac:dyDescent="0.35">
      <c r="A233" s="57"/>
      <c r="B233" s="57"/>
      <c r="C233" s="58"/>
      <c r="D233" s="6">
        <v>221</v>
      </c>
      <c r="E233" s="6" t="s">
        <v>393</v>
      </c>
      <c r="F233" s="6" t="s">
        <v>794</v>
      </c>
      <c r="G233" s="21">
        <v>916.47095000000013</v>
      </c>
      <c r="H233" s="21">
        <v>916.47320000000002</v>
      </c>
      <c r="I233" s="7">
        <v>2.4550696341110982</v>
      </c>
      <c r="J233" s="42">
        <v>1.0920000000000001</v>
      </c>
      <c r="K233" s="6">
        <v>19794</v>
      </c>
      <c r="L233" s="6">
        <v>20026</v>
      </c>
      <c r="M233" s="6">
        <v>20170</v>
      </c>
      <c r="N233" s="24">
        <v>1.915805784874E-3</v>
      </c>
      <c r="O233" s="24">
        <v>1.9276090678673171E-3</v>
      </c>
      <c r="P233" s="24">
        <v>4.0409504347477662E-3</v>
      </c>
      <c r="Q233" s="24">
        <v>2.6281217624963614E-3</v>
      </c>
      <c r="R233" s="24">
        <v>1.223559754251547E-3</v>
      </c>
      <c r="S233" s="24">
        <v>0.46556433256324098</v>
      </c>
    </row>
    <row r="234" spans="1:19" ht="25.15" x14ac:dyDescent="0.35">
      <c r="A234" s="57"/>
      <c r="B234" s="57"/>
      <c r="C234" s="58"/>
      <c r="D234" s="6">
        <v>222</v>
      </c>
      <c r="E234" s="6" t="s">
        <v>394</v>
      </c>
      <c r="F234" s="6" t="s">
        <v>794</v>
      </c>
      <c r="G234" s="21">
        <v>930.48660000000018</v>
      </c>
      <c r="H234" s="21">
        <v>930.48619999999994</v>
      </c>
      <c r="I234" s="7">
        <v>-0.42988260146965274</v>
      </c>
      <c r="J234" s="42">
        <v>1.109</v>
      </c>
      <c r="K234" s="6">
        <v>17292</v>
      </c>
      <c r="L234" s="6">
        <v>17495</v>
      </c>
      <c r="M234" s="6">
        <v>17205</v>
      </c>
      <c r="N234" s="24">
        <v>1.6736442170375472E-3</v>
      </c>
      <c r="O234" s="24">
        <v>1.6839868492129588E-3</v>
      </c>
      <c r="P234" s="24">
        <v>3.4469287173939174E-3</v>
      </c>
      <c r="Q234" s="24">
        <v>2.2681865945481413E-3</v>
      </c>
      <c r="R234" s="24">
        <v>1.0208337213465787E-3</v>
      </c>
      <c r="S234" s="24">
        <v>0.45006602358036812</v>
      </c>
    </row>
    <row r="235" spans="1:19" ht="25.15" x14ac:dyDescent="0.35">
      <c r="A235" s="57"/>
      <c r="B235" s="57"/>
      <c r="C235" s="58"/>
      <c r="D235" s="6">
        <v>223</v>
      </c>
      <c r="E235" s="6" t="s">
        <v>395</v>
      </c>
      <c r="F235" s="6" t="s">
        <v>794</v>
      </c>
      <c r="G235" s="21">
        <v>944.50225000000023</v>
      </c>
      <c r="H235" s="21">
        <v>944.49929999999995</v>
      </c>
      <c r="I235" s="7">
        <v>-3.1233382453908076</v>
      </c>
      <c r="J235" s="42">
        <v>1.1160000000000001</v>
      </c>
      <c r="K235" s="6">
        <v>100431</v>
      </c>
      <c r="L235" s="6">
        <v>101611</v>
      </c>
      <c r="M235" s="6">
        <v>73565</v>
      </c>
      <c r="N235" s="24">
        <v>9.7204350197373293E-3</v>
      </c>
      <c r="O235" s="24">
        <v>9.780599470441723E-3</v>
      </c>
      <c r="P235" s="24">
        <v>1.4738349961934528E-2</v>
      </c>
      <c r="Q235" s="24">
        <v>1.1413128150704527E-2</v>
      </c>
      <c r="R235" s="24">
        <v>2.8798836800627797E-3</v>
      </c>
      <c r="S235" s="24">
        <v>0.25233079327905433</v>
      </c>
    </row>
    <row r="236" spans="1:19" ht="25.15" x14ac:dyDescent="0.35">
      <c r="A236" s="57"/>
      <c r="B236" s="57"/>
      <c r="C236" s="58"/>
      <c r="D236" s="6">
        <v>224</v>
      </c>
      <c r="E236" s="6" t="s">
        <v>396</v>
      </c>
      <c r="F236" s="6" t="s">
        <v>794</v>
      </c>
      <c r="G236" s="21">
        <v>951.51007500000026</v>
      </c>
      <c r="H236" s="21">
        <v>951.50620000000004</v>
      </c>
      <c r="I236" s="7">
        <v>-4.0724739569583708</v>
      </c>
      <c r="J236" s="42">
        <v>1.1200000000000001</v>
      </c>
      <c r="K236" s="6">
        <v>83740</v>
      </c>
      <c r="L236" s="6">
        <v>84724</v>
      </c>
      <c r="M236" s="6">
        <v>50740</v>
      </c>
      <c r="N236" s="24">
        <v>8.1049599083231668E-3</v>
      </c>
      <c r="O236" s="24">
        <v>8.1551358566858377E-3</v>
      </c>
      <c r="P236" s="24">
        <v>1.0165484633569741E-2</v>
      </c>
      <c r="Q236" s="24">
        <v>8.8085267995262478E-3</v>
      </c>
      <c r="R236" s="24">
        <v>1.1754277217156008E-3</v>
      </c>
      <c r="S236" s="24">
        <v>0.13344203275612662</v>
      </c>
    </row>
    <row r="237" spans="1:19" ht="25.15" x14ac:dyDescent="0.35">
      <c r="A237" s="57"/>
      <c r="B237" s="57"/>
      <c r="C237" s="58"/>
      <c r="D237" s="6">
        <v>225</v>
      </c>
      <c r="E237" s="6" t="s">
        <v>397</v>
      </c>
      <c r="F237" s="6" t="s">
        <v>794</v>
      </c>
      <c r="G237" s="21">
        <v>958.51790000000028</v>
      </c>
      <c r="H237" s="21">
        <v>958.5127</v>
      </c>
      <c r="I237" s="7">
        <v>-5.4250421408784408</v>
      </c>
      <c r="J237" s="42">
        <v>1.127</v>
      </c>
      <c r="K237" s="6">
        <v>1456481</v>
      </c>
      <c r="L237" s="6">
        <v>1473599</v>
      </c>
      <c r="M237" s="6">
        <v>574145</v>
      </c>
      <c r="N237" s="24">
        <v>0.14096871402238398</v>
      </c>
      <c r="O237" s="24">
        <v>0.14184174547089837</v>
      </c>
      <c r="P237" s="24">
        <v>0.11502684617542172</v>
      </c>
      <c r="Q237" s="24">
        <v>0.13261243522290134</v>
      </c>
      <c r="R237" s="24">
        <v>1.5235821362422524E-2</v>
      </c>
      <c r="S237" s="24">
        <v>0.1148898392282249</v>
      </c>
    </row>
    <row r="238" spans="1:19" ht="25.15" x14ac:dyDescent="0.35">
      <c r="A238" s="57"/>
      <c r="B238" s="57"/>
      <c r="C238" s="58"/>
      <c r="D238" s="6">
        <v>226</v>
      </c>
      <c r="E238" s="6" t="s">
        <v>398</v>
      </c>
      <c r="F238" s="6" t="s">
        <v>794</v>
      </c>
      <c r="G238" s="21">
        <v>965.52572500000031</v>
      </c>
      <c r="H238" s="21">
        <v>965.51829999999995</v>
      </c>
      <c r="I238" s="7">
        <v>-7.6901110018099867</v>
      </c>
      <c r="J238" s="42">
        <v>1.1359999999999999</v>
      </c>
      <c r="K238" s="6">
        <v>152020</v>
      </c>
      <c r="L238" s="6">
        <v>153806</v>
      </c>
      <c r="M238" s="6">
        <v>70880</v>
      </c>
      <c r="N238" s="24">
        <v>1.4713589745202864E-2</v>
      </c>
      <c r="O238" s="24">
        <v>1.4804645974852719E-2</v>
      </c>
      <c r="P238" s="24">
        <v>1.4200424730536523E-2</v>
      </c>
      <c r="Q238" s="24">
        <v>1.4572886816864035E-2</v>
      </c>
      <c r="R238" s="24">
        <v>3.2575882728345853E-4</v>
      </c>
      <c r="S238" s="24">
        <v>2.235376088329211E-2</v>
      </c>
    </row>
    <row r="239" spans="1:19" ht="25.15" x14ac:dyDescent="0.35">
      <c r="A239" s="57"/>
      <c r="B239" s="57"/>
      <c r="C239" s="58"/>
      <c r="D239" s="6">
        <v>227</v>
      </c>
      <c r="E239" s="6" t="s">
        <v>399</v>
      </c>
      <c r="F239" s="6" t="s">
        <v>794</v>
      </c>
      <c r="G239" s="21">
        <v>972.53355000000033</v>
      </c>
      <c r="H239" s="21">
        <v>972.52779999999996</v>
      </c>
      <c r="I239" s="7">
        <v>-5.9123924314751086</v>
      </c>
      <c r="J239" s="42">
        <v>1.1439999999999999</v>
      </c>
      <c r="K239" s="6">
        <v>1468160</v>
      </c>
      <c r="L239" s="6">
        <v>1485416</v>
      </c>
      <c r="M239" s="6">
        <v>553250</v>
      </c>
      <c r="N239" s="24">
        <v>0.14209909170054622</v>
      </c>
      <c r="O239" s="24">
        <v>0.14297919460477373</v>
      </c>
      <c r="P239" s="24">
        <v>0.11084064591096686</v>
      </c>
      <c r="Q239" s="24">
        <v>0.13197297740542893</v>
      </c>
      <c r="R239" s="24">
        <v>1.8306425677187318E-2</v>
      </c>
      <c r="S239" s="24">
        <v>0.13871343995633953</v>
      </c>
    </row>
    <row r="240" spans="1:19" ht="25.15" x14ac:dyDescent="0.35">
      <c r="A240" s="57"/>
      <c r="B240" s="57"/>
      <c r="C240" s="58"/>
      <c r="D240" s="6">
        <v>228</v>
      </c>
      <c r="E240" s="6" t="s">
        <v>400</v>
      </c>
      <c r="F240" s="6" t="s">
        <v>794</v>
      </c>
      <c r="G240" s="21">
        <v>943.49445000000026</v>
      </c>
      <c r="H240" s="21">
        <v>943.49120000000005</v>
      </c>
      <c r="I240" s="7">
        <v>-3.4446413544958996</v>
      </c>
      <c r="J240" s="42">
        <v>1.1140000000000001</v>
      </c>
      <c r="K240" s="6">
        <v>16005</v>
      </c>
      <c r="L240" s="6">
        <v>16193</v>
      </c>
      <c r="M240" s="6">
        <v>14880</v>
      </c>
      <c r="N240" s="24">
        <v>1.5490790940137602E-3</v>
      </c>
      <c r="O240" s="24">
        <v>1.5586624206519258E-3</v>
      </c>
      <c r="P240" s="24">
        <v>2.9811275393677125E-3</v>
      </c>
      <c r="Q240" s="24">
        <v>2.0296230180111324E-3</v>
      </c>
      <c r="R240" s="24">
        <v>8.2404101879631798E-4</v>
      </c>
      <c r="S240" s="24">
        <v>0.40600693403832799</v>
      </c>
    </row>
    <row r="241" spans="1:19" ht="25.15" x14ac:dyDescent="0.35">
      <c r="A241" s="57"/>
      <c r="B241" s="57"/>
      <c r="C241" s="58"/>
      <c r="D241" s="6">
        <v>229</v>
      </c>
      <c r="E241" s="6" t="s">
        <v>401</v>
      </c>
      <c r="F241" s="6" t="s">
        <v>794</v>
      </c>
      <c r="G241" s="21">
        <v>957.51010000000031</v>
      </c>
      <c r="H241" s="21">
        <v>957.50480000000005</v>
      </c>
      <c r="I241" s="7">
        <v>-5.5351896551913189</v>
      </c>
      <c r="J241" s="42">
        <v>1.1240000000000001</v>
      </c>
      <c r="K241" s="6">
        <v>136520</v>
      </c>
      <c r="L241" s="6">
        <v>138124</v>
      </c>
      <c r="M241" s="6">
        <v>91640</v>
      </c>
      <c r="N241" s="24">
        <v>1.3213388185864327E-2</v>
      </c>
      <c r="O241" s="24">
        <v>1.3295170023474748E-2</v>
      </c>
      <c r="P241" s="24">
        <v>1.8359578474976962E-2</v>
      </c>
      <c r="Q241" s="24">
        <v>1.495604556143868E-2</v>
      </c>
      <c r="R241" s="24">
        <v>2.9478295892731874E-3</v>
      </c>
      <c r="S241" s="24">
        <v>0.19709953257120355</v>
      </c>
    </row>
    <row r="242" spans="1:19" ht="25.15" x14ac:dyDescent="0.35">
      <c r="A242" s="57"/>
      <c r="B242" s="57"/>
      <c r="C242" s="58"/>
      <c r="D242" s="6">
        <v>230</v>
      </c>
      <c r="E242" s="6" t="s">
        <v>402</v>
      </c>
      <c r="F242" s="6" t="s">
        <v>794</v>
      </c>
      <c r="G242" s="21">
        <v>964.51792500000033</v>
      </c>
      <c r="H242" s="21">
        <v>964.51070000000004</v>
      </c>
      <c r="I242" s="7">
        <v>-7.4907887277362741</v>
      </c>
      <c r="J242" s="42">
        <v>1.135</v>
      </c>
      <c r="K242" s="6">
        <v>32207</v>
      </c>
      <c r="L242" s="6">
        <v>32585</v>
      </c>
      <c r="M242" s="6">
        <v>19500</v>
      </c>
      <c r="N242" s="24">
        <v>3.1172252659107265E-3</v>
      </c>
      <c r="O242" s="24">
        <v>3.1364796502774657E-3</v>
      </c>
      <c r="P242" s="24">
        <v>3.9067195576391392E-3</v>
      </c>
      <c r="Q242" s="24">
        <v>3.3868081579424437E-3</v>
      </c>
      <c r="R242" s="24">
        <v>4.5035939035426833E-4</v>
      </c>
      <c r="S242" s="24">
        <v>0.13297457941280943</v>
      </c>
    </row>
    <row r="243" spans="1:19" ht="25.15" x14ac:dyDescent="0.35">
      <c r="A243" s="57"/>
      <c r="B243" s="57"/>
      <c r="C243" s="58"/>
      <c r="D243" s="6">
        <v>231</v>
      </c>
      <c r="E243" s="6" t="s">
        <v>403</v>
      </c>
      <c r="F243" s="6" t="s">
        <v>794</v>
      </c>
      <c r="G243" s="21">
        <v>971.52575000000036</v>
      </c>
      <c r="H243" s="21">
        <v>971.51850000000002</v>
      </c>
      <c r="I243" s="7">
        <v>-7.4624887712344714</v>
      </c>
      <c r="J243" s="42">
        <v>1.1419999999999999</v>
      </c>
      <c r="K243" s="6">
        <v>149247</v>
      </c>
      <c r="L243" s="6">
        <v>151001</v>
      </c>
      <c r="M243" s="6">
        <v>92465</v>
      </c>
      <c r="N243" s="24">
        <v>1.444519884687733E-2</v>
      </c>
      <c r="O243" s="24">
        <v>1.4534649798114089E-2</v>
      </c>
      <c r="P243" s="24">
        <v>1.8524862763954E-2</v>
      </c>
      <c r="Q243" s="24">
        <v>1.5834903802981807E-2</v>
      </c>
      <c r="R243" s="24">
        <v>2.3300020980581209E-3</v>
      </c>
      <c r="S243" s="24">
        <v>0.14714343244822034</v>
      </c>
    </row>
    <row r="244" spans="1:19" ht="25.15" x14ac:dyDescent="0.35">
      <c r="A244" s="57"/>
      <c r="B244" s="57"/>
      <c r="C244" s="58"/>
      <c r="D244" s="6">
        <v>232</v>
      </c>
      <c r="E244" s="6" t="s">
        <v>404</v>
      </c>
      <c r="F244" s="6" t="s">
        <v>794</v>
      </c>
      <c r="G244" s="21">
        <v>956.50230000000033</v>
      </c>
      <c r="H244" s="21">
        <v>956.49689999999998</v>
      </c>
      <c r="I244" s="7">
        <v>-5.6455692791849952</v>
      </c>
      <c r="J244" s="42">
        <v>1.1220000000000001</v>
      </c>
      <c r="K244" s="6">
        <v>56501</v>
      </c>
      <c r="L244" s="6">
        <v>57165</v>
      </c>
      <c r="M244" s="6">
        <v>56250</v>
      </c>
      <c r="N244" s="24">
        <v>5.4685734389797857E-3</v>
      </c>
      <c r="O244" s="24">
        <v>5.5024354521439715E-3</v>
      </c>
      <c r="P244" s="24">
        <v>1.126938333934367E-2</v>
      </c>
      <c r="Q244" s="24">
        <v>7.4134640768224761E-3</v>
      </c>
      <c r="R244" s="24">
        <v>3.3393669577174937E-3</v>
      </c>
      <c r="S244" s="24">
        <v>0.45044623176332937</v>
      </c>
    </row>
    <row r="245" spans="1:19" ht="25.15" x14ac:dyDescent="0.35">
      <c r="A245" s="57"/>
      <c r="B245" s="57"/>
      <c r="C245" s="58"/>
      <c r="D245" s="6">
        <v>233</v>
      </c>
      <c r="E245" s="6" t="s">
        <v>405</v>
      </c>
      <c r="F245" s="6" t="s">
        <v>794</v>
      </c>
      <c r="G245" s="21">
        <v>970.51795000000038</v>
      </c>
      <c r="H245" s="21">
        <v>970.51520000000005</v>
      </c>
      <c r="I245" s="7">
        <v>-2.8335385247978917</v>
      </c>
      <c r="J245" s="42">
        <v>1.1379999999999999</v>
      </c>
      <c r="K245" s="6">
        <v>120460</v>
      </c>
      <c r="L245" s="6">
        <v>121875</v>
      </c>
      <c r="M245" s="6">
        <v>90205</v>
      </c>
      <c r="N245" s="24">
        <v>1.1658985795994848E-2</v>
      </c>
      <c r="O245" s="24">
        <v>1.1731117304820198E-2</v>
      </c>
      <c r="P245" s="24">
        <v>1.8072083984453261E-2</v>
      </c>
      <c r="Q245" s="24">
        <v>1.3820729028422768E-2</v>
      </c>
      <c r="R245" s="24">
        <v>3.6819580334741899E-3</v>
      </c>
      <c r="S245" s="24">
        <v>0.26640838018762442</v>
      </c>
    </row>
    <row r="246" spans="1:19" ht="25.15" x14ac:dyDescent="0.35">
      <c r="A246" s="57"/>
      <c r="B246" s="57"/>
      <c r="C246" s="58"/>
      <c r="D246" s="6">
        <v>234</v>
      </c>
      <c r="E246" s="6" t="s">
        <v>406</v>
      </c>
      <c r="F246" s="6" t="s">
        <v>794</v>
      </c>
      <c r="G246" s="21">
        <v>912.46838000000002</v>
      </c>
      <c r="H246" s="21">
        <v>912.46759999999995</v>
      </c>
      <c r="I246" s="7">
        <v>-0.85482414204539592</v>
      </c>
      <c r="J246" s="42">
        <v>1.101</v>
      </c>
      <c r="K246" s="6">
        <v>231482</v>
      </c>
      <c r="L246" s="6">
        <v>234202</v>
      </c>
      <c r="M246" s="6">
        <v>82935</v>
      </c>
      <c r="N246" s="24">
        <v>2.2404494023148595E-2</v>
      </c>
      <c r="O246" s="24">
        <v>2.2543188800192817E-2</v>
      </c>
      <c r="P246" s="24">
        <v>1.6615578795528309E-2</v>
      </c>
      <c r="Q246" s="24">
        <v>2.0521087206289906E-2</v>
      </c>
      <c r="R246" s="24">
        <v>3.3829803458181699E-3</v>
      </c>
      <c r="S246" s="24">
        <v>0.16485385553944992</v>
      </c>
    </row>
    <row r="247" spans="1:19" ht="25.15" x14ac:dyDescent="0.35">
      <c r="A247" s="57"/>
      <c r="B247" s="57"/>
      <c r="C247" s="58"/>
      <c r="D247" s="6">
        <v>235</v>
      </c>
      <c r="E247" s="6" t="s">
        <v>407</v>
      </c>
      <c r="F247" s="6" t="s">
        <v>794</v>
      </c>
      <c r="G247" s="21">
        <v>926.48403000000008</v>
      </c>
      <c r="H247" s="21">
        <v>926.48829999999998</v>
      </c>
      <c r="I247" s="7">
        <v>4.6088220213637667</v>
      </c>
      <c r="J247" s="42">
        <v>1.107</v>
      </c>
      <c r="K247" s="6">
        <v>72789</v>
      </c>
      <c r="L247" s="6">
        <v>73644</v>
      </c>
      <c r="M247" s="6">
        <v>35770</v>
      </c>
      <c r="N247" s="24">
        <v>7.0450433098511464E-3</v>
      </c>
      <c r="O247" s="24">
        <v>7.0886268947378756E-3</v>
      </c>
      <c r="P247" s="24">
        <v>7.1663260808590779E-3</v>
      </c>
      <c r="Q247" s="24">
        <v>7.0999987618160336E-3</v>
      </c>
      <c r="R247" s="24">
        <v>6.143587841378237E-5</v>
      </c>
      <c r="S247" s="24">
        <v>8.652942130664306E-3</v>
      </c>
    </row>
    <row r="248" spans="1:19" ht="25.15" x14ac:dyDescent="0.35">
      <c r="A248" s="57"/>
      <c r="B248" s="57"/>
      <c r="C248" s="58"/>
      <c r="D248" s="6">
        <v>236</v>
      </c>
      <c r="E248" s="6" t="s">
        <v>408</v>
      </c>
      <c r="F248" s="6" t="s">
        <v>794</v>
      </c>
      <c r="G248" s="21">
        <v>940.49968000000013</v>
      </c>
      <c r="H248" s="21">
        <v>940.49869999999999</v>
      </c>
      <c r="I248" s="7">
        <v>-1.0419992914197855</v>
      </c>
      <c r="J248" s="42">
        <v>1.115</v>
      </c>
      <c r="K248" s="6">
        <v>67116</v>
      </c>
      <c r="L248" s="6">
        <v>67904</v>
      </c>
      <c r="M248" s="6">
        <v>39390</v>
      </c>
      <c r="N248" s="24">
        <v>6.4959695391332414E-3</v>
      </c>
      <c r="O248" s="24">
        <v>6.5361213494688052E-3</v>
      </c>
      <c r="P248" s="24">
        <v>7.891573506431061E-3</v>
      </c>
      <c r="Q248" s="24">
        <v>6.974554798344368E-3</v>
      </c>
      <c r="R248" s="24">
        <v>7.9441520957497069E-4</v>
      </c>
      <c r="S248" s="24">
        <v>0.11390192385663818</v>
      </c>
    </row>
    <row r="249" spans="1:19" ht="25.15" x14ac:dyDescent="0.35">
      <c r="A249" s="57"/>
      <c r="B249" s="57"/>
      <c r="C249" s="58"/>
      <c r="D249" s="6">
        <v>237</v>
      </c>
      <c r="E249" s="6" t="s">
        <v>409</v>
      </c>
      <c r="F249" s="6" t="s">
        <v>794</v>
      </c>
      <c r="G249" s="21">
        <v>954.51533000000018</v>
      </c>
      <c r="H249" s="21">
        <v>954.51089999999999</v>
      </c>
      <c r="I249" s="7">
        <v>-4.6410988498047576</v>
      </c>
      <c r="J249" s="42">
        <v>1.1220000000000001</v>
      </c>
      <c r="K249" s="6">
        <v>307205</v>
      </c>
      <c r="L249" s="6">
        <v>310815</v>
      </c>
      <c r="M249" s="6">
        <v>124220</v>
      </c>
      <c r="N249" s="24">
        <v>2.9733510970102919E-2</v>
      </c>
      <c r="O249" s="24">
        <v>2.9917597744391299E-2</v>
      </c>
      <c r="P249" s="24">
        <v>2.4886805305124816E-2</v>
      </c>
      <c r="Q249" s="24">
        <v>2.8179304673206344E-2</v>
      </c>
      <c r="R249" s="24">
        <v>2.8528732975247823E-3</v>
      </c>
      <c r="S249" s="24">
        <v>0.10124001747414912</v>
      </c>
    </row>
    <row r="250" spans="1:19" ht="25.15" x14ac:dyDescent="0.35">
      <c r="A250" s="57"/>
      <c r="B250" s="57"/>
      <c r="C250" s="58"/>
      <c r="D250" s="6">
        <v>238</v>
      </c>
      <c r="E250" s="6" t="s">
        <v>410</v>
      </c>
      <c r="F250" s="6" t="s">
        <v>794</v>
      </c>
      <c r="G250" s="21">
        <v>911.46058000000005</v>
      </c>
      <c r="H250" s="21">
        <v>911.46500000000003</v>
      </c>
      <c r="I250" s="7">
        <v>4.8493594752961044</v>
      </c>
      <c r="J250" s="42">
        <v>1.087</v>
      </c>
      <c r="K250" s="6">
        <v>66675</v>
      </c>
      <c r="L250" s="6">
        <v>67458</v>
      </c>
      <c r="M250" s="6">
        <v>37580</v>
      </c>
      <c r="N250" s="24">
        <v>6.4532863850901255E-3</v>
      </c>
      <c r="O250" s="24">
        <v>6.4931914760907559E-3</v>
      </c>
      <c r="P250" s="24">
        <v>7.5289497936450699E-3</v>
      </c>
      <c r="Q250" s="24">
        <v>6.8251425516086504E-3</v>
      </c>
      <c r="R250" s="24">
        <v>6.0984143802231532E-4</v>
      </c>
      <c r="S250" s="24">
        <v>8.9352190582243432E-2</v>
      </c>
    </row>
    <row r="251" spans="1:19" ht="25.15" x14ac:dyDescent="0.35">
      <c r="A251" s="57"/>
      <c r="B251" s="57"/>
      <c r="C251" s="58"/>
      <c r="D251" s="6">
        <v>239</v>
      </c>
      <c r="E251" s="6" t="s">
        <v>411</v>
      </c>
      <c r="F251" s="6" t="s">
        <v>794</v>
      </c>
      <c r="G251" s="21">
        <v>953.50753000000009</v>
      </c>
      <c r="H251" s="21">
        <v>953.51030000000003</v>
      </c>
      <c r="I251" s="7">
        <v>2.9050635813450989</v>
      </c>
      <c r="J251" s="42">
        <v>1.121</v>
      </c>
      <c r="K251" s="6">
        <v>74467</v>
      </c>
      <c r="L251" s="6">
        <v>75342</v>
      </c>
      <c r="M251" s="6">
        <v>86250</v>
      </c>
      <c r="N251" s="24">
        <v>7.207452227049215E-3</v>
      </c>
      <c r="O251" s="24">
        <v>7.2520684306031863E-3</v>
      </c>
      <c r="P251" s="24">
        <v>1.7279721120326962E-2</v>
      </c>
      <c r="Q251" s="24">
        <v>1.0579747259326455E-2</v>
      </c>
      <c r="R251" s="24">
        <v>5.8023904517855761E-3</v>
      </c>
      <c r="S251" s="24">
        <v>0.54844320091583898</v>
      </c>
    </row>
    <row r="252" spans="1:19" ht="25.15" x14ac:dyDescent="0.35">
      <c r="A252" s="57"/>
      <c r="B252" s="57"/>
      <c r="C252" s="58"/>
      <c r="D252" s="6">
        <v>240</v>
      </c>
      <c r="E252" s="6" t="s">
        <v>412</v>
      </c>
      <c r="F252" s="6" t="s">
        <v>794</v>
      </c>
      <c r="G252" s="21">
        <v>960.51535500000011</v>
      </c>
      <c r="H252" s="21">
        <v>960.52059999999994</v>
      </c>
      <c r="I252" s="7">
        <v>5.4606102573254898</v>
      </c>
      <c r="J252" s="42">
        <v>1.131</v>
      </c>
      <c r="K252" s="6">
        <v>265795</v>
      </c>
      <c r="L252" s="6">
        <v>236541</v>
      </c>
      <c r="M252" s="6">
        <v>101670</v>
      </c>
      <c r="N252" s="24">
        <v>2.5725553126734607E-2</v>
      </c>
      <c r="O252" s="24">
        <v>2.2768329997123891E-2</v>
      </c>
      <c r="P252" s="24">
        <v>2.0369034739752375E-2</v>
      </c>
      <c r="Q252" s="24">
        <v>2.2954305954536958E-2</v>
      </c>
      <c r="R252" s="24">
        <v>2.6830975755777991E-3</v>
      </c>
      <c r="S252" s="24">
        <v>0.11688863871083327</v>
      </c>
    </row>
    <row r="253" spans="1:19" ht="25.15" x14ac:dyDescent="0.35">
      <c r="A253" s="57"/>
      <c r="B253" s="57"/>
      <c r="C253" s="58"/>
      <c r="D253" s="6">
        <v>241</v>
      </c>
      <c r="E253" s="6" t="s">
        <v>413</v>
      </c>
      <c r="F253" s="6" t="s">
        <v>794</v>
      </c>
      <c r="G253" s="21">
        <v>967.52318000000014</v>
      </c>
      <c r="H253" s="21">
        <v>967.51729999999998</v>
      </c>
      <c r="I253" s="7">
        <v>-6.077373774301809</v>
      </c>
      <c r="J253" s="42">
        <v>1.1339999999999999</v>
      </c>
      <c r="K253" s="6">
        <v>1324028</v>
      </c>
      <c r="L253" s="6">
        <v>1333959</v>
      </c>
      <c r="M253" s="6">
        <v>625995</v>
      </c>
      <c r="N253" s="24">
        <v>0.1281489593682506</v>
      </c>
      <c r="O253" s="24">
        <v>0.12840065238006684</v>
      </c>
      <c r="P253" s="24">
        <v>0.12541471330688786</v>
      </c>
      <c r="Q253" s="24">
        <v>0.12732144168506845</v>
      </c>
      <c r="R253" s="24">
        <v>1.6560637590891933E-3</v>
      </c>
      <c r="S253" s="24">
        <v>1.3006951045885048E-2</v>
      </c>
    </row>
    <row r="254" spans="1:19" ht="25.15" x14ac:dyDescent="0.35">
      <c r="A254" s="57"/>
      <c r="B254" s="57"/>
      <c r="C254" s="58"/>
      <c r="D254" s="6">
        <v>242</v>
      </c>
      <c r="E254" s="6" t="s">
        <v>414</v>
      </c>
      <c r="F254" s="6" t="s">
        <v>794</v>
      </c>
      <c r="G254" s="21">
        <v>974.53100500000016</v>
      </c>
      <c r="H254" s="21">
        <v>974.53859999999997</v>
      </c>
      <c r="I254" s="7">
        <v>7.7934924192690715</v>
      </c>
      <c r="J254" s="42">
        <v>1.1459999999999999</v>
      </c>
      <c r="K254" s="6">
        <v>389654</v>
      </c>
      <c r="L254" s="6">
        <v>369912</v>
      </c>
      <c r="M254" s="6">
        <v>156685</v>
      </c>
      <c r="N254" s="24">
        <v>3.7713518606612789E-2</v>
      </c>
      <c r="O254" s="24">
        <v>3.5605998477625835E-2</v>
      </c>
      <c r="P254" s="24">
        <v>3.1390992507112234E-2</v>
      </c>
      <c r="Q254" s="24">
        <v>3.490350319711695E-2</v>
      </c>
      <c r="R254" s="24">
        <v>3.2192714679053344E-3</v>
      </c>
      <c r="S254" s="24">
        <v>9.2233477245093495E-2</v>
      </c>
    </row>
    <row r="255" spans="1:19" ht="25.15" x14ac:dyDescent="0.35">
      <c r="A255" s="57"/>
      <c r="B255" s="57"/>
      <c r="C255" s="58"/>
      <c r="D255" s="6">
        <v>243</v>
      </c>
      <c r="E255" s="6" t="s">
        <v>415</v>
      </c>
      <c r="F255" s="6" t="s">
        <v>794</v>
      </c>
      <c r="G255" s="21">
        <v>981.53883000000019</v>
      </c>
      <c r="H255" s="21">
        <v>981.53239999999994</v>
      </c>
      <c r="I255" s="7">
        <v>-6.55093797995786</v>
      </c>
      <c r="J255" s="42">
        <v>1.1499999999999999</v>
      </c>
      <c r="K255" s="6">
        <v>1087423</v>
      </c>
      <c r="L255" s="6">
        <v>1100204</v>
      </c>
      <c r="M255" s="6">
        <v>434150</v>
      </c>
      <c r="N255" s="24">
        <v>0.10524862453294129</v>
      </c>
      <c r="O255" s="24">
        <v>0.10590048970857353</v>
      </c>
      <c r="P255" s="24">
        <v>8.6979604920463194E-2</v>
      </c>
      <c r="Q255" s="24">
        <v>9.9376239720659343E-2</v>
      </c>
      <c r="R255" s="24">
        <v>1.0740747079643767E-2</v>
      </c>
      <c r="S255" s="24">
        <v>0.10808164114314814</v>
      </c>
    </row>
    <row r="256" spans="1:19" ht="25.15" x14ac:dyDescent="0.35">
      <c r="A256" s="57"/>
      <c r="B256" s="57"/>
      <c r="C256" s="58"/>
      <c r="D256" s="6">
        <v>244</v>
      </c>
      <c r="E256" s="6" t="s">
        <v>416</v>
      </c>
      <c r="F256" s="6" t="s">
        <v>794</v>
      </c>
      <c r="G256" s="21">
        <v>966.51538000000016</v>
      </c>
      <c r="H256" s="21">
        <v>966.51570000000004</v>
      </c>
      <c r="I256" s="7">
        <v>0.33108629877591672</v>
      </c>
      <c r="J256" s="42">
        <v>1.1339999999999999</v>
      </c>
      <c r="K256" s="6">
        <v>244911</v>
      </c>
      <c r="L256" s="6">
        <v>247789</v>
      </c>
      <c r="M256" s="6">
        <v>264155</v>
      </c>
      <c r="N256" s="24">
        <v>2.3704249296720027E-2</v>
      </c>
      <c r="O256" s="24">
        <v>2.3851009853079728E-2</v>
      </c>
      <c r="P256" s="24">
        <v>5.2922025884521377E-2</v>
      </c>
      <c r="Q256" s="24">
        <v>3.3492428344773707E-2</v>
      </c>
      <c r="R256" s="24">
        <v>1.6826685059234115E-2</v>
      </c>
      <c r="S256" s="24">
        <v>0.50240265907323556</v>
      </c>
    </row>
    <row r="257" spans="1:19" ht="25.15" x14ac:dyDescent="0.35">
      <c r="A257" s="57"/>
      <c r="B257" s="57"/>
      <c r="C257" s="58"/>
      <c r="D257" s="6">
        <v>245</v>
      </c>
      <c r="E257" s="6" t="s">
        <v>417</v>
      </c>
      <c r="F257" s="6" t="s">
        <v>794</v>
      </c>
      <c r="G257" s="21">
        <v>980.53103000000021</v>
      </c>
      <c r="H257" s="21">
        <v>980.52610000000004</v>
      </c>
      <c r="I257" s="7">
        <v>-5.0278877968524718</v>
      </c>
      <c r="J257" s="42">
        <v>1.1499999999999999</v>
      </c>
      <c r="K257" s="6">
        <v>405087</v>
      </c>
      <c r="L257" s="6">
        <v>409848</v>
      </c>
      <c r="M257" s="6">
        <v>280555</v>
      </c>
      <c r="N257" s="24">
        <v>3.9207235423727088E-2</v>
      </c>
      <c r="O257" s="24">
        <v>3.9450050996069318E-2</v>
      </c>
      <c r="P257" s="24">
        <v>5.6207677204792243E-2</v>
      </c>
      <c r="Q257" s="24">
        <v>4.4954987874862885E-2</v>
      </c>
      <c r="R257" s="24">
        <v>9.7458710599654472E-3</v>
      </c>
      <c r="S257" s="24">
        <v>0.21679176262029351</v>
      </c>
    </row>
    <row r="258" spans="1:19" ht="25.15" x14ac:dyDescent="0.35">
      <c r="A258" s="57"/>
      <c r="B258" s="57"/>
      <c r="C258" s="58"/>
      <c r="D258" s="6">
        <v>246</v>
      </c>
      <c r="E258" s="6" t="s">
        <v>418</v>
      </c>
      <c r="F258" s="6" t="s">
        <v>794</v>
      </c>
      <c r="G258" s="21">
        <v>965.50758000000019</v>
      </c>
      <c r="H258" s="21">
        <v>965.51499999999999</v>
      </c>
      <c r="I258" s="7">
        <v>7.6850768999630787</v>
      </c>
      <c r="J258" s="42">
        <v>1.135</v>
      </c>
      <c r="K258" s="6">
        <v>59058</v>
      </c>
      <c r="L258" s="6">
        <v>57752</v>
      </c>
      <c r="M258" s="6">
        <v>46830</v>
      </c>
      <c r="N258" s="24">
        <v>5.7160583026719556E-3</v>
      </c>
      <c r="O258" s="24">
        <v>5.5589373258500595E-3</v>
      </c>
      <c r="P258" s="24">
        <v>9.3821372761149179E-3</v>
      </c>
      <c r="Q258" s="24">
        <v>6.8857109682123113E-3</v>
      </c>
      <c r="R258" s="24">
        <v>2.1633954755038544E-3</v>
      </c>
      <c r="S258" s="24">
        <v>0.31418621628051308</v>
      </c>
    </row>
    <row r="259" spans="1:19" ht="25.15" x14ac:dyDescent="0.35">
      <c r="A259" s="57"/>
      <c r="B259" s="57"/>
      <c r="C259" s="58"/>
      <c r="D259" s="6">
        <v>247</v>
      </c>
      <c r="E259" s="6" t="s">
        <v>419</v>
      </c>
      <c r="F259" s="6" t="s">
        <v>794</v>
      </c>
      <c r="G259" s="21">
        <v>979.52323000000024</v>
      </c>
      <c r="H259" s="21">
        <v>979.5231</v>
      </c>
      <c r="I259" s="7">
        <v>-0.13271762859591976</v>
      </c>
      <c r="J259" s="42">
        <v>1.1479999999999999</v>
      </c>
      <c r="K259" s="6">
        <v>151865</v>
      </c>
      <c r="L259" s="6">
        <v>153649</v>
      </c>
      <c r="M259" s="6">
        <v>68520</v>
      </c>
      <c r="N259" s="24">
        <v>1.4698587729609478E-2</v>
      </c>
      <c r="O259" s="24">
        <v>1.4789533889381075E-2</v>
      </c>
      <c r="P259" s="24">
        <v>1.3727611491765837E-2</v>
      </c>
      <c r="Q259" s="24">
        <v>1.440524437025213E-2</v>
      </c>
      <c r="R259" s="24">
        <v>5.8860643854660158E-4</v>
      </c>
      <c r="S259" s="24">
        <v>4.0860566014563164E-2</v>
      </c>
    </row>
    <row r="260" spans="1:19" ht="25.15" x14ac:dyDescent="0.35">
      <c r="A260" s="57"/>
      <c r="B260" s="57"/>
      <c r="C260" s="58"/>
      <c r="D260" s="6">
        <v>248</v>
      </c>
      <c r="E260" s="6" t="s">
        <v>420</v>
      </c>
      <c r="F260" s="6" t="s">
        <v>794</v>
      </c>
      <c r="G260" s="21">
        <v>975.52063500000008</v>
      </c>
      <c r="H260" s="21">
        <v>975.51900000000001</v>
      </c>
      <c r="I260" s="7">
        <v>-1.6760281037811513</v>
      </c>
      <c r="J260" s="42">
        <v>1.141</v>
      </c>
      <c r="K260" s="6">
        <v>205064</v>
      </c>
      <c r="L260" s="6">
        <v>207474</v>
      </c>
      <c r="M260" s="6">
        <v>109075</v>
      </c>
      <c r="N260" s="24">
        <v>1.9847569842851468E-2</v>
      </c>
      <c r="O260" s="24">
        <v>1.997047656779705E-2</v>
      </c>
      <c r="P260" s="24">
        <v>2.1852586448691751E-2</v>
      </c>
      <c r="Q260" s="24">
        <v>2.055687761978009E-2</v>
      </c>
      <c r="R260" s="24">
        <v>1.1237982660375187E-3</v>
      </c>
      <c r="S260" s="24">
        <v>5.4667750950474388E-2</v>
      </c>
    </row>
    <row r="261" spans="1:19" ht="25.15" x14ac:dyDescent="0.35">
      <c r="A261" s="57"/>
      <c r="B261" s="57"/>
      <c r="C261" s="58"/>
      <c r="D261" s="6">
        <v>249</v>
      </c>
      <c r="E261" s="6" t="s">
        <v>421</v>
      </c>
      <c r="F261" s="6" t="s">
        <v>794</v>
      </c>
      <c r="G261" s="21">
        <v>989.53628500000013</v>
      </c>
      <c r="H261" s="21">
        <v>989.53030000000001</v>
      </c>
      <c r="I261" s="7">
        <v>-6.0482875573616415</v>
      </c>
      <c r="J261" s="42">
        <v>1.1539999999999999</v>
      </c>
      <c r="K261" s="6">
        <v>172513</v>
      </c>
      <c r="L261" s="6">
        <v>174540</v>
      </c>
      <c r="M261" s="6">
        <v>94260</v>
      </c>
      <c r="N261" s="24">
        <v>1.6697049781043163E-2</v>
      </c>
      <c r="O261" s="24">
        <v>1.6800403810324653E-2</v>
      </c>
      <c r="P261" s="24">
        <v>1.8884481307849501E-2</v>
      </c>
      <c r="Q261" s="24">
        <v>1.7460644966405772E-2</v>
      </c>
      <c r="R261" s="24">
        <v>1.234160832004515E-3</v>
      </c>
      <c r="S261" s="24">
        <v>7.068243093992442E-2</v>
      </c>
    </row>
    <row r="262" spans="1:19" s="29" customFormat="1" x14ac:dyDescent="0.35">
      <c r="A262" s="25"/>
      <c r="B262" s="25"/>
      <c r="C262" s="26"/>
      <c r="D262" s="25"/>
      <c r="E262" s="25"/>
      <c r="F262" s="25"/>
      <c r="G262" s="27"/>
      <c r="H262" s="27"/>
      <c r="I262" s="26"/>
      <c r="J262" s="43"/>
      <c r="K262" s="25">
        <f>SUM(K227:K261)</f>
        <v>10331945</v>
      </c>
      <c r="L262" s="25">
        <f>SUM(L227:L261)</f>
        <v>10389036</v>
      </c>
      <c r="M262" s="25">
        <f t="shared" ref="M262" si="8">SUM(M227:M261)</f>
        <v>4991400</v>
      </c>
      <c r="N262" s="28">
        <v>1</v>
      </c>
      <c r="O262" s="28">
        <v>1</v>
      </c>
      <c r="P262" s="28">
        <v>0.99999999999999978</v>
      </c>
      <c r="Q262" s="28"/>
      <c r="R262" s="28"/>
      <c r="S262" s="28"/>
    </row>
    <row r="263" spans="1:19" ht="25.15" x14ac:dyDescent="0.35">
      <c r="A263" s="57">
        <v>12</v>
      </c>
      <c r="B263" s="57" t="s">
        <v>383</v>
      </c>
      <c r="C263" s="58">
        <v>9.1999999999999993</v>
      </c>
      <c r="D263" s="6">
        <v>250</v>
      </c>
      <c r="E263" s="6" t="s">
        <v>184</v>
      </c>
      <c r="F263" s="6" t="s">
        <v>794</v>
      </c>
      <c r="G263" s="21">
        <v>911.46058000000005</v>
      </c>
      <c r="H263" s="21">
        <v>911.46500000000003</v>
      </c>
      <c r="I263" s="7">
        <v>4.8493594752961044</v>
      </c>
      <c r="J263" s="42">
        <v>1.1100000000000001</v>
      </c>
      <c r="K263" s="6">
        <v>72154</v>
      </c>
      <c r="L263" s="6">
        <v>76854</v>
      </c>
      <c r="M263" s="6">
        <v>30960</v>
      </c>
      <c r="N263" s="24">
        <v>0.19761884546597391</v>
      </c>
      <c r="O263" s="24">
        <v>0.17670185958393878</v>
      </c>
      <c r="P263" s="24">
        <v>0.19064626373964716</v>
      </c>
      <c r="Q263" s="24">
        <v>0.18832232292985326</v>
      </c>
      <c r="R263" s="24">
        <v>1.0650380287242488E-2</v>
      </c>
      <c r="S263" s="24">
        <v>5.6553998068564426E-2</v>
      </c>
    </row>
    <row r="264" spans="1:19" ht="25.15" x14ac:dyDescent="0.35">
      <c r="A264" s="57"/>
      <c r="B264" s="57"/>
      <c r="C264" s="58"/>
      <c r="D264" s="6">
        <v>251</v>
      </c>
      <c r="E264" s="6" t="s">
        <v>185</v>
      </c>
      <c r="F264" s="6" t="s">
        <v>794</v>
      </c>
      <c r="G264" s="21">
        <v>966.51538000000016</v>
      </c>
      <c r="H264" s="21">
        <v>966.51599999999996</v>
      </c>
      <c r="I264" s="7">
        <v>0.33110000000000001</v>
      </c>
      <c r="J264" s="42">
        <v>1.149</v>
      </c>
      <c r="K264" s="6">
        <v>145121</v>
      </c>
      <c r="L264" s="6">
        <v>168541</v>
      </c>
      <c r="M264" s="6">
        <v>63265</v>
      </c>
      <c r="N264" s="24">
        <v>0.39746437443340082</v>
      </c>
      <c r="O264" s="24">
        <v>0.3875075873231924</v>
      </c>
      <c r="P264" s="24">
        <v>0.38957480217987006</v>
      </c>
      <c r="Q264" s="24">
        <v>0.39151558797882108</v>
      </c>
      <c r="R264" s="24">
        <v>5.2544637716479348E-3</v>
      </c>
      <c r="S264" s="24">
        <v>1.342082903716256E-2</v>
      </c>
    </row>
    <row r="265" spans="1:19" ht="25.15" x14ac:dyDescent="0.35">
      <c r="A265" s="57"/>
      <c r="B265" s="57"/>
      <c r="C265" s="58"/>
      <c r="D265" s="6">
        <v>252</v>
      </c>
      <c r="E265" s="6" t="s">
        <v>186</v>
      </c>
      <c r="F265" s="6" t="s">
        <v>794</v>
      </c>
      <c r="G265" s="21">
        <v>980.53103000000021</v>
      </c>
      <c r="H265" s="21">
        <v>980.52980000000002</v>
      </c>
      <c r="I265" s="7">
        <v>-1.2544223105223571</v>
      </c>
      <c r="J265" s="42">
        <v>1.1679999999999999</v>
      </c>
      <c r="K265" s="6">
        <v>147842</v>
      </c>
      <c r="L265" s="6">
        <v>189541</v>
      </c>
      <c r="M265" s="6">
        <v>68170</v>
      </c>
      <c r="N265" s="24">
        <v>0.40491678010062526</v>
      </c>
      <c r="O265" s="24">
        <v>0.43579055309286885</v>
      </c>
      <c r="P265" s="24">
        <v>0.41977893408048278</v>
      </c>
      <c r="Q265" s="24">
        <v>0.42016208909132563</v>
      </c>
      <c r="R265" s="24">
        <v>1.5440452406451628E-2</v>
      </c>
      <c r="S265" s="24">
        <v>3.6748799587902663E-2</v>
      </c>
    </row>
    <row r="266" spans="1:19" s="29" customFormat="1" x14ac:dyDescent="0.35">
      <c r="A266" s="25"/>
      <c r="B266" s="25"/>
      <c r="C266" s="26"/>
      <c r="D266" s="25"/>
      <c r="E266" s="25"/>
      <c r="F266" s="25"/>
      <c r="G266" s="27"/>
      <c r="H266" s="27"/>
      <c r="I266" s="26"/>
      <c r="J266" s="43"/>
      <c r="K266" s="25">
        <f>SUM(K263:K265)</f>
        <v>365117</v>
      </c>
      <c r="L266" s="25">
        <f t="shared" ref="L266:M266" si="9">SUM(L263:L265)</f>
        <v>434936</v>
      </c>
      <c r="M266" s="25">
        <f t="shared" si="9"/>
        <v>162395</v>
      </c>
      <c r="N266" s="28">
        <v>1</v>
      </c>
      <c r="O266" s="28">
        <v>1</v>
      </c>
      <c r="P266" s="28">
        <v>1</v>
      </c>
      <c r="Q266" s="28"/>
      <c r="R266" s="28"/>
      <c r="S266" s="28"/>
    </row>
    <row r="267" spans="1:19" ht="25.15" x14ac:dyDescent="0.35">
      <c r="A267" s="57">
        <v>13</v>
      </c>
      <c r="B267" s="57" t="s">
        <v>386</v>
      </c>
      <c r="C267" s="58">
        <v>8.8550000000000004</v>
      </c>
      <c r="D267" s="6">
        <v>253</v>
      </c>
      <c r="E267" s="6" t="s">
        <v>345</v>
      </c>
      <c r="F267" s="6" t="s">
        <v>794</v>
      </c>
      <c r="G267" s="21">
        <v>838.94179999999994</v>
      </c>
      <c r="H267" s="21">
        <v>838.9393</v>
      </c>
      <c r="I267" s="7">
        <v>-2.9799444966753152</v>
      </c>
      <c r="J267" s="42" t="s">
        <v>346</v>
      </c>
      <c r="K267" s="6">
        <v>30461</v>
      </c>
      <c r="L267" s="6">
        <v>37201</v>
      </c>
      <c r="M267" s="6">
        <v>24800</v>
      </c>
      <c r="N267" s="24">
        <v>7.0919030168700728E-2</v>
      </c>
      <c r="O267" s="24">
        <v>9.8310271561611401E-2</v>
      </c>
      <c r="P267" s="24">
        <v>9.3467454104841835E-2</v>
      </c>
      <c r="Q267" s="24">
        <v>8.756558527838465E-2</v>
      </c>
      <c r="R267" s="24">
        <v>1.4618278557843515E-2</v>
      </c>
      <c r="S267" s="24">
        <v>0.16694091076271264</v>
      </c>
    </row>
    <row r="268" spans="1:19" ht="25.15" x14ac:dyDescent="0.35">
      <c r="A268" s="57"/>
      <c r="B268" s="57"/>
      <c r="C268" s="58"/>
      <c r="D268" s="6">
        <v>254</v>
      </c>
      <c r="E268" s="6" t="s">
        <v>329</v>
      </c>
      <c r="F268" s="6" t="s">
        <v>794</v>
      </c>
      <c r="G268" s="21">
        <v>852.95744999999999</v>
      </c>
      <c r="H268" s="21">
        <v>852.9538</v>
      </c>
      <c r="I268" s="7">
        <v>-4.2792287000872902</v>
      </c>
      <c r="J268" s="42" t="s">
        <v>347</v>
      </c>
      <c r="K268" s="6">
        <v>4373</v>
      </c>
      <c r="L268" s="6">
        <v>5084</v>
      </c>
      <c r="M268" s="6">
        <v>3365</v>
      </c>
      <c r="N268" s="24">
        <v>1.0181179834139664E-2</v>
      </c>
      <c r="O268" s="24">
        <v>1.3435375947400133E-2</v>
      </c>
      <c r="P268" s="24">
        <v>1.2682176736402935E-2</v>
      </c>
      <c r="Q268" s="24">
        <v>1.209957750598091E-2</v>
      </c>
      <c r="R268" s="24">
        <v>1.7035300065910604E-3</v>
      </c>
      <c r="S268" s="24">
        <v>0.14079251988335897</v>
      </c>
    </row>
    <row r="269" spans="1:19" ht="25.15" x14ac:dyDescent="0.35">
      <c r="A269" s="57"/>
      <c r="B269" s="57"/>
      <c r="C269" s="58"/>
      <c r="D269" s="6">
        <v>255</v>
      </c>
      <c r="E269" s="6" t="s">
        <v>330</v>
      </c>
      <c r="F269" s="6" t="s">
        <v>794</v>
      </c>
      <c r="G269" s="21">
        <v>866.97310000000004</v>
      </c>
      <c r="H269" s="21">
        <v>866.97090000000003</v>
      </c>
      <c r="I269" s="7">
        <v>-2.5375643142978586</v>
      </c>
      <c r="J269" s="42">
        <v>1.0449999999999999</v>
      </c>
      <c r="K269" s="6">
        <v>5962</v>
      </c>
      <c r="L269" s="6">
        <v>6603</v>
      </c>
      <c r="M269" s="6">
        <v>4561</v>
      </c>
      <c r="N269" s="24">
        <v>1.3880675547939784E-2</v>
      </c>
      <c r="O269" s="24">
        <v>1.7449604126806271E-2</v>
      </c>
      <c r="P269" s="24">
        <v>1.718972008758805E-2</v>
      </c>
      <c r="Q269" s="24">
        <v>1.6173333254111369E-2</v>
      </c>
      <c r="R269" s="24">
        <v>1.98974733237943E-3</v>
      </c>
      <c r="S269" s="24">
        <v>0.12302642263762315</v>
      </c>
    </row>
    <row r="270" spans="1:19" ht="25.15" x14ac:dyDescent="0.35">
      <c r="A270" s="57"/>
      <c r="B270" s="57"/>
      <c r="C270" s="58"/>
      <c r="D270" s="6">
        <v>256</v>
      </c>
      <c r="E270" s="6" t="s">
        <v>331</v>
      </c>
      <c r="F270" s="6" t="s">
        <v>794</v>
      </c>
      <c r="G270" s="21">
        <v>880.9887500000001</v>
      </c>
      <c r="H270" s="21">
        <v>880.98429999999996</v>
      </c>
      <c r="I270" s="7">
        <v>-5.0511428212148148</v>
      </c>
      <c r="J270" s="42">
        <v>1.06</v>
      </c>
      <c r="K270" s="6">
        <v>25344</v>
      </c>
      <c r="L270" s="6">
        <v>14777</v>
      </c>
      <c r="M270" s="6">
        <v>10562</v>
      </c>
      <c r="N270" s="24">
        <v>5.9005676129987569E-2</v>
      </c>
      <c r="O270" s="24">
        <v>3.9050855699199798E-2</v>
      </c>
      <c r="P270" s="24">
        <v>3.9806582671586273E-2</v>
      </c>
      <c r="Q270" s="24">
        <v>4.5954371500257878E-2</v>
      </c>
      <c r="R270" s="24">
        <v>1.1309075789723122E-2</v>
      </c>
      <c r="S270" s="24">
        <v>0.24609357979489851</v>
      </c>
    </row>
    <row r="271" spans="1:19" ht="25.15" x14ac:dyDescent="0.35">
      <c r="A271" s="57"/>
      <c r="B271" s="57"/>
      <c r="C271" s="58"/>
      <c r="D271" s="6">
        <v>257</v>
      </c>
      <c r="E271" s="6" t="s">
        <v>332</v>
      </c>
      <c r="F271" s="6" t="s">
        <v>794</v>
      </c>
      <c r="G271" s="21">
        <v>887.99657500000012</v>
      </c>
      <c r="H271" s="21">
        <v>887.99109999999996</v>
      </c>
      <c r="I271" s="7">
        <v>-6.1655643211917051</v>
      </c>
      <c r="J271" s="42">
        <v>1.0669999999999999</v>
      </c>
      <c r="K271" s="6">
        <v>10079</v>
      </c>
      <c r="L271" s="6">
        <v>8408</v>
      </c>
      <c r="M271" s="6">
        <v>5789</v>
      </c>
      <c r="N271" s="24">
        <v>2.3465838451473511E-2</v>
      </c>
      <c r="O271" s="24">
        <v>2.221963827020856E-2</v>
      </c>
      <c r="P271" s="24">
        <v>2.1817866605360055E-2</v>
      </c>
      <c r="Q271" s="24">
        <v>2.2501114442347373E-2</v>
      </c>
      <c r="R271" s="24">
        <v>8.5928716271517014E-4</v>
      </c>
      <c r="S271" s="24">
        <v>3.8188649051887902E-2</v>
      </c>
    </row>
    <row r="272" spans="1:19" ht="25.15" x14ac:dyDescent="0.35">
      <c r="A272" s="57"/>
      <c r="B272" s="57"/>
      <c r="C272" s="58"/>
      <c r="D272" s="6">
        <v>258</v>
      </c>
      <c r="E272" s="6" t="s">
        <v>333</v>
      </c>
      <c r="F272" s="6" t="s">
        <v>794</v>
      </c>
      <c r="G272" s="21">
        <v>837.93399999999997</v>
      </c>
      <c r="H272" s="21">
        <v>837.9316</v>
      </c>
      <c r="I272" s="7">
        <v>-2.8641873941933196</v>
      </c>
      <c r="J272" s="42">
        <v>1.02</v>
      </c>
      <c r="K272" s="6">
        <v>1856</v>
      </c>
      <c r="L272" s="6">
        <v>5424</v>
      </c>
      <c r="M272" s="6">
        <v>4562</v>
      </c>
      <c r="N272" s="24">
        <v>4.3211227468930294E-3</v>
      </c>
      <c r="O272" s="24">
        <v>1.4333886533968986E-2</v>
      </c>
      <c r="P272" s="24">
        <v>1.7193488936543891E-2</v>
      </c>
      <c r="Q272" s="24">
        <v>1.1949499405801969E-2</v>
      </c>
      <c r="R272" s="24">
        <v>6.7593216607025825E-3</v>
      </c>
      <c r="S272" s="24">
        <v>0.56565730757061305</v>
      </c>
    </row>
    <row r="273" spans="1:19" ht="25.15" x14ac:dyDescent="0.35">
      <c r="A273" s="57"/>
      <c r="B273" s="57"/>
      <c r="C273" s="58"/>
      <c r="D273" s="6">
        <v>259</v>
      </c>
      <c r="E273" s="6" t="s">
        <v>423</v>
      </c>
      <c r="F273" s="6" t="s">
        <v>794</v>
      </c>
      <c r="G273" s="21">
        <v>879.98095000000012</v>
      </c>
      <c r="H273" s="21">
        <v>879.97490000000005</v>
      </c>
      <c r="I273" s="7">
        <v>-6.8751488314297493</v>
      </c>
      <c r="J273" s="42">
        <v>1.06</v>
      </c>
      <c r="K273" s="6">
        <v>7356</v>
      </c>
      <c r="L273" s="6">
        <v>7393</v>
      </c>
      <c r="M273" s="6">
        <v>6651</v>
      </c>
      <c r="N273" s="24">
        <v>1.7126173990379915E-2</v>
      </c>
      <c r="O273" s="24">
        <v>1.9537319901480957E-2</v>
      </c>
      <c r="P273" s="24">
        <v>2.5066614405294479E-2</v>
      </c>
      <c r="Q273" s="24">
        <v>2.0576702765718449E-2</v>
      </c>
      <c r="R273" s="24">
        <v>4.0709809689502413E-3</v>
      </c>
      <c r="S273" s="24">
        <v>0.19784418404160684</v>
      </c>
    </row>
    <row r="274" spans="1:19" ht="25.15" x14ac:dyDescent="0.35">
      <c r="A274" s="57"/>
      <c r="B274" s="57"/>
      <c r="C274" s="58"/>
      <c r="D274" s="6">
        <v>260</v>
      </c>
      <c r="E274" s="6" t="s">
        <v>422</v>
      </c>
      <c r="F274" s="6" t="s">
        <v>794</v>
      </c>
      <c r="G274" s="21">
        <v>886.98877500000015</v>
      </c>
      <c r="H274" s="21">
        <v>886.98519999999996</v>
      </c>
      <c r="I274" s="7">
        <v>-4.0304906904629387</v>
      </c>
      <c r="J274" s="42">
        <v>1.0649999999999999</v>
      </c>
      <c r="K274" s="6">
        <v>6489</v>
      </c>
      <c r="L274" s="6">
        <v>6220</v>
      </c>
      <c r="M274" s="6">
        <v>5986</v>
      </c>
      <c r="N274" s="24">
        <v>1.5107632276179346E-2</v>
      </c>
      <c r="O274" s="24">
        <v>1.6437458377818417E-2</v>
      </c>
      <c r="P274" s="24">
        <v>2.2560329849660617E-2</v>
      </c>
      <c r="Q274" s="24">
        <v>1.8035140167886127E-2</v>
      </c>
      <c r="R274" s="24">
        <v>3.9749359249148753E-3</v>
      </c>
      <c r="S274" s="24">
        <v>0.2203995027436913</v>
      </c>
    </row>
    <row r="275" spans="1:19" ht="25.15" x14ac:dyDescent="0.35">
      <c r="A275" s="57"/>
      <c r="B275" s="57"/>
      <c r="C275" s="58"/>
      <c r="D275" s="6">
        <v>261</v>
      </c>
      <c r="E275" s="6" t="s">
        <v>335</v>
      </c>
      <c r="F275" s="6" t="s">
        <v>794</v>
      </c>
      <c r="G275" s="21">
        <v>893.99660000000017</v>
      </c>
      <c r="H275" s="21">
        <v>893.99159999999995</v>
      </c>
      <c r="I275" s="7">
        <v>-5.5928624339542514</v>
      </c>
      <c r="J275" s="42">
        <v>1.073</v>
      </c>
      <c r="K275" s="6">
        <v>85971</v>
      </c>
      <c r="L275" s="6">
        <v>61810</v>
      </c>
      <c r="M275" s="6">
        <v>43621</v>
      </c>
      <c r="N275" s="24">
        <v>0.2001569200825111</v>
      </c>
      <c r="O275" s="24">
        <v>0.16334393928182578</v>
      </c>
      <c r="P275" s="24">
        <v>0.16440096030271395</v>
      </c>
      <c r="Q275" s="24">
        <v>0.17596727322235028</v>
      </c>
      <c r="R275" s="24">
        <v>2.0955514423991507E-2</v>
      </c>
      <c r="S275" s="24">
        <v>0.11908756691087866</v>
      </c>
    </row>
    <row r="276" spans="1:19" ht="25.15" x14ac:dyDescent="0.35">
      <c r="A276" s="57"/>
      <c r="B276" s="57"/>
      <c r="C276" s="58"/>
      <c r="D276" s="6">
        <v>262</v>
      </c>
      <c r="E276" s="6" t="s">
        <v>336</v>
      </c>
      <c r="F276" s="6" t="s">
        <v>794</v>
      </c>
      <c r="G276" s="21">
        <v>901.0044250000002</v>
      </c>
      <c r="H276" s="21">
        <v>900.9991</v>
      </c>
      <c r="I276" s="7">
        <v>-5.9100708636343118</v>
      </c>
      <c r="J276" s="42">
        <v>1.0780000000000001</v>
      </c>
      <c r="K276" s="6">
        <v>9362</v>
      </c>
      <c r="L276" s="6">
        <v>7822</v>
      </c>
      <c r="M276" s="6">
        <v>5364</v>
      </c>
      <c r="N276" s="24">
        <v>2.1796525407549859E-2</v>
      </c>
      <c r="O276" s="24">
        <v>2.0671028847475185E-2</v>
      </c>
      <c r="P276" s="24">
        <v>2.0216105799127887E-2</v>
      </c>
      <c r="Q276" s="24">
        <v>2.089455335138431E-2</v>
      </c>
      <c r="R276" s="24">
        <v>8.1357478916017944E-4</v>
      </c>
      <c r="S276" s="24">
        <v>3.8937170633813925E-2</v>
      </c>
    </row>
    <row r="277" spans="1:19" ht="25.15" x14ac:dyDescent="0.35">
      <c r="A277" s="57"/>
      <c r="B277" s="57"/>
      <c r="C277" s="58"/>
      <c r="D277" s="6">
        <v>263</v>
      </c>
      <c r="E277" s="6" t="s">
        <v>337</v>
      </c>
      <c r="F277" s="6" t="s">
        <v>794</v>
      </c>
      <c r="G277" s="21">
        <v>908.01225000000022</v>
      </c>
      <c r="H277" s="21">
        <v>908.00739999999996</v>
      </c>
      <c r="I277" s="7">
        <v>-5.3413376309190523</v>
      </c>
      <c r="J277" s="42">
        <v>1.085</v>
      </c>
      <c r="K277" s="6">
        <v>84561</v>
      </c>
      <c r="L277" s="6">
        <v>53572</v>
      </c>
      <c r="M277" s="6">
        <v>36895</v>
      </c>
      <c r="N277" s="24">
        <v>0.19687417058190809</v>
      </c>
      <c r="O277" s="24">
        <v>0.14157355630490165</v>
      </c>
      <c r="P277" s="24">
        <v>0.13905168222573144</v>
      </c>
      <c r="Q277" s="24">
        <v>0.15916646970418039</v>
      </c>
      <c r="R277" s="24">
        <v>3.2680162045665331E-2</v>
      </c>
      <c r="S277" s="24">
        <v>0.20532064389191521</v>
      </c>
    </row>
    <row r="278" spans="1:19" ht="25.15" x14ac:dyDescent="0.35">
      <c r="A278" s="57"/>
      <c r="B278" s="57"/>
      <c r="C278" s="58"/>
      <c r="D278" s="6">
        <v>264</v>
      </c>
      <c r="E278" s="6" t="s">
        <v>338</v>
      </c>
      <c r="F278" s="6" t="s">
        <v>794</v>
      </c>
      <c r="G278" s="21">
        <v>892.9888000000002</v>
      </c>
      <c r="H278" s="21">
        <v>892.98289999999997</v>
      </c>
      <c r="I278" s="7">
        <v>-6.6070257546615148</v>
      </c>
      <c r="J278" s="42">
        <v>1.0649999999999999</v>
      </c>
      <c r="K278" s="6">
        <v>10914</v>
      </c>
      <c r="L278" s="6">
        <v>10993</v>
      </c>
      <c r="M278" s="6">
        <v>2952</v>
      </c>
      <c r="N278" s="24">
        <v>2.5409878049348338E-2</v>
      </c>
      <c r="O278" s="24">
        <v>2.9050961406327628E-2</v>
      </c>
      <c r="P278" s="24">
        <v>1.1125642117640852E-2</v>
      </c>
      <c r="Q278" s="24">
        <v>2.1862160524438939E-2</v>
      </c>
      <c r="R278" s="24">
        <v>9.4746500002772498E-3</v>
      </c>
      <c r="S278" s="24">
        <v>0.43338122916469635</v>
      </c>
    </row>
    <row r="279" spans="1:19" ht="25.15" x14ac:dyDescent="0.35">
      <c r="A279" s="57"/>
      <c r="B279" s="57"/>
      <c r="C279" s="58"/>
      <c r="D279" s="6">
        <v>265</v>
      </c>
      <c r="E279" s="6" t="s">
        <v>339</v>
      </c>
      <c r="F279" s="6" t="s">
        <v>794</v>
      </c>
      <c r="G279" s="21">
        <v>907.00445000000025</v>
      </c>
      <c r="H279" s="21">
        <v>906.9991</v>
      </c>
      <c r="I279" s="7">
        <v>-5.8985377637878784</v>
      </c>
      <c r="J279" s="42">
        <v>1.0840000000000001</v>
      </c>
      <c r="K279" s="6">
        <v>13561</v>
      </c>
      <c r="L279" s="6">
        <v>16434</v>
      </c>
      <c r="M279" s="6">
        <v>12968</v>
      </c>
      <c r="N279" s="24">
        <v>3.1572599984168302E-2</v>
      </c>
      <c r="O279" s="24">
        <v>4.3429773469625059E-2</v>
      </c>
      <c r="P279" s="24">
        <v>4.8874433259338268E-2</v>
      </c>
      <c r="Q279" s="24">
        <v>4.1292268904377212E-2</v>
      </c>
      <c r="R279" s="24">
        <v>8.8467538111607156E-3</v>
      </c>
      <c r="S279" s="24">
        <v>0.21424721977975181</v>
      </c>
    </row>
    <row r="280" spans="1:19" ht="25.15" x14ac:dyDescent="0.35">
      <c r="A280" s="57"/>
      <c r="B280" s="57"/>
      <c r="C280" s="58"/>
      <c r="D280" s="6">
        <v>266</v>
      </c>
      <c r="E280" s="6" t="s">
        <v>340</v>
      </c>
      <c r="F280" s="6" t="s">
        <v>794</v>
      </c>
      <c r="G280" s="21">
        <v>847.94707999999991</v>
      </c>
      <c r="H280" s="21">
        <v>847.94550000000004</v>
      </c>
      <c r="I280" s="7">
        <v>-1.8633238289779077</v>
      </c>
      <c r="J280" s="42">
        <v>1.0349999999999999</v>
      </c>
      <c r="K280" s="6">
        <v>11726</v>
      </c>
      <c r="L280" s="6">
        <v>17002</v>
      </c>
      <c r="M280" s="6">
        <v>13564</v>
      </c>
      <c r="N280" s="24">
        <v>2.7300369251114041E-2</v>
      </c>
      <c r="O280" s="24">
        <v>4.4930814684834196E-2</v>
      </c>
      <c r="P280" s="24">
        <v>5.1120667237019142E-2</v>
      </c>
      <c r="Q280" s="24">
        <v>4.1117283724322461E-2</v>
      </c>
      <c r="R280" s="24">
        <v>1.2359567663329281E-2</v>
      </c>
      <c r="S280" s="24">
        <v>0.30059299992178518</v>
      </c>
    </row>
    <row r="281" spans="1:19" ht="25.15" x14ac:dyDescent="0.35">
      <c r="A281" s="57"/>
      <c r="B281" s="57"/>
      <c r="C281" s="58"/>
      <c r="D281" s="6">
        <v>267</v>
      </c>
      <c r="E281" s="6" t="s">
        <v>341</v>
      </c>
      <c r="F281" s="6" t="s">
        <v>794</v>
      </c>
      <c r="G281" s="21">
        <v>903.00187999999991</v>
      </c>
      <c r="H281" s="21">
        <v>902.99689999999998</v>
      </c>
      <c r="I281" s="7">
        <v>-5.5149386842165393</v>
      </c>
      <c r="J281" s="42">
        <v>1.085</v>
      </c>
      <c r="K281" s="6">
        <v>62531</v>
      </c>
      <c r="L281" s="6">
        <v>53160</v>
      </c>
      <c r="M281" s="6">
        <v>36789</v>
      </c>
      <c r="N281" s="24">
        <v>0.14558411987390515</v>
      </c>
      <c r="O281" s="24">
        <v>0.14048477288823585</v>
      </c>
      <c r="P281" s="24">
        <v>0.13865218423641235</v>
      </c>
      <c r="Q281" s="24">
        <v>0.14157369233285111</v>
      </c>
      <c r="R281" s="24">
        <v>3.5919691101444092E-3</v>
      </c>
      <c r="S281" s="24">
        <v>2.5371727267657903E-2</v>
      </c>
    </row>
    <row r="282" spans="1:19" ht="25.15" x14ac:dyDescent="0.35">
      <c r="A282" s="57"/>
      <c r="B282" s="57"/>
      <c r="C282" s="58"/>
      <c r="D282" s="6">
        <v>268</v>
      </c>
      <c r="E282" s="6" t="s">
        <v>342</v>
      </c>
      <c r="F282" s="6" t="s">
        <v>794</v>
      </c>
      <c r="G282" s="21">
        <v>917.01752999999997</v>
      </c>
      <c r="H282" s="21">
        <v>917.0104</v>
      </c>
      <c r="I282" s="7">
        <v>-7.7752057803747778</v>
      </c>
      <c r="J282" s="42">
        <v>1.0940000000000001</v>
      </c>
      <c r="K282" s="6">
        <v>35895</v>
      </c>
      <c r="L282" s="6">
        <v>39782</v>
      </c>
      <c r="M282" s="6">
        <v>27894</v>
      </c>
      <c r="N282" s="24">
        <v>8.3570420797265774E-2</v>
      </c>
      <c r="O282" s="24">
        <v>0.10513102398494731</v>
      </c>
      <c r="P282" s="24">
        <v>0.10512827277421202</v>
      </c>
      <c r="Q282" s="24">
        <v>9.7943239185475026E-2</v>
      </c>
      <c r="R282" s="24">
        <v>1.2447225924182089E-2</v>
      </c>
      <c r="S282" s="24">
        <v>0.12708611669061495</v>
      </c>
    </row>
    <row r="283" spans="1:19" ht="25.15" x14ac:dyDescent="0.35">
      <c r="A283" s="57"/>
      <c r="B283" s="57"/>
      <c r="C283" s="58"/>
      <c r="D283" s="6">
        <v>269</v>
      </c>
      <c r="E283" s="6" t="s">
        <v>343</v>
      </c>
      <c r="F283" s="6" t="s">
        <v>794</v>
      </c>
      <c r="G283" s="21">
        <v>901.99407999999994</v>
      </c>
      <c r="H283" s="21">
        <v>901.99919999999997</v>
      </c>
      <c r="I283" s="7">
        <v>5.676312199336766</v>
      </c>
      <c r="J283" s="42">
        <v>1.081</v>
      </c>
      <c r="K283" s="6">
        <v>11478</v>
      </c>
      <c r="L283" s="6">
        <v>11979</v>
      </c>
      <c r="M283" s="6">
        <v>8954</v>
      </c>
      <c r="N283" s="24">
        <v>2.672297784958954E-2</v>
      </c>
      <c r="O283" s="24">
        <v>3.16566421073773E-2</v>
      </c>
      <c r="P283" s="24">
        <v>3.374627355059491E-2</v>
      </c>
      <c r="Q283" s="24">
        <v>3.0708631169187251E-2</v>
      </c>
      <c r="R283" s="24">
        <v>3.6063436026169378E-3</v>
      </c>
      <c r="S283" s="24">
        <v>0.11743745863330791</v>
      </c>
    </row>
    <row r="284" spans="1:19" ht="25.15" x14ac:dyDescent="0.35">
      <c r="A284" s="57"/>
      <c r="B284" s="57"/>
      <c r="C284" s="58"/>
      <c r="D284" s="6">
        <v>270</v>
      </c>
      <c r="E284" s="6" t="s">
        <v>344</v>
      </c>
      <c r="F284" s="6" t="s">
        <v>794</v>
      </c>
      <c r="G284" s="21">
        <v>916.00972999999999</v>
      </c>
      <c r="H284" s="21">
        <v>916.00649999999996</v>
      </c>
      <c r="I284" s="7">
        <v>-3.5261634175332244</v>
      </c>
      <c r="J284" s="42">
        <v>1.091</v>
      </c>
      <c r="K284" s="6">
        <v>11599</v>
      </c>
      <c r="L284" s="6">
        <v>14740</v>
      </c>
      <c r="M284" s="6">
        <v>10056</v>
      </c>
      <c r="N284" s="24">
        <v>2.7004688976946252E-2</v>
      </c>
      <c r="O284" s="24">
        <v>3.8953076605955539E-2</v>
      </c>
      <c r="P284" s="24">
        <v>3.7899545099931028E-2</v>
      </c>
      <c r="Q284" s="24">
        <v>3.4619103560944268E-2</v>
      </c>
      <c r="R284" s="24">
        <v>6.615282628225222E-3</v>
      </c>
      <c r="S284" s="24">
        <v>0.1910876350850485</v>
      </c>
    </row>
    <row r="285" spans="1:19" s="29" customFormat="1" x14ac:dyDescent="0.35">
      <c r="A285" s="25"/>
      <c r="B285" s="25"/>
      <c r="C285" s="26"/>
      <c r="D285" s="25"/>
      <c r="E285" s="25"/>
      <c r="F285" s="25"/>
      <c r="G285" s="27"/>
      <c r="H285" s="27"/>
      <c r="I285" s="26"/>
      <c r="J285" s="43"/>
      <c r="K285" s="25">
        <f>SUM(K267:K284)</f>
        <v>429518</v>
      </c>
      <c r="L285" s="25">
        <f t="shared" ref="L285:M285" si="10">SUM(L267:L284)</f>
        <v>378404</v>
      </c>
      <c r="M285" s="25">
        <f t="shared" si="10"/>
        <v>265333</v>
      </c>
      <c r="N285" s="28">
        <v>0.99999999999999989</v>
      </c>
      <c r="O285" s="28">
        <v>1</v>
      </c>
      <c r="P285" s="28">
        <v>1</v>
      </c>
      <c r="Q285" s="28"/>
      <c r="R285" s="28"/>
      <c r="S285" s="28"/>
    </row>
    <row r="286" spans="1:19" ht="25.15" x14ac:dyDescent="0.35">
      <c r="A286" s="57">
        <v>14</v>
      </c>
      <c r="B286" s="57" t="s">
        <v>385</v>
      </c>
      <c r="C286" s="58">
        <v>8.93</v>
      </c>
      <c r="D286" s="6">
        <v>271</v>
      </c>
      <c r="E286" s="6" t="s">
        <v>315</v>
      </c>
      <c r="F286" s="6" t="s">
        <v>794</v>
      </c>
      <c r="G286" s="21">
        <v>1005.0028</v>
      </c>
      <c r="H286" s="44">
        <v>1004.998</v>
      </c>
      <c r="I286" s="7">
        <v>-4.7761060963531348</v>
      </c>
      <c r="J286" s="42">
        <v>1.18</v>
      </c>
      <c r="K286" s="6">
        <v>19410</v>
      </c>
      <c r="L286" s="6">
        <v>14184</v>
      </c>
      <c r="M286" s="6">
        <v>9681</v>
      </c>
      <c r="N286" s="24">
        <v>7.3803965109470182E-2</v>
      </c>
      <c r="O286" s="24">
        <v>0.1053468111496498</v>
      </c>
      <c r="P286" s="24">
        <v>9.2674848270184379E-2</v>
      </c>
      <c r="Q286" s="24">
        <v>9.0608541509768117E-2</v>
      </c>
      <c r="R286" s="24">
        <v>1.5872617988212472E-2</v>
      </c>
      <c r="S286" s="24">
        <v>0.17517794375380508</v>
      </c>
    </row>
    <row r="287" spans="1:19" ht="25.15" x14ac:dyDescent="0.35">
      <c r="A287" s="57"/>
      <c r="B287" s="57"/>
      <c r="C287" s="58"/>
      <c r="D287" s="6">
        <v>272</v>
      </c>
      <c r="E287" s="6" t="s">
        <v>316</v>
      </c>
      <c r="F287" s="6" t="s">
        <v>794</v>
      </c>
      <c r="G287" s="21">
        <v>1047.0497499999999</v>
      </c>
      <c r="H287" s="44">
        <v>1047.0408000000002</v>
      </c>
      <c r="I287" s="7">
        <v>-8.547826881851643</v>
      </c>
      <c r="J287" s="42">
        <v>1.2110000000000001</v>
      </c>
      <c r="K287" s="6">
        <v>22634</v>
      </c>
      <c r="L287" s="6">
        <v>14911</v>
      </c>
      <c r="M287" s="6">
        <v>10023</v>
      </c>
      <c r="N287" s="24">
        <v>8.606279991178506E-2</v>
      </c>
      <c r="O287" s="24">
        <v>0.11074635512213962</v>
      </c>
      <c r="P287" s="24">
        <v>9.5948766058471024E-2</v>
      </c>
      <c r="Q287" s="24">
        <v>9.7585973697465245E-2</v>
      </c>
      <c r="R287" s="24">
        <v>1.2422955006581079E-2</v>
      </c>
      <c r="S287" s="24">
        <v>0.12730267000352491</v>
      </c>
    </row>
    <row r="288" spans="1:19" ht="25.15" x14ac:dyDescent="0.35">
      <c r="A288" s="57"/>
      <c r="B288" s="57"/>
      <c r="C288" s="58"/>
      <c r="D288" s="6">
        <v>273</v>
      </c>
      <c r="E288" s="6" t="s">
        <v>317</v>
      </c>
      <c r="F288" s="6" t="s">
        <v>794</v>
      </c>
      <c r="G288" s="21">
        <v>1046.0419499999998</v>
      </c>
      <c r="H288" s="44">
        <v>1046.0347000000002</v>
      </c>
      <c r="I288" s="7">
        <v>-6.9308883832603758</v>
      </c>
      <c r="J288" s="42">
        <v>1.21</v>
      </c>
      <c r="K288" s="6">
        <v>13561</v>
      </c>
      <c r="L288" s="6">
        <v>16864</v>
      </c>
      <c r="M288" s="6">
        <v>15621</v>
      </c>
      <c r="N288" s="24">
        <v>5.1563914005642711E-2</v>
      </c>
      <c r="O288" s="24">
        <v>0.12525159498221194</v>
      </c>
      <c r="P288" s="24">
        <v>0.14953763090884722</v>
      </c>
      <c r="Q288" s="24">
        <v>0.10878437996556729</v>
      </c>
      <c r="R288" s="24">
        <v>5.1020478033438857E-2</v>
      </c>
      <c r="S288" s="24">
        <v>0.46900555070119432</v>
      </c>
    </row>
    <row r="289" spans="1:19" ht="25.15" x14ac:dyDescent="0.35">
      <c r="A289" s="57"/>
      <c r="B289" s="57"/>
      <c r="C289" s="58"/>
      <c r="D289" s="6">
        <v>274</v>
      </c>
      <c r="E289" s="6" t="s">
        <v>318</v>
      </c>
      <c r="F289" s="6" t="s">
        <v>794</v>
      </c>
      <c r="G289" s="21">
        <v>1060.0575999999999</v>
      </c>
      <c r="H289" s="44">
        <v>1060.0500000000002</v>
      </c>
      <c r="I289" s="7">
        <v>-7.169421736784737</v>
      </c>
      <c r="J289" s="42">
        <v>1.22</v>
      </c>
      <c r="K289" s="6">
        <v>53818</v>
      </c>
      <c r="L289" s="6">
        <v>28211</v>
      </c>
      <c r="M289" s="6">
        <v>20561</v>
      </c>
      <c r="N289" s="24">
        <v>0.20463584720563968</v>
      </c>
      <c r="O289" s="24">
        <v>0.20952755847030252</v>
      </c>
      <c r="P289" s="24">
        <v>0.19682755451743217</v>
      </c>
      <c r="Q289" s="24">
        <v>0.20366365339779147</v>
      </c>
      <c r="R289" s="24">
        <v>6.4055753606326793E-3</v>
      </c>
      <c r="S289" s="24">
        <v>3.1451735514738351E-2</v>
      </c>
    </row>
    <row r="290" spans="1:19" ht="25.15" x14ac:dyDescent="0.35">
      <c r="A290" s="57"/>
      <c r="B290" s="57"/>
      <c r="C290" s="58"/>
      <c r="D290" s="6">
        <v>275</v>
      </c>
      <c r="E290" s="6" t="s">
        <v>319</v>
      </c>
      <c r="F290" s="6" t="s">
        <v>794</v>
      </c>
      <c r="G290" s="21">
        <v>1067.0654249999998</v>
      </c>
      <c r="H290" s="44">
        <v>1067.0576000000001</v>
      </c>
      <c r="I290" s="7">
        <v>-7.3331960874697311</v>
      </c>
      <c r="J290" s="42">
        <v>1.226</v>
      </c>
      <c r="K290" s="6">
        <v>9788</v>
      </c>
      <c r="L290" s="6">
        <v>5507</v>
      </c>
      <c r="M290" s="6">
        <v>3651</v>
      </c>
      <c r="N290" s="24">
        <v>3.7217579108268631E-2</v>
      </c>
      <c r="O290" s="24">
        <v>4.0901359912656622E-2</v>
      </c>
      <c r="P290" s="24">
        <v>3.4950508318814494E-2</v>
      </c>
      <c r="Q290" s="24">
        <v>3.7689815779913254E-2</v>
      </c>
      <c r="R290" s="24">
        <v>3.0034004525733562E-3</v>
      </c>
      <c r="S290" s="24">
        <v>7.9687321108478731E-2</v>
      </c>
    </row>
    <row r="291" spans="1:19" ht="25.15" x14ac:dyDescent="0.35">
      <c r="A291" s="57"/>
      <c r="B291" s="57"/>
      <c r="C291" s="58"/>
      <c r="D291" s="6">
        <v>276</v>
      </c>
      <c r="E291" s="6" t="s">
        <v>320</v>
      </c>
      <c r="F291" s="6" t="s">
        <v>794</v>
      </c>
      <c r="G291" s="21">
        <v>1074.0732499999997</v>
      </c>
      <c r="H291" s="44">
        <v>1074.0659000000001</v>
      </c>
      <c r="I291" s="7">
        <v>-6.8431086982502638</v>
      </c>
      <c r="J291" s="42">
        <v>1.23</v>
      </c>
      <c r="K291" s="6">
        <v>46851</v>
      </c>
      <c r="L291" s="6">
        <v>24303</v>
      </c>
      <c r="M291" s="6">
        <v>16894</v>
      </c>
      <c r="N291" s="24">
        <v>0.17814474854939658</v>
      </c>
      <c r="O291" s="24">
        <v>0.18050222443386488</v>
      </c>
      <c r="P291" s="24">
        <v>0.16172388045413644</v>
      </c>
      <c r="Q291" s="24">
        <v>0.17345695114579929</v>
      </c>
      <c r="R291" s="24">
        <v>1.0229278275036361E-2</v>
      </c>
      <c r="S291" s="24">
        <v>5.8973008619517008E-2</v>
      </c>
    </row>
    <row r="292" spans="1:19" ht="25.15" x14ac:dyDescent="0.35">
      <c r="A292" s="57"/>
      <c r="B292" s="57"/>
      <c r="C292" s="58"/>
      <c r="D292" s="6">
        <v>277</v>
      </c>
      <c r="E292" s="6" t="s">
        <v>321</v>
      </c>
      <c r="F292" s="6" t="s">
        <v>794</v>
      </c>
      <c r="G292" s="21">
        <v>1059.0497999999998</v>
      </c>
      <c r="H292" s="44">
        <v>1059.0435000000002</v>
      </c>
      <c r="I292" s="7">
        <v>-5.9487287562449289</v>
      </c>
      <c r="J292" s="42">
        <v>1.216</v>
      </c>
      <c r="K292" s="6">
        <v>11613</v>
      </c>
      <c r="L292" s="6">
        <v>7221</v>
      </c>
      <c r="M292" s="6">
        <v>4582</v>
      </c>
      <c r="N292" s="24">
        <v>4.4156900917891664E-2</v>
      </c>
      <c r="O292" s="24">
        <v>5.3631508975720617E-2</v>
      </c>
      <c r="P292" s="24">
        <v>4.386284007581704E-2</v>
      </c>
      <c r="Q292" s="24">
        <v>4.7217083323143109E-2</v>
      </c>
      <c r="R292" s="24">
        <v>5.5570010152998636E-3</v>
      </c>
      <c r="S292" s="24">
        <v>0.11769047607767293</v>
      </c>
    </row>
    <row r="293" spans="1:19" ht="25.15" x14ac:dyDescent="0.35">
      <c r="A293" s="57"/>
      <c r="B293" s="57"/>
      <c r="C293" s="58"/>
      <c r="D293" s="6">
        <v>278</v>
      </c>
      <c r="E293" s="6" t="s">
        <v>322</v>
      </c>
      <c r="F293" s="6" t="s">
        <v>794</v>
      </c>
      <c r="G293" s="21">
        <v>1073.0654499999996</v>
      </c>
      <c r="H293" s="44">
        <v>1073.0609000000002</v>
      </c>
      <c r="I293" s="7">
        <v>-4.240188703705158</v>
      </c>
      <c r="J293" s="42">
        <v>1.2290000000000001</v>
      </c>
      <c r="K293" s="6">
        <v>11654</v>
      </c>
      <c r="L293" s="6">
        <v>4756</v>
      </c>
      <c r="M293" s="6">
        <v>5621</v>
      </c>
      <c r="N293" s="24">
        <v>4.4312798010601E-2</v>
      </c>
      <c r="O293" s="24">
        <v>3.5323564144651334E-2</v>
      </c>
      <c r="P293" s="24">
        <v>5.3809040608068008E-2</v>
      </c>
      <c r="Q293" s="24">
        <v>4.4481800921106783E-2</v>
      </c>
      <c r="R293" s="24">
        <v>9.2438969870776086E-3</v>
      </c>
      <c r="S293" s="24">
        <v>0.20781301106654035</v>
      </c>
    </row>
    <row r="294" spans="1:19" ht="25.15" x14ac:dyDescent="0.35">
      <c r="A294" s="57"/>
      <c r="B294" s="57"/>
      <c r="C294" s="58"/>
      <c r="D294" s="6">
        <v>279</v>
      </c>
      <c r="E294" s="6" t="s">
        <v>323</v>
      </c>
      <c r="F294" s="6" t="s">
        <v>794</v>
      </c>
      <c r="G294" s="21">
        <v>1014.008025</v>
      </c>
      <c r="H294" s="44">
        <v>1014.002</v>
      </c>
      <c r="I294" s="7">
        <v>-5.94176757133887</v>
      </c>
      <c r="J294" s="42">
        <v>1.1870000000000001</v>
      </c>
      <c r="K294" s="6">
        <v>6235</v>
      </c>
      <c r="L294" s="6">
        <v>5325</v>
      </c>
      <c r="M294" s="6">
        <v>5521</v>
      </c>
      <c r="N294" s="24">
        <v>2.370776519616417E-2</v>
      </c>
      <c r="O294" s="24">
        <v>3.954961712999755E-2</v>
      </c>
      <c r="P294" s="24">
        <v>5.2851754705060212E-2</v>
      </c>
      <c r="Q294" s="24">
        <v>3.8703045677073979E-2</v>
      </c>
      <c r="R294" s="24">
        <v>1.4590426434561092E-2</v>
      </c>
      <c r="S294" s="24">
        <v>0.37698393445050848</v>
      </c>
    </row>
    <row r="295" spans="1:19" ht="25.15" x14ac:dyDescent="0.35">
      <c r="A295" s="57"/>
      <c r="B295" s="57"/>
      <c r="C295" s="58"/>
      <c r="D295" s="6">
        <v>280</v>
      </c>
      <c r="E295" s="6" t="s">
        <v>324</v>
      </c>
      <c r="F295" s="6" t="s">
        <v>794</v>
      </c>
      <c r="G295" s="21">
        <v>1069.062825</v>
      </c>
      <c r="H295" s="44">
        <v>1069.0539000000001</v>
      </c>
      <c r="I295" s="7">
        <v>-8.3484335916954624</v>
      </c>
      <c r="J295" s="42">
        <v>1.228</v>
      </c>
      <c r="K295" s="6">
        <v>41789</v>
      </c>
      <c r="L295" s="6">
        <v>5055</v>
      </c>
      <c r="M295" s="6">
        <v>5412</v>
      </c>
      <c r="N295" s="24">
        <v>0.15889716115196545</v>
      </c>
      <c r="O295" s="24">
        <v>3.7544284430448376E-2</v>
      </c>
      <c r="P295" s="24">
        <v>5.1808313070781722E-2</v>
      </c>
      <c r="Q295" s="24">
        <v>8.2749919551065185E-2</v>
      </c>
      <c r="R295" s="24">
        <v>6.6329988925315442E-2</v>
      </c>
      <c r="S295" s="24">
        <v>0.80157164242779766</v>
      </c>
    </row>
    <row r="296" spans="1:19" ht="25.15" x14ac:dyDescent="0.35">
      <c r="A296" s="57"/>
      <c r="B296" s="57"/>
      <c r="C296" s="58"/>
      <c r="D296" s="6">
        <v>281</v>
      </c>
      <c r="E296" s="6" t="s">
        <v>325</v>
      </c>
      <c r="F296" s="6" t="s">
        <v>794</v>
      </c>
      <c r="G296" s="21">
        <v>1083.078475</v>
      </c>
      <c r="H296" s="44">
        <v>1083.0697</v>
      </c>
      <c r="I296" s="7">
        <v>-8.1019060045618456</v>
      </c>
      <c r="J296" s="42">
        <v>1.2390000000000001</v>
      </c>
      <c r="K296" s="6">
        <v>25641</v>
      </c>
      <c r="L296" s="6">
        <v>8304</v>
      </c>
      <c r="M296" s="6">
        <v>6895</v>
      </c>
      <c r="N296" s="24">
        <v>9.7496520833174907E-2</v>
      </c>
      <c r="O296" s="24">
        <v>6.1675121248356744E-2</v>
      </c>
      <c r="P296" s="24">
        <v>6.6004863012387283E-2</v>
      </c>
      <c r="Q296" s="24">
        <v>7.5058835031306309E-2</v>
      </c>
      <c r="R296" s="24">
        <v>1.9551827895195103E-2</v>
      </c>
      <c r="S296" s="24">
        <v>0.26048669536424629</v>
      </c>
    </row>
    <row r="297" spans="1:19" s="29" customFormat="1" x14ac:dyDescent="0.35">
      <c r="A297" s="25"/>
      <c r="B297" s="25"/>
      <c r="C297" s="26"/>
      <c r="D297" s="25"/>
      <c r="E297" s="25"/>
      <c r="F297" s="25"/>
      <c r="G297" s="27"/>
      <c r="H297" s="27"/>
      <c r="I297" s="26"/>
      <c r="J297" s="43"/>
      <c r="K297" s="25">
        <f>SUM(K286:K296)</f>
        <v>262994</v>
      </c>
      <c r="L297" s="25">
        <f t="shared" ref="L297:M297" si="11">SUM(L286:L296)</f>
        <v>134641</v>
      </c>
      <c r="M297" s="25">
        <f t="shared" si="11"/>
        <v>104462</v>
      </c>
      <c r="N297" s="28">
        <v>0.99999999999999989</v>
      </c>
      <c r="O297" s="28">
        <v>1.0000000000000002</v>
      </c>
      <c r="P297" s="28">
        <v>1</v>
      </c>
      <c r="Q297" s="28"/>
      <c r="R297" s="28"/>
      <c r="S297" s="28"/>
    </row>
    <row r="298" spans="1:19" ht="25.15" x14ac:dyDescent="0.35">
      <c r="A298" s="57">
        <v>15</v>
      </c>
      <c r="B298" s="57" t="s">
        <v>6</v>
      </c>
      <c r="C298" s="58">
        <v>10.068</v>
      </c>
      <c r="D298" s="6">
        <v>282</v>
      </c>
      <c r="E298" s="6" t="s">
        <v>424</v>
      </c>
      <c r="F298" s="6" t="s">
        <v>794</v>
      </c>
      <c r="G298" s="21">
        <v>984.48950000000002</v>
      </c>
      <c r="H298" s="21">
        <v>984.48649999999998</v>
      </c>
      <c r="I298" s="7">
        <v>-3.0472645975835659</v>
      </c>
      <c r="J298" s="42">
        <v>1.1259999999999999</v>
      </c>
      <c r="K298" s="6">
        <v>101664</v>
      </c>
      <c r="L298" s="6">
        <v>90192</v>
      </c>
      <c r="M298" s="6">
        <v>56072</v>
      </c>
      <c r="N298" s="24">
        <v>4.6222212522880599E-2</v>
      </c>
      <c r="O298" s="24">
        <v>9.1493494965889779E-2</v>
      </c>
      <c r="P298" s="24">
        <v>0.10657199007112149</v>
      </c>
      <c r="Q298" s="24">
        <v>8.1429232519963965E-2</v>
      </c>
      <c r="R298" s="24">
        <v>3.1408453423654802E-2</v>
      </c>
      <c r="S298" s="24">
        <v>0.38571471757337766</v>
      </c>
    </row>
    <row r="299" spans="1:19" ht="25.15" x14ac:dyDescent="0.35">
      <c r="A299" s="57"/>
      <c r="B299" s="57"/>
      <c r="C299" s="58"/>
      <c r="D299" s="6">
        <v>283</v>
      </c>
      <c r="E299" s="6" t="s">
        <v>425</v>
      </c>
      <c r="F299" s="6" t="s">
        <v>794</v>
      </c>
      <c r="G299" s="21">
        <v>998.50515000000007</v>
      </c>
      <c r="H299" s="21">
        <v>998.49900000000002</v>
      </c>
      <c r="I299" s="7">
        <v>-6.1592070907674721</v>
      </c>
      <c r="J299" s="42">
        <v>1.1359999999999999</v>
      </c>
      <c r="K299" s="6">
        <v>19223</v>
      </c>
      <c r="L299" s="6">
        <v>10592</v>
      </c>
      <c r="M299" s="6">
        <v>5780</v>
      </c>
      <c r="N299" s="24">
        <v>8.7398645668804471E-3</v>
      </c>
      <c r="O299" s="24">
        <v>1.0744845426187517E-2</v>
      </c>
      <c r="P299" s="24">
        <v>1.0985627454185371E-2</v>
      </c>
      <c r="Q299" s="24">
        <v>1.0156779149084446E-2</v>
      </c>
      <c r="R299" s="24">
        <v>1.2329757484226677E-3</v>
      </c>
      <c r="S299" s="24">
        <v>0.12139436432796817</v>
      </c>
    </row>
    <row r="300" spans="1:19" ht="25.15" x14ac:dyDescent="0.35">
      <c r="A300" s="57"/>
      <c r="B300" s="57"/>
      <c r="C300" s="58"/>
      <c r="D300" s="6">
        <v>284</v>
      </c>
      <c r="E300" s="6" t="s">
        <v>426</v>
      </c>
      <c r="F300" s="6" t="s">
        <v>794</v>
      </c>
      <c r="G300" s="21">
        <v>1012.5208000000001</v>
      </c>
      <c r="H300" s="21">
        <v>1012.5166</v>
      </c>
      <c r="I300" s="7">
        <v>-4.1480629337022821</v>
      </c>
      <c r="J300" s="42">
        <v>1.1459999999999999</v>
      </c>
      <c r="K300" s="6">
        <v>21637</v>
      </c>
      <c r="L300" s="6">
        <v>11460</v>
      </c>
      <c r="M300" s="6">
        <v>6780</v>
      </c>
      <c r="N300" s="24">
        <v>9.8374056928467058E-3</v>
      </c>
      <c r="O300" s="24">
        <v>1.1625370901067689E-2</v>
      </c>
      <c r="P300" s="24">
        <v>1.2886255041414675E-2</v>
      </c>
      <c r="Q300" s="24">
        <v>1.1449677211776357E-2</v>
      </c>
      <c r="R300" s="24">
        <v>1.5319992793433133E-3</v>
      </c>
      <c r="S300" s="24">
        <v>0.13380283574873214</v>
      </c>
    </row>
    <row r="301" spans="1:19" ht="25.15" x14ac:dyDescent="0.35">
      <c r="A301" s="57"/>
      <c r="B301" s="57"/>
      <c r="C301" s="58"/>
      <c r="D301" s="6">
        <v>285</v>
      </c>
      <c r="E301" s="6" t="s">
        <v>427</v>
      </c>
      <c r="F301" s="6" t="s">
        <v>794</v>
      </c>
      <c r="G301" s="21">
        <v>1026.5364500000001</v>
      </c>
      <c r="H301" s="21">
        <v>1026.5301000000002</v>
      </c>
      <c r="I301" s="7">
        <v>-6.1858495135598428</v>
      </c>
      <c r="J301" s="42">
        <v>1.155</v>
      </c>
      <c r="K301" s="6">
        <v>110559</v>
      </c>
      <c r="L301" s="6">
        <v>41554</v>
      </c>
      <c r="M301" s="6">
        <v>21780</v>
      </c>
      <c r="N301" s="24">
        <v>5.0266383324649389E-2</v>
      </c>
      <c r="O301" s="24">
        <v>4.215363546448226E-2</v>
      </c>
      <c r="P301" s="24">
        <v>4.1395668849854225E-2</v>
      </c>
      <c r="Q301" s="24">
        <v>4.4605229212995291E-2</v>
      </c>
      <c r="R301" s="24">
        <v>4.9173293314711229E-3</v>
      </c>
      <c r="S301" s="24">
        <v>0.11024109545520523</v>
      </c>
    </row>
    <row r="302" spans="1:19" ht="25.15" x14ac:dyDescent="0.35">
      <c r="A302" s="57"/>
      <c r="B302" s="57"/>
      <c r="C302" s="58"/>
      <c r="D302" s="6">
        <v>286</v>
      </c>
      <c r="E302" s="6" t="s">
        <v>428</v>
      </c>
      <c r="F302" s="6" t="s">
        <v>794</v>
      </c>
      <c r="G302" s="21">
        <v>1033.544275</v>
      </c>
      <c r="H302" s="21">
        <v>1033.5367000000001</v>
      </c>
      <c r="I302" s="7">
        <v>-7.3291490099547651</v>
      </c>
      <c r="J302" s="42">
        <v>1.159</v>
      </c>
      <c r="K302" s="6">
        <v>35993</v>
      </c>
      <c r="L302" s="6">
        <v>18066</v>
      </c>
      <c r="M302" s="6">
        <v>10182</v>
      </c>
      <c r="N302" s="24">
        <v>1.6364456398882999E-2</v>
      </c>
      <c r="O302" s="24">
        <v>1.8326697268646497E-2</v>
      </c>
      <c r="P302" s="24">
        <v>1.9352190093168763E-2</v>
      </c>
      <c r="Q302" s="24">
        <v>1.8014447920232751E-2</v>
      </c>
      <c r="R302" s="24">
        <v>1.5181445578999451E-3</v>
      </c>
      <c r="S302" s="24">
        <v>8.4273720994516632E-2</v>
      </c>
    </row>
    <row r="303" spans="1:19" ht="25.15" x14ac:dyDescent="0.35">
      <c r="A303" s="57"/>
      <c r="B303" s="57"/>
      <c r="C303" s="58"/>
      <c r="D303" s="6">
        <v>287</v>
      </c>
      <c r="E303" s="6" t="s">
        <v>429</v>
      </c>
      <c r="F303" s="6" t="s">
        <v>794</v>
      </c>
      <c r="G303" s="21">
        <v>983.48170000000005</v>
      </c>
      <c r="H303" s="21">
        <v>983.47839999999997</v>
      </c>
      <c r="I303" s="7">
        <v>-3.3554259322579432</v>
      </c>
      <c r="J303" s="42">
        <v>1.1259999999999999</v>
      </c>
      <c r="K303" s="6">
        <v>6397</v>
      </c>
      <c r="L303" s="6">
        <v>7914</v>
      </c>
      <c r="M303" s="6">
        <v>4361</v>
      </c>
      <c r="N303" s="24">
        <v>2.9084385181467106E-3</v>
      </c>
      <c r="O303" s="24">
        <v>8.0282011615226603E-3</v>
      </c>
      <c r="P303" s="24">
        <v>8.2886369079069912E-3</v>
      </c>
      <c r="Q303" s="24">
        <v>6.4084255291921204E-3</v>
      </c>
      <c r="R303" s="24">
        <v>3.0338735146036703E-3</v>
      </c>
      <c r="S303" s="24">
        <v>0.47341948514241944</v>
      </c>
    </row>
    <row r="304" spans="1:19" ht="25.15" x14ac:dyDescent="0.35">
      <c r="A304" s="57"/>
      <c r="B304" s="57"/>
      <c r="C304" s="58"/>
      <c r="D304" s="6">
        <v>288</v>
      </c>
      <c r="E304" s="6" t="s">
        <v>430</v>
      </c>
      <c r="F304" s="6" t="s">
        <v>794</v>
      </c>
      <c r="G304" s="21">
        <v>997.4973500000001</v>
      </c>
      <c r="H304" s="21">
        <v>997.49109999999996</v>
      </c>
      <c r="I304" s="7">
        <v>-6.2656808062060758</v>
      </c>
      <c r="J304" s="42">
        <v>1.1359999999999999</v>
      </c>
      <c r="K304" s="6">
        <v>5246</v>
      </c>
      <c r="L304" s="6">
        <v>5895</v>
      </c>
      <c r="M304" s="6">
        <v>3295</v>
      </c>
      <c r="N304" s="24">
        <v>2.3851287269341321E-3</v>
      </c>
      <c r="O304" s="24">
        <v>5.980066445182724E-3</v>
      </c>
      <c r="P304" s="24">
        <v>6.262567899920554E-3</v>
      </c>
      <c r="Q304" s="24">
        <v>4.87592102401247E-3</v>
      </c>
      <c r="R304" s="24">
        <v>2.1617091544356365E-3</v>
      </c>
      <c r="S304" s="24">
        <v>0.44334375880779403</v>
      </c>
    </row>
    <row r="305" spans="1:19" ht="25.15" x14ac:dyDescent="0.35">
      <c r="A305" s="57"/>
      <c r="B305" s="57"/>
      <c r="C305" s="58"/>
      <c r="D305" s="6">
        <v>289</v>
      </c>
      <c r="E305" s="6" t="s">
        <v>431</v>
      </c>
      <c r="F305" s="6" t="s">
        <v>794</v>
      </c>
      <c r="G305" s="21">
        <v>1025.52865</v>
      </c>
      <c r="H305" s="21">
        <v>1025.5229000000002</v>
      </c>
      <c r="I305" s="7">
        <v>-5.6068643229101278</v>
      </c>
      <c r="J305" s="42">
        <v>1.1539999999999999</v>
      </c>
      <c r="K305" s="6">
        <v>33551</v>
      </c>
      <c r="L305" s="6">
        <v>16348</v>
      </c>
      <c r="M305" s="6">
        <v>8954</v>
      </c>
      <c r="N305" s="24">
        <v>1.5254184887031464E-2</v>
      </c>
      <c r="O305" s="24">
        <v>1.6583906063756943E-2</v>
      </c>
      <c r="P305" s="24">
        <v>1.7018219416051181E-2</v>
      </c>
      <c r="Q305" s="24">
        <v>1.628543678894653E-2</v>
      </c>
      <c r="R305" s="24">
        <v>9.191122814421771E-4</v>
      </c>
      <c r="S305" s="24">
        <v>5.6437680693096876E-2</v>
      </c>
    </row>
    <row r="306" spans="1:19" ht="25.15" x14ac:dyDescent="0.35">
      <c r="A306" s="57"/>
      <c r="B306" s="57"/>
      <c r="C306" s="58"/>
      <c r="D306" s="6">
        <v>290</v>
      </c>
      <c r="E306" s="6" t="s">
        <v>432</v>
      </c>
      <c r="F306" s="6" t="s">
        <v>794</v>
      </c>
      <c r="G306" s="21">
        <v>1032.5364749999999</v>
      </c>
      <c r="H306" s="21">
        <v>1032.5287000000001</v>
      </c>
      <c r="I306" s="7">
        <v>-7.5300003322502116</v>
      </c>
      <c r="J306" s="42">
        <v>1.159</v>
      </c>
      <c r="K306" s="6">
        <v>19504</v>
      </c>
      <c r="L306" s="6">
        <v>13194</v>
      </c>
      <c r="M306" s="6">
        <v>7895</v>
      </c>
      <c r="N306" s="24">
        <v>8.8676230823719615E-3</v>
      </c>
      <c r="O306" s="24">
        <v>1.338439299028683E-2</v>
      </c>
      <c r="P306" s="24">
        <v>1.5005454801175348E-2</v>
      </c>
      <c r="Q306" s="24">
        <v>1.2419156957944712E-2</v>
      </c>
      <c r="R306" s="24">
        <v>3.1807239742998603E-3</v>
      </c>
      <c r="S306" s="24">
        <v>0.25611432282165542</v>
      </c>
    </row>
    <row r="307" spans="1:19" ht="25.15" x14ac:dyDescent="0.35">
      <c r="A307" s="57"/>
      <c r="B307" s="57"/>
      <c r="C307" s="58"/>
      <c r="D307" s="6">
        <v>291</v>
      </c>
      <c r="E307" s="6" t="s">
        <v>433</v>
      </c>
      <c r="F307" s="6" t="s">
        <v>794</v>
      </c>
      <c r="G307" s="21">
        <v>1039.5442999999998</v>
      </c>
      <c r="H307" s="21">
        <v>1039.5376000000001</v>
      </c>
      <c r="I307" s="7">
        <v>-6.4451317752234374</v>
      </c>
      <c r="J307" s="42">
        <v>1.165</v>
      </c>
      <c r="K307" s="6">
        <v>452215</v>
      </c>
      <c r="L307" s="6">
        <v>164824</v>
      </c>
      <c r="M307" s="6">
        <v>83596</v>
      </c>
      <c r="N307" s="24">
        <v>0.20560255189678203</v>
      </c>
      <c r="O307" s="24">
        <v>0.16720245492125485</v>
      </c>
      <c r="P307" s="24">
        <v>0.15888486378202082</v>
      </c>
      <c r="Q307" s="24">
        <v>0.17722995686668588</v>
      </c>
      <c r="R307" s="24">
        <v>2.4920848543864817E-2</v>
      </c>
      <c r="S307" s="24">
        <v>0.14061307120110922</v>
      </c>
    </row>
    <row r="308" spans="1:19" ht="25.15" x14ac:dyDescent="0.35">
      <c r="A308" s="57"/>
      <c r="B308" s="57"/>
      <c r="C308" s="58"/>
      <c r="D308" s="6">
        <v>292</v>
      </c>
      <c r="E308" s="6" t="s">
        <v>434</v>
      </c>
      <c r="F308" s="6" t="s">
        <v>794</v>
      </c>
      <c r="G308" s="21">
        <v>1046.5521249999997</v>
      </c>
      <c r="H308" s="21">
        <v>1046.5451</v>
      </c>
      <c r="I308" s="7">
        <v>-6.7125180216491067</v>
      </c>
      <c r="J308" s="42">
        <v>1.173</v>
      </c>
      <c r="K308" s="6">
        <v>44855</v>
      </c>
      <c r="L308" s="6">
        <v>14538</v>
      </c>
      <c r="M308" s="6">
        <v>8364</v>
      </c>
      <c r="N308" s="24">
        <v>2.0393623531572719E-2</v>
      </c>
      <c r="O308" s="24">
        <v>1.4747787273972255E-2</v>
      </c>
      <c r="P308" s="24">
        <v>1.5896849139585893E-2</v>
      </c>
      <c r="Q308" s="24">
        <v>1.7012753315043622E-2</v>
      </c>
      <c r="R308" s="24">
        <v>2.9837557471267657E-3</v>
      </c>
      <c r="S308" s="24">
        <v>0.17538347214429795</v>
      </c>
    </row>
    <row r="309" spans="1:19" ht="25.15" x14ac:dyDescent="0.35">
      <c r="A309" s="57"/>
      <c r="B309" s="57"/>
      <c r="C309" s="58"/>
      <c r="D309" s="6">
        <v>293</v>
      </c>
      <c r="E309" s="6" t="s">
        <v>435</v>
      </c>
      <c r="F309" s="6" t="s">
        <v>794</v>
      </c>
      <c r="G309" s="21">
        <v>1053.5599499999996</v>
      </c>
      <c r="H309" s="21">
        <v>1053.5528000000002</v>
      </c>
      <c r="I309" s="7">
        <v>-6.7865146159511482</v>
      </c>
      <c r="J309" s="42">
        <v>1.177</v>
      </c>
      <c r="K309" s="6">
        <v>364641</v>
      </c>
      <c r="L309" s="6">
        <v>117022</v>
      </c>
      <c r="M309" s="6">
        <v>69784</v>
      </c>
      <c r="N309" s="24">
        <v>0.16578645141402762</v>
      </c>
      <c r="O309" s="24">
        <v>0.11871065912606832</v>
      </c>
      <c r="P309" s="24">
        <v>0.13263339554720968</v>
      </c>
      <c r="Q309" s="24">
        <v>0.13904350202910187</v>
      </c>
      <c r="R309" s="24">
        <v>2.4183665018285991E-2</v>
      </c>
      <c r="S309" s="24">
        <v>0.17392876808600763</v>
      </c>
    </row>
    <row r="310" spans="1:19" ht="25.15" x14ac:dyDescent="0.35">
      <c r="A310" s="57"/>
      <c r="B310" s="57"/>
      <c r="C310" s="58"/>
      <c r="D310" s="6">
        <v>294</v>
      </c>
      <c r="E310" s="6" t="s">
        <v>436</v>
      </c>
      <c r="F310" s="6" t="s">
        <v>794</v>
      </c>
      <c r="G310" s="21">
        <v>1067.5755999999997</v>
      </c>
      <c r="H310" s="21">
        <v>1067.5678</v>
      </c>
      <c r="I310" s="7">
        <v>-7.3062741408043221</v>
      </c>
      <c r="J310" s="42">
        <v>1.1890000000000001</v>
      </c>
      <c r="K310" s="6">
        <v>20851</v>
      </c>
      <c r="L310" s="6">
        <v>7599</v>
      </c>
      <c r="M310" s="6">
        <v>3865</v>
      </c>
      <c r="N310" s="24">
        <v>9.4800455747814701E-3</v>
      </c>
      <c r="O310" s="24">
        <v>7.7086556262838885E-3</v>
      </c>
      <c r="P310" s="24">
        <v>7.3459256246412568E-3</v>
      </c>
      <c r="Q310" s="24">
        <v>8.1782089419022066E-3</v>
      </c>
      <c r="R310" s="24">
        <v>1.1419182227956311E-3</v>
      </c>
      <c r="S310" s="24">
        <v>0.13962937739886444</v>
      </c>
    </row>
    <row r="311" spans="1:19" ht="25.15" x14ac:dyDescent="0.35">
      <c r="A311" s="57"/>
      <c r="B311" s="57"/>
      <c r="C311" s="58"/>
      <c r="D311" s="6">
        <v>295</v>
      </c>
      <c r="E311" s="6" t="s">
        <v>437</v>
      </c>
      <c r="F311" s="6" t="s">
        <v>794</v>
      </c>
      <c r="G311" s="21">
        <v>1038.5364999999997</v>
      </c>
      <c r="H311" s="21">
        <v>1038.529</v>
      </c>
      <c r="I311" s="7">
        <v>-7.2217009221235493</v>
      </c>
      <c r="J311" s="42">
        <v>1.163</v>
      </c>
      <c r="K311" s="6">
        <v>55467</v>
      </c>
      <c r="L311" s="6">
        <v>34442</v>
      </c>
      <c r="M311" s="6">
        <v>18472</v>
      </c>
      <c r="N311" s="24">
        <v>2.5218439782092168E-2</v>
      </c>
      <c r="O311" s="24">
        <v>3.4939007379980222E-2</v>
      </c>
      <c r="P311" s="24">
        <v>3.5108392791299688E-2</v>
      </c>
      <c r="Q311" s="24">
        <v>3.1755279984457353E-2</v>
      </c>
      <c r="R311" s="24">
        <v>5.6617031649350722E-3</v>
      </c>
      <c r="S311" s="24">
        <v>0.1782917098418341</v>
      </c>
    </row>
    <row r="312" spans="1:19" ht="25.15" x14ac:dyDescent="0.35">
      <c r="A312" s="57"/>
      <c r="B312" s="57"/>
      <c r="C312" s="58"/>
      <c r="D312" s="6">
        <v>296</v>
      </c>
      <c r="E312" s="6" t="s">
        <v>438</v>
      </c>
      <c r="F312" s="6" t="s">
        <v>794</v>
      </c>
      <c r="G312" s="21">
        <v>1052.5521499999995</v>
      </c>
      <c r="H312" s="21">
        <v>1052.5446000000002</v>
      </c>
      <c r="I312" s="7">
        <v>-7.1730412591483983</v>
      </c>
      <c r="J312" s="42">
        <v>1.177</v>
      </c>
      <c r="K312" s="6">
        <v>61862</v>
      </c>
      <c r="L312" s="6">
        <v>16091</v>
      </c>
      <c r="M312" s="6">
        <v>9456</v>
      </c>
      <c r="N312" s="24">
        <v>2.8125968986961358E-2</v>
      </c>
      <c r="O312" s="24">
        <v>1.6323197484212928E-2</v>
      </c>
      <c r="P312" s="24">
        <v>1.7972334464840291E-2</v>
      </c>
      <c r="Q312" s="24">
        <v>2.0807166978671524E-2</v>
      </c>
      <c r="R312" s="24">
        <v>6.3916789908934468E-3</v>
      </c>
      <c r="S312" s="24">
        <v>0.30718641309724021</v>
      </c>
    </row>
    <row r="313" spans="1:19" ht="25.15" x14ac:dyDescent="0.35">
      <c r="A313" s="57"/>
      <c r="B313" s="57"/>
      <c r="C313" s="58"/>
      <c r="D313" s="6">
        <v>297</v>
      </c>
      <c r="E313" s="6" t="s">
        <v>439</v>
      </c>
      <c r="F313" s="6" t="s">
        <v>794</v>
      </c>
      <c r="G313" s="21">
        <v>993.49477999999999</v>
      </c>
      <c r="H313" s="21">
        <v>993.49</v>
      </c>
      <c r="I313" s="7">
        <v>-4.8112985555721437</v>
      </c>
      <c r="J313" s="42">
        <v>1.133</v>
      </c>
      <c r="K313" s="6">
        <v>40309</v>
      </c>
      <c r="L313" s="6">
        <v>39380</v>
      </c>
      <c r="M313" s="6">
        <v>23561</v>
      </c>
      <c r="N313" s="24">
        <v>1.8326754451770479E-2</v>
      </c>
      <c r="O313" s="24">
        <v>3.9948264056199438E-2</v>
      </c>
      <c r="P313" s="24">
        <v>4.478068658270961E-2</v>
      </c>
      <c r="Q313" s="24">
        <v>3.4351901696893172E-2</v>
      </c>
      <c r="R313" s="24">
        <v>1.4086947328629399E-2</v>
      </c>
      <c r="S313" s="24">
        <v>0.41007765604730523</v>
      </c>
    </row>
    <row r="314" spans="1:19" ht="25.15" x14ac:dyDescent="0.35">
      <c r="A314" s="57"/>
      <c r="B314" s="57"/>
      <c r="C314" s="58"/>
      <c r="D314" s="6">
        <v>298</v>
      </c>
      <c r="E314" s="6" t="s">
        <v>440</v>
      </c>
      <c r="F314" s="6" t="s">
        <v>794</v>
      </c>
      <c r="G314" s="21">
        <v>1007.51043</v>
      </c>
      <c r="H314" s="21">
        <v>1007.5044</v>
      </c>
      <c r="I314" s="7">
        <v>-5.9850497031675891</v>
      </c>
      <c r="J314" s="42">
        <v>1.145</v>
      </c>
      <c r="K314" s="6">
        <v>8813</v>
      </c>
      <c r="L314" s="6">
        <v>8480</v>
      </c>
      <c r="M314" s="6">
        <v>5082</v>
      </c>
      <c r="N314" s="24">
        <v>4.0068889573904891E-3</v>
      </c>
      <c r="O314" s="24">
        <v>8.6023686946818494E-3</v>
      </c>
      <c r="P314" s="24">
        <v>9.6589893982993186E-3</v>
      </c>
      <c r="Q314" s="24">
        <v>7.4227490167905518E-3</v>
      </c>
      <c r="R314" s="24">
        <v>3.0050269194936883E-3</v>
      </c>
      <c r="S314" s="24">
        <v>0.40484016268045686</v>
      </c>
    </row>
    <row r="315" spans="1:19" ht="25.15" x14ac:dyDescent="0.35">
      <c r="A315" s="57"/>
      <c r="B315" s="57"/>
      <c r="C315" s="58"/>
      <c r="D315" s="6">
        <v>299</v>
      </c>
      <c r="E315" s="6" t="s">
        <v>441</v>
      </c>
      <c r="F315" s="6" t="s">
        <v>794</v>
      </c>
      <c r="G315" s="21">
        <v>1021.5260800000001</v>
      </c>
      <c r="H315" s="21">
        <v>1021.5205999999999</v>
      </c>
      <c r="I315" s="7">
        <v>-5.3645228520722741</v>
      </c>
      <c r="J315" s="42">
        <v>1.155</v>
      </c>
      <c r="K315" s="6">
        <v>12651</v>
      </c>
      <c r="L315" s="6">
        <v>6890</v>
      </c>
      <c r="M315" s="6">
        <v>4263</v>
      </c>
      <c r="N315" s="24">
        <v>5.7518611369507637E-3</v>
      </c>
      <c r="O315" s="24">
        <v>6.9894245644290028E-3</v>
      </c>
      <c r="P315" s="24">
        <v>8.1023754043585191E-3</v>
      </c>
      <c r="Q315" s="24">
        <v>6.9478870352460949E-3</v>
      </c>
      <c r="R315" s="24">
        <v>1.1758075331744647E-3</v>
      </c>
      <c r="S315" s="24">
        <v>0.16923239068362567</v>
      </c>
    </row>
    <row r="316" spans="1:19" ht="25.15" x14ac:dyDescent="0.35">
      <c r="A316" s="57"/>
      <c r="B316" s="57"/>
      <c r="C316" s="58"/>
      <c r="D316" s="6">
        <v>300</v>
      </c>
      <c r="E316" s="6" t="s">
        <v>442</v>
      </c>
      <c r="F316" s="6" t="s">
        <v>794</v>
      </c>
      <c r="G316" s="21">
        <v>1035.5417300000001</v>
      </c>
      <c r="H316" s="21">
        <v>1035.5351000000001</v>
      </c>
      <c r="I316" s="7">
        <v>-6.4024459932546707</v>
      </c>
      <c r="J316" s="42">
        <v>1.163</v>
      </c>
      <c r="K316" s="6">
        <v>73328</v>
      </c>
      <c r="L316" s="6">
        <v>32756</v>
      </c>
      <c r="M316" s="6">
        <v>16893</v>
      </c>
      <c r="N316" s="24">
        <v>3.333906200698171E-2</v>
      </c>
      <c r="O316" s="24">
        <v>3.322867794374984E-2</v>
      </c>
      <c r="P316" s="24">
        <v>3.2107301831064618E-2</v>
      </c>
      <c r="Q316" s="24">
        <v>3.2891680593932056E-2</v>
      </c>
      <c r="R316" s="24">
        <v>6.8153040510455869E-4</v>
      </c>
      <c r="S316" s="24">
        <v>2.0720449450986375E-2</v>
      </c>
    </row>
    <row r="317" spans="1:19" ht="25.15" x14ac:dyDescent="0.35">
      <c r="A317" s="57"/>
      <c r="B317" s="57"/>
      <c r="C317" s="58"/>
      <c r="D317" s="6">
        <v>301</v>
      </c>
      <c r="E317" s="6" t="s">
        <v>443</v>
      </c>
      <c r="F317" s="6" t="s">
        <v>794</v>
      </c>
      <c r="G317" s="21">
        <v>1034.5339300000001</v>
      </c>
      <c r="H317" s="21">
        <v>1034.5336000000002</v>
      </c>
      <c r="I317" s="7">
        <v>-0.31898422108683389</v>
      </c>
      <c r="J317" s="42">
        <v>1.1619999999999999</v>
      </c>
      <c r="K317" s="6">
        <v>31253</v>
      </c>
      <c r="L317" s="6">
        <v>15511</v>
      </c>
      <c r="M317" s="6">
        <v>8271</v>
      </c>
      <c r="N317" s="24">
        <v>1.4209383931161348E-2</v>
      </c>
      <c r="O317" s="24">
        <v>1.5734827927265351E-2</v>
      </c>
      <c r="P317" s="24">
        <v>1.5720090773973565E-2</v>
      </c>
      <c r="Q317" s="24">
        <v>1.5221434210800086E-2</v>
      </c>
      <c r="R317" s="24">
        <v>8.7649222604049652E-4</v>
      </c>
      <c r="S317" s="24">
        <v>5.7582762169585681E-2</v>
      </c>
    </row>
    <row r="318" spans="1:19" ht="25.15" x14ac:dyDescent="0.35">
      <c r="A318" s="57"/>
      <c r="B318" s="57"/>
      <c r="C318" s="58"/>
      <c r="D318" s="6">
        <v>302</v>
      </c>
      <c r="E318" s="6" t="s">
        <v>444</v>
      </c>
      <c r="F318" s="6" t="s">
        <v>794</v>
      </c>
      <c r="G318" s="21">
        <v>1048.5495800000001</v>
      </c>
      <c r="H318" s="21">
        <v>1048.5427000000002</v>
      </c>
      <c r="I318" s="7">
        <v>-6.5614446194428586</v>
      </c>
      <c r="J318" s="42">
        <v>1.175</v>
      </c>
      <c r="K318" s="6">
        <v>328929</v>
      </c>
      <c r="L318" s="6">
        <v>149206</v>
      </c>
      <c r="M318" s="6">
        <v>68951</v>
      </c>
      <c r="N318" s="24">
        <v>0.14954975353063613</v>
      </c>
      <c r="O318" s="24">
        <v>0.15135908295503539</v>
      </c>
      <c r="P318" s="24">
        <v>0.13105017276704767</v>
      </c>
      <c r="Q318" s="24">
        <v>0.14398633641757305</v>
      </c>
      <c r="R318" s="24">
        <v>1.1239513589848099E-2</v>
      </c>
      <c r="S318" s="24">
        <v>7.8059584468157583E-2</v>
      </c>
    </row>
    <row r="319" spans="1:19" ht="25.15" x14ac:dyDescent="0.35">
      <c r="A319" s="57"/>
      <c r="B319" s="57"/>
      <c r="C319" s="58"/>
      <c r="D319" s="6">
        <v>303</v>
      </c>
      <c r="E319" s="6" t="s">
        <v>445</v>
      </c>
      <c r="F319" s="6" t="s">
        <v>794</v>
      </c>
      <c r="G319" s="21">
        <v>1062.5652300000002</v>
      </c>
      <c r="H319" s="21">
        <v>1062.5575000000001</v>
      </c>
      <c r="I319" s="7">
        <v>-7.2748474933983687</v>
      </c>
      <c r="J319" s="42">
        <v>1.1879999999999999</v>
      </c>
      <c r="K319" s="6">
        <v>211813</v>
      </c>
      <c r="L319" s="6">
        <v>71954</v>
      </c>
      <c r="M319" s="6">
        <v>35841</v>
      </c>
      <c r="N319" s="24">
        <v>9.6302186625638456E-2</v>
      </c>
      <c r="O319" s="24">
        <v>7.2992315690700207E-2</v>
      </c>
      <c r="P319" s="24">
        <v>6.812039335388545E-2</v>
      </c>
      <c r="Q319" s="24">
        <v>7.9138298556741371E-2</v>
      </c>
      <c r="R319" s="24">
        <v>1.5062642432362553E-2</v>
      </c>
      <c r="S319" s="24">
        <v>0.19033315988671134</v>
      </c>
    </row>
    <row r="320" spans="1:19" ht="25.15" x14ac:dyDescent="0.35">
      <c r="A320" s="57"/>
      <c r="B320" s="57"/>
      <c r="C320" s="58"/>
      <c r="D320" s="6">
        <v>304</v>
      </c>
      <c r="E320" s="6" t="s">
        <v>446</v>
      </c>
      <c r="F320" s="6" t="s">
        <v>794</v>
      </c>
      <c r="G320" s="21">
        <v>1047.54178</v>
      </c>
      <c r="H320" s="21">
        <v>1047.5476000000001</v>
      </c>
      <c r="I320" s="7">
        <v>5.5558643208342504</v>
      </c>
      <c r="J320" s="42">
        <v>1.1719999999999999</v>
      </c>
      <c r="K320" s="6">
        <v>47609</v>
      </c>
      <c r="L320" s="6">
        <v>46065</v>
      </c>
      <c r="M320" s="6">
        <v>23260</v>
      </c>
      <c r="N320" s="24">
        <v>2.1645747914717326E-2</v>
      </c>
      <c r="O320" s="24">
        <v>4.6729730415155588E-2</v>
      </c>
      <c r="P320" s="24">
        <v>4.420859767895359E-2</v>
      </c>
      <c r="Q320" s="24">
        <v>3.75280253362755E-2</v>
      </c>
      <c r="R320" s="24">
        <v>1.3812099030918165E-2</v>
      </c>
      <c r="S320" s="24">
        <v>0.36804758329682363</v>
      </c>
    </row>
    <row r="321" spans="1:19" ht="25.15" x14ac:dyDescent="0.35">
      <c r="A321" s="57"/>
      <c r="B321" s="57"/>
      <c r="C321" s="58"/>
      <c r="D321" s="6">
        <v>305</v>
      </c>
      <c r="E321" s="6" t="s">
        <v>447</v>
      </c>
      <c r="F321" s="6" t="s">
        <v>794</v>
      </c>
      <c r="G321" s="21">
        <v>1061.5574300000001</v>
      </c>
      <c r="H321" s="21">
        <v>1061.5523000000001</v>
      </c>
      <c r="I321" s="7">
        <v>-4.8325223440886234</v>
      </c>
      <c r="J321" s="42">
        <v>1.1839999999999999</v>
      </c>
      <c r="K321" s="6">
        <v>44579</v>
      </c>
      <c r="L321" s="6">
        <v>28979</v>
      </c>
      <c r="M321" s="6">
        <v>11987</v>
      </c>
      <c r="N321" s="24">
        <v>2.0268138299275006E-2</v>
      </c>
      <c r="O321" s="24">
        <v>2.9397174811696382E-2</v>
      </c>
      <c r="P321" s="24">
        <v>2.2782822888117657E-2</v>
      </c>
      <c r="Q321" s="24">
        <v>2.4149378666363016E-2</v>
      </c>
      <c r="R321" s="24">
        <v>4.7154462071550014E-3</v>
      </c>
      <c r="S321" s="24">
        <v>0.19526159543487603</v>
      </c>
    </row>
    <row r="322" spans="1:19" ht="17" customHeight="1" x14ac:dyDescent="0.35">
      <c r="A322" s="57"/>
      <c r="B322" s="57"/>
      <c r="C322" s="58"/>
      <c r="D322" s="6">
        <v>306</v>
      </c>
      <c r="E322" s="6" t="s">
        <v>448</v>
      </c>
      <c r="F322" s="6" t="s">
        <v>794</v>
      </c>
      <c r="G322" s="21">
        <v>1046.5339799999999</v>
      </c>
      <c r="H322" s="21">
        <v>1046.5435000000002</v>
      </c>
      <c r="I322" s="7">
        <v>9.0966945959015053</v>
      </c>
      <c r="J322" s="42">
        <v>1.1719999999999999</v>
      </c>
      <c r="K322" s="6">
        <v>46513</v>
      </c>
      <c r="L322" s="6">
        <v>16823</v>
      </c>
      <c r="M322" s="6">
        <v>9397</v>
      </c>
      <c r="N322" s="24">
        <v>2.1147444238636539E-2</v>
      </c>
      <c r="O322" s="24">
        <v>1.7065760442291598E-2</v>
      </c>
      <c r="P322" s="24">
        <v>1.7860197437193762E-2</v>
      </c>
      <c r="Q322" s="24">
        <v>1.8691134039373964E-2</v>
      </c>
      <c r="R322" s="24">
        <v>2.1639956980013383E-3</v>
      </c>
      <c r="S322" s="24">
        <v>0.11577658655931497</v>
      </c>
    </row>
    <row r="323" spans="1:19" s="29" customFormat="1" x14ac:dyDescent="0.35">
      <c r="A323" s="25"/>
      <c r="B323" s="25"/>
      <c r="C323" s="26"/>
      <c r="D323" s="25"/>
      <c r="E323" s="25"/>
      <c r="F323" s="25"/>
      <c r="G323" s="27"/>
      <c r="H323" s="27"/>
      <c r="I323" s="26"/>
      <c r="J323" s="43"/>
      <c r="K323" s="25">
        <f>SUM(K298:K322)</f>
        <v>2199462</v>
      </c>
      <c r="L323" s="25">
        <f t="shared" ref="L323:M323" si="12">SUM(L298:L322)</f>
        <v>985775</v>
      </c>
      <c r="M323" s="25">
        <f t="shared" si="12"/>
        <v>526142</v>
      </c>
      <c r="N323" s="28">
        <v>1</v>
      </c>
      <c r="O323" s="28">
        <v>1</v>
      </c>
      <c r="P323" s="28">
        <v>0.99999999999999989</v>
      </c>
      <c r="Q323" s="28"/>
      <c r="R323" s="28"/>
      <c r="S323" s="28"/>
    </row>
    <row r="324" spans="1:19" ht="25.15" x14ac:dyDescent="0.35">
      <c r="A324" s="57">
        <v>16</v>
      </c>
      <c r="B324" s="57" t="s">
        <v>384</v>
      </c>
      <c r="C324" s="58">
        <v>10.8</v>
      </c>
      <c r="D324" s="6">
        <v>307</v>
      </c>
      <c r="E324" s="6" t="s">
        <v>449</v>
      </c>
      <c r="F324" s="6" t="s">
        <v>794</v>
      </c>
      <c r="G324" s="21">
        <v>992.48500000000001</v>
      </c>
      <c r="H324" s="21">
        <v>992.48450000000003</v>
      </c>
      <c r="I324" s="7">
        <v>-2.4988000000000001</v>
      </c>
      <c r="J324" s="42">
        <v>1.1339999999999999</v>
      </c>
      <c r="K324" s="6">
        <v>26531</v>
      </c>
      <c r="L324" s="6">
        <v>13502</v>
      </c>
      <c r="M324" s="6">
        <v>7895</v>
      </c>
      <c r="N324" s="24">
        <v>0.39845310505369075</v>
      </c>
      <c r="O324" s="24">
        <v>0.35538125444160767</v>
      </c>
      <c r="P324" s="24">
        <v>0.35419470614625392</v>
      </c>
      <c r="Q324" s="24">
        <v>0.36934302188051743</v>
      </c>
      <c r="R324" s="24">
        <v>2.5217051393374726E-2</v>
      </c>
      <c r="S324" s="24">
        <v>6.8275423927008555E-2</v>
      </c>
    </row>
    <row r="325" spans="1:19" ht="25.15" x14ac:dyDescent="0.35">
      <c r="A325" s="57"/>
      <c r="B325" s="57"/>
      <c r="C325" s="58"/>
      <c r="D325" s="6">
        <v>308</v>
      </c>
      <c r="E325" s="6" t="s">
        <v>450</v>
      </c>
      <c r="F325" s="6" t="s">
        <v>794</v>
      </c>
      <c r="G325" s="21">
        <v>1047.54178</v>
      </c>
      <c r="H325" s="21">
        <v>1047.4845</v>
      </c>
      <c r="I325" s="7">
        <v>5.5558643208342504</v>
      </c>
      <c r="J325" s="42">
        <v>1.1719999999999999</v>
      </c>
      <c r="K325" s="6">
        <v>23513</v>
      </c>
      <c r="L325" s="6">
        <v>10999</v>
      </c>
      <c r="M325" s="6">
        <v>6541</v>
      </c>
      <c r="N325" s="24">
        <v>0.35312758128707666</v>
      </c>
      <c r="O325" s="24">
        <v>0.28950069749690732</v>
      </c>
      <c r="P325" s="24">
        <v>0.29344997756841634</v>
      </c>
      <c r="Q325" s="24">
        <v>0.31202608545080013</v>
      </c>
      <c r="R325" s="24">
        <v>3.5649669328836682E-2</v>
      </c>
      <c r="S325" s="24">
        <v>0.11425220836050221</v>
      </c>
    </row>
    <row r="326" spans="1:19" ht="25.15" x14ac:dyDescent="0.35">
      <c r="A326" s="57"/>
      <c r="B326" s="57"/>
      <c r="C326" s="58"/>
      <c r="D326" s="6">
        <v>309</v>
      </c>
      <c r="E326" s="6" t="s">
        <v>451</v>
      </c>
      <c r="F326" s="6" t="s">
        <v>794</v>
      </c>
      <c r="G326" s="21">
        <v>1061.5574300000001</v>
      </c>
      <c r="H326" s="21">
        <v>1061.4845</v>
      </c>
      <c r="I326" s="7">
        <v>-4.8325223440886234</v>
      </c>
      <c r="J326" s="42">
        <v>1.1839999999999999</v>
      </c>
      <c r="K326" s="6">
        <v>16541</v>
      </c>
      <c r="L326" s="6">
        <v>13492</v>
      </c>
      <c r="M326" s="6">
        <v>7854</v>
      </c>
      <c r="N326" s="24">
        <v>0.24841931365923256</v>
      </c>
      <c r="O326" s="24">
        <v>0.355118048061485</v>
      </c>
      <c r="P326" s="24">
        <v>0.35235531628532973</v>
      </c>
      <c r="Q326" s="24">
        <v>0.31863089266868244</v>
      </c>
      <c r="R326" s="24">
        <v>6.082069994637454E-2</v>
      </c>
      <c r="S326" s="24">
        <v>0.19088136569863892</v>
      </c>
    </row>
    <row r="327" spans="1:19" s="29" customFormat="1" x14ac:dyDescent="0.35">
      <c r="A327" s="25"/>
      <c r="B327" s="25"/>
      <c r="C327" s="26"/>
      <c r="D327" s="25"/>
      <c r="E327" s="25"/>
      <c r="F327" s="25"/>
      <c r="G327" s="27"/>
      <c r="H327" s="27"/>
      <c r="I327" s="26"/>
      <c r="J327" s="43"/>
      <c r="K327" s="25">
        <f>SUM(K324:K326)</f>
        <v>66585</v>
      </c>
      <c r="L327" s="25">
        <f t="shared" ref="L327:M327" si="13">SUM(L324:L326)</f>
        <v>37993</v>
      </c>
      <c r="M327" s="25">
        <f t="shared" si="13"/>
        <v>22290</v>
      </c>
      <c r="N327" s="28">
        <v>1</v>
      </c>
      <c r="O327" s="28">
        <v>1</v>
      </c>
      <c r="P327" s="28">
        <v>1</v>
      </c>
      <c r="Q327" s="28"/>
      <c r="R327" s="28"/>
      <c r="S327" s="28"/>
    </row>
    <row r="328" spans="1:19" ht="25.15" x14ac:dyDescent="0.35">
      <c r="A328" s="57">
        <v>17</v>
      </c>
      <c r="B328" s="57" t="s">
        <v>7</v>
      </c>
      <c r="C328" s="58">
        <v>10.286</v>
      </c>
      <c r="D328" s="6">
        <v>310</v>
      </c>
      <c r="E328" s="6" t="s">
        <v>308</v>
      </c>
      <c r="F328" s="6" t="s">
        <v>794</v>
      </c>
      <c r="G328" s="21">
        <v>1049.0108</v>
      </c>
      <c r="H328" s="21">
        <v>1049.0056000000002</v>
      </c>
      <c r="I328" s="7">
        <v>-4.9570509663309101</v>
      </c>
      <c r="J328" s="42">
        <v>1.1559999999999999</v>
      </c>
      <c r="K328" s="6">
        <v>28961</v>
      </c>
      <c r="L328" s="6">
        <v>26514</v>
      </c>
      <c r="M328" s="6">
        <v>12400</v>
      </c>
      <c r="N328" s="24">
        <v>0.11494695397120901</v>
      </c>
      <c r="O328" s="24">
        <v>0.13278112198395448</v>
      </c>
      <c r="P328" s="24">
        <v>0.11723883631000218</v>
      </c>
      <c r="Q328" s="24">
        <v>0.12165563742172188</v>
      </c>
      <c r="R328" s="24">
        <v>9.7028596930015826E-3</v>
      </c>
      <c r="S328" s="24">
        <v>7.9756761779697982E-2</v>
      </c>
    </row>
    <row r="329" spans="1:19" ht="25.15" x14ac:dyDescent="0.35">
      <c r="A329" s="57"/>
      <c r="B329" s="57"/>
      <c r="C329" s="58"/>
      <c r="D329" s="6">
        <v>311</v>
      </c>
      <c r="E329" s="6" t="s">
        <v>119</v>
      </c>
      <c r="F329" s="6" t="s">
        <v>794</v>
      </c>
      <c r="G329" s="21">
        <v>1091.0577499999999</v>
      </c>
      <c r="H329" s="21">
        <v>1091.0563000000002</v>
      </c>
      <c r="I329" s="7">
        <v>-1.3289855644668735</v>
      </c>
      <c r="J329" s="42">
        <v>1.1950000000000001</v>
      </c>
      <c r="K329" s="6">
        <v>26124</v>
      </c>
      <c r="L329" s="6">
        <v>20561</v>
      </c>
      <c r="M329" s="6">
        <v>9781</v>
      </c>
      <c r="N329" s="24">
        <v>0.10368682799433224</v>
      </c>
      <c r="O329" s="24">
        <v>0.10296872026522171</v>
      </c>
      <c r="P329" s="24">
        <v>9.2476859511946063E-2</v>
      </c>
      <c r="Q329" s="24">
        <v>9.9710802590500011E-2</v>
      </c>
      <c r="R329" s="24">
        <v>6.2750592846180257E-3</v>
      </c>
      <c r="S329" s="24">
        <v>6.2932592272764279E-2</v>
      </c>
    </row>
    <row r="330" spans="1:19" ht="25.15" x14ac:dyDescent="0.35">
      <c r="A330" s="57"/>
      <c r="B330" s="57"/>
      <c r="C330" s="58"/>
      <c r="D330" s="6">
        <v>312</v>
      </c>
      <c r="E330" s="6" t="s">
        <v>120</v>
      </c>
      <c r="F330" s="6" t="s">
        <v>794</v>
      </c>
      <c r="G330" s="21">
        <v>1048.0029999999999</v>
      </c>
      <c r="H330" s="21">
        <v>1048.0057000000002</v>
      </c>
      <c r="I330" s="7">
        <v>2.5763285030975478</v>
      </c>
      <c r="J330" s="42">
        <v>1.1559999999999999</v>
      </c>
      <c r="K330" s="6">
        <v>7684</v>
      </c>
      <c r="L330" s="6">
        <v>5689</v>
      </c>
      <c r="M330" s="6">
        <v>2716</v>
      </c>
      <c r="N330" s="24">
        <v>3.0497993657496895E-2</v>
      </c>
      <c r="O330" s="24">
        <v>2.8490299576326358E-2</v>
      </c>
      <c r="P330" s="24">
        <v>2.5679087049835961E-2</v>
      </c>
      <c r="Q330" s="24">
        <v>2.8222460094553068E-2</v>
      </c>
      <c r="R330" s="24">
        <v>2.4205926370079265E-3</v>
      </c>
      <c r="S330" s="24">
        <v>8.5768307542938141E-2</v>
      </c>
    </row>
    <row r="331" spans="1:19" ht="25.15" x14ac:dyDescent="0.35">
      <c r="A331" s="57"/>
      <c r="B331" s="57"/>
      <c r="C331" s="58"/>
      <c r="D331" s="6">
        <v>313</v>
      </c>
      <c r="E331" s="6" t="s">
        <v>121</v>
      </c>
      <c r="F331" s="6" t="s">
        <v>794</v>
      </c>
      <c r="G331" s="21">
        <v>1090.0499499999999</v>
      </c>
      <c r="H331" s="21">
        <v>1090.0399000000002</v>
      </c>
      <c r="I331" s="7">
        <v>-9.21976098401481</v>
      </c>
      <c r="J331" s="42">
        <v>1.1950000000000001</v>
      </c>
      <c r="K331" s="6">
        <v>14561</v>
      </c>
      <c r="L331" s="6">
        <v>12561</v>
      </c>
      <c r="M331" s="6">
        <v>5165</v>
      </c>
      <c r="N331" s="24">
        <v>5.7792983556326429E-2</v>
      </c>
      <c r="O331" s="24">
        <v>6.2905018980178487E-2</v>
      </c>
      <c r="P331" s="24">
        <v>4.883375722106139E-2</v>
      </c>
      <c r="Q331" s="24">
        <v>5.6510586585855442E-2</v>
      </c>
      <c r="R331" s="24">
        <v>7.1227458445323371E-3</v>
      </c>
      <c r="S331" s="24">
        <v>0.12604268111269534</v>
      </c>
    </row>
    <row r="332" spans="1:19" ht="25.15" x14ac:dyDescent="0.35">
      <c r="A332" s="57"/>
      <c r="B332" s="57"/>
      <c r="C332" s="58"/>
      <c r="D332" s="6">
        <v>314</v>
      </c>
      <c r="E332" s="6" t="s">
        <v>307</v>
      </c>
      <c r="F332" s="6" t="s">
        <v>794</v>
      </c>
      <c r="G332" s="21">
        <v>1104.0655999999999</v>
      </c>
      <c r="H332" s="21">
        <v>1104.0563000000002</v>
      </c>
      <c r="I332" s="7">
        <v>-8.4234125216036748</v>
      </c>
      <c r="J332" s="42">
        <v>1.2070000000000001</v>
      </c>
      <c r="K332" s="6">
        <v>36554</v>
      </c>
      <c r="L332" s="6">
        <v>34561</v>
      </c>
      <c r="M332" s="6">
        <v>16520</v>
      </c>
      <c r="N332" s="24">
        <v>0.1450837662878893</v>
      </c>
      <c r="O332" s="24">
        <v>0.17308019751404732</v>
      </c>
      <c r="P332" s="24">
        <v>0.15619238514848677</v>
      </c>
      <c r="Q332" s="24">
        <v>0.15811878298347445</v>
      </c>
      <c r="R332" s="24">
        <v>1.4097279766473849E-2</v>
      </c>
      <c r="S332" s="24">
        <v>8.9156262782184484E-2</v>
      </c>
    </row>
    <row r="333" spans="1:19" ht="25.15" x14ac:dyDescent="0.35">
      <c r="A333" s="57"/>
      <c r="B333" s="57"/>
      <c r="C333" s="58"/>
      <c r="D333" s="6">
        <v>315</v>
      </c>
      <c r="E333" s="6" t="s">
        <v>123</v>
      </c>
      <c r="F333" s="6" t="s">
        <v>794</v>
      </c>
      <c r="G333" s="21">
        <v>1118.08125</v>
      </c>
      <c r="H333" s="21">
        <v>1118.0720000000001</v>
      </c>
      <c r="I333" s="7">
        <v>-8.273101798136862</v>
      </c>
      <c r="J333" s="42">
        <v>1.216</v>
      </c>
      <c r="K333" s="6">
        <v>27074</v>
      </c>
      <c r="L333" s="6">
        <v>18541</v>
      </c>
      <c r="M333" s="6">
        <v>8126</v>
      </c>
      <c r="N333" s="24">
        <v>0.10745740243142515</v>
      </c>
      <c r="O333" s="24">
        <v>9.2852635690748295E-2</v>
      </c>
      <c r="P333" s="24">
        <v>7.6829256762506265E-2</v>
      </c>
      <c r="Q333" s="24">
        <v>9.2379764961559904E-2</v>
      </c>
      <c r="R333" s="24">
        <v>1.5319547376604264E-2</v>
      </c>
      <c r="S333" s="24">
        <v>0.1658322835415188</v>
      </c>
    </row>
    <row r="334" spans="1:19" ht="25.15" x14ac:dyDescent="0.35">
      <c r="A334" s="57"/>
      <c r="B334" s="57"/>
      <c r="C334" s="58"/>
      <c r="D334" s="6">
        <v>316</v>
      </c>
      <c r="E334" s="6" t="s">
        <v>170</v>
      </c>
      <c r="F334" s="6" t="s">
        <v>794</v>
      </c>
      <c r="G334" s="21">
        <v>1113.070825</v>
      </c>
      <c r="H334" s="21">
        <v>1113.0626000000002</v>
      </c>
      <c r="I334" s="7">
        <v>-7.3894668830361159</v>
      </c>
      <c r="J334" s="42">
        <v>1.222</v>
      </c>
      <c r="K334" s="6">
        <v>54009</v>
      </c>
      <c r="L334" s="6">
        <v>34359</v>
      </c>
      <c r="M334" s="6">
        <v>22324</v>
      </c>
      <c r="N334" s="24">
        <v>0.21436311028731778</v>
      </c>
      <c r="O334" s="24">
        <v>0.1720685890566</v>
      </c>
      <c r="P334" s="24">
        <v>0.21106772433745877</v>
      </c>
      <c r="Q334" s="24">
        <v>0.19916647456045886</v>
      </c>
      <c r="R334" s="24">
        <v>2.3525229886758061E-2</v>
      </c>
      <c r="S334" s="24">
        <v>0.11811842298597677</v>
      </c>
    </row>
    <row r="335" spans="1:19" ht="25.15" x14ac:dyDescent="0.35">
      <c r="A335" s="57"/>
      <c r="B335" s="57"/>
      <c r="C335" s="58"/>
      <c r="D335" s="6">
        <v>317</v>
      </c>
      <c r="E335" s="6" t="s">
        <v>452</v>
      </c>
      <c r="F335" s="6" t="s">
        <v>794</v>
      </c>
      <c r="G335" s="21">
        <v>1127.0864750000001</v>
      </c>
      <c r="H335" s="21">
        <v>1127.0775000000001</v>
      </c>
      <c r="I335" s="7">
        <v>-7.9630092269219928</v>
      </c>
      <c r="J335" s="42">
        <v>1.2350000000000001</v>
      </c>
      <c r="K335" s="6">
        <v>41731</v>
      </c>
      <c r="L335" s="6">
        <v>24200</v>
      </c>
      <c r="M335" s="6">
        <v>17314</v>
      </c>
      <c r="N335" s="24">
        <v>0.16563141245718413</v>
      </c>
      <c r="O335" s="24">
        <v>0.12119269638725573</v>
      </c>
      <c r="P335" s="24">
        <v>0.16369945257027238</v>
      </c>
      <c r="Q335" s="24">
        <v>0.15017452047157076</v>
      </c>
      <c r="R335" s="24">
        <v>2.5117577763227518E-2</v>
      </c>
      <c r="S335" s="24">
        <v>0.16725592120657029</v>
      </c>
    </row>
    <row r="336" spans="1:19" ht="25.15" x14ac:dyDescent="0.35">
      <c r="A336" s="57"/>
      <c r="B336" s="57"/>
      <c r="C336" s="58"/>
      <c r="D336" s="6">
        <v>318</v>
      </c>
      <c r="E336" s="6" t="s">
        <v>171</v>
      </c>
      <c r="F336" s="6" t="s">
        <v>794</v>
      </c>
      <c r="G336" s="21">
        <v>1112.0630249999999</v>
      </c>
      <c r="H336" s="21">
        <v>1112.0546000000002</v>
      </c>
      <c r="I336" s="7">
        <v>-7.5760094620185621</v>
      </c>
      <c r="J336" s="42">
        <v>1.222</v>
      </c>
      <c r="K336" s="6">
        <v>5641</v>
      </c>
      <c r="L336" s="6">
        <v>7631</v>
      </c>
      <c r="M336" s="6">
        <v>6407</v>
      </c>
      <c r="N336" s="24">
        <v>2.2389274104885473E-2</v>
      </c>
      <c r="O336" s="24">
        <v>3.8215763063270597E-2</v>
      </c>
      <c r="P336" s="24">
        <v>6.0576550341789027E-2</v>
      </c>
      <c r="Q336" s="24">
        <v>4.0393862503315031E-2</v>
      </c>
      <c r="R336" s="24">
        <v>1.9186586576992692E-2</v>
      </c>
      <c r="S336" s="24">
        <v>0.47498766861965958</v>
      </c>
    </row>
    <row r="337" spans="1:19" ht="25.15" x14ac:dyDescent="0.35">
      <c r="A337" s="57"/>
      <c r="B337" s="57"/>
      <c r="C337" s="58"/>
      <c r="D337" s="6">
        <v>319</v>
      </c>
      <c r="E337" s="6" t="s">
        <v>172</v>
      </c>
      <c r="F337" s="6" t="s">
        <v>794</v>
      </c>
      <c r="G337" s="21">
        <v>1126.078675</v>
      </c>
      <c r="H337" s="21">
        <v>1126.0677000000001</v>
      </c>
      <c r="I337" s="7">
        <v>-9.7462106721066277</v>
      </c>
      <c r="J337" s="42">
        <v>0.23499999999999999</v>
      </c>
      <c r="K337" s="6">
        <v>9612</v>
      </c>
      <c r="L337" s="6">
        <v>15065</v>
      </c>
      <c r="M337" s="6">
        <v>5014</v>
      </c>
      <c r="N337" s="24">
        <v>3.8150275251933909E-2</v>
      </c>
      <c r="O337" s="24">
        <v>7.5444957482397018E-2</v>
      </c>
      <c r="P337" s="24">
        <v>4.7406090746641205E-2</v>
      </c>
      <c r="Q337" s="24">
        <v>5.3667107826990711E-2</v>
      </c>
      <c r="R337" s="24">
        <v>1.9419669972173228E-2</v>
      </c>
      <c r="S337" s="24">
        <v>0.36185422987162585</v>
      </c>
    </row>
    <row r="338" spans="1:19" s="29" customFormat="1" x14ac:dyDescent="0.35">
      <c r="A338" s="25"/>
      <c r="B338" s="25"/>
      <c r="C338" s="26"/>
      <c r="D338" s="25"/>
      <c r="E338" s="25"/>
      <c r="F338" s="25"/>
      <c r="G338" s="27"/>
      <c r="H338" s="27" t="s">
        <v>313</v>
      </c>
      <c r="I338" s="26"/>
      <c r="J338" s="43"/>
      <c r="K338" s="25">
        <f>SUM(K328:K337)</f>
        <v>251951</v>
      </c>
      <c r="L338" s="25">
        <f t="shared" ref="L338:M338" si="14">SUM(L328:L337)</f>
        <v>199682</v>
      </c>
      <c r="M338" s="25">
        <f t="shared" si="14"/>
        <v>105767</v>
      </c>
      <c r="N338" s="28">
        <v>1.0000000000000004</v>
      </c>
      <c r="O338" s="28">
        <v>1</v>
      </c>
      <c r="P338" s="28">
        <v>1</v>
      </c>
      <c r="Q338" s="28"/>
      <c r="R338" s="28"/>
      <c r="S338" s="28"/>
    </row>
  </sheetData>
  <mergeCells count="46">
    <mergeCell ref="A328:A337"/>
    <mergeCell ref="B328:B337"/>
    <mergeCell ref="C328:C337"/>
    <mergeCell ref="A298:A322"/>
    <mergeCell ref="B298:B322"/>
    <mergeCell ref="C298:C322"/>
    <mergeCell ref="A324:A326"/>
    <mergeCell ref="B324:B326"/>
    <mergeCell ref="C324:C326"/>
    <mergeCell ref="A267:A284"/>
    <mergeCell ref="B267:B284"/>
    <mergeCell ref="C267:C284"/>
    <mergeCell ref="A286:A296"/>
    <mergeCell ref="B286:B296"/>
    <mergeCell ref="C286:C296"/>
    <mergeCell ref="A227:A261"/>
    <mergeCell ref="B227:B261"/>
    <mergeCell ref="C227:C261"/>
    <mergeCell ref="A263:A265"/>
    <mergeCell ref="B263:B265"/>
    <mergeCell ref="C263:C265"/>
    <mergeCell ref="A205:A218"/>
    <mergeCell ref="B205:B218"/>
    <mergeCell ref="C205:C218"/>
    <mergeCell ref="A220:A225"/>
    <mergeCell ref="B220:B225"/>
    <mergeCell ref="C220:C225"/>
    <mergeCell ref="A158:A172"/>
    <mergeCell ref="B158:B172"/>
    <mergeCell ref="C158:C172"/>
    <mergeCell ref="A174:A201"/>
    <mergeCell ref="B174:B201"/>
    <mergeCell ref="C174:C201"/>
    <mergeCell ref="A89:A145"/>
    <mergeCell ref="B89:B145"/>
    <mergeCell ref="C89:C145"/>
    <mergeCell ref="A149:A156"/>
    <mergeCell ref="B149:B156"/>
    <mergeCell ref="C149:C156"/>
    <mergeCell ref="A1:S1"/>
    <mergeCell ref="A3:A75"/>
    <mergeCell ref="B3:B75"/>
    <mergeCell ref="C3:C75"/>
    <mergeCell ref="A77:A87"/>
    <mergeCell ref="B77:B87"/>
    <mergeCell ref="C77:C8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550F-F71A-4298-8C64-AF256A97052D}">
  <dimension ref="A1:K222"/>
  <sheetViews>
    <sheetView topLeftCell="A172" zoomScale="50" zoomScaleNormal="50" workbookViewId="0">
      <selection activeCell="G51" sqref="G51"/>
    </sheetView>
  </sheetViews>
  <sheetFormatPr defaultColWidth="9.1328125" defaultRowHeight="22.15" x14ac:dyDescent="0.35"/>
  <cols>
    <col min="1" max="1" width="40.53125" style="18" customWidth="1"/>
    <col min="2" max="2" width="37.19921875" style="18" customWidth="1"/>
    <col min="3" max="4" width="69.796875" style="18" customWidth="1"/>
    <col min="5" max="5" width="49.1328125" style="18" customWidth="1"/>
    <col min="6" max="6" width="42.19921875" style="32" customWidth="1"/>
    <col min="7" max="7" width="35.19921875" style="32" customWidth="1"/>
    <col min="8" max="8" width="38.19921875" style="32" customWidth="1"/>
    <col min="9" max="9" width="30.19921875" style="32" customWidth="1"/>
    <col min="10" max="10" width="28.86328125" style="32" customWidth="1"/>
    <col min="11" max="11" width="25.796875" style="32" customWidth="1"/>
    <col min="12" max="16384" width="9.1328125" style="4"/>
  </cols>
  <sheetData>
    <row r="1" spans="1:11" ht="22.5" x14ac:dyDescent="0.35">
      <c r="A1" s="56" t="s">
        <v>683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2.5" x14ac:dyDescent="0.35">
      <c r="A2" s="3" t="s">
        <v>327</v>
      </c>
      <c r="B2" s="3" t="s">
        <v>351</v>
      </c>
      <c r="C2" s="3" t="s">
        <v>639</v>
      </c>
      <c r="D2" s="3" t="s">
        <v>677</v>
      </c>
      <c r="E2" s="3" t="s">
        <v>636</v>
      </c>
      <c r="F2" s="13" t="s">
        <v>359</v>
      </c>
      <c r="G2" s="13" t="s">
        <v>360</v>
      </c>
      <c r="H2" s="13" t="s">
        <v>361</v>
      </c>
      <c r="I2" s="13" t="s">
        <v>362</v>
      </c>
      <c r="J2" s="13" t="s">
        <v>363</v>
      </c>
      <c r="K2" s="13" t="s">
        <v>364</v>
      </c>
    </row>
    <row r="3" spans="1:11" x14ac:dyDescent="0.35">
      <c r="A3" s="57">
        <v>1</v>
      </c>
      <c r="B3" s="57" t="s">
        <v>9</v>
      </c>
      <c r="C3" s="6">
        <v>1</v>
      </c>
      <c r="D3" s="6">
        <v>236.2</v>
      </c>
      <c r="E3" s="6" t="s">
        <v>932</v>
      </c>
      <c r="F3" s="24">
        <v>7.2580645161290328E-2</v>
      </c>
      <c r="G3" s="24">
        <v>0.13600000000000001</v>
      </c>
      <c r="H3" s="24">
        <v>7.6086956521739135E-2</v>
      </c>
      <c r="I3" s="24">
        <f>AVERAGE(G3:H3)</f>
        <v>0.10604347826086957</v>
      </c>
      <c r="J3" s="24">
        <f>STDEV(G3:H3)</f>
        <v>4.2364919325002692E-2</v>
      </c>
      <c r="K3" s="24">
        <f>J3/I3</f>
        <v>0.39950518428661824</v>
      </c>
    </row>
    <row r="4" spans="1:11" x14ac:dyDescent="0.35">
      <c r="A4" s="57"/>
      <c r="B4" s="57"/>
      <c r="C4" s="6">
        <v>2</v>
      </c>
      <c r="D4" s="6">
        <v>264.2</v>
      </c>
      <c r="E4" s="38" t="s">
        <v>933</v>
      </c>
      <c r="F4" s="24">
        <v>0.92741935483870963</v>
      </c>
      <c r="G4" s="24">
        <v>0.86399999999999999</v>
      </c>
      <c r="H4" s="24">
        <v>0.92391304347826086</v>
      </c>
      <c r="I4" s="24">
        <f t="shared" ref="I4:I67" si="0">AVERAGE(G4:H4)</f>
        <v>0.89395652173913043</v>
      </c>
      <c r="J4" s="24">
        <f t="shared" ref="J4:J67" si="1">STDEV(G4:H4)</f>
        <v>4.236491932500272E-2</v>
      </c>
      <c r="K4" s="24">
        <f t="shared" ref="K4:K67" si="2">J4/I4</f>
        <v>4.7390357690533659E-2</v>
      </c>
    </row>
    <row r="5" spans="1:11" x14ac:dyDescent="0.35">
      <c r="A5" s="57">
        <v>2</v>
      </c>
      <c r="B5" s="57" t="s">
        <v>10</v>
      </c>
      <c r="C5" s="6">
        <v>3</v>
      </c>
      <c r="D5" s="6">
        <v>250.2</v>
      </c>
      <c r="E5" s="6" t="s">
        <v>934</v>
      </c>
      <c r="F5" s="24">
        <v>0.73469387755102045</v>
      </c>
      <c r="G5" s="24">
        <v>0.59829059829059827</v>
      </c>
      <c r="H5" s="24">
        <v>0.71153846153846156</v>
      </c>
      <c r="I5" s="24">
        <f t="shared" si="0"/>
        <v>0.65491452991452992</v>
      </c>
      <c r="J5" s="24">
        <f t="shared" si="1"/>
        <v>8.0078332057450921E-2</v>
      </c>
      <c r="K5" s="24">
        <f t="shared" si="2"/>
        <v>0.12227295074351396</v>
      </c>
    </row>
    <row r="6" spans="1:11" x14ac:dyDescent="0.35">
      <c r="A6" s="57"/>
      <c r="B6" s="57"/>
      <c r="C6" s="6">
        <v>4</v>
      </c>
      <c r="D6" s="6">
        <v>264.2</v>
      </c>
      <c r="E6" s="38" t="s">
        <v>935</v>
      </c>
      <c r="F6" s="24">
        <v>0.26530612244897961</v>
      </c>
      <c r="G6" s="24">
        <v>0.40170940170940173</v>
      </c>
      <c r="H6" s="24">
        <v>0.28846153846153844</v>
      </c>
      <c r="I6" s="24">
        <f t="shared" si="0"/>
        <v>0.34508547008547008</v>
      </c>
      <c r="J6" s="24">
        <f t="shared" si="1"/>
        <v>8.0078332057450796E-2</v>
      </c>
      <c r="K6" s="24">
        <f t="shared" si="2"/>
        <v>0.23205361859372739</v>
      </c>
    </row>
    <row r="7" spans="1:11" x14ac:dyDescent="0.35">
      <c r="A7" s="6">
        <v>3</v>
      </c>
      <c r="B7" s="6" t="s">
        <v>8</v>
      </c>
      <c r="C7" s="6">
        <v>5</v>
      </c>
      <c r="D7" s="6">
        <v>264.2</v>
      </c>
      <c r="E7" s="6" t="s">
        <v>936</v>
      </c>
      <c r="F7" s="24">
        <v>1</v>
      </c>
      <c r="G7" s="24">
        <v>1</v>
      </c>
      <c r="H7" s="24">
        <v>1</v>
      </c>
      <c r="I7" s="24">
        <f t="shared" si="0"/>
        <v>1</v>
      </c>
      <c r="J7" s="24">
        <f t="shared" si="1"/>
        <v>0</v>
      </c>
      <c r="K7" s="24">
        <f t="shared" si="2"/>
        <v>0</v>
      </c>
    </row>
    <row r="8" spans="1:11" x14ac:dyDescent="0.35">
      <c r="A8" s="57">
        <v>4</v>
      </c>
      <c r="B8" s="57" t="s">
        <v>11</v>
      </c>
      <c r="C8" s="6">
        <v>6</v>
      </c>
      <c r="D8" s="6">
        <v>250.2</v>
      </c>
      <c r="E8" s="6" t="s">
        <v>934</v>
      </c>
      <c r="F8" s="24">
        <v>1.8292682926829267E-2</v>
      </c>
      <c r="G8" s="24">
        <v>5.4421768707482991E-2</v>
      </c>
      <c r="H8" s="24">
        <v>3.0927835051546393E-2</v>
      </c>
      <c r="I8" s="24">
        <f t="shared" si="0"/>
        <v>4.2674801879514696E-2</v>
      </c>
      <c r="J8" s="24">
        <f t="shared" si="1"/>
        <v>1.6612719804859597E-2</v>
      </c>
      <c r="K8" s="24">
        <f t="shared" si="2"/>
        <v>0.38928639555873951</v>
      </c>
    </row>
    <row r="9" spans="1:11" x14ac:dyDescent="0.35">
      <c r="A9" s="57"/>
      <c r="B9" s="57"/>
      <c r="C9" s="6">
        <v>7</v>
      </c>
      <c r="D9" s="6">
        <v>264.2</v>
      </c>
      <c r="E9" s="6" t="s">
        <v>937</v>
      </c>
      <c r="F9" s="24">
        <v>0.56097560975609762</v>
      </c>
      <c r="G9" s="24">
        <v>0.53061224489795922</v>
      </c>
      <c r="H9" s="24">
        <v>0.57731958762886593</v>
      </c>
      <c r="I9" s="24">
        <f t="shared" si="0"/>
        <v>0.55396591626341252</v>
      </c>
      <c r="J9" s="24">
        <f t="shared" si="1"/>
        <v>3.3027078776228333E-2</v>
      </c>
      <c r="K9" s="24">
        <f t="shared" si="2"/>
        <v>5.961933362074185E-2</v>
      </c>
    </row>
    <row r="10" spans="1:11" x14ac:dyDescent="0.35">
      <c r="A10" s="57"/>
      <c r="B10" s="57"/>
      <c r="C10" s="6">
        <v>8</v>
      </c>
      <c r="D10" s="6">
        <v>278.3</v>
      </c>
      <c r="E10" s="6" t="s">
        <v>938</v>
      </c>
      <c r="F10" s="24">
        <v>0.42073170731707316</v>
      </c>
      <c r="G10" s="24">
        <v>0.41496598639455784</v>
      </c>
      <c r="H10" s="24">
        <v>0.39175257731958762</v>
      </c>
      <c r="I10" s="24">
        <f t="shared" si="0"/>
        <v>0.4033592818570727</v>
      </c>
      <c r="J10" s="24">
        <f t="shared" si="1"/>
        <v>1.6414358971368781E-2</v>
      </c>
      <c r="K10" s="24">
        <f t="shared" si="2"/>
        <v>4.0694139715334691E-2</v>
      </c>
    </row>
    <row r="11" spans="1:11" x14ac:dyDescent="0.35">
      <c r="A11" s="57">
        <v>5</v>
      </c>
      <c r="B11" s="57" t="s">
        <v>12</v>
      </c>
      <c r="C11" s="6">
        <v>9</v>
      </c>
      <c r="D11" s="6">
        <v>264.2</v>
      </c>
      <c r="E11" s="6" t="s">
        <v>939</v>
      </c>
      <c r="F11" s="24">
        <v>0.8716216216216216</v>
      </c>
      <c r="G11" s="24">
        <v>0.93548387096774188</v>
      </c>
      <c r="H11" s="24">
        <v>0.89403973509933776</v>
      </c>
      <c r="I11" s="24">
        <f t="shared" si="0"/>
        <v>0.91476180303353982</v>
      </c>
      <c r="J11" s="24">
        <f t="shared" si="1"/>
        <v>2.9305429512965178E-2</v>
      </c>
      <c r="K11" s="24">
        <f t="shared" si="2"/>
        <v>3.203613160910556E-2</v>
      </c>
    </row>
    <row r="12" spans="1:11" x14ac:dyDescent="0.35">
      <c r="A12" s="57"/>
      <c r="B12" s="57"/>
      <c r="C12" s="6">
        <v>10</v>
      </c>
      <c r="D12" s="6">
        <v>292.3</v>
      </c>
      <c r="E12" s="6" t="s">
        <v>940</v>
      </c>
      <c r="F12" s="24">
        <v>0.12837837837837837</v>
      </c>
      <c r="G12" s="24">
        <v>6.4516129032258063E-2</v>
      </c>
      <c r="H12" s="24">
        <v>0.10596026490066225</v>
      </c>
      <c r="I12" s="24">
        <f t="shared" si="0"/>
        <v>8.523819696646015E-2</v>
      </c>
      <c r="J12" s="24">
        <f t="shared" si="1"/>
        <v>2.9305429512965248E-2</v>
      </c>
      <c r="K12" s="24">
        <f t="shared" si="2"/>
        <v>0.34380630463706852</v>
      </c>
    </row>
    <row r="13" spans="1:11" x14ac:dyDescent="0.35">
      <c r="A13" s="57">
        <v>6</v>
      </c>
      <c r="B13" s="57" t="s">
        <v>13</v>
      </c>
      <c r="C13" s="6">
        <v>11</v>
      </c>
      <c r="D13" s="6">
        <v>250.2</v>
      </c>
      <c r="E13" s="6" t="s">
        <v>941</v>
      </c>
      <c r="F13" s="24">
        <v>0.25</v>
      </c>
      <c r="G13" s="24">
        <v>0.14285714285714285</v>
      </c>
      <c r="H13" s="24">
        <v>0.23809523809523808</v>
      </c>
      <c r="I13" s="24">
        <f t="shared" si="0"/>
        <v>0.19047619047619047</v>
      </c>
      <c r="J13" s="24">
        <f t="shared" si="1"/>
        <v>6.7343502970147462E-2</v>
      </c>
      <c r="K13" s="24">
        <f t="shared" si="2"/>
        <v>0.35355339059327417</v>
      </c>
    </row>
    <row r="14" spans="1:11" x14ac:dyDescent="0.35">
      <c r="A14" s="57"/>
      <c r="B14" s="57"/>
      <c r="C14" s="6">
        <v>12</v>
      </c>
      <c r="D14" s="6">
        <v>264.2</v>
      </c>
      <c r="E14" s="6" t="s">
        <v>942</v>
      </c>
      <c r="F14" s="24">
        <v>0.65625</v>
      </c>
      <c r="G14" s="24">
        <v>0.74285714285714288</v>
      </c>
      <c r="H14" s="24">
        <v>0.66666666666666663</v>
      </c>
      <c r="I14" s="24">
        <f t="shared" si="0"/>
        <v>0.7047619047619047</v>
      </c>
      <c r="J14" s="24">
        <f t="shared" si="1"/>
        <v>5.3874802376117949E-2</v>
      </c>
      <c r="K14" s="24">
        <f t="shared" si="2"/>
        <v>7.6443976344491696E-2</v>
      </c>
    </row>
    <row r="15" spans="1:11" x14ac:dyDescent="0.35">
      <c r="A15" s="57"/>
      <c r="B15" s="57"/>
      <c r="C15" s="6">
        <v>13</v>
      </c>
      <c r="D15" s="6">
        <v>292.3</v>
      </c>
      <c r="E15" s="6" t="s">
        <v>943</v>
      </c>
      <c r="F15" s="24">
        <v>9.375E-2</v>
      </c>
      <c r="G15" s="24">
        <v>0.11428571428571428</v>
      </c>
      <c r="H15" s="24">
        <v>9.5238095238095233E-2</v>
      </c>
      <c r="I15" s="24">
        <f t="shared" si="0"/>
        <v>0.10476190476190475</v>
      </c>
      <c r="J15" s="24">
        <f t="shared" si="1"/>
        <v>1.3468700594029479E-2</v>
      </c>
      <c r="K15" s="24">
        <f t="shared" si="2"/>
        <v>0.12856486930664504</v>
      </c>
    </row>
    <row r="16" spans="1:11" x14ac:dyDescent="0.35">
      <c r="A16" s="57">
        <v>7</v>
      </c>
      <c r="B16" s="57" t="s">
        <v>14</v>
      </c>
      <c r="C16" s="6">
        <v>14</v>
      </c>
      <c r="D16" s="6">
        <v>236.2</v>
      </c>
      <c r="E16" s="6" t="s">
        <v>944</v>
      </c>
      <c r="F16" s="24">
        <v>5.8252427184466021E-2</v>
      </c>
      <c r="G16" s="24">
        <v>5.5555555555555552E-2</v>
      </c>
      <c r="H16" s="24">
        <v>6.2015503875968991E-2</v>
      </c>
      <c r="I16" s="24">
        <f t="shared" si="0"/>
        <v>5.8785529715762272E-2</v>
      </c>
      <c r="J16" s="24">
        <f t="shared" si="1"/>
        <v>4.5678732634789904E-3</v>
      </c>
      <c r="K16" s="24">
        <f t="shared" si="2"/>
        <v>7.7704041888631614E-2</v>
      </c>
    </row>
    <row r="17" spans="1:11" x14ac:dyDescent="0.35">
      <c r="A17" s="57"/>
      <c r="B17" s="57"/>
      <c r="C17" s="6">
        <v>15</v>
      </c>
      <c r="D17" s="6">
        <v>264.2</v>
      </c>
      <c r="E17" s="6" t="s">
        <v>945</v>
      </c>
      <c r="F17" s="24">
        <v>0.61650485436893199</v>
      </c>
      <c r="G17" s="24">
        <v>0.65873015873015872</v>
      </c>
      <c r="H17" s="24">
        <v>0.61240310077519378</v>
      </c>
      <c r="I17" s="24">
        <f t="shared" si="0"/>
        <v>0.6355666297526763</v>
      </c>
      <c r="J17" s="24">
        <f t="shared" si="1"/>
        <v>3.2758176832377903E-2</v>
      </c>
      <c r="K17" s="24">
        <f t="shared" si="2"/>
        <v>5.1541687840227522E-2</v>
      </c>
    </row>
    <row r="18" spans="1:11" x14ac:dyDescent="0.35">
      <c r="A18" s="57"/>
      <c r="B18" s="57"/>
      <c r="C18" s="6">
        <v>16</v>
      </c>
      <c r="D18" s="6">
        <v>292.3</v>
      </c>
      <c r="E18" s="6" t="s">
        <v>946</v>
      </c>
      <c r="F18" s="24">
        <v>0.32524271844660196</v>
      </c>
      <c r="G18" s="24">
        <v>0.2857142857142857</v>
      </c>
      <c r="H18" s="24">
        <v>0.32558139534883723</v>
      </c>
      <c r="I18" s="24">
        <f t="shared" si="0"/>
        <v>0.30564784053156147</v>
      </c>
      <c r="J18" s="24">
        <f t="shared" si="1"/>
        <v>2.8190303568898931E-2</v>
      </c>
      <c r="K18" s="24">
        <f t="shared" si="2"/>
        <v>9.2231319285201938E-2</v>
      </c>
    </row>
    <row r="19" spans="1:11" x14ac:dyDescent="0.35">
      <c r="A19" s="6">
        <v>8</v>
      </c>
      <c r="B19" s="6" t="s">
        <v>15</v>
      </c>
      <c r="C19" s="6">
        <v>17</v>
      </c>
      <c r="D19" s="6">
        <v>264.2</v>
      </c>
      <c r="E19" s="6" t="s">
        <v>947</v>
      </c>
      <c r="F19" s="24">
        <v>1</v>
      </c>
      <c r="G19" s="24">
        <v>1</v>
      </c>
      <c r="H19" s="24">
        <v>1</v>
      </c>
      <c r="I19" s="24">
        <f t="shared" si="0"/>
        <v>1</v>
      </c>
      <c r="J19" s="24">
        <f t="shared" si="1"/>
        <v>0</v>
      </c>
      <c r="K19" s="24">
        <f t="shared" si="2"/>
        <v>0</v>
      </c>
    </row>
    <row r="20" spans="1:11" x14ac:dyDescent="0.35">
      <c r="A20" s="57">
        <v>9</v>
      </c>
      <c r="B20" s="57" t="s">
        <v>16</v>
      </c>
      <c r="C20" s="6">
        <v>18</v>
      </c>
      <c r="D20" s="6">
        <v>236.2</v>
      </c>
      <c r="E20" s="6" t="s">
        <v>948</v>
      </c>
      <c r="F20" s="24">
        <v>0.15217391304347827</v>
      </c>
      <c r="G20" s="24">
        <v>0.14035087719298245</v>
      </c>
      <c r="H20" s="24">
        <v>0.12422360248447205</v>
      </c>
      <c r="I20" s="24">
        <f t="shared" si="0"/>
        <v>0.13228723983872726</v>
      </c>
      <c r="J20" s="24">
        <f t="shared" si="1"/>
        <v>1.1403705308446005E-2</v>
      </c>
      <c r="K20" s="24">
        <f t="shared" si="2"/>
        <v>8.6204121594406088E-2</v>
      </c>
    </row>
    <row r="21" spans="1:11" x14ac:dyDescent="0.35">
      <c r="A21" s="57"/>
      <c r="B21" s="57"/>
      <c r="C21" s="6">
        <v>19</v>
      </c>
      <c r="D21" s="6">
        <v>264.2</v>
      </c>
      <c r="E21" s="6" t="s">
        <v>949</v>
      </c>
      <c r="F21" s="24">
        <v>0.77536231884057971</v>
      </c>
      <c r="G21" s="24">
        <v>0.81578947368421051</v>
      </c>
      <c r="H21" s="24">
        <v>0.80745341614906829</v>
      </c>
      <c r="I21" s="24">
        <f t="shared" si="0"/>
        <v>0.81162144491663946</v>
      </c>
      <c r="J21" s="24">
        <f t="shared" si="1"/>
        <v>5.8944828114602778E-3</v>
      </c>
      <c r="K21" s="24">
        <f t="shared" si="2"/>
        <v>7.2626011158018287E-3</v>
      </c>
    </row>
    <row r="22" spans="1:11" x14ac:dyDescent="0.35">
      <c r="A22" s="57"/>
      <c r="B22" s="57"/>
      <c r="C22" s="6">
        <v>20</v>
      </c>
      <c r="D22" s="6">
        <v>292.3</v>
      </c>
      <c r="E22" s="6" t="s">
        <v>950</v>
      </c>
      <c r="F22" s="24">
        <v>7.2463768115942032E-2</v>
      </c>
      <c r="G22" s="24">
        <v>4.3859649122807015E-2</v>
      </c>
      <c r="H22" s="24">
        <v>6.8322981366459631E-2</v>
      </c>
      <c r="I22" s="24">
        <f t="shared" si="0"/>
        <v>5.6091315244633323E-2</v>
      </c>
      <c r="J22" s="24">
        <f t="shared" si="1"/>
        <v>1.7298188119906278E-2</v>
      </c>
      <c r="K22" s="24">
        <f t="shared" si="2"/>
        <v>0.30839334118772205</v>
      </c>
    </row>
    <row r="23" spans="1:11" x14ac:dyDescent="0.35">
      <c r="A23" s="57">
        <v>10</v>
      </c>
      <c r="B23" s="57" t="s">
        <v>17</v>
      </c>
      <c r="C23" s="6">
        <v>21</v>
      </c>
      <c r="D23" s="6">
        <v>250.2</v>
      </c>
      <c r="E23" s="6" t="s">
        <v>951</v>
      </c>
      <c r="F23" s="24">
        <v>0.16666666666666666</v>
      </c>
      <c r="G23" s="24">
        <v>0.17857142857142858</v>
      </c>
      <c r="H23" s="24">
        <v>0.13333333333333333</v>
      </c>
      <c r="I23" s="24">
        <f t="shared" si="0"/>
        <v>0.15595238095238095</v>
      </c>
      <c r="J23" s="24">
        <f t="shared" si="1"/>
        <v>3.1988163910820003E-2</v>
      </c>
      <c r="K23" s="24">
        <f t="shared" si="2"/>
        <v>0.20511494416098322</v>
      </c>
    </row>
    <row r="24" spans="1:11" x14ac:dyDescent="0.35">
      <c r="A24" s="57"/>
      <c r="B24" s="57"/>
      <c r="C24" s="6">
        <v>22</v>
      </c>
      <c r="D24" s="6">
        <v>264.2</v>
      </c>
      <c r="E24" s="6" t="s">
        <v>952</v>
      </c>
      <c r="F24" s="24">
        <v>0.83333333333333337</v>
      </c>
      <c r="G24" s="24">
        <v>0.8214285714285714</v>
      </c>
      <c r="H24" s="24">
        <v>0.8666666666666667</v>
      </c>
      <c r="I24" s="24">
        <f t="shared" si="0"/>
        <v>0.84404761904761905</v>
      </c>
      <c r="J24" s="24">
        <f t="shared" si="1"/>
        <v>3.1988163910820051E-2</v>
      </c>
      <c r="K24" s="24">
        <f t="shared" si="2"/>
        <v>3.789852988023814E-2</v>
      </c>
    </row>
    <row r="25" spans="1:11" x14ac:dyDescent="0.35">
      <c r="A25" s="57">
        <v>11</v>
      </c>
      <c r="B25" s="57" t="s">
        <v>18</v>
      </c>
      <c r="C25" s="6">
        <v>23</v>
      </c>
      <c r="D25" s="6">
        <v>264.2</v>
      </c>
      <c r="E25" s="6" t="s">
        <v>953</v>
      </c>
      <c r="F25" s="24">
        <v>0.92620865139949105</v>
      </c>
      <c r="G25" s="24">
        <v>0.89027982326951394</v>
      </c>
      <c r="H25" s="24">
        <v>0.9138755980861244</v>
      </c>
      <c r="I25" s="24">
        <f t="shared" si="0"/>
        <v>0.90207771067781917</v>
      </c>
      <c r="J25" s="24">
        <f t="shared" si="1"/>
        <v>1.668473238017602E-2</v>
      </c>
      <c r="K25" s="24">
        <f t="shared" si="2"/>
        <v>1.8495892518660226E-2</v>
      </c>
    </row>
    <row r="26" spans="1:11" x14ac:dyDescent="0.35">
      <c r="A26" s="57"/>
      <c r="B26" s="57"/>
      <c r="C26" s="6">
        <v>24</v>
      </c>
      <c r="D26" s="6">
        <v>292.3</v>
      </c>
      <c r="E26" s="6" t="s">
        <v>954</v>
      </c>
      <c r="F26" s="24">
        <v>7.3791348600508899E-2</v>
      </c>
      <c r="G26" s="24">
        <v>0.10972017673048601</v>
      </c>
      <c r="H26" s="24">
        <v>8.6124401913875603E-2</v>
      </c>
      <c r="I26" s="24">
        <f t="shared" si="0"/>
        <v>9.7922289322180806E-2</v>
      </c>
      <c r="J26" s="24">
        <f t="shared" si="1"/>
        <v>1.668473238017602E-2</v>
      </c>
      <c r="K26" s="24">
        <f t="shared" si="2"/>
        <v>0.17038748272398374</v>
      </c>
    </row>
    <row r="27" spans="1:11" x14ac:dyDescent="0.35">
      <c r="A27" s="57">
        <v>12</v>
      </c>
      <c r="B27" s="57" t="s">
        <v>19</v>
      </c>
      <c r="C27" s="6">
        <v>25</v>
      </c>
      <c r="D27" s="6">
        <v>264.2</v>
      </c>
      <c r="E27" s="6" t="s">
        <v>955</v>
      </c>
      <c r="F27" s="24">
        <v>0.93258426966292129</v>
      </c>
      <c r="G27" s="24">
        <v>0.90566037735849059</v>
      </c>
      <c r="H27" s="24">
        <v>0.88235294117647056</v>
      </c>
      <c r="I27" s="24">
        <f t="shared" si="0"/>
        <v>0.89400665926748057</v>
      </c>
      <c r="J27" s="24">
        <f t="shared" si="1"/>
        <v>1.6480846176379054E-2</v>
      </c>
      <c r="K27" s="24">
        <f t="shared" si="2"/>
        <v>1.8434813662219152E-2</v>
      </c>
    </row>
    <row r="28" spans="1:11" x14ac:dyDescent="0.35">
      <c r="A28" s="57"/>
      <c r="B28" s="57"/>
      <c r="C28" s="6">
        <v>26</v>
      </c>
      <c r="D28" s="6">
        <v>292.3</v>
      </c>
      <c r="E28" s="6" t="s">
        <v>956</v>
      </c>
      <c r="F28" s="24">
        <v>6.741573033707865E-2</v>
      </c>
      <c r="G28" s="24">
        <v>9.4339622641509441E-2</v>
      </c>
      <c r="H28" s="24">
        <v>0.11764705882352941</v>
      </c>
      <c r="I28" s="24">
        <f t="shared" si="0"/>
        <v>0.10599334073251943</v>
      </c>
      <c r="J28" s="24">
        <f t="shared" si="1"/>
        <v>1.6480846176379016E-2</v>
      </c>
      <c r="K28" s="24">
        <f t="shared" si="2"/>
        <v>0.15548944926615177</v>
      </c>
    </row>
    <row r="29" spans="1:11" x14ac:dyDescent="0.35">
      <c r="A29" s="57">
        <v>13</v>
      </c>
      <c r="B29" s="57" t="s">
        <v>20</v>
      </c>
      <c r="C29" s="6">
        <v>27</v>
      </c>
      <c r="D29" s="6">
        <v>264.2</v>
      </c>
      <c r="E29" s="6" t="s">
        <v>957</v>
      </c>
      <c r="F29" s="24">
        <v>9.5505617977528087E-2</v>
      </c>
      <c r="G29" s="24">
        <v>8.3550913838120106E-2</v>
      </c>
      <c r="H29" s="24">
        <v>3.71900826446281E-2</v>
      </c>
      <c r="I29" s="24">
        <f t="shared" si="0"/>
        <v>6.0370498241374103E-2</v>
      </c>
      <c r="J29" s="24">
        <f t="shared" si="1"/>
        <v>3.278205811836301E-2</v>
      </c>
      <c r="K29" s="24">
        <f t="shared" si="2"/>
        <v>0.54301453645940378</v>
      </c>
    </row>
    <row r="30" spans="1:11" x14ac:dyDescent="0.35">
      <c r="A30" s="57"/>
      <c r="B30" s="57"/>
      <c r="C30" s="6">
        <v>28</v>
      </c>
      <c r="D30" s="6">
        <v>292.3</v>
      </c>
      <c r="E30" s="6" t="s">
        <v>958</v>
      </c>
      <c r="F30" s="24">
        <v>0.9044943820224719</v>
      </c>
      <c r="G30" s="24">
        <v>0.91644908616187992</v>
      </c>
      <c r="H30" s="24">
        <v>0.96280991735537191</v>
      </c>
      <c r="I30" s="24">
        <f t="shared" si="0"/>
        <v>0.93962950175862592</v>
      </c>
      <c r="J30" s="24">
        <f t="shared" si="1"/>
        <v>3.278205811836301E-2</v>
      </c>
      <c r="K30" s="24">
        <f t="shared" si="2"/>
        <v>3.4888281026731895E-2</v>
      </c>
    </row>
    <row r="31" spans="1:11" x14ac:dyDescent="0.35">
      <c r="A31" s="6">
        <v>14</v>
      </c>
      <c r="B31" s="6" t="s">
        <v>21</v>
      </c>
      <c r="C31" s="6">
        <v>29</v>
      </c>
      <c r="D31" s="6">
        <v>292.3</v>
      </c>
      <c r="E31" s="6" t="s">
        <v>959</v>
      </c>
      <c r="F31" s="24">
        <v>1</v>
      </c>
      <c r="G31" s="24">
        <v>1</v>
      </c>
      <c r="H31" s="24">
        <v>1</v>
      </c>
      <c r="I31" s="24">
        <f t="shared" si="0"/>
        <v>1</v>
      </c>
      <c r="J31" s="24">
        <f t="shared" si="1"/>
        <v>0</v>
      </c>
      <c r="K31" s="24">
        <f t="shared" si="2"/>
        <v>0</v>
      </c>
    </row>
    <row r="32" spans="1:11" x14ac:dyDescent="0.35">
      <c r="A32" s="57">
        <v>15</v>
      </c>
      <c r="B32" s="57" t="s">
        <v>23</v>
      </c>
      <c r="C32" s="6">
        <v>30</v>
      </c>
      <c r="D32" s="6">
        <v>264.2</v>
      </c>
      <c r="E32" s="6" t="s">
        <v>960</v>
      </c>
      <c r="F32" s="24">
        <v>0.25600000000000001</v>
      </c>
      <c r="G32" s="24">
        <v>0.26022304832713755</v>
      </c>
      <c r="H32" s="24">
        <v>0.23684210526315788</v>
      </c>
      <c r="I32" s="24">
        <f t="shared" si="0"/>
        <v>0.24853257679514773</v>
      </c>
      <c r="J32" s="24">
        <f t="shared" si="1"/>
        <v>1.6532823391076597E-2</v>
      </c>
      <c r="K32" s="24">
        <f t="shared" si="2"/>
        <v>6.6521755836876584E-2</v>
      </c>
    </row>
    <row r="33" spans="1:11" x14ac:dyDescent="0.35">
      <c r="A33" s="57"/>
      <c r="B33" s="57"/>
      <c r="C33" s="6">
        <v>31</v>
      </c>
      <c r="D33" s="6">
        <v>262.2</v>
      </c>
      <c r="E33" s="6" t="s">
        <v>961</v>
      </c>
      <c r="F33" s="24">
        <v>0.74399999999999999</v>
      </c>
      <c r="G33" s="24">
        <v>0.70631970260223054</v>
      </c>
      <c r="H33" s="24">
        <v>0.73684210526315785</v>
      </c>
      <c r="I33" s="24">
        <f t="shared" si="0"/>
        <v>0.72158090393269414</v>
      </c>
      <c r="J33" s="24">
        <f t="shared" si="1"/>
        <v>2.1582597899648028E-2</v>
      </c>
      <c r="K33" s="24">
        <f t="shared" si="2"/>
        <v>2.9910156687934134E-2</v>
      </c>
    </row>
    <row r="34" spans="1:11" x14ac:dyDescent="0.35">
      <c r="A34" s="57">
        <v>16</v>
      </c>
      <c r="B34" s="57" t="s">
        <v>24</v>
      </c>
      <c r="C34" s="6">
        <v>32</v>
      </c>
      <c r="D34" s="6">
        <v>264.2</v>
      </c>
      <c r="E34" s="6" t="s">
        <v>962</v>
      </c>
      <c r="F34" s="24">
        <v>0.22857142857142856</v>
      </c>
      <c r="G34" s="24">
        <v>0.24390243902439024</v>
      </c>
      <c r="H34" s="24">
        <v>0.43312101910828027</v>
      </c>
      <c r="I34" s="24">
        <f t="shared" si="0"/>
        <v>0.33851172906633525</v>
      </c>
      <c r="J34" s="24">
        <f t="shared" si="1"/>
        <v>0.13379774110380852</v>
      </c>
      <c r="K34" s="24">
        <f t="shared" si="2"/>
        <v>0.3952528955875243</v>
      </c>
    </row>
    <row r="35" spans="1:11" x14ac:dyDescent="0.35">
      <c r="A35" s="57"/>
      <c r="B35" s="57"/>
      <c r="C35" s="6">
        <v>33</v>
      </c>
      <c r="D35" s="6">
        <v>292.3</v>
      </c>
      <c r="E35" s="6" t="s">
        <v>963</v>
      </c>
      <c r="F35" s="24">
        <v>0.14285714285714285</v>
      </c>
      <c r="G35" s="24">
        <v>0.12195121951219512</v>
      </c>
      <c r="H35" s="24">
        <v>5.0955414012738856E-2</v>
      </c>
      <c r="I35" s="24">
        <f t="shared" si="0"/>
        <v>8.6453316762466981E-2</v>
      </c>
      <c r="J35" s="24">
        <f t="shared" si="1"/>
        <v>5.0201615504466723E-2</v>
      </c>
      <c r="K35" s="24">
        <f t="shared" si="2"/>
        <v>0.58067888410108237</v>
      </c>
    </row>
    <row r="36" spans="1:11" x14ac:dyDescent="0.35">
      <c r="A36" s="57"/>
      <c r="B36" s="57"/>
      <c r="C36" s="6">
        <v>34</v>
      </c>
      <c r="D36" s="6">
        <v>262.2</v>
      </c>
      <c r="E36" s="6" t="s">
        <v>964</v>
      </c>
      <c r="F36" s="24">
        <v>0.62857142857142856</v>
      </c>
      <c r="G36" s="24">
        <v>0.63414634146341464</v>
      </c>
      <c r="H36" s="24">
        <v>0.51592356687898089</v>
      </c>
      <c r="I36" s="24">
        <f t="shared" si="0"/>
        <v>0.57503495417119777</v>
      </c>
      <c r="J36" s="24">
        <f t="shared" si="1"/>
        <v>8.359612559934225E-2</v>
      </c>
      <c r="K36" s="24">
        <f t="shared" si="2"/>
        <v>0.14537572888908984</v>
      </c>
    </row>
    <row r="37" spans="1:11" x14ac:dyDescent="0.35">
      <c r="A37" s="57">
        <v>17</v>
      </c>
      <c r="B37" s="57" t="s">
        <v>25</v>
      </c>
      <c r="C37" s="6">
        <v>35</v>
      </c>
      <c r="D37" s="6">
        <v>264.2</v>
      </c>
      <c r="E37" s="6" t="s">
        <v>965</v>
      </c>
      <c r="F37" s="24">
        <v>0.68181818181818177</v>
      </c>
      <c r="G37" s="24">
        <v>0.80952380952380953</v>
      </c>
      <c r="H37" s="24">
        <v>0.78260869565217395</v>
      </c>
      <c r="I37" s="24">
        <f t="shared" si="0"/>
        <v>0.7960662525879918</v>
      </c>
      <c r="J37" s="24">
        <f t="shared" si="1"/>
        <v>1.9031859535041634E-2</v>
      </c>
      <c r="K37" s="24">
        <f t="shared" si="2"/>
        <v>2.390738141853084E-2</v>
      </c>
    </row>
    <row r="38" spans="1:11" x14ac:dyDescent="0.35">
      <c r="A38" s="57"/>
      <c r="B38" s="57"/>
      <c r="C38" s="6">
        <v>36</v>
      </c>
      <c r="D38" s="6">
        <v>262.2</v>
      </c>
      <c r="E38" s="6" t="s">
        <v>966</v>
      </c>
      <c r="F38" s="24">
        <v>0.31818181818181818</v>
      </c>
      <c r="G38" s="24">
        <v>0.19047619047619047</v>
      </c>
      <c r="H38" s="24">
        <v>0.21739130434782608</v>
      </c>
      <c r="I38" s="24">
        <f t="shared" si="0"/>
        <v>0.20393374741200826</v>
      </c>
      <c r="J38" s="24">
        <f t="shared" si="1"/>
        <v>1.9031859535041655E-2</v>
      </c>
      <c r="K38" s="24">
        <f t="shared" si="2"/>
        <v>9.3323737618529135E-2</v>
      </c>
    </row>
    <row r="39" spans="1:11" x14ac:dyDescent="0.35">
      <c r="A39" s="57">
        <v>18</v>
      </c>
      <c r="B39" s="57" t="s">
        <v>26</v>
      </c>
      <c r="C39" s="6">
        <v>37</v>
      </c>
      <c r="D39" s="6">
        <v>264.2</v>
      </c>
      <c r="E39" s="6" t="s">
        <v>967</v>
      </c>
      <c r="F39" s="24">
        <v>0.15254237288135594</v>
      </c>
      <c r="G39" s="24">
        <v>0.15073529411764705</v>
      </c>
      <c r="H39" s="24">
        <v>0.19714285714285715</v>
      </c>
      <c r="I39" s="24">
        <f t="shared" si="0"/>
        <v>0.1739390756302521</v>
      </c>
      <c r="J39" s="24">
        <f t="shared" si="1"/>
        <v>3.281510251346819E-2</v>
      </c>
      <c r="K39" s="24">
        <f t="shared" si="2"/>
        <v>0.18865860011366459</v>
      </c>
    </row>
    <row r="40" spans="1:11" x14ac:dyDescent="0.35">
      <c r="A40" s="57"/>
      <c r="B40" s="57"/>
      <c r="C40" s="6">
        <v>38</v>
      </c>
      <c r="D40" s="6">
        <v>292.3</v>
      </c>
      <c r="E40" s="6" t="s">
        <v>968</v>
      </c>
      <c r="F40" s="24">
        <v>0.74576271186440679</v>
      </c>
      <c r="G40" s="24">
        <v>0.74632352941176472</v>
      </c>
      <c r="H40" s="24">
        <v>0.74</v>
      </c>
      <c r="I40" s="24">
        <f t="shared" si="0"/>
        <v>0.74316176470588236</v>
      </c>
      <c r="J40" s="24">
        <f t="shared" si="1"/>
        <v>4.471410528091419E-3</v>
      </c>
      <c r="K40" s="24">
        <f t="shared" si="2"/>
        <v>6.0167392086715446E-3</v>
      </c>
    </row>
    <row r="41" spans="1:11" x14ac:dyDescent="0.35">
      <c r="A41" s="57"/>
      <c r="B41" s="57"/>
      <c r="C41" s="6">
        <v>39</v>
      </c>
      <c r="D41" s="6">
        <v>262.2</v>
      </c>
      <c r="E41" s="6" t="s">
        <v>969</v>
      </c>
      <c r="F41" s="24">
        <v>0.10169491525423729</v>
      </c>
      <c r="G41" s="24">
        <v>0.10294117647058823</v>
      </c>
      <c r="H41" s="24">
        <v>6.2857142857142861E-2</v>
      </c>
      <c r="I41" s="24">
        <f t="shared" si="0"/>
        <v>8.2899159663865546E-2</v>
      </c>
      <c r="J41" s="24">
        <f t="shared" si="1"/>
        <v>2.8343691985376757E-2</v>
      </c>
      <c r="K41" s="24">
        <f t="shared" si="2"/>
        <v>0.34190566105016057</v>
      </c>
    </row>
    <row r="42" spans="1:11" x14ac:dyDescent="0.35">
      <c r="A42" s="57">
        <v>19</v>
      </c>
      <c r="B42" s="57" t="s">
        <v>27</v>
      </c>
      <c r="C42" s="6">
        <v>40</v>
      </c>
      <c r="D42" s="6">
        <v>250.2</v>
      </c>
      <c r="E42" s="6" t="s">
        <v>970</v>
      </c>
      <c r="F42" s="24">
        <v>0.15555555555555556</v>
      </c>
      <c r="G42" s="24">
        <v>0.28112449799196787</v>
      </c>
      <c r="H42" s="24">
        <v>0.33461538461538459</v>
      </c>
      <c r="I42" s="24">
        <f t="shared" si="0"/>
        <v>0.30786994130367623</v>
      </c>
      <c r="J42" s="24">
        <f t="shared" si="1"/>
        <v>3.782376866309875E-2</v>
      </c>
      <c r="K42" s="24">
        <f t="shared" si="2"/>
        <v>0.12285632206552509</v>
      </c>
    </row>
    <row r="43" spans="1:11" x14ac:dyDescent="0.35">
      <c r="A43" s="57"/>
      <c r="B43" s="57"/>
      <c r="C43" s="6">
        <v>41</v>
      </c>
      <c r="D43" s="6">
        <v>264.2</v>
      </c>
      <c r="E43" s="6" t="s">
        <v>971</v>
      </c>
      <c r="F43" s="24">
        <v>0.58888888888888891</v>
      </c>
      <c r="G43" s="24">
        <v>0.54618473895582331</v>
      </c>
      <c r="H43" s="24">
        <v>0.50769230769230766</v>
      </c>
      <c r="I43" s="24">
        <f t="shared" si="0"/>
        <v>0.52693852332406554</v>
      </c>
      <c r="J43" s="24">
        <f t="shared" si="1"/>
        <v>2.7218259170788982E-2</v>
      </c>
      <c r="K43" s="24">
        <f t="shared" si="2"/>
        <v>5.1653576206744399E-2</v>
      </c>
    </row>
    <row r="44" spans="1:11" x14ac:dyDescent="0.35">
      <c r="A44" s="57"/>
      <c r="B44" s="57"/>
      <c r="C44" s="6">
        <v>42</v>
      </c>
      <c r="D44" s="6">
        <v>292.3</v>
      </c>
      <c r="E44" s="6" t="s">
        <v>972</v>
      </c>
      <c r="F44" s="24">
        <v>8.8888888888888892E-2</v>
      </c>
      <c r="G44" s="24">
        <v>5.6224899598393573E-2</v>
      </c>
      <c r="H44" s="24">
        <v>5.3846153846153849E-2</v>
      </c>
      <c r="I44" s="24">
        <f t="shared" si="0"/>
        <v>5.5035526722273714E-2</v>
      </c>
      <c r="J44" s="24">
        <f t="shared" si="1"/>
        <v>1.6820272521274036E-3</v>
      </c>
      <c r="K44" s="24">
        <f t="shared" si="2"/>
        <v>3.0562572074860538E-2</v>
      </c>
    </row>
    <row r="45" spans="1:11" x14ac:dyDescent="0.35">
      <c r="A45" s="57"/>
      <c r="B45" s="57"/>
      <c r="C45" s="6">
        <v>43</v>
      </c>
      <c r="D45" s="6">
        <v>262.2</v>
      </c>
      <c r="E45" s="6" t="s">
        <v>973</v>
      </c>
      <c r="F45" s="24">
        <v>0.16666666666666666</v>
      </c>
      <c r="G45" s="24">
        <v>0.11646586345381527</v>
      </c>
      <c r="H45" s="24">
        <v>0.10384615384615385</v>
      </c>
      <c r="I45" s="24">
        <f t="shared" si="0"/>
        <v>0.11015600864998457</v>
      </c>
      <c r="J45" s="24">
        <f t="shared" si="1"/>
        <v>8.9234822401824104E-3</v>
      </c>
      <c r="K45" s="24">
        <f t="shared" si="2"/>
        <v>8.1007675836697629E-2</v>
      </c>
    </row>
    <row r="46" spans="1:11" x14ac:dyDescent="0.35">
      <c r="A46" s="57">
        <v>20</v>
      </c>
      <c r="B46" s="57" t="s">
        <v>28</v>
      </c>
      <c r="C46" s="6">
        <v>44</v>
      </c>
      <c r="D46" s="6">
        <v>264.2</v>
      </c>
      <c r="E46" s="6" t="s">
        <v>974</v>
      </c>
      <c r="F46" s="24">
        <v>0.94581749049429653</v>
      </c>
      <c r="G46" s="24">
        <v>0.90165441176470584</v>
      </c>
      <c r="H46" s="24">
        <v>0.93542757417102962</v>
      </c>
      <c r="I46" s="24">
        <f t="shared" si="0"/>
        <v>0.91854099296786773</v>
      </c>
      <c r="J46" s="24">
        <f t="shared" si="1"/>
        <v>2.388123215962612E-2</v>
      </c>
      <c r="K46" s="24">
        <f t="shared" si="2"/>
        <v>2.5999092411177267E-2</v>
      </c>
    </row>
    <row r="47" spans="1:11" x14ac:dyDescent="0.35">
      <c r="A47" s="57"/>
      <c r="B47" s="57"/>
      <c r="C47" s="6">
        <v>45</v>
      </c>
      <c r="D47" s="6">
        <v>292.3</v>
      </c>
      <c r="E47" s="6" t="s">
        <v>975</v>
      </c>
      <c r="F47" s="24">
        <v>2.0912547528517109E-2</v>
      </c>
      <c r="G47" s="24">
        <v>2.7879901960784315E-2</v>
      </c>
      <c r="H47" s="24">
        <v>2.0942408376963352E-2</v>
      </c>
      <c r="I47" s="24">
        <f t="shared" si="0"/>
        <v>2.4411155168873835E-2</v>
      </c>
      <c r="J47" s="24">
        <f t="shared" si="1"/>
        <v>4.9055487575579669E-3</v>
      </c>
      <c r="K47" s="24">
        <f t="shared" si="2"/>
        <v>0.20095520771638581</v>
      </c>
    </row>
    <row r="48" spans="1:11" x14ac:dyDescent="0.35">
      <c r="A48" s="57"/>
      <c r="B48" s="57"/>
      <c r="C48" s="6">
        <v>46</v>
      </c>
      <c r="D48" s="6">
        <v>262.2</v>
      </c>
      <c r="E48" s="6" t="s">
        <v>976</v>
      </c>
      <c r="F48" s="24">
        <v>3.3269961977186312E-2</v>
      </c>
      <c r="G48" s="24">
        <v>7.0465686274509803E-2</v>
      </c>
      <c r="H48" s="24">
        <v>4.3630017452006981E-2</v>
      </c>
      <c r="I48" s="24">
        <f t="shared" si="0"/>
        <v>5.7047851863258392E-2</v>
      </c>
      <c r="J48" s="24">
        <f t="shared" si="1"/>
        <v>1.8975683402068164E-2</v>
      </c>
      <c r="K48" s="24">
        <f t="shared" si="2"/>
        <v>0.33262748345988874</v>
      </c>
    </row>
    <row r="49" spans="1:11" x14ac:dyDescent="0.35">
      <c r="A49" s="57">
        <v>21</v>
      </c>
      <c r="B49" s="57" t="s">
        <v>29</v>
      </c>
      <c r="C49" s="6">
        <v>47</v>
      </c>
      <c r="D49" s="6">
        <v>264.2</v>
      </c>
      <c r="E49" s="6" t="s">
        <v>977</v>
      </c>
      <c r="F49" s="24">
        <v>0.31896551724137934</v>
      </c>
      <c r="G49" s="24">
        <v>0.234375</v>
      </c>
      <c r="H49" s="24">
        <v>0.32330827067669171</v>
      </c>
      <c r="I49" s="24">
        <f t="shared" si="0"/>
        <v>0.27884163533834583</v>
      </c>
      <c r="J49" s="24">
        <f t="shared" si="1"/>
        <v>6.2885318768587675E-2</v>
      </c>
      <c r="K49" s="24">
        <f t="shared" si="2"/>
        <v>0.22552341830976128</v>
      </c>
    </row>
    <row r="50" spans="1:11" x14ac:dyDescent="0.35">
      <c r="A50" s="57"/>
      <c r="B50" s="57"/>
      <c r="C50" s="6">
        <v>48</v>
      </c>
      <c r="D50" s="6">
        <v>278.3</v>
      </c>
      <c r="E50" s="6" t="s">
        <v>978</v>
      </c>
      <c r="F50" s="24">
        <v>0.2413793103448276</v>
      </c>
      <c r="G50" s="24">
        <v>0.34375</v>
      </c>
      <c r="H50" s="24">
        <v>0.24812030075187969</v>
      </c>
      <c r="I50" s="24">
        <f t="shared" si="0"/>
        <v>0.29593515037593987</v>
      </c>
      <c r="J50" s="24">
        <f t="shared" si="1"/>
        <v>6.762040882117569E-2</v>
      </c>
      <c r="K50" s="24">
        <f t="shared" si="2"/>
        <v>0.22849738780700574</v>
      </c>
    </row>
    <row r="51" spans="1:11" x14ac:dyDescent="0.35">
      <c r="A51" s="57"/>
      <c r="B51" s="57"/>
      <c r="C51" s="6">
        <v>49</v>
      </c>
      <c r="D51" s="6">
        <v>292.3</v>
      </c>
      <c r="E51" s="6" t="s">
        <v>979</v>
      </c>
      <c r="F51" s="24">
        <v>0.35344827586206895</v>
      </c>
      <c r="G51" s="24">
        <v>0.2890625</v>
      </c>
      <c r="H51" s="24">
        <v>0.36090225563909772</v>
      </c>
      <c r="I51" s="24">
        <f t="shared" si="0"/>
        <v>0.32498237781954886</v>
      </c>
      <c r="J51" s="24">
        <f t="shared" si="1"/>
        <v>5.0798378371190424E-2</v>
      </c>
      <c r="K51" s="24">
        <f t="shared" si="2"/>
        <v>0.15631117819993598</v>
      </c>
    </row>
    <row r="52" spans="1:11" x14ac:dyDescent="0.35">
      <c r="A52" s="57"/>
      <c r="B52" s="57"/>
      <c r="C52" s="6">
        <v>50</v>
      </c>
      <c r="D52" s="6">
        <v>262.3</v>
      </c>
      <c r="E52" s="6" t="s">
        <v>980</v>
      </c>
      <c r="F52" s="24">
        <v>8.6206896551724144E-2</v>
      </c>
      <c r="G52" s="24">
        <v>0.1328125</v>
      </c>
      <c r="H52" s="24">
        <v>6.7669172932330823E-2</v>
      </c>
      <c r="I52" s="24">
        <f t="shared" si="0"/>
        <v>0.10024083646616541</v>
      </c>
      <c r="J52" s="24">
        <f t="shared" si="1"/>
        <v>4.6063288318602021E-2</v>
      </c>
      <c r="K52" s="24">
        <f t="shared" si="2"/>
        <v>0.4595261765812369</v>
      </c>
    </row>
    <row r="53" spans="1:11" x14ac:dyDescent="0.35">
      <c r="A53" s="57">
        <v>22</v>
      </c>
      <c r="B53" s="57" t="s">
        <v>30</v>
      </c>
      <c r="C53" s="6">
        <v>51</v>
      </c>
      <c r="D53" s="6">
        <v>264.2</v>
      </c>
      <c r="E53" s="6" t="s">
        <v>981</v>
      </c>
      <c r="F53" s="24">
        <v>4.0816326530612242E-2</v>
      </c>
      <c r="G53" s="24">
        <v>8.203125E-2</v>
      </c>
      <c r="H53" s="24">
        <v>6.6666666666666666E-2</v>
      </c>
      <c r="I53" s="24">
        <f t="shared" si="0"/>
        <v>7.4348958333333326E-2</v>
      </c>
      <c r="J53" s="24">
        <f t="shared" si="1"/>
        <v>1.0864401065105923E-2</v>
      </c>
      <c r="K53" s="24">
        <f t="shared" si="2"/>
        <v>0.14612714567427934</v>
      </c>
    </row>
    <row r="54" spans="1:11" x14ac:dyDescent="0.35">
      <c r="A54" s="57"/>
      <c r="B54" s="57"/>
      <c r="C54" s="6">
        <v>52</v>
      </c>
      <c r="D54" s="6">
        <v>292.3</v>
      </c>
      <c r="E54" s="6" t="s">
        <v>982</v>
      </c>
      <c r="F54" s="24">
        <v>0.95918367346938771</v>
      </c>
      <c r="G54" s="24">
        <v>0.91796875</v>
      </c>
      <c r="H54" s="24">
        <v>0.93333333333333335</v>
      </c>
      <c r="I54" s="24">
        <f t="shared" si="0"/>
        <v>0.92565104166666667</v>
      </c>
      <c r="J54" s="24">
        <f t="shared" si="1"/>
        <v>1.0864401065105819E-2</v>
      </c>
      <c r="K54" s="24">
        <f t="shared" si="2"/>
        <v>1.173703758334684E-2</v>
      </c>
    </row>
    <row r="55" spans="1:11" x14ac:dyDescent="0.35">
      <c r="A55" s="57">
        <v>23</v>
      </c>
      <c r="B55" s="57" t="s">
        <v>33</v>
      </c>
      <c r="C55" s="6">
        <v>53</v>
      </c>
      <c r="D55" s="6">
        <v>264.2</v>
      </c>
      <c r="E55" s="6" t="s">
        <v>983</v>
      </c>
      <c r="F55" s="24">
        <v>0.51724137931034486</v>
      </c>
      <c r="G55" s="24">
        <v>0.51190476190476186</v>
      </c>
      <c r="H55" s="24">
        <v>0.55555555555555558</v>
      </c>
      <c r="I55" s="24">
        <f t="shared" si="0"/>
        <v>0.53373015873015872</v>
      </c>
      <c r="J55" s="24">
        <f t="shared" si="1"/>
        <v>3.086577219465093E-2</v>
      </c>
      <c r="K55" s="24">
        <f t="shared" si="2"/>
        <v>5.7830294372134085E-2</v>
      </c>
    </row>
    <row r="56" spans="1:11" x14ac:dyDescent="0.35">
      <c r="A56" s="57"/>
      <c r="B56" s="57"/>
      <c r="C56" s="6">
        <v>54</v>
      </c>
      <c r="D56" s="6">
        <v>292.3</v>
      </c>
      <c r="E56" s="6" t="s">
        <v>984</v>
      </c>
      <c r="F56" s="24">
        <v>0.20689655172413793</v>
      </c>
      <c r="G56" s="24">
        <v>0.17857142857142858</v>
      </c>
      <c r="H56" s="24">
        <v>0.17777777777777778</v>
      </c>
      <c r="I56" s="24">
        <f t="shared" si="0"/>
        <v>0.17817460317460318</v>
      </c>
      <c r="J56" s="24">
        <f t="shared" si="1"/>
        <v>5.6119585808455947E-4</v>
      </c>
      <c r="K56" s="24">
        <f t="shared" si="2"/>
        <v>3.1496961300068816E-3</v>
      </c>
    </row>
    <row r="57" spans="1:11" x14ac:dyDescent="0.35">
      <c r="A57" s="57"/>
      <c r="B57" s="57"/>
      <c r="C57" s="6">
        <v>55</v>
      </c>
      <c r="D57" s="6">
        <v>262.2</v>
      </c>
      <c r="E57" s="6" t="s">
        <v>985</v>
      </c>
      <c r="F57" s="24">
        <v>0.27586206896551724</v>
      </c>
      <c r="G57" s="24">
        <v>0.30952380952380953</v>
      </c>
      <c r="H57" s="24">
        <v>0.26666666666666666</v>
      </c>
      <c r="I57" s="24">
        <f t="shared" si="0"/>
        <v>0.28809523809523807</v>
      </c>
      <c r="J57" s="24">
        <f t="shared" si="1"/>
        <v>3.0304576336566334E-2</v>
      </c>
      <c r="K57" s="24">
        <f t="shared" si="2"/>
        <v>0.10518943852361869</v>
      </c>
    </row>
    <row r="58" spans="1:11" x14ac:dyDescent="0.35">
      <c r="A58" s="57">
        <v>24</v>
      </c>
      <c r="B58" s="57" t="s">
        <v>34</v>
      </c>
      <c r="C58" s="6">
        <v>56</v>
      </c>
      <c r="D58" s="6">
        <v>264.2</v>
      </c>
      <c r="E58" s="6" t="s">
        <v>986</v>
      </c>
      <c r="F58" s="24">
        <v>0.73684210526315785</v>
      </c>
      <c r="G58" s="24">
        <v>0.72972972972972971</v>
      </c>
      <c r="H58" s="24">
        <v>0.72727272727272729</v>
      </c>
      <c r="I58" s="24">
        <f t="shared" si="0"/>
        <v>0.72850122850122845</v>
      </c>
      <c r="J58" s="24">
        <f t="shared" si="1"/>
        <v>1.7373630987384211E-3</v>
      </c>
      <c r="K58" s="24">
        <f t="shared" si="2"/>
        <v>2.384845805013617E-3</v>
      </c>
    </row>
    <row r="59" spans="1:11" x14ac:dyDescent="0.35">
      <c r="A59" s="57"/>
      <c r="B59" s="57"/>
      <c r="C59" s="6">
        <v>57</v>
      </c>
      <c r="D59" s="6">
        <v>262.2</v>
      </c>
      <c r="E59" s="6" t="s">
        <v>987</v>
      </c>
      <c r="F59" s="24">
        <v>0.26315789473684209</v>
      </c>
      <c r="G59" s="24">
        <v>0.27027027027027029</v>
      </c>
      <c r="H59" s="24">
        <v>0.27272727272727271</v>
      </c>
      <c r="I59" s="24">
        <f t="shared" si="0"/>
        <v>0.2714987714987715</v>
      </c>
      <c r="J59" s="24">
        <f t="shared" si="1"/>
        <v>1.7373630987384211E-3</v>
      </c>
      <c r="K59" s="24">
        <f t="shared" si="2"/>
        <v>6.3991563908283927E-3</v>
      </c>
    </row>
    <row r="60" spans="1:11" x14ac:dyDescent="0.35">
      <c r="A60" s="57">
        <v>25</v>
      </c>
      <c r="B60" s="57" t="s">
        <v>35</v>
      </c>
      <c r="C60" s="6">
        <v>58</v>
      </c>
      <c r="D60" s="6">
        <v>264.2</v>
      </c>
      <c r="E60" s="6" t="s">
        <v>988</v>
      </c>
      <c r="F60" s="24">
        <v>0.45703125</v>
      </c>
      <c r="G60" s="24">
        <v>0.36907730673316708</v>
      </c>
      <c r="H60" s="24">
        <v>0.34513274336283184</v>
      </c>
      <c r="I60" s="24">
        <f t="shared" si="0"/>
        <v>0.35710502504799946</v>
      </c>
      <c r="J60" s="24">
        <f t="shared" si="1"/>
        <v>1.693136313171506E-2</v>
      </c>
      <c r="K60" s="24">
        <f t="shared" si="2"/>
        <v>4.7412839204486884E-2</v>
      </c>
    </row>
    <row r="61" spans="1:11" x14ac:dyDescent="0.35">
      <c r="A61" s="57"/>
      <c r="B61" s="57"/>
      <c r="C61" s="6">
        <v>59</v>
      </c>
      <c r="D61" s="6">
        <v>292.3</v>
      </c>
      <c r="E61" s="6" t="s">
        <v>989</v>
      </c>
      <c r="F61" s="24">
        <v>3.515625E-2</v>
      </c>
      <c r="G61" s="24">
        <v>3.2418952618453865E-2</v>
      </c>
      <c r="H61" s="24">
        <v>3.0088495575221239E-2</v>
      </c>
      <c r="I61" s="24">
        <f t="shared" si="0"/>
        <v>3.1253724096837548E-2</v>
      </c>
      <c r="J61" s="24">
        <f t="shared" si="1"/>
        <v>1.6478819785337416E-3</v>
      </c>
      <c r="K61" s="24">
        <f t="shared" si="2"/>
        <v>5.2725939904885923E-2</v>
      </c>
    </row>
    <row r="62" spans="1:11" x14ac:dyDescent="0.35">
      <c r="A62" s="57"/>
      <c r="B62" s="57"/>
      <c r="C62" s="6">
        <v>60</v>
      </c>
      <c r="D62" s="6">
        <v>262.2</v>
      </c>
      <c r="E62" s="6" t="s">
        <v>990</v>
      </c>
      <c r="F62" s="24">
        <v>0.5078125</v>
      </c>
      <c r="G62" s="24">
        <v>0.59850374064837908</v>
      </c>
      <c r="H62" s="24">
        <v>0.62477876106194685</v>
      </c>
      <c r="I62" s="24">
        <f t="shared" si="0"/>
        <v>0.61164125085516297</v>
      </c>
      <c r="J62" s="24">
        <f t="shared" si="1"/>
        <v>1.8579245110248738E-2</v>
      </c>
      <c r="K62" s="24">
        <f t="shared" si="2"/>
        <v>3.0376049823768861E-2</v>
      </c>
    </row>
    <row r="63" spans="1:11" x14ac:dyDescent="0.35">
      <c r="A63" s="57">
        <v>26</v>
      </c>
      <c r="B63" s="57" t="s">
        <v>36</v>
      </c>
      <c r="C63" s="6">
        <v>61</v>
      </c>
      <c r="D63" s="6">
        <v>264.2</v>
      </c>
      <c r="E63" s="6" t="s">
        <v>991</v>
      </c>
      <c r="F63" s="24">
        <v>0.68</v>
      </c>
      <c r="G63" s="24">
        <v>0.70588235294117652</v>
      </c>
      <c r="H63" s="24">
        <v>0.63636363636363635</v>
      </c>
      <c r="I63" s="24">
        <f t="shared" si="0"/>
        <v>0.67112299465240643</v>
      </c>
      <c r="J63" s="24">
        <f t="shared" si="1"/>
        <v>4.9157155911364304E-2</v>
      </c>
      <c r="K63" s="24">
        <f t="shared" si="2"/>
        <v>7.3246120760359565E-2</v>
      </c>
    </row>
    <row r="64" spans="1:11" x14ac:dyDescent="0.35">
      <c r="A64" s="57"/>
      <c r="B64" s="57"/>
      <c r="C64" s="6">
        <v>62</v>
      </c>
      <c r="D64" s="6">
        <v>262.2</v>
      </c>
      <c r="E64" s="6" t="s">
        <v>992</v>
      </c>
      <c r="F64" s="24">
        <v>0.32</v>
      </c>
      <c r="G64" s="24">
        <v>0.29411764705882354</v>
      </c>
      <c r="H64" s="24">
        <v>0.36363636363636365</v>
      </c>
      <c r="I64" s="24">
        <f t="shared" si="0"/>
        <v>0.32887700534759357</v>
      </c>
      <c r="J64" s="24">
        <f t="shared" si="1"/>
        <v>4.9157155911364422E-2</v>
      </c>
      <c r="K64" s="24">
        <f t="shared" si="2"/>
        <v>0.14946972610447395</v>
      </c>
    </row>
    <row r="65" spans="1:11" x14ac:dyDescent="0.35">
      <c r="A65" s="57">
        <v>27</v>
      </c>
      <c r="B65" s="57" t="s">
        <v>37</v>
      </c>
      <c r="C65" s="6">
        <v>63</v>
      </c>
      <c r="D65" s="6">
        <v>264.2</v>
      </c>
      <c r="E65" s="6" t="s">
        <v>993</v>
      </c>
      <c r="F65" s="24">
        <v>0.16831683168316833</v>
      </c>
      <c r="G65" s="24">
        <v>0.11016949152542373</v>
      </c>
      <c r="H65" s="24">
        <v>9.8901098901098897E-2</v>
      </c>
      <c r="I65" s="24">
        <f t="shared" si="0"/>
        <v>0.10453529521326131</v>
      </c>
      <c r="J65" s="24">
        <f t="shared" si="1"/>
        <v>7.9679568377325639E-3</v>
      </c>
      <c r="K65" s="24">
        <f t="shared" si="2"/>
        <v>7.6222646346166836E-2</v>
      </c>
    </row>
    <row r="66" spans="1:11" x14ac:dyDescent="0.35">
      <c r="A66" s="57"/>
      <c r="B66" s="57"/>
      <c r="C66" s="6">
        <v>64</v>
      </c>
      <c r="D66" s="6">
        <v>292.3</v>
      </c>
      <c r="E66" s="6" t="s">
        <v>994</v>
      </c>
      <c r="F66" s="24">
        <v>0.59405940594059403</v>
      </c>
      <c r="G66" s="24">
        <v>0.71186440677966101</v>
      </c>
      <c r="H66" s="24">
        <v>0.68131868131868134</v>
      </c>
      <c r="I66" s="24">
        <f t="shared" si="0"/>
        <v>0.69659154404917123</v>
      </c>
      <c r="J66" s="24">
        <f t="shared" si="1"/>
        <v>2.1599089609721303E-2</v>
      </c>
      <c r="K66" s="24">
        <f t="shared" si="2"/>
        <v>3.1006821421014349E-2</v>
      </c>
    </row>
    <row r="67" spans="1:11" x14ac:dyDescent="0.35">
      <c r="A67" s="57"/>
      <c r="B67" s="57"/>
      <c r="C67" s="6">
        <v>65</v>
      </c>
      <c r="D67" s="6">
        <v>290.3</v>
      </c>
      <c r="E67" s="6" t="s">
        <v>995</v>
      </c>
      <c r="F67" s="24">
        <v>0.23762376237623761</v>
      </c>
      <c r="G67" s="24">
        <v>0.17796610169491525</v>
      </c>
      <c r="H67" s="24">
        <v>0.21978021978021978</v>
      </c>
      <c r="I67" s="24">
        <f t="shared" si="0"/>
        <v>0.1988731607375675</v>
      </c>
      <c r="J67" s="24">
        <f t="shared" si="1"/>
        <v>2.9567046447454098E-2</v>
      </c>
      <c r="K67" s="24">
        <f t="shared" si="2"/>
        <v>0.14867288445458307</v>
      </c>
    </row>
    <row r="68" spans="1:11" x14ac:dyDescent="0.35">
      <c r="A68" s="6">
        <v>28</v>
      </c>
      <c r="B68" s="6" t="s">
        <v>38</v>
      </c>
      <c r="C68" s="6">
        <v>66</v>
      </c>
      <c r="D68" s="6">
        <v>264.2</v>
      </c>
      <c r="E68" s="6" t="s">
        <v>996</v>
      </c>
      <c r="F68" s="24">
        <v>1</v>
      </c>
      <c r="G68" s="24">
        <v>1</v>
      </c>
      <c r="H68" s="24">
        <v>1</v>
      </c>
      <c r="I68" s="24">
        <f t="shared" ref="I68:I131" si="3">AVERAGE(G68:H68)</f>
        <v>1</v>
      </c>
      <c r="J68" s="24">
        <f t="shared" ref="J68:J131" si="4">STDEV(G68:H68)</f>
        <v>0</v>
      </c>
      <c r="K68" s="24">
        <f t="shared" ref="K68:K131" si="5">J68/I68</f>
        <v>0</v>
      </c>
    </row>
    <row r="69" spans="1:11" x14ac:dyDescent="0.35">
      <c r="A69" s="6">
        <v>29</v>
      </c>
      <c r="B69" s="6" t="s">
        <v>39</v>
      </c>
      <c r="C69" s="6">
        <v>67</v>
      </c>
      <c r="D69" s="6">
        <v>264.2</v>
      </c>
      <c r="E69" s="6" t="s">
        <v>997</v>
      </c>
      <c r="F69" s="24">
        <v>1</v>
      </c>
      <c r="G69" s="24">
        <v>1</v>
      </c>
      <c r="H69" s="24">
        <v>1</v>
      </c>
      <c r="I69" s="24">
        <f t="shared" si="3"/>
        <v>1</v>
      </c>
      <c r="J69" s="24">
        <f t="shared" si="4"/>
        <v>0</v>
      </c>
      <c r="K69" s="24">
        <f t="shared" si="5"/>
        <v>0</v>
      </c>
    </row>
    <row r="70" spans="1:11" x14ac:dyDescent="0.35">
      <c r="A70" s="57">
        <v>30</v>
      </c>
      <c r="B70" s="57" t="s">
        <v>40</v>
      </c>
      <c r="C70" s="6">
        <v>68</v>
      </c>
      <c r="D70" s="6">
        <v>264.2</v>
      </c>
      <c r="E70" s="6" t="s">
        <v>998</v>
      </c>
      <c r="F70" s="24">
        <v>0.40845070422535212</v>
      </c>
      <c r="G70" s="24">
        <v>0.54</v>
      </c>
      <c r="H70" s="24">
        <v>0.56896551724137934</v>
      </c>
      <c r="I70" s="24">
        <f t="shared" si="3"/>
        <v>0.55448275862068974</v>
      </c>
      <c r="J70" s="24">
        <f t="shared" si="4"/>
        <v>2.0481713661955163E-2</v>
      </c>
      <c r="K70" s="24">
        <f t="shared" si="5"/>
        <v>3.6938413942580822E-2</v>
      </c>
    </row>
    <row r="71" spans="1:11" x14ac:dyDescent="0.35">
      <c r="A71" s="57"/>
      <c r="B71" s="57"/>
      <c r="C71" s="6">
        <v>69</v>
      </c>
      <c r="D71" s="6">
        <v>292.3</v>
      </c>
      <c r="E71" s="6" t="s">
        <v>999</v>
      </c>
      <c r="F71" s="24">
        <v>0.59154929577464788</v>
      </c>
      <c r="G71" s="24">
        <v>0.46</v>
      </c>
      <c r="H71" s="24">
        <v>0.43103448275862066</v>
      </c>
      <c r="I71" s="24">
        <f t="shared" si="3"/>
        <v>0.44551724137931037</v>
      </c>
      <c r="J71" s="24">
        <f t="shared" si="4"/>
        <v>2.0481713661955201E-2</v>
      </c>
      <c r="K71" s="24">
        <f t="shared" si="5"/>
        <v>4.5972886702531024E-2</v>
      </c>
    </row>
    <row r="72" spans="1:11" x14ac:dyDescent="0.35">
      <c r="A72" s="6">
        <v>31</v>
      </c>
      <c r="B72" s="6" t="s">
        <v>125</v>
      </c>
      <c r="C72" s="6">
        <v>70</v>
      </c>
      <c r="D72" s="6">
        <v>318.3</v>
      </c>
      <c r="E72" s="6" t="s">
        <v>1000</v>
      </c>
      <c r="F72" s="24">
        <v>1</v>
      </c>
      <c r="G72" s="24">
        <v>1</v>
      </c>
      <c r="H72" s="24">
        <v>1</v>
      </c>
      <c r="I72" s="24">
        <f t="shared" si="3"/>
        <v>1</v>
      </c>
      <c r="J72" s="24">
        <f t="shared" si="4"/>
        <v>0</v>
      </c>
      <c r="K72" s="24">
        <f t="shared" si="5"/>
        <v>0</v>
      </c>
    </row>
    <row r="73" spans="1:11" x14ac:dyDescent="0.35">
      <c r="A73" s="6">
        <v>32</v>
      </c>
      <c r="B73" s="6" t="s">
        <v>127</v>
      </c>
      <c r="C73" s="6">
        <v>71</v>
      </c>
      <c r="D73" s="6">
        <v>318.3</v>
      </c>
      <c r="E73" s="6" t="s">
        <v>1001</v>
      </c>
      <c r="F73" s="24">
        <v>1</v>
      </c>
      <c r="G73" s="24">
        <v>1</v>
      </c>
      <c r="H73" s="24">
        <v>1</v>
      </c>
      <c r="I73" s="24">
        <f t="shared" si="3"/>
        <v>1</v>
      </c>
      <c r="J73" s="24">
        <f t="shared" si="4"/>
        <v>0</v>
      </c>
      <c r="K73" s="24">
        <f t="shared" si="5"/>
        <v>0</v>
      </c>
    </row>
    <row r="74" spans="1:11" x14ac:dyDescent="0.35">
      <c r="A74" s="6">
        <v>33</v>
      </c>
      <c r="B74" s="6" t="s">
        <v>129</v>
      </c>
      <c r="C74" s="6">
        <v>72</v>
      </c>
      <c r="D74" s="6">
        <v>318.3</v>
      </c>
      <c r="E74" s="6" t="s">
        <v>1002</v>
      </c>
      <c r="F74" s="24">
        <v>1</v>
      </c>
      <c r="G74" s="24">
        <v>1</v>
      </c>
      <c r="H74" s="24">
        <v>1</v>
      </c>
      <c r="I74" s="24">
        <f t="shared" si="3"/>
        <v>1</v>
      </c>
      <c r="J74" s="24">
        <f t="shared" si="4"/>
        <v>0</v>
      </c>
      <c r="K74" s="24">
        <f t="shared" si="5"/>
        <v>0</v>
      </c>
    </row>
    <row r="75" spans="1:11" x14ac:dyDescent="0.35">
      <c r="A75" s="6">
        <v>34</v>
      </c>
      <c r="B75" s="6" t="s">
        <v>132</v>
      </c>
      <c r="C75" s="6">
        <v>73</v>
      </c>
      <c r="D75" s="6">
        <v>318.3</v>
      </c>
      <c r="E75" s="6" t="s">
        <v>1003</v>
      </c>
      <c r="F75" s="24">
        <v>1</v>
      </c>
      <c r="G75" s="24">
        <v>1</v>
      </c>
      <c r="H75" s="24">
        <v>1</v>
      </c>
      <c r="I75" s="24">
        <f t="shared" si="3"/>
        <v>1</v>
      </c>
      <c r="J75" s="24">
        <f t="shared" si="4"/>
        <v>0</v>
      </c>
      <c r="K75" s="24">
        <f t="shared" si="5"/>
        <v>0</v>
      </c>
    </row>
    <row r="76" spans="1:11" x14ac:dyDescent="0.35">
      <c r="A76" s="6">
        <v>35</v>
      </c>
      <c r="B76" s="6" t="s">
        <v>133</v>
      </c>
      <c r="C76" s="6">
        <v>74</v>
      </c>
      <c r="D76" s="6">
        <v>318.3</v>
      </c>
      <c r="E76" s="6" t="s">
        <v>1004</v>
      </c>
      <c r="F76" s="24">
        <v>1</v>
      </c>
      <c r="G76" s="24">
        <v>1</v>
      </c>
      <c r="H76" s="24">
        <v>1</v>
      </c>
      <c r="I76" s="24">
        <f t="shared" si="3"/>
        <v>1</v>
      </c>
      <c r="J76" s="24">
        <f t="shared" si="4"/>
        <v>0</v>
      </c>
      <c r="K76" s="24">
        <f t="shared" si="5"/>
        <v>0</v>
      </c>
    </row>
    <row r="77" spans="1:11" x14ac:dyDescent="0.35">
      <c r="A77" s="6">
        <v>36</v>
      </c>
      <c r="B77" s="6" t="s">
        <v>134</v>
      </c>
      <c r="C77" s="6">
        <v>75</v>
      </c>
      <c r="D77" s="6">
        <v>318.3</v>
      </c>
      <c r="E77" s="6" t="s">
        <v>1005</v>
      </c>
      <c r="F77" s="24">
        <v>1</v>
      </c>
      <c r="G77" s="24">
        <v>1</v>
      </c>
      <c r="H77" s="24">
        <v>1</v>
      </c>
      <c r="I77" s="24">
        <f t="shared" si="3"/>
        <v>1</v>
      </c>
      <c r="J77" s="24">
        <f t="shared" si="4"/>
        <v>0</v>
      </c>
      <c r="K77" s="24">
        <f t="shared" si="5"/>
        <v>0</v>
      </c>
    </row>
    <row r="78" spans="1:11" x14ac:dyDescent="0.35">
      <c r="A78" s="6">
        <v>37</v>
      </c>
      <c r="B78" s="6" t="s">
        <v>135</v>
      </c>
      <c r="C78" s="6">
        <v>76</v>
      </c>
      <c r="D78" s="6">
        <v>318.3</v>
      </c>
      <c r="E78" s="6" t="s">
        <v>1006</v>
      </c>
      <c r="F78" s="24">
        <v>1</v>
      </c>
      <c r="G78" s="24">
        <v>1</v>
      </c>
      <c r="H78" s="24">
        <v>1</v>
      </c>
      <c r="I78" s="24">
        <f t="shared" si="3"/>
        <v>1</v>
      </c>
      <c r="J78" s="24">
        <f t="shared" si="4"/>
        <v>0</v>
      </c>
      <c r="K78" s="24">
        <f t="shared" si="5"/>
        <v>0</v>
      </c>
    </row>
    <row r="79" spans="1:11" x14ac:dyDescent="0.35">
      <c r="A79" s="6">
        <v>38</v>
      </c>
      <c r="B79" s="6" t="s">
        <v>137</v>
      </c>
      <c r="C79" s="6">
        <v>77</v>
      </c>
      <c r="D79" s="6">
        <v>264.2</v>
      </c>
      <c r="E79" s="6" t="s">
        <v>1007</v>
      </c>
      <c r="F79" s="24">
        <v>1</v>
      </c>
      <c r="G79" s="24">
        <v>1</v>
      </c>
      <c r="H79" s="24">
        <v>1</v>
      </c>
      <c r="I79" s="24">
        <f t="shared" si="3"/>
        <v>1</v>
      </c>
      <c r="J79" s="24">
        <f t="shared" si="4"/>
        <v>0</v>
      </c>
      <c r="K79" s="24">
        <f t="shared" si="5"/>
        <v>0</v>
      </c>
    </row>
    <row r="80" spans="1:11" x14ac:dyDescent="0.35">
      <c r="A80" s="6">
        <v>39</v>
      </c>
      <c r="B80" s="6" t="s">
        <v>138</v>
      </c>
      <c r="C80" s="6">
        <v>78</v>
      </c>
      <c r="D80" s="6">
        <v>264.2</v>
      </c>
      <c r="E80" s="6" t="s">
        <v>1008</v>
      </c>
      <c r="F80" s="24">
        <v>1</v>
      </c>
      <c r="G80" s="24">
        <v>1</v>
      </c>
      <c r="H80" s="24">
        <v>1</v>
      </c>
      <c r="I80" s="24">
        <f t="shared" si="3"/>
        <v>1</v>
      </c>
      <c r="J80" s="24">
        <f t="shared" si="4"/>
        <v>0</v>
      </c>
      <c r="K80" s="24">
        <f t="shared" si="5"/>
        <v>0</v>
      </c>
    </row>
    <row r="81" spans="1:11" x14ac:dyDescent="0.35">
      <c r="A81" s="6">
        <v>40</v>
      </c>
      <c r="B81" s="6" t="s">
        <v>140</v>
      </c>
      <c r="C81" s="6">
        <v>79</v>
      </c>
      <c r="D81" s="6">
        <v>318.3</v>
      </c>
      <c r="E81" s="6" t="s">
        <v>1009</v>
      </c>
      <c r="F81" s="24">
        <v>1</v>
      </c>
      <c r="G81" s="24">
        <v>1</v>
      </c>
      <c r="H81" s="24">
        <v>1</v>
      </c>
      <c r="I81" s="24">
        <f t="shared" si="3"/>
        <v>1</v>
      </c>
      <c r="J81" s="24">
        <f t="shared" si="4"/>
        <v>0</v>
      </c>
      <c r="K81" s="24">
        <f t="shared" si="5"/>
        <v>0</v>
      </c>
    </row>
    <row r="82" spans="1:11" x14ac:dyDescent="0.35">
      <c r="A82" s="6">
        <v>41</v>
      </c>
      <c r="B82" s="6" t="s">
        <v>141</v>
      </c>
      <c r="C82" s="6">
        <v>80</v>
      </c>
      <c r="D82" s="6">
        <v>318.3</v>
      </c>
      <c r="E82" s="6" t="s">
        <v>1010</v>
      </c>
      <c r="F82" s="24">
        <v>1</v>
      </c>
      <c r="G82" s="24">
        <v>1</v>
      </c>
      <c r="H82" s="24">
        <v>1</v>
      </c>
      <c r="I82" s="24">
        <f t="shared" si="3"/>
        <v>1</v>
      </c>
      <c r="J82" s="24">
        <f t="shared" si="4"/>
        <v>0</v>
      </c>
      <c r="K82" s="24">
        <f t="shared" si="5"/>
        <v>0</v>
      </c>
    </row>
    <row r="83" spans="1:11" x14ac:dyDescent="0.35">
      <c r="A83" s="6">
        <v>42</v>
      </c>
      <c r="B83" s="6" t="s">
        <v>142</v>
      </c>
      <c r="C83" s="6">
        <v>81</v>
      </c>
      <c r="D83" s="6">
        <v>318.3</v>
      </c>
      <c r="E83" s="6" t="s">
        <v>1011</v>
      </c>
      <c r="F83" s="24">
        <v>1</v>
      </c>
      <c r="G83" s="24">
        <v>1</v>
      </c>
      <c r="H83" s="24">
        <v>1</v>
      </c>
      <c r="I83" s="24">
        <f t="shared" si="3"/>
        <v>1</v>
      </c>
      <c r="J83" s="24">
        <f t="shared" si="4"/>
        <v>0</v>
      </c>
      <c r="K83" s="24">
        <f t="shared" si="5"/>
        <v>0</v>
      </c>
    </row>
    <row r="84" spans="1:11" x14ac:dyDescent="0.35">
      <c r="A84" s="6">
        <v>43</v>
      </c>
      <c r="B84" s="6" t="s">
        <v>148</v>
      </c>
      <c r="C84" s="6">
        <v>82</v>
      </c>
      <c r="D84" s="6">
        <v>264.2</v>
      </c>
      <c r="E84" s="6" t="s">
        <v>1012</v>
      </c>
      <c r="F84" s="24">
        <v>1</v>
      </c>
      <c r="G84" s="24">
        <v>1</v>
      </c>
      <c r="H84" s="24">
        <v>1</v>
      </c>
      <c r="I84" s="24">
        <f t="shared" si="3"/>
        <v>1</v>
      </c>
      <c r="J84" s="24">
        <f t="shared" si="4"/>
        <v>0</v>
      </c>
      <c r="K84" s="24">
        <f t="shared" si="5"/>
        <v>0</v>
      </c>
    </row>
    <row r="85" spans="1:11" x14ac:dyDescent="0.35">
      <c r="A85" s="6">
        <v>44</v>
      </c>
      <c r="B85" s="6" t="s">
        <v>149</v>
      </c>
      <c r="C85" s="6">
        <v>83</v>
      </c>
      <c r="D85" s="6">
        <v>318.3</v>
      </c>
      <c r="E85" s="6" t="s">
        <v>1013</v>
      </c>
      <c r="F85" s="24">
        <v>1</v>
      </c>
      <c r="G85" s="24">
        <v>1</v>
      </c>
      <c r="H85" s="24">
        <v>1</v>
      </c>
      <c r="I85" s="24">
        <f t="shared" si="3"/>
        <v>1</v>
      </c>
      <c r="J85" s="24">
        <f t="shared" si="4"/>
        <v>0</v>
      </c>
      <c r="K85" s="24">
        <f t="shared" si="5"/>
        <v>0</v>
      </c>
    </row>
    <row r="86" spans="1:11" x14ac:dyDescent="0.35">
      <c r="A86" s="6">
        <v>45</v>
      </c>
      <c r="B86" s="6" t="s">
        <v>150</v>
      </c>
      <c r="C86" s="6">
        <v>84</v>
      </c>
      <c r="D86" s="6">
        <v>292.3</v>
      </c>
      <c r="E86" s="6" t="s">
        <v>1014</v>
      </c>
      <c r="F86" s="24">
        <v>1</v>
      </c>
      <c r="G86" s="24">
        <v>1</v>
      </c>
      <c r="H86" s="24">
        <v>1</v>
      </c>
      <c r="I86" s="24">
        <f t="shared" si="3"/>
        <v>1</v>
      </c>
      <c r="J86" s="24">
        <f t="shared" si="4"/>
        <v>0</v>
      </c>
      <c r="K86" s="24">
        <f t="shared" si="5"/>
        <v>0</v>
      </c>
    </row>
    <row r="87" spans="1:11" x14ac:dyDescent="0.35">
      <c r="A87" s="6">
        <v>46</v>
      </c>
      <c r="B87" s="6" t="s">
        <v>151</v>
      </c>
      <c r="C87" s="6">
        <v>85</v>
      </c>
      <c r="D87" s="6">
        <v>292.3</v>
      </c>
      <c r="E87" s="6" t="s">
        <v>1015</v>
      </c>
      <c r="F87" s="24">
        <v>1</v>
      </c>
      <c r="G87" s="24">
        <v>1</v>
      </c>
      <c r="H87" s="24">
        <v>1</v>
      </c>
      <c r="I87" s="24">
        <f t="shared" si="3"/>
        <v>1</v>
      </c>
      <c r="J87" s="24">
        <f t="shared" si="4"/>
        <v>0</v>
      </c>
      <c r="K87" s="24">
        <f t="shared" si="5"/>
        <v>0</v>
      </c>
    </row>
    <row r="88" spans="1:11" x14ac:dyDescent="0.35">
      <c r="A88" s="6">
        <v>47</v>
      </c>
      <c r="B88" s="6" t="s">
        <v>152</v>
      </c>
      <c r="C88" s="6">
        <v>86</v>
      </c>
      <c r="D88" s="6">
        <v>262.2</v>
      </c>
      <c r="E88" s="6" t="s">
        <v>1016</v>
      </c>
      <c r="F88" s="24">
        <v>1</v>
      </c>
      <c r="G88" s="24">
        <v>1</v>
      </c>
      <c r="H88" s="24">
        <v>1</v>
      </c>
      <c r="I88" s="24">
        <f t="shared" si="3"/>
        <v>1</v>
      </c>
      <c r="J88" s="24">
        <f t="shared" si="4"/>
        <v>0</v>
      </c>
      <c r="K88" s="24">
        <f t="shared" si="5"/>
        <v>0</v>
      </c>
    </row>
    <row r="89" spans="1:11" x14ac:dyDescent="0.35">
      <c r="A89" s="6">
        <v>48</v>
      </c>
      <c r="B89" s="6" t="s">
        <v>153</v>
      </c>
      <c r="C89" s="6">
        <v>87</v>
      </c>
      <c r="D89" s="6">
        <v>292.3</v>
      </c>
      <c r="E89" s="6" t="s">
        <v>1015</v>
      </c>
      <c r="F89" s="24">
        <v>1</v>
      </c>
      <c r="G89" s="24">
        <v>1</v>
      </c>
      <c r="H89" s="24">
        <v>1</v>
      </c>
      <c r="I89" s="24">
        <f t="shared" si="3"/>
        <v>1</v>
      </c>
      <c r="J89" s="24">
        <f t="shared" si="4"/>
        <v>0</v>
      </c>
      <c r="K89" s="24">
        <f t="shared" si="5"/>
        <v>0</v>
      </c>
    </row>
    <row r="90" spans="1:11" x14ac:dyDescent="0.35">
      <c r="A90" s="6">
        <v>49</v>
      </c>
      <c r="B90" s="6" t="s">
        <v>173</v>
      </c>
      <c r="C90" s="6">
        <v>88</v>
      </c>
      <c r="D90" s="6">
        <v>318.3</v>
      </c>
      <c r="E90" s="6" t="s">
        <v>1017</v>
      </c>
      <c r="F90" s="24">
        <v>1</v>
      </c>
      <c r="G90" s="24">
        <v>1</v>
      </c>
      <c r="H90" s="24">
        <v>1</v>
      </c>
      <c r="I90" s="24">
        <f t="shared" si="3"/>
        <v>1</v>
      </c>
      <c r="J90" s="24">
        <f t="shared" si="4"/>
        <v>0</v>
      </c>
      <c r="K90" s="24">
        <f t="shared" si="5"/>
        <v>0</v>
      </c>
    </row>
    <row r="91" spans="1:11" x14ac:dyDescent="0.35">
      <c r="A91" s="6">
        <v>50</v>
      </c>
      <c r="B91" s="6" t="s">
        <v>176</v>
      </c>
      <c r="C91" s="6">
        <v>89</v>
      </c>
      <c r="D91" s="6">
        <v>318.3</v>
      </c>
      <c r="E91" s="6" t="s">
        <v>1018</v>
      </c>
      <c r="F91" s="24">
        <v>1</v>
      </c>
      <c r="G91" s="24">
        <v>1</v>
      </c>
      <c r="H91" s="24">
        <v>1</v>
      </c>
      <c r="I91" s="24">
        <f t="shared" si="3"/>
        <v>1</v>
      </c>
      <c r="J91" s="24">
        <f t="shared" si="4"/>
        <v>0</v>
      </c>
      <c r="K91" s="24">
        <f t="shared" si="5"/>
        <v>0</v>
      </c>
    </row>
    <row r="92" spans="1:11" x14ac:dyDescent="0.35">
      <c r="A92" s="6">
        <v>51</v>
      </c>
      <c r="B92" s="6" t="s">
        <v>177</v>
      </c>
      <c r="C92" s="6">
        <v>90</v>
      </c>
      <c r="D92" s="6">
        <v>318.3</v>
      </c>
      <c r="E92" s="6" t="s">
        <v>1019</v>
      </c>
      <c r="F92" s="24">
        <v>1</v>
      </c>
      <c r="G92" s="24">
        <v>1</v>
      </c>
      <c r="H92" s="24">
        <v>1</v>
      </c>
      <c r="I92" s="24">
        <f t="shared" si="3"/>
        <v>1</v>
      </c>
      <c r="J92" s="24">
        <f t="shared" si="4"/>
        <v>0</v>
      </c>
      <c r="K92" s="24">
        <f t="shared" si="5"/>
        <v>0</v>
      </c>
    </row>
    <row r="93" spans="1:11" x14ac:dyDescent="0.35">
      <c r="A93" s="6">
        <v>52</v>
      </c>
      <c r="B93" s="6" t="s">
        <v>178</v>
      </c>
      <c r="C93" s="6">
        <v>91</v>
      </c>
      <c r="D93" s="6">
        <v>318.3</v>
      </c>
      <c r="E93" s="6" t="s">
        <v>1020</v>
      </c>
      <c r="F93" s="24">
        <v>1</v>
      </c>
      <c r="G93" s="24">
        <v>1</v>
      </c>
      <c r="H93" s="24">
        <v>1</v>
      </c>
      <c r="I93" s="24">
        <f t="shared" si="3"/>
        <v>1</v>
      </c>
      <c r="J93" s="24">
        <f t="shared" si="4"/>
        <v>0</v>
      </c>
      <c r="K93" s="24">
        <f t="shared" si="5"/>
        <v>0</v>
      </c>
    </row>
    <row r="94" spans="1:11" x14ac:dyDescent="0.35">
      <c r="A94" s="6">
        <v>53</v>
      </c>
      <c r="B94" s="6" t="s">
        <v>180</v>
      </c>
      <c r="C94" s="6">
        <v>92</v>
      </c>
      <c r="D94" s="6">
        <v>318.3</v>
      </c>
      <c r="E94" s="6" t="s">
        <v>1021</v>
      </c>
      <c r="F94" s="24">
        <v>1</v>
      </c>
      <c r="G94" s="24">
        <v>1</v>
      </c>
      <c r="H94" s="24">
        <v>1</v>
      </c>
      <c r="I94" s="24">
        <f t="shared" si="3"/>
        <v>1</v>
      </c>
      <c r="J94" s="24">
        <f t="shared" si="4"/>
        <v>0</v>
      </c>
      <c r="K94" s="24">
        <f t="shared" si="5"/>
        <v>0</v>
      </c>
    </row>
    <row r="95" spans="1:11" x14ac:dyDescent="0.35">
      <c r="A95" s="6">
        <v>54</v>
      </c>
      <c r="B95" s="6" t="s">
        <v>181</v>
      </c>
      <c r="C95" s="6">
        <v>93</v>
      </c>
      <c r="D95" s="6">
        <v>318.3</v>
      </c>
      <c r="E95" s="6" t="s">
        <v>1022</v>
      </c>
      <c r="F95" s="24">
        <v>1</v>
      </c>
      <c r="G95" s="24">
        <v>1</v>
      </c>
      <c r="H95" s="24">
        <v>1</v>
      </c>
      <c r="I95" s="24">
        <f t="shared" si="3"/>
        <v>1</v>
      </c>
      <c r="J95" s="24">
        <f t="shared" si="4"/>
        <v>0</v>
      </c>
      <c r="K95" s="24">
        <f t="shared" si="5"/>
        <v>0</v>
      </c>
    </row>
    <row r="96" spans="1:11" x14ac:dyDescent="0.35">
      <c r="A96" s="6">
        <v>55</v>
      </c>
      <c r="B96" s="6" t="s">
        <v>365</v>
      </c>
      <c r="C96" s="6">
        <v>94</v>
      </c>
      <c r="D96" s="6">
        <v>264.2</v>
      </c>
      <c r="E96" s="6" t="s">
        <v>1023</v>
      </c>
      <c r="F96" s="24">
        <v>1</v>
      </c>
      <c r="G96" s="24">
        <v>1</v>
      </c>
      <c r="H96" s="24">
        <v>1</v>
      </c>
      <c r="I96" s="24">
        <f t="shared" si="3"/>
        <v>1</v>
      </c>
      <c r="J96" s="24">
        <f t="shared" si="4"/>
        <v>0</v>
      </c>
      <c r="K96" s="24">
        <f t="shared" si="5"/>
        <v>0</v>
      </c>
    </row>
    <row r="97" spans="1:11" x14ac:dyDescent="0.35">
      <c r="A97" s="6">
        <v>56</v>
      </c>
      <c r="B97" s="6" t="s">
        <v>368</v>
      </c>
      <c r="C97" s="6">
        <v>95</v>
      </c>
      <c r="D97" s="6">
        <v>264.2</v>
      </c>
      <c r="E97" s="6" t="s">
        <v>1024</v>
      </c>
      <c r="F97" s="24">
        <v>1</v>
      </c>
      <c r="G97" s="24">
        <v>1</v>
      </c>
      <c r="H97" s="24">
        <v>1</v>
      </c>
      <c r="I97" s="24">
        <f t="shared" si="3"/>
        <v>1</v>
      </c>
      <c r="J97" s="24">
        <f t="shared" si="4"/>
        <v>0</v>
      </c>
      <c r="K97" s="24">
        <f t="shared" si="5"/>
        <v>0</v>
      </c>
    </row>
    <row r="98" spans="1:11" x14ac:dyDescent="0.35">
      <c r="A98" s="6">
        <v>57</v>
      </c>
      <c r="B98" s="6" t="s">
        <v>41</v>
      </c>
      <c r="C98" s="6">
        <v>96</v>
      </c>
      <c r="D98" s="6">
        <v>264.2</v>
      </c>
      <c r="E98" s="6" t="s">
        <v>1025</v>
      </c>
      <c r="F98" s="24">
        <v>1</v>
      </c>
      <c r="G98" s="24">
        <v>1</v>
      </c>
      <c r="H98" s="24">
        <v>1</v>
      </c>
      <c r="I98" s="24">
        <f t="shared" si="3"/>
        <v>1</v>
      </c>
      <c r="J98" s="24">
        <f t="shared" si="4"/>
        <v>0</v>
      </c>
      <c r="K98" s="24">
        <f t="shared" si="5"/>
        <v>0</v>
      </c>
    </row>
    <row r="99" spans="1:11" x14ac:dyDescent="0.35">
      <c r="A99" s="6">
        <v>58</v>
      </c>
      <c r="B99" s="6" t="s">
        <v>42</v>
      </c>
      <c r="C99" s="6">
        <v>97</v>
      </c>
      <c r="D99" s="6">
        <v>264.2</v>
      </c>
      <c r="E99" s="6" t="s">
        <v>1026</v>
      </c>
      <c r="F99" s="24">
        <v>1</v>
      </c>
      <c r="G99" s="24">
        <v>1</v>
      </c>
      <c r="H99" s="24">
        <v>1</v>
      </c>
      <c r="I99" s="24">
        <f t="shared" si="3"/>
        <v>1</v>
      </c>
      <c r="J99" s="24">
        <f t="shared" si="4"/>
        <v>0</v>
      </c>
      <c r="K99" s="24">
        <f t="shared" si="5"/>
        <v>0</v>
      </c>
    </row>
    <row r="100" spans="1:11" x14ac:dyDescent="0.35">
      <c r="A100" s="6">
        <v>59</v>
      </c>
      <c r="B100" s="6" t="s">
        <v>43</v>
      </c>
      <c r="C100" s="6">
        <v>98</v>
      </c>
      <c r="D100" s="6">
        <v>264.2</v>
      </c>
      <c r="E100" s="6" t="s">
        <v>1027</v>
      </c>
      <c r="F100" s="24">
        <v>1</v>
      </c>
      <c r="G100" s="24">
        <v>1</v>
      </c>
      <c r="H100" s="24">
        <v>1</v>
      </c>
      <c r="I100" s="24">
        <f t="shared" si="3"/>
        <v>1</v>
      </c>
      <c r="J100" s="24">
        <f t="shared" si="4"/>
        <v>0</v>
      </c>
      <c r="K100" s="24">
        <f t="shared" si="5"/>
        <v>0</v>
      </c>
    </row>
    <row r="101" spans="1:11" x14ac:dyDescent="0.35">
      <c r="A101" s="6">
        <v>60</v>
      </c>
      <c r="B101" s="6" t="s">
        <v>44</v>
      </c>
      <c r="C101" s="6">
        <v>99</v>
      </c>
      <c r="D101" s="6">
        <v>264.2</v>
      </c>
      <c r="E101" s="6" t="s">
        <v>1028</v>
      </c>
      <c r="F101" s="24">
        <v>1</v>
      </c>
      <c r="G101" s="24">
        <v>1</v>
      </c>
      <c r="H101" s="24">
        <v>1</v>
      </c>
      <c r="I101" s="24">
        <f t="shared" si="3"/>
        <v>1</v>
      </c>
      <c r="J101" s="24">
        <f t="shared" si="4"/>
        <v>0</v>
      </c>
      <c r="K101" s="24">
        <f t="shared" si="5"/>
        <v>0</v>
      </c>
    </row>
    <row r="102" spans="1:11" x14ac:dyDescent="0.35">
      <c r="A102" s="6">
        <v>61</v>
      </c>
      <c r="B102" s="6" t="s">
        <v>45</v>
      </c>
      <c r="C102" s="6">
        <v>100</v>
      </c>
      <c r="D102" s="6">
        <v>264.2</v>
      </c>
      <c r="E102" s="6" t="s">
        <v>1029</v>
      </c>
      <c r="F102" s="24">
        <v>1</v>
      </c>
      <c r="G102" s="24">
        <v>1</v>
      </c>
      <c r="H102" s="24">
        <v>1</v>
      </c>
      <c r="I102" s="24">
        <f t="shared" si="3"/>
        <v>1</v>
      </c>
      <c r="J102" s="24">
        <f t="shared" si="4"/>
        <v>0</v>
      </c>
      <c r="K102" s="24">
        <f t="shared" si="5"/>
        <v>0</v>
      </c>
    </row>
    <row r="103" spans="1:11" x14ac:dyDescent="0.35">
      <c r="A103" s="57">
        <v>62</v>
      </c>
      <c r="B103" s="57" t="s">
        <v>46</v>
      </c>
      <c r="C103" s="6">
        <v>101</v>
      </c>
      <c r="D103" s="6">
        <v>264.2</v>
      </c>
      <c r="E103" s="6" t="s">
        <v>1030</v>
      </c>
      <c r="F103" s="24">
        <v>0.73728813559322037</v>
      </c>
      <c r="G103" s="24">
        <v>0.82608695652173914</v>
      </c>
      <c r="H103" s="24">
        <v>0.76271186440677963</v>
      </c>
      <c r="I103" s="24">
        <f t="shared" si="3"/>
        <v>0.79439941046425933</v>
      </c>
      <c r="J103" s="24">
        <f t="shared" si="4"/>
        <v>4.4812957392809973E-2</v>
      </c>
      <c r="K103" s="24">
        <f t="shared" si="5"/>
        <v>5.6411116124344282E-2</v>
      </c>
    </row>
    <row r="104" spans="1:11" x14ac:dyDescent="0.35">
      <c r="A104" s="57"/>
      <c r="B104" s="57"/>
      <c r="C104" s="6">
        <v>102</v>
      </c>
      <c r="D104" s="6">
        <v>292.3</v>
      </c>
      <c r="E104" s="6" t="s">
        <v>956</v>
      </c>
      <c r="F104" s="24">
        <v>0.26271186440677968</v>
      </c>
      <c r="G104" s="24">
        <v>0.17391304347826086</v>
      </c>
      <c r="H104" s="24">
        <v>0.23728813559322035</v>
      </c>
      <c r="I104" s="24">
        <f t="shared" si="3"/>
        <v>0.20560058953574062</v>
      </c>
      <c r="J104" s="24">
        <f t="shared" si="4"/>
        <v>4.4812957392809903E-2</v>
      </c>
      <c r="K104" s="24">
        <f t="shared" si="5"/>
        <v>0.21796123004316501</v>
      </c>
    </row>
    <row r="105" spans="1:11" x14ac:dyDescent="0.35">
      <c r="A105" s="6">
        <v>63</v>
      </c>
      <c r="B105" s="6" t="s">
        <v>47</v>
      </c>
      <c r="C105" s="6">
        <v>103</v>
      </c>
      <c r="D105" s="6">
        <v>292.3</v>
      </c>
      <c r="E105" s="6" t="s">
        <v>1031</v>
      </c>
      <c r="F105" s="24">
        <v>1</v>
      </c>
      <c r="G105" s="24">
        <v>1</v>
      </c>
      <c r="H105" s="24">
        <v>1</v>
      </c>
      <c r="I105" s="24">
        <f t="shared" si="3"/>
        <v>1</v>
      </c>
      <c r="J105" s="24">
        <f t="shared" si="4"/>
        <v>0</v>
      </c>
      <c r="K105" s="24">
        <f t="shared" si="5"/>
        <v>0</v>
      </c>
    </row>
    <row r="106" spans="1:11" x14ac:dyDescent="0.35">
      <c r="A106" s="6">
        <v>64</v>
      </c>
      <c r="B106" s="6" t="s">
        <v>48</v>
      </c>
      <c r="C106" s="6">
        <v>104</v>
      </c>
      <c r="D106" s="6">
        <v>264.2</v>
      </c>
      <c r="E106" s="6" t="s">
        <v>1032</v>
      </c>
      <c r="F106" s="24">
        <v>1</v>
      </c>
      <c r="G106" s="24">
        <v>1</v>
      </c>
      <c r="H106" s="24">
        <v>1</v>
      </c>
      <c r="I106" s="24">
        <f t="shared" si="3"/>
        <v>1</v>
      </c>
      <c r="J106" s="24">
        <f t="shared" si="4"/>
        <v>0</v>
      </c>
      <c r="K106" s="24">
        <f t="shared" si="5"/>
        <v>0</v>
      </c>
    </row>
    <row r="107" spans="1:11" x14ac:dyDescent="0.35">
      <c r="A107" s="57">
        <v>65</v>
      </c>
      <c r="B107" s="57" t="s">
        <v>49</v>
      </c>
      <c r="C107" s="6">
        <v>105</v>
      </c>
      <c r="D107" s="6">
        <v>250.2</v>
      </c>
      <c r="E107" s="6" t="s">
        <v>1033</v>
      </c>
      <c r="F107" s="24">
        <v>0.32258064516129031</v>
      </c>
      <c r="G107" s="24">
        <v>0.35294117647058826</v>
      </c>
      <c r="H107" s="24">
        <v>0.33333333333333331</v>
      </c>
      <c r="I107" s="24">
        <f t="shared" si="3"/>
        <v>0.34313725490196079</v>
      </c>
      <c r="J107" s="24">
        <f t="shared" si="4"/>
        <v>1.3864838846795079E-2</v>
      </c>
      <c r="K107" s="24">
        <f t="shared" si="5"/>
        <v>4.0406101782088519E-2</v>
      </c>
    </row>
    <row r="108" spans="1:11" x14ac:dyDescent="0.35">
      <c r="A108" s="57"/>
      <c r="B108" s="57"/>
      <c r="C108" s="6">
        <v>106</v>
      </c>
      <c r="D108" s="6">
        <v>264.2</v>
      </c>
      <c r="E108" s="6" t="s">
        <v>1034</v>
      </c>
      <c r="F108" s="24">
        <v>0.67741935483870963</v>
      </c>
      <c r="G108" s="24">
        <v>0.6470588235294118</v>
      </c>
      <c r="H108" s="24">
        <v>0.66666666666666663</v>
      </c>
      <c r="I108" s="24">
        <f t="shared" si="3"/>
        <v>0.65686274509803921</v>
      </c>
      <c r="J108" s="24">
        <f t="shared" si="4"/>
        <v>1.3864838846795E-2</v>
      </c>
      <c r="K108" s="24">
        <f t="shared" si="5"/>
        <v>2.1107665110046119E-2</v>
      </c>
    </row>
    <row r="109" spans="1:11" x14ac:dyDescent="0.35">
      <c r="A109" s="57">
        <v>66</v>
      </c>
      <c r="B109" s="57" t="s">
        <v>50</v>
      </c>
      <c r="C109" s="6">
        <v>107</v>
      </c>
      <c r="D109" s="6">
        <v>264.2</v>
      </c>
      <c r="E109" s="6" t="s">
        <v>1035</v>
      </c>
      <c r="F109" s="24">
        <v>0.68995633187772931</v>
      </c>
      <c r="G109" s="24">
        <v>0.69747899159663862</v>
      </c>
      <c r="H109" s="24">
        <v>0.7056277056277056</v>
      </c>
      <c r="I109" s="24">
        <f t="shared" si="3"/>
        <v>0.70155334861217211</v>
      </c>
      <c r="J109" s="24">
        <f t="shared" si="4"/>
        <v>5.7620109493174308E-3</v>
      </c>
      <c r="K109" s="24">
        <f t="shared" si="5"/>
        <v>8.2132185110597288E-3</v>
      </c>
    </row>
    <row r="110" spans="1:11" x14ac:dyDescent="0.35">
      <c r="A110" s="57"/>
      <c r="B110" s="57"/>
      <c r="C110" s="6">
        <v>108</v>
      </c>
      <c r="D110" s="6">
        <v>292.3</v>
      </c>
      <c r="E110" s="6" t="s">
        <v>1036</v>
      </c>
      <c r="F110" s="24">
        <v>0.31004366812227074</v>
      </c>
      <c r="G110" s="24">
        <v>0.30252100840336132</v>
      </c>
      <c r="H110" s="24">
        <v>0.2943722943722944</v>
      </c>
      <c r="I110" s="24">
        <f t="shared" si="3"/>
        <v>0.29844665138782789</v>
      </c>
      <c r="J110" s="24">
        <f t="shared" si="4"/>
        <v>5.7620109493173926E-3</v>
      </c>
      <c r="K110" s="24">
        <f t="shared" si="5"/>
        <v>1.9306669793489249E-2</v>
      </c>
    </row>
    <row r="111" spans="1:11" x14ac:dyDescent="0.35">
      <c r="A111" s="6">
        <v>67</v>
      </c>
      <c r="B111" s="6" t="s">
        <v>51</v>
      </c>
      <c r="C111" s="6">
        <v>109</v>
      </c>
      <c r="D111" s="6">
        <v>292.3</v>
      </c>
      <c r="E111" s="6" t="s">
        <v>1037</v>
      </c>
      <c r="F111" s="24">
        <v>1</v>
      </c>
      <c r="G111" s="24">
        <v>1</v>
      </c>
      <c r="H111" s="24">
        <v>1</v>
      </c>
      <c r="I111" s="24">
        <f t="shared" si="3"/>
        <v>1</v>
      </c>
      <c r="J111" s="24">
        <f t="shared" si="4"/>
        <v>0</v>
      </c>
      <c r="K111" s="24">
        <f t="shared" si="5"/>
        <v>0</v>
      </c>
    </row>
    <row r="112" spans="1:11" x14ac:dyDescent="0.35">
      <c r="A112" s="57">
        <v>68</v>
      </c>
      <c r="B112" s="57" t="s">
        <v>52</v>
      </c>
      <c r="C112" s="6">
        <v>110</v>
      </c>
      <c r="D112" s="6">
        <v>264.2</v>
      </c>
      <c r="E112" s="6" t="s">
        <v>1038</v>
      </c>
      <c r="F112" s="24">
        <v>0.27272727272727271</v>
      </c>
      <c r="G112" s="24">
        <v>0.24840764331210191</v>
      </c>
      <c r="H112" s="24">
        <v>0.28048780487804881</v>
      </c>
      <c r="I112" s="24">
        <f t="shared" si="3"/>
        <v>0.26444772409507533</v>
      </c>
      <c r="J112" s="24">
        <f t="shared" si="4"/>
        <v>2.2684099784841101E-2</v>
      </c>
      <c r="K112" s="24">
        <f t="shared" si="5"/>
        <v>8.5779145433997464E-2</v>
      </c>
    </row>
    <row r="113" spans="1:11" x14ac:dyDescent="0.35">
      <c r="A113" s="57"/>
      <c r="B113" s="57"/>
      <c r="C113" s="6">
        <v>111</v>
      </c>
      <c r="D113" s="6">
        <v>292.3</v>
      </c>
      <c r="E113" s="6" t="s">
        <v>1039</v>
      </c>
      <c r="F113" s="24">
        <v>0.72727272727272729</v>
      </c>
      <c r="G113" s="24">
        <v>0.75159235668789814</v>
      </c>
      <c r="H113" s="24">
        <v>0.71951219512195119</v>
      </c>
      <c r="I113" s="24">
        <f t="shared" si="3"/>
        <v>0.73555227590492467</v>
      </c>
      <c r="J113" s="24">
        <f t="shared" si="4"/>
        <v>2.2684099784841143E-2</v>
      </c>
      <c r="K113" s="24">
        <f t="shared" si="5"/>
        <v>3.0839548089132991E-2</v>
      </c>
    </row>
    <row r="114" spans="1:11" x14ac:dyDescent="0.35">
      <c r="A114" s="6">
        <v>69</v>
      </c>
      <c r="B114" s="6" t="s">
        <v>154</v>
      </c>
      <c r="C114" s="6">
        <v>112</v>
      </c>
      <c r="D114" s="6">
        <v>318.3</v>
      </c>
      <c r="E114" s="6" t="s">
        <v>1040</v>
      </c>
      <c r="F114" s="24">
        <v>1</v>
      </c>
      <c r="G114" s="24">
        <v>1</v>
      </c>
      <c r="H114" s="24">
        <v>1</v>
      </c>
      <c r="I114" s="24">
        <f t="shared" si="3"/>
        <v>1</v>
      </c>
      <c r="J114" s="24">
        <f t="shared" si="4"/>
        <v>0</v>
      </c>
      <c r="K114" s="24">
        <f t="shared" si="5"/>
        <v>0</v>
      </c>
    </row>
    <row r="115" spans="1:11" x14ac:dyDescent="0.35">
      <c r="A115" s="6">
        <v>70</v>
      </c>
      <c r="B115" s="6" t="s">
        <v>155</v>
      </c>
      <c r="C115" s="6">
        <v>113</v>
      </c>
      <c r="D115" s="6">
        <v>318.3</v>
      </c>
      <c r="E115" s="6" t="s">
        <v>1041</v>
      </c>
      <c r="F115" s="24">
        <v>1</v>
      </c>
      <c r="G115" s="24">
        <v>1</v>
      </c>
      <c r="H115" s="24">
        <v>1</v>
      </c>
      <c r="I115" s="24">
        <f t="shared" si="3"/>
        <v>1</v>
      </c>
      <c r="J115" s="24">
        <f t="shared" si="4"/>
        <v>0</v>
      </c>
      <c r="K115" s="24">
        <f t="shared" si="5"/>
        <v>0</v>
      </c>
    </row>
    <row r="116" spans="1:11" x14ac:dyDescent="0.35">
      <c r="A116" s="6">
        <v>71</v>
      </c>
      <c r="B116" s="6" t="s">
        <v>928</v>
      </c>
      <c r="C116" s="6">
        <v>114</v>
      </c>
      <c r="D116" s="6">
        <v>318.3</v>
      </c>
      <c r="E116" s="6" t="s">
        <v>1042</v>
      </c>
      <c r="F116" s="24">
        <v>1</v>
      </c>
      <c r="G116" s="24">
        <v>1</v>
      </c>
      <c r="H116" s="24">
        <v>1</v>
      </c>
      <c r="I116" s="24">
        <f t="shared" si="3"/>
        <v>1</v>
      </c>
      <c r="J116" s="24">
        <f t="shared" si="4"/>
        <v>0</v>
      </c>
      <c r="K116" s="24">
        <f t="shared" si="5"/>
        <v>0</v>
      </c>
    </row>
    <row r="117" spans="1:11" x14ac:dyDescent="0.35">
      <c r="A117" s="6">
        <v>72</v>
      </c>
      <c r="B117" s="6" t="s">
        <v>929</v>
      </c>
      <c r="C117" s="6">
        <v>115</v>
      </c>
      <c r="D117" s="6">
        <v>318.3</v>
      </c>
      <c r="E117" s="6" t="s">
        <v>1043</v>
      </c>
      <c r="F117" s="24">
        <v>1</v>
      </c>
      <c r="G117" s="24">
        <v>1</v>
      </c>
      <c r="H117" s="24">
        <v>1</v>
      </c>
      <c r="I117" s="24">
        <f t="shared" si="3"/>
        <v>1</v>
      </c>
      <c r="J117" s="24">
        <f t="shared" si="4"/>
        <v>0</v>
      </c>
      <c r="K117" s="24">
        <f t="shared" si="5"/>
        <v>0</v>
      </c>
    </row>
    <row r="118" spans="1:11" x14ac:dyDescent="0.35">
      <c r="A118" s="6">
        <v>73</v>
      </c>
      <c r="B118" s="6" t="s">
        <v>930</v>
      </c>
      <c r="C118" s="6">
        <v>116</v>
      </c>
      <c r="D118" s="6">
        <v>318.3</v>
      </c>
      <c r="E118" s="6" t="s">
        <v>1044</v>
      </c>
      <c r="F118" s="24">
        <v>1</v>
      </c>
      <c r="G118" s="24">
        <v>1</v>
      </c>
      <c r="H118" s="24">
        <v>1</v>
      </c>
      <c r="I118" s="24">
        <f t="shared" si="3"/>
        <v>1</v>
      </c>
      <c r="J118" s="24">
        <f t="shared" si="4"/>
        <v>0</v>
      </c>
      <c r="K118" s="24">
        <f t="shared" si="5"/>
        <v>0</v>
      </c>
    </row>
    <row r="119" spans="1:11" x14ac:dyDescent="0.35">
      <c r="A119" s="6">
        <v>74</v>
      </c>
      <c r="B119" s="6" t="s">
        <v>156</v>
      </c>
      <c r="C119" s="6">
        <v>117</v>
      </c>
      <c r="D119" s="6">
        <v>264.2</v>
      </c>
      <c r="E119" s="6" t="s">
        <v>1045</v>
      </c>
      <c r="F119" s="24">
        <v>1</v>
      </c>
      <c r="G119" s="24">
        <v>1</v>
      </c>
      <c r="H119" s="24">
        <v>1</v>
      </c>
      <c r="I119" s="24">
        <f t="shared" si="3"/>
        <v>1</v>
      </c>
      <c r="J119" s="24">
        <f t="shared" si="4"/>
        <v>0</v>
      </c>
      <c r="K119" s="24">
        <f t="shared" si="5"/>
        <v>0</v>
      </c>
    </row>
    <row r="120" spans="1:11" x14ac:dyDescent="0.35">
      <c r="A120" s="6">
        <v>75</v>
      </c>
      <c r="B120" s="6" t="s">
        <v>927</v>
      </c>
      <c r="C120" s="6">
        <v>118</v>
      </c>
      <c r="D120" s="6">
        <v>264.2</v>
      </c>
      <c r="E120" s="6" t="s">
        <v>1046</v>
      </c>
      <c r="F120" s="24">
        <v>1</v>
      </c>
      <c r="G120" s="24">
        <v>1</v>
      </c>
      <c r="H120" s="24">
        <v>1</v>
      </c>
      <c r="I120" s="24">
        <f t="shared" si="3"/>
        <v>1</v>
      </c>
      <c r="J120" s="24">
        <f t="shared" si="4"/>
        <v>0</v>
      </c>
      <c r="K120" s="24">
        <f t="shared" si="5"/>
        <v>0</v>
      </c>
    </row>
    <row r="121" spans="1:11" x14ac:dyDescent="0.35">
      <c r="A121" s="6">
        <v>76</v>
      </c>
      <c r="B121" s="6" t="s">
        <v>376</v>
      </c>
      <c r="C121" s="6">
        <v>119</v>
      </c>
      <c r="D121" s="6">
        <v>264.2</v>
      </c>
      <c r="E121" s="6" t="s">
        <v>1047</v>
      </c>
      <c r="F121" s="24">
        <v>1</v>
      </c>
      <c r="G121" s="24">
        <v>1</v>
      </c>
      <c r="H121" s="24">
        <v>1</v>
      </c>
      <c r="I121" s="24">
        <f t="shared" si="3"/>
        <v>1</v>
      </c>
      <c r="J121" s="24">
        <f t="shared" si="4"/>
        <v>0</v>
      </c>
      <c r="K121" s="24">
        <f t="shared" si="5"/>
        <v>0</v>
      </c>
    </row>
    <row r="122" spans="1:11" x14ac:dyDescent="0.35">
      <c r="A122" s="6">
        <v>77</v>
      </c>
      <c r="B122" s="6" t="s">
        <v>53</v>
      </c>
      <c r="C122" s="6">
        <v>120</v>
      </c>
      <c r="D122" s="6">
        <v>264.2</v>
      </c>
      <c r="E122" s="6" t="s">
        <v>1048</v>
      </c>
      <c r="F122" s="24">
        <v>1</v>
      </c>
      <c r="G122" s="24">
        <v>1</v>
      </c>
      <c r="H122" s="24">
        <v>1</v>
      </c>
      <c r="I122" s="24">
        <f t="shared" si="3"/>
        <v>1</v>
      </c>
      <c r="J122" s="24">
        <f t="shared" si="4"/>
        <v>0</v>
      </c>
      <c r="K122" s="24">
        <f t="shared" si="5"/>
        <v>0</v>
      </c>
    </row>
    <row r="123" spans="1:11" x14ac:dyDescent="0.35">
      <c r="A123" s="6">
        <v>78</v>
      </c>
      <c r="B123" s="6" t="s">
        <v>60</v>
      </c>
      <c r="C123" s="6">
        <v>121</v>
      </c>
      <c r="D123" s="6">
        <v>264.2</v>
      </c>
      <c r="E123" s="6" t="s">
        <v>1049</v>
      </c>
      <c r="F123" s="24">
        <v>1</v>
      </c>
      <c r="G123" s="24">
        <v>1</v>
      </c>
      <c r="H123" s="24">
        <v>1</v>
      </c>
      <c r="I123" s="24">
        <f t="shared" si="3"/>
        <v>1</v>
      </c>
      <c r="J123" s="24">
        <f t="shared" si="4"/>
        <v>0</v>
      </c>
      <c r="K123" s="24">
        <f t="shared" si="5"/>
        <v>0</v>
      </c>
    </row>
    <row r="124" spans="1:11" x14ac:dyDescent="0.35">
      <c r="A124" s="6">
        <v>79</v>
      </c>
      <c r="B124" s="6" t="s">
        <v>63</v>
      </c>
      <c r="C124" s="6">
        <v>122</v>
      </c>
      <c r="D124" s="6">
        <v>264.2</v>
      </c>
      <c r="E124" s="6" t="s">
        <v>1050</v>
      </c>
      <c r="F124" s="24">
        <v>1</v>
      </c>
      <c r="G124" s="24">
        <v>1</v>
      </c>
      <c r="H124" s="24">
        <v>1</v>
      </c>
      <c r="I124" s="24">
        <f t="shared" si="3"/>
        <v>1</v>
      </c>
      <c r="J124" s="24">
        <f t="shared" si="4"/>
        <v>0</v>
      </c>
      <c r="K124" s="24">
        <f t="shared" si="5"/>
        <v>0</v>
      </c>
    </row>
    <row r="125" spans="1:11" x14ac:dyDescent="0.35">
      <c r="A125" s="6">
        <v>80</v>
      </c>
      <c r="B125" s="6" t="s">
        <v>64</v>
      </c>
      <c r="C125" s="6">
        <v>123</v>
      </c>
      <c r="D125" s="6">
        <v>264.2</v>
      </c>
      <c r="E125" s="6" t="s">
        <v>1051</v>
      </c>
      <c r="F125" s="24">
        <v>1</v>
      </c>
      <c r="G125" s="24">
        <v>1</v>
      </c>
      <c r="H125" s="24">
        <v>1</v>
      </c>
      <c r="I125" s="24">
        <f t="shared" si="3"/>
        <v>1</v>
      </c>
      <c r="J125" s="24">
        <f t="shared" si="4"/>
        <v>0</v>
      </c>
      <c r="K125" s="24">
        <f t="shared" si="5"/>
        <v>0</v>
      </c>
    </row>
    <row r="126" spans="1:11" x14ac:dyDescent="0.35">
      <c r="A126" s="57">
        <v>81</v>
      </c>
      <c r="B126" s="57" t="s">
        <v>65</v>
      </c>
      <c r="C126" s="6">
        <v>124</v>
      </c>
      <c r="D126" s="6">
        <v>264.2</v>
      </c>
      <c r="E126" s="6" t="s">
        <v>1052</v>
      </c>
      <c r="F126" s="24">
        <v>0.78181818181818186</v>
      </c>
      <c r="G126" s="24">
        <v>0.83783783783783783</v>
      </c>
      <c r="H126" s="24">
        <v>0.86956521739130432</v>
      </c>
      <c r="I126" s="24">
        <f t="shared" si="3"/>
        <v>0.85370152761457108</v>
      </c>
      <c r="J126" s="24">
        <f t="shared" si="4"/>
        <v>2.2434645231535575E-2</v>
      </c>
      <c r="K126" s="24">
        <f t="shared" si="5"/>
        <v>2.6279260966327288E-2</v>
      </c>
    </row>
    <row r="127" spans="1:11" x14ac:dyDescent="0.35">
      <c r="A127" s="57"/>
      <c r="B127" s="57"/>
      <c r="C127" s="6">
        <v>125</v>
      </c>
      <c r="D127" s="6">
        <v>292.3</v>
      </c>
      <c r="E127" s="6" t="s">
        <v>1053</v>
      </c>
      <c r="F127" s="24">
        <v>0.21818181818181817</v>
      </c>
      <c r="G127" s="24">
        <v>0.16216216216216217</v>
      </c>
      <c r="H127" s="24">
        <v>0.13043478260869565</v>
      </c>
      <c r="I127" s="24">
        <f t="shared" si="3"/>
        <v>0.14629847238542892</v>
      </c>
      <c r="J127" s="24">
        <f t="shared" si="4"/>
        <v>2.2434645231535343E-2</v>
      </c>
      <c r="K127" s="24">
        <f t="shared" si="5"/>
        <v>0.15334845857057489</v>
      </c>
    </row>
    <row r="128" spans="1:11" x14ac:dyDescent="0.35">
      <c r="A128" s="57">
        <v>82</v>
      </c>
      <c r="B128" s="57" t="s">
        <v>66</v>
      </c>
      <c r="C128" s="6">
        <v>126</v>
      </c>
      <c r="D128" s="6">
        <v>264.2</v>
      </c>
      <c r="E128" s="6" t="s">
        <v>1054</v>
      </c>
      <c r="F128" s="24">
        <v>0.5641025641025641</v>
      </c>
      <c r="G128" s="24">
        <v>0.84210526315789469</v>
      </c>
      <c r="H128" s="24">
        <v>0.6</v>
      </c>
      <c r="I128" s="24">
        <f t="shared" si="3"/>
        <v>0.72105263157894739</v>
      </c>
      <c r="J128" s="24">
        <f t="shared" si="4"/>
        <v>0.17119427333989995</v>
      </c>
      <c r="K128" s="24">
        <f t="shared" si="5"/>
        <v>0.23742271485095612</v>
      </c>
    </row>
    <row r="129" spans="1:11" x14ac:dyDescent="0.35">
      <c r="A129" s="57"/>
      <c r="B129" s="57"/>
      <c r="C129" s="6">
        <v>127</v>
      </c>
      <c r="D129" s="6">
        <v>292.3</v>
      </c>
      <c r="E129" s="6" t="s">
        <v>1055</v>
      </c>
      <c r="F129" s="24">
        <v>0.4358974358974359</v>
      </c>
      <c r="G129" s="24">
        <v>0.15789473684210525</v>
      </c>
      <c r="H129" s="24">
        <v>0.4</v>
      </c>
      <c r="I129" s="24">
        <f t="shared" si="3"/>
        <v>0.27894736842105261</v>
      </c>
      <c r="J129" s="24">
        <f t="shared" si="4"/>
        <v>0.17119427333990109</v>
      </c>
      <c r="K129" s="24">
        <f t="shared" si="5"/>
        <v>0.61371531952040015</v>
      </c>
    </row>
    <row r="130" spans="1:11" x14ac:dyDescent="0.35">
      <c r="A130" s="57">
        <v>83</v>
      </c>
      <c r="B130" s="57" t="s">
        <v>67</v>
      </c>
      <c r="C130" s="6">
        <v>128</v>
      </c>
      <c r="D130" s="6">
        <v>264.2</v>
      </c>
      <c r="E130" s="6" t="s">
        <v>1056</v>
      </c>
      <c r="F130" s="24">
        <v>0.8033707865168539</v>
      </c>
      <c r="G130" s="24">
        <v>0.91286307053941906</v>
      </c>
      <c r="H130" s="24">
        <v>0.875</v>
      </c>
      <c r="I130" s="24">
        <f t="shared" si="3"/>
        <v>0.89393153526970948</v>
      </c>
      <c r="J130" s="24">
        <f t="shared" si="4"/>
        <v>2.6773233934967808E-2</v>
      </c>
      <c r="K130" s="24">
        <f t="shared" si="5"/>
        <v>2.9949982609003736E-2</v>
      </c>
    </row>
    <row r="131" spans="1:11" x14ac:dyDescent="0.35">
      <c r="A131" s="57"/>
      <c r="B131" s="57"/>
      <c r="C131" s="6">
        <v>129</v>
      </c>
      <c r="D131" s="6">
        <v>292.3</v>
      </c>
      <c r="E131" s="6" t="s">
        <v>1057</v>
      </c>
      <c r="F131" s="24">
        <v>0.19662921348314608</v>
      </c>
      <c r="G131" s="24">
        <v>8.7136929460580909E-2</v>
      </c>
      <c r="H131" s="24">
        <v>0.125</v>
      </c>
      <c r="I131" s="24">
        <f t="shared" si="3"/>
        <v>0.10606846473029045</v>
      </c>
      <c r="J131" s="24">
        <f t="shared" si="4"/>
        <v>2.677323393496784E-2</v>
      </c>
      <c r="K131" s="24">
        <f t="shared" si="5"/>
        <v>0.25241464560693394</v>
      </c>
    </row>
    <row r="132" spans="1:11" x14ac:dyDescent="0.35">
      <c r="A132" s="57">
        <v>84</v>
      </c>
      <c r="B132" s="57" t="s">
        <v>68</v>
      </c>
      <c r="C132" s="6">
        <v>130</v>
      </c>
      <c r="D132" s="6">
        <v>264.2</v>
      </c>
      <c r="E132" s="6" t="s">
        <v>1058</v>
      </c>
      <c r="F132" s="24">
        <v>0.80869565217391304</v>
      </c>
      <c r="G132" s="24">
        <v>0.69090909090909092</v>
      </c>
      <c r="H132" s="24">
        <v>0.72</v>
      </c>
      <c r="I132" s="24">
        <f t="shared" ref="I132:I195" si="6">AVERAGE(G132:H132)</f>
        <v>0.70545454545454545</v>
      </c>
      <c r="J132" s="24">
        <f t="shared" ref="J132:J195" si="7">STDEV(G132:H132)</f>
        <v>2.0570379089063177E-2</v>
      </c>
      <c r="K132" s="24">
        <f t="shared" ref="K132:K195" si="8">J132/I132</f>
        <v>2.9159042523156566E-2</v>
      </c>
    </row>
    <row r="133" spans="1:11" x14ac:dyDescent="0.35">
      <c r="A133" s="57"/>
      <c r="B133" s="57"/>
      <c r="C133" s="6">
        <v>131</v>
      </c>
      <c r="D133" s="6">
        <v>292.3</v>
      </c>
      <c r="E133" s="6" t="s">
        <v>1059</v>
      </c>
      <c r="F133" s="24">
        <v>0.19130434782608696</v>
      </c>
      <c r="G133" s="24">
        <v>0.30909090909090908</v>
      </c>
      <c r="H133" s="24">
        <v>0.28000000000000003</v>
      </c>
      <c r="I133" s="24">
        <f t="shared" si="6"/>
        <v>0.29454545454545455</v>
      </c>
      <c r="J133" s="24">
        <f t="shared" si="7"/>
        <v>2.0570379089063177E-2</v>
      </c>
      <c r="K133" s="24">
        <f t="shared" si="8"/>
        <v>6.9837706783856465E-2</v>
      </c>
    </row>
    <row r="134" spans="1:11" x14ac:dyDescent="0.35">
      <c r="A134" s="57">
        <v>85</v>
      </c>
      <c r="B134" s="57" t="s">
        <v>69</v>
      </c>
      <c r="C134" s="6">
        <v>132</v>
      </c>
      <c r="D134" s="6">
        <v>264.2</v>
      </c>
      <c r="E134" s="6" t="s">
        <v>1060</v>
      </c>
      <c r="F134" s="24">
        <v>0.15846994535519127</v>
      </c>
      <c r="G134" s="24">
        <v>0.12048192771084337</v>
      </c>
      <c r="H134" s="24">
        <v>0.14634146341463414</v>
      </c>
      <c r="I134" s="24">
        <f t="shared" si="6"/>
        <v>0.13341169556273874</v>
      </c>
      <c r="J134" s="24">
        <f t="shared" si="7"/>
        <v>1.8285453054486089E-2</v>
      </c>
      <c r="K134" s="24">
        <f t="shared" si="8"/>
        <v>0.13706034525201799</v>
      </c>
    </row>
    <row r="135" spans="1:11" x14ac:dyDescent="0.35">
      <c r="A135" s="57"/>
      <c r="B135" s="57"/>
      <c r="C135" s="6">
        <v>133</v>
      </c>
      <c r="D135" s="6">
        <v>292.3</v>
      </c>
      <c r="E135" s="6" t="s">
        <v>1061</v>
      </c>
      <c r="F135" s="24">
        <v>0.84153005464480879</v>
      </c>
      <c r="G135" s="24">
        <v>0.87951807228915657</v>
      </c>
      <c r="H135" s="24">
        <v>0.85365853658536583</v>
      </c>
      <c r="I135" s="24">
        <f t="shared" si="6"/>
        <v>0.8665883044372612</v>
      </c>
      <c r="J135" s="24">
        <f t="shared" si="7"/>
        <v>1.8285453054486069E-2</v>
      </c>
      <c r="K135" s="24">
        <f t="shared" si="8"/>
        <v>2.1100507543036995E-2</v>
      </c>
    </row>
    <row r="136" spans="1:11" x14ac:dyDescent="0.35">
      <c r="A136" s="6">
        <v>86</v>
      </c>
      <c r="B136" s="6" t="s">
        <v>70</v>
      </c>
      <c r="C136" s="6">
        <v>134</v>
      </c>
      <c r="D136" s="6">
        <v>292.3</v>
      </c>
      <c r="E136" s="6" t="s">
        <v>1062</v>
      </c>
      <c r="F136" s="24">
        <v>1</v>
      </c>
      <c r="G136" s="24">
        <v>1</v>
      </c>
      <c r="H136" s="24">
        <v>1</v>
      </c>
      <c r="I136" s="24">
        <f t="shared" si="6"/>
        <v>1</v>
      </c>
      <c r="J136" s="24">
        <f t="shared" si="7"/>
        <v>0</v>
      </c>
      <c r="K136" s="24">
        <f t="shared" si="8"/>
        <v>0</v>
      </c>
    </row>
    <row r="137" spans="1:11" x14ac:dyDescent="0.35">
      <c r="A137" s="6">
        <v>87</v>
      </c>
      <c r="B137" s="6" t="s">
        <v>71</v>
      </c>
      <c r="C137" s="6">
        <v>135</v>
      </c>
      <c r="D137" s="6">
        <v>264.2</v>
      </c>
      <c r="E137" s="6" t="s">
        <v>1063</v>
      </c>
      <c r="F137" s="24">
        <v>1</v>
      </c>
      <c r="G137" s="24">
        <v>1</v>
      </c>
      <c r="H137" s="24">
        <v>1</v>
      </c>
      <c r="I137" s="24">
        <f t="shared" si="6"/>
        <v>1</v>
      </c>
      <c r="J137" s="24">
        <f t="shared" si="7"/>
        <v>0</v>
      </c>
      <c r="K137" s="24">
        <f t="shared" si="8"/>
        <v>0</v>
      </c>
    </row>
    <row r="138" spans="1:11" x14ac:dyDescent="0.35">
      <c r="A138" s="6">
        <v>88</v>
      </c>
      <c r="B138" s="6" t="s">
        <v>72</v>
      </c>
      <c r="C138" s="6">
        <v>136</v>
      </c>
      <c r="D138" s="6">
        <v>264.2</v>
      </c>
      <c r="E138" s="6" t="s">
        <v>1064</v>
      </c>
      <c r="F138" s="24">
        <v>1</v>
      </c>
      <c r="G138" s="24">
        <v>1</v>
      </c>
      <c r="H138" s="24">
        <v>1</v>
      </c>
      <c r="I138" s="24">
        <f t="shared" si="6"/>
        <v>1</v>
      </c>
      <c r="J138" s="24">
        <f t="shared" si="7"/>
        <v>0</v>
      </c>
      <c r="K138" s="24">
        <f t="shared" si="8"/>
        <v>0</v>
      </c>
    </row>
    <row r="139" spans="1:11" x14ac:dyDescent="0.35">
      <c r="A139" s="57">
        <v>89</v>
      </c>
      <c r="B139" s="57" t="s">
        <v>73</v>
      </c>
      <c r="C139" s="6">
        <v>137</v>
      </c>
      <c r="D139" s="6">
        <v>264.2</v>
      </c>
      <c r="E139" s="6" t="s">
        <v>1065</v>
      </c>
      <c r="F139" s="24">
        <v>0.77500000000000002</v>
      </c>
      <c r="G139" s="24">
        <v>0.96091205211726383</v>
      </c>
      <c r="H139" s="24">
        <v>0.84745762711864403</v>
      </c>
      <c r="I139" s="24">
        <f t="shared" si="6"/>
        <v>0.90418483961795393</v>
      </c>
      <c r="J139" s="24">
        <f t="shared" si="7"/>
        <v>8.0224393272144617E-2</v>
      </c>
      <c r="K139" s="24">
        <f t="shared" si="8"/>
        <v>8.8725656256348984E-2</v>
      </c>
    </row>
    <row r="140" spans="1:11" x14ac:dyDescent="0.35">
      <c r="A140" s="57"/>
      <c r="B140" s="57"/>
      <c r="C140" s="6">
        <v>138</v>
      </c>
      <c r="D140" s="6">
        <v>292.3</v>
      </c>
      <c r="E140" s="6" t="s">
        <v>1066</v>
      </c>
      <c r="F140" s="24">
        <v>0.22500000000000001</v>
      </c>
      <c r="G140" s="24">
        <v>3.9087947882736153E-2</v>
      </c>
      <c r="H140" s="24">
        <v>0.15254237288135594</v>
      </c>
      <c r="I140" s="24">
        <f t="shared" si="6"/>
        <v>9.5815160382046044E-2</v>
      </c>
      <c r="J140" s="24">
        <f t="shared" si="7"/>
        <v>8.0224393272144617E-2</v>
      </c>
      <c r="K140" s="24">
        <f t="shared" si="8"/>
        <v>0.83728287832806425</v>
      </c>
    </row>
    <row r="141" spans="1:11" x14ac:dyDescent="0.35">
      <c r="A141" s="57">
        <v>90</v>
      </c>
      <c r="B141" s="57" t="s">
        <v>74</v>
      </c>
      <c r="C141" s="6">
        <v>139</v>
      </c>
      <c r="D141" s="6">
        <v>264.2</v>
      </c>
      <c r="E141" s="6" t="s">
        <v>1067</v>
      </c>
      <c r="F141" s="24">
        <v>0.4731182795698925</v>
      </c>
      <c r="G141" s="24">
        <v>0.6</v>
      </c>
      <c r="H141" s="24">
        <v>0.4642857142857143</v>
      </c>
      <c r="I141" s="24">
        <f t="shared" si="6"/>
        <v>0.53214285714285714</v>
      </c>
      <c r="J141" s="24">
        <f t="shared" si="7"/>
        <v>9.59644917324598E-2</v>
      </c>
      <c r="K141" s="24">
        <f t="shared" si="8"/>
        <v>0.18033595761804527</v>
      </c>
    </row>
    <row r="142" spans="1:11" x14ac:dyDescent="0.35">
      <c r="A142" s="57"/>
      <c r="B142" s="57"/>
      <c r="C142" s="6">
        <v>140</v>
      </c>
      <c r="D142" s="6">
        <v>292.3</v>
      </c>
      <c r="E142" s="6" t="s">
        <v>1068</v>
      </c>
      <c r="F142" s="24">
        <v>0.5268817204301075</v>
      </c>
      <c r="G142" s="24">
        <v>0.4</v>
      </c>
      <c r="H142" s="24">
        <v>0.5357142857142857</v>
      </c>
      <c r="I142" s="24">
        <f t="shared" si="6"/>
        <v>0.46785714285714286</v>
      </c>
      <c r="J142" s="24">
        <f t="shared" si="7"/>
        <v>9.5964491732460092E-2</v>
      </c>
      <c r="K142" s="24">
        <f t="shared" si="8"/>
        <v>0.20511494416098339</v>
      </c>
    </row>
    <row r="143" spans="1:11" x14ac:dyDescent="0.35">
      <c r="A143" s="57">
        <v>91</v>
      </c>
      <c r="B143" s="57" t="s">
        <v>75</v>
      </c>
      <c r="C143" s="6">
        <v>141</v>
      </c>
      <c r="D143" s="6">
        <v>264.2</v>
      </c>
      <c r="E143" s="6" t="s">
        <v>1069</v>
      </c>
      <c r="F143" s="24">
        <v>6.5714285714285711E-2</v>
      </c>
      <c r="G143" s="24">
        <v>5.8823529411764705E-2</v>
      </c>
      <c r="H143" s="24">
        <v>5.7613168724279837E-2</v>
      </c>
      <c r="I143" s="24">
        <f t="shared" si="6"/>
        <v>5.8218349068022271E-2</v>
      </c>
      <c r="J143" s="24">
        <f t="shared" si="7"/>
        <v>8.55854249802162E-4</v>
      </c>
      <c r="K143" s="24">
        <f t="shared" si="8"/>
        <v>1.4700764681632977E-2</v>
      </c>
    </row>
    <row r="144" spans="1:11" x14ac:dyDescent="0.35">
      <c r="A144" s="57"/>
      <c r="B144" s="57"/>
      <c r="C144" s="6">
        <v>142</v>
      </c>
      <c r="D144" s="6">
        <v>292.3</v>
      </c>
      <c r="E144" s="6" t="s">
        <v>1070</v>
      </c>
      <c r="F144" s="24">
        <v>0.8828571428571429</v>
      </c>
      <c r="G144" s="24">
        <v>0.82352941176470584</v>
      </c>
      <c r="H144" s="24">
        <v>0.9135802469135802</v>
      </c>
      <c r="I144" s="24">
        <f t="shared" si="6"/>
        <v>0.86855482933914296</v>
      </c>
      <c r="J144" s="24">
        <f t="shared" si="7"/>
        <v>6.3675556185280965E-2</v>
      </c>
      <c r="K144" s="24">
        <f t="shared" si="8"/>
        <v>7.3312074303621994E-2</v>
      </c>
    </row>
    <row r="145" spans="1:11" x14ac:dyDescent="0.35">
      <c r="A145" s="57"/>
      <c r="B145" s="57"/>
      <c r="C145" s="6">
        <v>143</v>
      </c>
      <c r="D145" s="6">
        <v>290.3</v>
      </c>
      <c r="E145" s="6" t="s">
        <v>1071</v>
      </c>
      <c r="F145" s="24">
        <v>5.1428571428571428E-2</v>
      </c>
      <c r="G145" s="24">
        <v>0.11764705882352941</v>
      </c>
      <c r="H145" s="24">
        <v>2.8806584362139918E-2</v>
      </c>
      <c r="I145" s="24">
        <f t="shared" si="6"/>
        <v>7.3226821592834668E-2</v>
      </c>
      <c r="J145" s="24">
        <f t="shared" si="7"/>
        <v>6.2819701935478811E-2</v>
      </c>
      <c r="K145" s="24">
        <f t="shared" si="8"/>
        <v>0.85787830973706758</v>
      </c>
    </row>
    <row r="146" spans="1:11" x14ac:dyDescent="0.35">
      <c r="A146" s="6">
        <v>92</v>
      </c>
      <c r="B146" s="6" t="s">
        <v>76</v>
      </c>
      <c r="C146" s="6">
        <v>144</v>
      </c>
      <c r="D146" s="6">
        <v>292.3</v>
      </c>
      <c r="E146" s="6" t="s">
        <v>1072</v>
      </c>
      <c r="F146" s="24">
        <v>1</v>
      </c>
      <c r="G146" s="24">
        <v>1</v>
      </c>
      <c r="H146" s="24">
        <v>1</v>
      </c>
      <c r="I146" s="24">
        <f t="shared" si="6"/>
        <v>1</v>
      </c>
      <c r="J146" s="24">
        <f t="shared" si="7"/>
        <v>0</v>
      </c>
      <c r="K146" s="24">
        <f t="shared" si="8"/>
        <v>0</v>
      </c>
    </row>
    <row r="147" spans="1:11" x14ac:dyDescent="0.35">
      <c r="A147" s="6">
        <v>93</v>
      </c>
      <c r="B147" s="6" t="s">
        <v>77</v>
      </c>
      <c r="C147" s="6">
        <v>145</v>
      </c>
      <c r="D147" s="6">
        <v>292.3</v>
      </c>
      <c r="E147" s="6" t="s">
        <v>1073</v>
      </c>
      <c r="F147" s="24">
        <v>1</v>
      </c>
      <c r="G147" s="24">
        <v>1</v>
      </c>
      <c r="H147" s="24">
        <v>1</v>
      </c>
      <c r="I147" s="24">
        <f t="shared" si="6"/>
        <v>1</v>
      </c>
      <c r="J147" s="24">
        <f t="shared" si="7"/>
        <v>0</v>
      </c>
      <c r="K147" s="24">
        <f t="shared" si="8"/>
        <v>0</v>
      </c>
    </row>
    <row r="148" spans="1:11" x14ac:dyDescent="0.35">
      <c r="A148" s="57">
        <v>94</v>
      </c>
      <c r="B148" s="57" t="s">
        <v>78</v>
      </c>
      <c r="C148" s="6">
        <v>146</v>
      </c>
      <c r="D148" s="6">
        <v>264.2</v>
      </c>
      <c r="E148" s="6" t="s">
        <v>1074</v>
      </c>
      <c r="F148" s="24">
        <v>0.91509433962264153</v>
      </c>
      <c r="G148" s="24">
        <v>0.95588235294117652</v>
      </c>
      <c r="H148" s="24">
        <v>0.94444444444444442</v>
      </c>
      <c r="I148" s="24">
        <f t="shared" si="6"/>
        <v>0.95016339869281041</v>
      </c>
      <c r="J148" s="24">
        <f t="shared" si="7"/>
        <v>8.0878226606304945E-3</v>
      </c>
      <c r="K148" s="24">
        <f t="shared" si="8"/>
        <v>8.5120334794597814E-3</v>
      </c>
    </row>
    <row r="149" spans="1:11" x14ac:dyDescent="0.35">
      <c r="A149" s="57"/>
      <c r="B149" s="57"/>
      <c r="C149" s="6">
        <v>147</v>
      </c>
      <c r="D149" s="6">
        <v>292.3</v>
      </c>
      <c r="E149" s="6" t="s">
        <v>1075</v>
      </c>
      <c r="F149" s="24">
        <v>8.4905660377358486E-2</v>
      </c>
      <c r="G149" s="24">
        <v>4.4117647058823532E-2</v>
      </c>
      <c r="H149" s="24">
        <v>5.5555555555555552E-2</v>
      </c>
      <c r="I149" s="24">
        <f t="shared" si="6"/>
        <v>4.9836601307189546E-2</v>
      </c>
      <c r="J149" s="24">
        <f t="shared" si="7"/>
        <v>8.0878226606303991E-3</v>
      </c>
      <c r="K149" s="24">
        <f t="shared" si="8"/>
        <v>0.16228680223953457</v>
      </c>
    </row>
    <row r="150" spans="1:11" x14ac:dyDescent="0.35">
      <c r="A150" s="6">
        <v>95</v>
      </c>
      <c r="B150" s="6" t="s">
        <v>79</v>
      </c>
      <c r="C150" s="6">
        <v>148</v>
      </c>
      <c r="D150" s="6">
        <v>292.3</v>
      </c>
      <c r="E150" s="6" t="s">
        <v>1076</v>
      </c>
      <c r="F150" s="24">
        <v>1</v>
      </c>
      <c r="G150" s="24">
        <v>1</v>
      </c>
      <c r="H150" s="24">
        <v>1</v>
      </c>
      <c r="I150" s="24">
        <f t="shared" si="6"/>
        <v>1</v>
      </c>
      <c r="J150" s="24">
        <f t="shared" si="7"/>
        <v>0</v>
      </c>
      <c r="K150" s="24">
        <f t="shared" si="8"/>
        <v>0</v>
      </c>
    </row>
    <row r="151" spans="1:11" x14ac:dyDescent="0.35">
      <c r="A151" s="57">
        <v>96</v>
      </c>
      <c r="B151" s="57" t="s">
        <v>80</v>
      </c>
      <c r="C151" s="6">
        <v>149</v>
      </c>
      <c r="D151" s="6">
        <v>264.2</v>
      </c>
      <c r="E151" s="6" t="s">
        <v>1077</v>
      </c>
      <c r="F151" s="24">
        <v>7.6335877862595422E-2</v>
      </c>
      <c r="G151" s="24">
        <v>0.13559322033898305</v>
      </c>
      <c r="H151" s="24">
        <v>8.8495575221238937E-2</v>
      </c>
      <c r="I151" s="24">
        <f t="shared" si="6"/>
        <v>0.11204439778011099</v>
      </c>
      <c r="J151" s="24">
        <f t="shared" si="7"/>
        <v>3.3303064240674356E-2</v>
      </c>
      <c r="K151" s="24">
        <f t="shared" si="8"/>
        <v>0.29723096290840151</v>
      </c>
    </row>
    <row r="152" spans="1:11" x14ac:dyDescent="0.35">
      <c r="A152" s="57"/>
      <c r="B152" s="57"/>
      <c r="C152" s="6">
        <v>150</v>
      </c>
      <c r="D152" s="6">
        <v>292.3</v>
      </c>
      <c r="E152" s="6" t="s">
        <v>1078</v>
      </c>
      <c r="F152" s="24">
        <v>0.83206106870229013</v>
      </c>
      <c r="G152" s="24">
        <v>0.6271186440677966</v>
      </c>
      <c r="H152" s="24">
        <v>0.76991150442477874</v>
      </c>
      <c r="I152" s="24">
        <f t="shared" si="6"/>
        <v>0.69851507424628767</v>
      </c>
      <c r="J152" s="24">
        <f t="shared" si="7"/>
        <v>0.10096979986344612</v>
      </c>
      <c r="K152" s="24">
        <f t="shared" si="8"/>
        <v>0.14454920671883084</v>
      </c>
    </row>
    <row r="153" spans="1:11" x14ac:dyDescent="0.35">
      <c r="A153" s="57"/>
      <c r="B153" s="57"/>
      <c r="C153" s="6">
        <v>151</v>
      </c>
      <c r="D153" s="6">
        <v>290.3</v>
      </c>
      <c r="E153" s="6" t="s">
        <v>1079</v>
      </c>
      <c r="F153" s="24">
        <v>9.1603053435114504E-2</v>
      </c>
      <c r="G153" s="24">
        <v>0.23728813559322035</v>
      </c>
      <c r="H153" s="24">
        <v>0.1415929203539823</v>
      </c>
      <c r="I153" s="24">
        <f t="shared" si="6"/>
        <v>0.18944052797360134</v>
      </c>
      <c r="J153" s="24">
        <f t="shared" si="7"/>
        <v>6.7666735622771396E-2</v>
      </c>
      <c r="K153" s="24">
        <f t="shared" si="8"/>
        <v>0.35719249912669587</v>
      </c>
    </row>
    <row r="154" spans="1:11" x14ac:dyDescent="0.35">
      <c r="A154" s="6">
        <v>97</v>
      </c>
      <c r="B154" s="6" t="s">
        <v>81</v>
      </c>
      <c r="C154" s="6">
        <v>152</v>
      </c>
      <c r="D154" s="6">
        <v>264.2</v>
      </c>
      <c r="E154" s="6" t="s">
        <v>1080</v>
      </c>
      <c r="F154" s="24">
        <v>1</v>
      </c>
      <c r="G154" s="24">
        <v>1</v>
      </c>
      <c r="H154" s="24">
        <v>1</v>
      </c>
      <c r="I154" s="24">
        <f t="shared" si="6"/>
        <v>1</v>
      </c>
      <c r="J154" s="24">
        <f t="shared" si="7"/>
        <v>0</v>
      </c>
      <c r="K154" s="24">
        <f t="shared" si="8"/>
        <v>0</v>
      </c>
    </row>
    <row r="155" spans="1:11" x14ac:dyDescent="0.35">
      <c r="A155" s="57">
        <v>98</v>
      </c>
      <c r="B155" s="57" t="s">
        <v>82</v>
      </c>
      <c r="C155" s="6">
        <v>153</v>
      </c>
      <c r="D155" s="6">
        <v>264.2</v>
      </c>
      <c r="E155" s="6" t="s">
        <v>1081</v>
      </c>
      <c r="F155" s="24">
        <v>0.75384615384615383</v>
      </c>
      <c r="G155" s="24">
        <v>0.67647058823529416</v>
      </c>
      <c r="H155" s="24">
        <v>0.68965517241379315</v>
      </c>
      <c r="I155" s="24">
        <f t="shared" si="6"/>
        <v>0.68306288032454365</v>
      </c>
      <c r="J155" s="24">
        <f t="shared" si="7"/>
        <v>9.3229088797415031E-3</v>
      </c>
      <c r="K155" s="24">
        <f t="shared" si="8"/>
        <v>1.3648683230029875E-2</v>
      </c>
    </row>
    <row r="156" spans="1:11" x14ac:dyDescent="0.35">
      <c r="A156" s="57"/>
      <c r="B156" s="57"/>
      <c r="C156" s="6">
        <v>154</v>
      </c>
      <c r="D156" s="6">
        <v>292.3</v>
      </c>
      <c r="E156" s="6" t="s">
        <v>1082</v>
      </c>
      <c r="F156" s="24">
        <v>0.24615384615384617</v>
      </c>
      <c r="G156" s="24">
        <v>0.3235294117647059</v>
      </c>
      <c r="H156" s="24">
        <v>0.31034482758620691</v>
      </c>
      <c r="I156" s="24">
        <f t="shared" si="6"/>
        <v>0.3169371196754564</v>
      </c>
      <c r="J156" s="24">
        <f t="shared" si="7"/>
        <v>9.3229088797415031E-3</v>
      </c>
      <c r="K156" s="24">
        <f t="shared" si="8"/>
        <v>2.9415642097360389E-2</v>
      </c>
    </row>
    <row r="157" spans="1:11" x14ac:dyDescent="0.35">
      <c r="A157" s="6">
        <v>99</v>
      </c>
      <c r="B157" s="6" t="s">
        <v>161</v>
      </c>
      <c r="C157" s="6">
        <v>155</v>
      </c>
      <c r="D157" s="6">
        <v>318.3</v>
      </c>
      <c r="E157" s="6" t="s">
        <v>1083</v>
      </c>
      <c r="F157" s="24">
        <v>1</v>
      </c>
      <c r="G157" s="24">
        <v>1</v>
      </c>
      <c r="H157" s="24">
        <v>1</v>
      </c>
      <c r="I157" s="24">
        <f t="shared" si="6"/>
        <v>1</v>
      </c>
      <c r="J157" s="24">
        <f t="shared" si="7"/>
        <v>0</v>
      </c>
      <c r="K157" s="24">
        <f t="shared" si="8"/>
        <v>0</v>
      </c>
    </row>
    <row r="158" spans="1:11" x14ac:dyDescent="0.35">
      <c r="A158" s="6">
        <v>100</v>
      </c>
      <c r="B158" s="6" t="s">
        <v>162</v>
      </c>
      <c r="C158" s="6">
        <v>156</v>
      </c>
      <c r="D158" s="6">
        <v>318.3</v>
      </c>
      <c r="E158" s="6" t="s">
        <v>1084</v>
      </c>
      <c r="F158" s="24">
        <v>1</v>
      </c>
      <c r="G158" s="24">
        <v>1</v>
      </c>
      <c r="H158" s="24">
        <v>1</v>
      </c>
      <c r="I158" s="24">
        <f t="shared" si="6"/>
        <v>1</v>
      </c>
      <c r="J158" s="24">
        <f t="shared" si="7"/>
        <v>0</v>
      </c>
      <c r="K158" s="24">
        <f t="shared" si="8"/>
        <v>0</v>
      </c>
    </row>
    <row r="159" spans="1:11" x14ac:dyDescent="0.35">
      <c r="A159" s="6">
        <v>101</v>
      </c>
      <c r="B159" s="6" t="s">
        <v>164</v>
      </c>
      <c r="C159" s="6">
        <v>157</v>
      </c>
      <c r="D159" s="6">
        <v>318.3</v>
      </c>
      <c r="E159" s="6" t="s">
        <v>1085</v>
      </c>
      <c r="F159" s="24">
        <v>1</v>
      </c>
      <c r="G159" s="24">
        <v>1</v>
      </c>
      <c r="H159" s="24">
        <v>1</v>
      </c>
      <c r="I159" s="24">
        <f t="shared" si="6"/>
        <v>1</v>
      </c>
      <c r="J159" s="24">
        <f t="shared" si="7"/>
        <v>0</v>
      </c>
      <c r="K159" s="24">
        <f t="shared" si="8"/>
        <v>0</v>
      </c>
    </row>
    <row r="160" spans="1:11" x14ac:dyDescent="0.35">
      <c r="A160" s="6">
        <v>102</v>
      </c>
      <c r="B160" s="6" t="s">
        <v>163</v>
      </c>
      <c r="C160" s="6">
        <v>158</v>
      </c>
      <c r="D160" s="6">
        <v>318.3</v>
      </c>
      <c r="E160" s="6" t="s">
        <v>1086</v>
      </c>
      <c r="F160" s="24">
        <v>1</v>
      </c>
      <c r="G160" s="24">
        <v>1</v>
      </c>
      <c r="H160" s="24">
        <v>1</v>
      </c>
      <c r="I160" s="24">
        <f t="shared" si="6"/>
        <v>1</v>
      </c>
      <c r="J160" s="24">
        <f t="shared" si="7"/>
        <v>0</v>
      </c>
      <c r="K160" s="24">
        <f t="shared" si="8"/>
        <v>0</v>
      </c>
    </row>
    <row r="161" spans="1:11" x14ac:dyDescent="0.35">
      <c r="A161" s="6">
        <v>103</v>
      </c>
      <c r="B161" s="6" t="s">
        <v>379</v>
      </c>
      <c r="C161" s="6">
        <v>159</v>
      </c>
      <c r="D161" s="6">
        <v>264.2</v>
      </c>
      <c r="E161" s="6" t="s">
        <v>1087</v>
      </c>
      <c r="F161" s="24">
        <v>1</v>
      </c>
      <c r="G161" s="24">
        <v>1</v>
      </c>
      <c r="H161" s="24">
        <v>1</v>
      </c>
      <c r="I161" s="24">
        <f t="shared" si="6"/>
        <v>1</v>
      </c>
      <c r="J161" s="24">
        <f t="shared" si="7"/>
        <v>0</v>
      </c>
      <c r="K161" s="24">
        <f t="shared" si="8"/>
        <v>0</v>
      </c>
    </row>
    <row r="162" spans="1:11" x14ac:dyDescent="0.35">
      <c r="A162" s="6">
        <v>104</v>
      </c>
      <c r="B162" s="6" t="s">
        <v>865</v>
      </c>
      <c r="C162" s="6">
        <v>160</v>
      </c>
      <c r="D162" s="6">
        <v>264.2</v>
      </c>
      <c r="E162" s="6" t="s">
        <v>1088</v>
      </c>
      <c r="F162" s="24">
        <v>1</v>
      </c>
      <c r="G162" s="24">
        <v>1</v>
      </c>
      <c r="H162" s="24">
        <v>1</v>
      </c>
      <c r="I162" s="24">
        <f t="shared" si="6"/>
        <v>1</v>
      </c>
      <c r="J162" s="24">
        <f t="shared" si="7"/>
        <v>0</v>
      </c>
      <c r="K162" s="24">
        <f t="shared" si="8"/>
        <v>0</v>
      </c>
    </row>
    <row r="163" spans="1:11" x14ac:dyDescent="0.35">
      <c r="A163" s="6">
        <v>105</v>
      </c>
      <c r="B163" s="6" t="s">
        <v>83</v>
      </c>
      <c r="C163" s="6">
        <v>161</v>
      </c>
      <c r="D163" s="6">
        <v>264.2</v>
      </c>
      <c r="E163" s="6" t="s">
        <v>1089</v>
      </c>
      <c r="F163" s="24">
        <v>1</v>
      </c>
      <c r="G163" s="24">
        <v>1</v>
      </c>
      <c r="H163" s="24">
        <v>1</v>
      </c>
      <c r="I163" s="24">
        <f t="shared" si="6"/>
        <v>1</v>
      </c>
      <c r="J163" s="24">
        <f t="shared" si="7"/>
        <v>0</v>
      </c>
      <c r="K163" s="24">
        <f t="shared" si="8"/>
        <v>0</v>
      </c>
    </row>
    <row r="164" spans="1:11" x14ac:dyDescent="0.35">
      <c r="A164" s="6">
        <v>106</v>
      </c>
      <c r="B164" s="6" t="s">
        <v>84</v>
      </c>
      <c r="C164" s="6">
        <v>162</v>
      </c>
      <c r="D164" s="6">
        <v>292.3</v>
      </c>
      <c r="E164" s="6" t="s">
        <v>1090</v>
      </c>
      <c r="F164" s="24">
        <v>1</v>
      </c>
      <c r="G164" s="24">
        <v>1</v>
      </c>
      <c r="H164" s="24">
        <v>1</v>
      </c>
      <c r="I164" s="24">
        <f t="shared" si="6"/>
        <v>1</v>
      </c>
      <c r="J164" s="24">
        <f t="shared" si="7"/>
        <v>0</v>
      </c>
      <c r="K164" s="24">
        <f t="shared" si="8"/>
        <v>0</v>
      </c>
    </row>
    <row r="165" spans="1:11" x14ac:dyDescent="0.35">
      <c r="A165" s="6">
        <v>107</v>
      </c>
      <c r="B165" s="6" t="s">
        <v>85</v>
      </c>
      <c r="C165" s="6">
        <v>163</v>
      </c>
      <c r="D165" s="6">
        <v>264.2</v>
      </c>
      <c r="E165" s="6" t="s">
        <v>1091</v>
      </c>
      <c r="F165" s="24">
        <v>1</v>
      </c>
      <c r="G165" s="24">
        <v>1</v>
      </c>
      <c r="H165" s="24">
        <v>1</v>
      </c>
      <c r="I165" s="24">
        <f t="shared" si="6"/>
        <v>1</v>
      </c>
      <c r="J165" s="24">
        <f t="shared" si="7"/>
        <v>0</v>
      </c>
      <c r="K165" s="24">
        <f t="shared" si="8"/>
        <v>0</v>
      </c>
    </row>
    <row r="166" spans="1:11" x14ac:dyDescent="0.35">
      <c r="A166" s="6">
        <v>108</v>
      </c>
      <c r="B166" s="6" t="s">
        <v>86</v>
      </c>
      <c r="C166" s="6">
        <v>164</v>
      </c>
      <c r="D166" s="6">
        <v>264.2</v>
      </c>
      <c r="E166" s="6" t="s">
        <v>1092</v>
      </c>
      <c r="F166" s="24">
        <v>1</v>
      </c>
      <c r="G166" s="24">
        <v>1</v>
      </c>
      <c r="H166" s="24">
        <v>1</v>
      </c>
      <c r="I166" s="24">
        <f t="shared" si="6"/>
        <v>1</v>
      </c>
      <c r="J166" s="24">
        <f t="shared" si="7"/>
        <v>0</v>
      </c>
      <c r="K166" s="24">
        <f t="shared" si="8"/>
        <v>0</v>
      </c>
    </row>
    <row r="167" spans="1:11" x14ac:dyDescent="0.35">
      <c r="A167" s="6">
        <v>109</v>
      </c>
      <c r="B167" s="6" t="s">
        <v>88</v>
      </c>
      <c r="C167" s="6">
        <v>165</v>
      </c>
      <c r="D167" s="6">
        <v>264.2</v>
      </c>
      <c r="E167" s="6" t="s">
        <v>1093</v>
      </c>
      <c r="F167" s="24">
        <v>1</v>
      </c>
      <c r="G167" s="24">
        <v>1</v>
      </c>
      <c r="H167" s="24">
        <v>1</v>
      </c>
      <c r="I167" s="24">
        <f t="shared" si="6"/>
        <v>1</v>
      </c>
      <c r="J167" s="24">
        <f t="shared" si="7"/>
        <v>0</v>
      </c>
      <c r="K167" s="24">
        <f t="shared" si="8"/>
        <v>0</v>
      </c>
    </row>
    <row r="168" spans="1:11" x14ac:dyDescent="0.35">
      <c r="A168" s="57">
        <v>110</v>
      </c>
      <c r="B168" s="57" t="s">
        <v>89</v>
      </c>
      <c r="C168" s="6">
        <v>166</v>
      </c>
      <c r="D168" s="6">
        <v>264.2</v>
      </c>
      <c r="E168" s="6" t="s">
        <v>1094</v>
      </c>
      <c r="F168" s="24">
        <v>0.33333333333333331</v>
      </c>
      <c r="G168" s="24">
        <v>0.3125</v>
      </c>
      <c r="H168" s="24">
        <v>0.26666666666666666</v>
      </c>
      <c r="I168" s="24">
        <f t="shared" si="6"/>
        <v>0.2895833333333333</v>
      </c>
      <c r="J168" s="24">
        <f t="shared" si="7"/>
        <v>3.2409060804383431E-2</v>
      </c>
      <c r="K168" s="24">
        <f t="shared" si="8"/>
        <v>0.11191618119499315</v>
      </c>
    </row>
    <row r="169" spans="1:11" x14ac:dyDescent="0.35">
      <c r="A169" s="57"/>
      <c r="B169" s="57"/>
      <c r="C169" s="6">
        <v>167</v>
      </c>
      <c r="D169" s="6">
        <v>292.3</v>
      </c>
      <c r="E169" s="6" t="s">
        <v>1095</v>
      </c>
      <c r="F169" s="24">
        <v>0.66666666666666663</v>
      </c>
      <c r="G169" s="24">
        <v>0.6875</v>
      </c>
      <c r="H169" s="24">
        <v>0.73333333333333328</v>
      </c>
      <c r="I169" s="24">
        <f t="shared" si="6"/>
        <v>0.7104166666666667</v>
      </c>
      <c r="J169" s="24">
        <f t="shared" si="7"/>
        <v>3.240906080438339E-2</v>
      </c>
      <c r="K169" s="24">
        <f t="shared" si="8"/>
        <v>4.5619792334615911E-2</v>
      </c>
    </row>
    <row r="170" spans="1:11" x14ac:dyDescent="0.35">
      <c r="A170" s="6">
        <v>111</v>
      </c>
      <c r="B170" s="6" t="s">
        <v>90</v>
      </c>
      <c r="C170" s="6">
        <v>168</v>
      </c>
      <c r="D170" s="6">
        <v>292.3</v>
      </c>
      <c r="E170" s="6" t="s">
        <v>1096</v>
      </c>
      <c r="F170" s="24">
        <v>1</v>
      </c>
      <c r="G170" s="24">
        <v>1</v>
      </c>
      <c r="H170" s="24">
        <v>1</v>
      </c>
      <c r="I170" s="24">
        <f t="shared" si="6"/>
        <v>1</v>
      </c>
      <c r="J170" s="24">
        <f t="shared" si="7"/>
        <v>0</v>
      </c>
      <c r="K170" s="24">
        <f t="shared" si="8"/>
        <v>0</v>
      </c>
    </row>
    <row r="171" spans="1:11" x14ac:dyDescent="0.35">
      <c r="A171" s="57">
        <v>112</v>
      </c>
      <c r="B171" s="57" t="s">
        <v>91</v>
      </c>
      <c r="C171" s="6">
        <v>169</v>
      </c>
      <c r="D171" s="6">
        <v>264.2</v>
      </c>
      <c r="E171" s="6" t="s">
        <v>1097</v>
      </c>
      <c r="F171" s="24">
        <v>0.8571428571428571</v>
      </c>
      <c r="G171" s="24">
        <v>0.8666666666666667</v>
      </c>
      <c r="H171" s="24">
        <v>0.88888888888888884</v>
      </c>
      <c r="I171" s="24">
        <f t="shared" si="6"/>
        <v>0.87777777777777777</v>
      </c>
      <c r="J171" s="24">
        <f t="shared" si="7"/>
        <v>1.5713484026367668E-2</v>
      </c>
      <c r="K171" s="24">
        <f t="shared" si="8"/>
        <v>1.7901437498393548E-2</v>
      </c>
    </row>
    <row r="172" spans="1:11" x14ac:dyDescent="0.35">
      <c r="A172" s="57"/>
      <c r="B172" s="57"/>
      <c r="C172" s="6">
        <v>170</v>
      </c>
      <c r="D172" s="6">
        <v>292.3</v>
      </c>
      <c r="E172" s="6" t="s">
        <v>1098</v>
      </c>
      <c r="F172" s="24">
        <v>0.14285714285714285</v>
      </c>
      <c r="G172" s="24">
        <v>0.13333333333333333</v>
      </c>
      <c r="H172" s="24">
        <v>0.1111111111111111</v>
      </c>
      <c r="I172" s="24">
        <f t="shared" si="6"/>
        <v>0.12222222222222222</v>
      </c>
      <c r="J172" s="24">
        <f t="shared" si="7"/>
        <v>1.5713484026367727E-2</v>
      </c>
      <c r="K172" s="24">
        <f t="shared" si="8"/>
        <v>0.12856486930664504</v>
      </c>
    </row>
    <row r="173" spans="1:11" x14ac:dyDescent="0.35">
      <c r="A173" s="6">
        <v>113</v>
      </c>
      <c r="B173" s="6" t="s">
        <v>92</v>
      </c>
      <c r="C173" s="6">
        <v>171</v>
      </c>
      <c r="D173" s="6">
        <v>264.2</v>
      </c>
      <c r="E173" s="6" t="s">
        <v>1099</v>
      </c>
      <c r="F173" s="24">
        <v>1</v>
      </c>
      <c r="G173" s="24">
        <v>1</v>
      </c>
      <c r="H173" s="24">
        <v>1</v>
      </c>
      <c r="I173" s="24">
        <f t="shared" si="6"/>
        <v>1</v>
      </c>
      <c r="J173" s="24">
        <f t="shared" si="7"/>
        <v>0</v>
      </c>
      <c r="K173" s="24">
        <f t="shared" si="8"/>
        <v>0</v>
      </c>
    </row>
    <row r="174" spans="1:11" x14ac:dyDescent="0.35">
      <c r="A174" s="6">
        <v>114</v>
      </c>
      <c r="B174" s="6" t="s">
        <v>93</v>
      </c>
      <c r="C174" s="6">
        <v>172</v>
      </c>
      <c r="D174" s="6">
        <v>264.2</v>
      </c>
      <c r="E174" s="6" t="s">
        <v>1100</v>
      </c>
      <c r="F174" s="24">
        <v>1</v>
      </c>
      <c r="G174" s="24">
        <v>1</v>
      </c>
      <c r="H174" s="24">
        <v>1</v>
      </c>
      <c r="I174" s="24">
        <f t="shared" si="6"/>
        <v>1</v>
      </c>
      <c r="J174" s="24">
        <f t="shared" si="7"/>
        <v>0</v>
      </c>
      <c r="K174" s="24">
        <f t="shared" si="8"/>
        <v>0</v>
      </c>
    </row>
    <row r="175" spans="1:11" x14ac:dyDescent="0.35">
      <c r="A175" s="57">
        <v>115</v>
      </c>
      <c r="B175" s="57" t="s">
        <v>94</v>
      </c>
      <c r="C175" s="6">
        <v>173</v>
      </c>
      <c r="D175" s="6">
        <v>264.2</v>
      </c>
      <c r="E175" s="6" t="s">
        <v>1101</v>
      </c>
      <c r="F175" s="24">
        <v>0.32142857142857145</v>
      </c>
      <c r="G175" s="24">
        <v>0.22222222222222221</v>
      </c>
      <c r="H175" s="24">
        <v>0.1875</v>
      </c>
      <c r="I175" s="24">
        <f t="shared" si="6"/>
        <v>0.2048611111111111</v>
      </c>
      <c r="J175" s="24">
        <f t="shared" si="7"/>
        <v>2.4552318791199557E-2</v>
      </c>
      <c r="K175" s="24">
        <f t="shared" si="8"/>
        <v>0.11984860698077072</v>
      </c>
    </row>
    <row r="176" spans="1:11" x14ac:dyDescent="0.35">
      <c r="A176" s="57"/>
      <c r="B176" s="57"/>
      <c r="C176" s="6">
        <v>174</v>
      </c>
      <c r="D176" s="6">
        <v>292.3</v>
      </c>
      <c r="E176" s="6" t="s">
        <v>1102</v>
      </c>
      <c r="F176" s="24">
        <v>0.6785714285714286</v>
      </c>
      <c r="G176" s="24">
        <v>0.77777777777777779</v>
      </c>
      <c r="H176" s="24">
        <v>0.8125</v>
      </c>
      <c r="I176" s="24">
        <f t="shared" si="6"/>
        <v>0.79513888888888884</v>
      </c>
      <c r="J176" s="24">
        <f t="shared" si="7"/>
        <v>2.4552318791199561E-2</v>
      </c>
      <c r="K176" s="24">
        <f t="shared" si="8"/>
        <v>3.0878025379325214E-2</v>
      </c>
    </row>
    <row r="177" spans="1:11" x14ac:dyDescent="0.35">
      <c r="A177" s="6">
        <v>116</v>
      </c>
      <c r="B177" s="6" t="s">
        <v>95</v>
      </c>
      <c r="C177" s="6">
        <v>175</v>
      </c>
      <c r="D177" s="6">
        <v>264.2</v>
      </c>
      <c r="E177" s="6" t="s">
        <v>1103</v>
      </c>
      <c r="F177" s="24">
        <v>1</v>
      </c>
      <c r="G177" s="24">
        <v>1</v>
      </c>
      <c r="H177" s="24">
        <v>1</v>
      </c>
      <c r="I177" s="24">
        <f t="shared" si="6"/>
        <v>1</v>
      </c>
      <c r="J177" s="24">
        <f t="shared" si="7"/>
        <v>0</v>
      </c>
      <c r="K177" s="24">
        <f t="shared" si="8"/>
        <v>0</v>
      </c>
    </row>
    <row r="178" spans="1:11" x14ac:dyDescent="0.35">
      <c r="A178" s="6">
        <v>117</v>
      </c>
      <c r="B178" s="6" t="s">
        <v>96</v>
      </c>
      <c r="C178" s="6">
        <v>176</v>
      </c>
      <c r="D178" s="6">
        <v>264.2</v>
      </c>
      <c r="E178" s="6" t="s">
        <v>1104</v>
      </c>
      <c r="F178" s="24">
        <v>1</v>
      </c>
      <c r="G178" s="24">
        <v>1</v>
      </c>
      <c r="H178" s="24">
        <v>1</v>
      </c>
      <c r="I178" s="24">
        <f t="shared" si="6"/>
        <v>1</v>
      </c>
      <c r="J178" s="24">
        <f t="shared" si="7"/>
        <v>0</v>
      </c>
      <c r="K178" s="24">
        <f t="shared" si="8"/>
        <v>0</v>
      </c>
    </row>
    <row r="179" spans="1:11" x14ac:dyDescent="0.35">
      <c r="A179" s="6">
        <v>118</v>
      </c>
      <c r="B179" s="6" t="s">
        <v>97</v>
      </c>
      <c r="C179" s="6">
        <v>177</v>
      </c>
      <c r="D179" s="6">
        <v>264.2</v>
      </c>
      <c r="E179" s="6" t="s">
        <v>1105</v>
      </c>
      <c r="F179" s="24">
        <v>1</v>
      </c>
      <c r="G179" s="24">
        <v>1</v>
      </c>
      <c r="H179" s="24">
        <v>1</v>
      </c>
      <c r="I179" s="24">
        <f t="shared" si="6"/>
        <v>1</v>
      </c>
      <c r="J179" s="24">
        <f t="shared" si="7"/>
        <v>0</v>
      </c>
      <c r="K179" s="24">
        <f t="shared" si="8"/>
        <v>0</v>
      </c>
    </row>
    <row r="180" spans="1:11" x14ac:dyDescent="0.35">
      <c r="A180" s="57">
        <v>119</v>
      </c>
      <c r="B180" s="57" t="s">
        <v>98</v>
      </c>
      <c r="C180" s="6">
        <v>178</v>
      </c>
      <c r="D180" s="6">
        <v>264.2</v>
      </c>
      <c r="E180" s="6" t="s">
        <v>1106</v>
      </c>
      <c r="F180" s="24">
        <v>0.9213483146067416</v>
      </c>
      <c r="G180" s="24">
        <v>0.94680851063829785</v>
      </c>
      <c r="H180" s="24">
        <v>0.94174757281553401</v>
      </c>
      <c r="I180" s="24">
        <f t="shared" si="6"/>
        <v>0.94427804172691587</v>
      </c>
      <c r="J180" s="24">
        <f t="shared" si="7"/>
        <v>3.5786234536397963E-3</v>
      </c>
      <c r="K180" s="24">
        <f t="shared" si="8"/>
        <v>3.7897984444233536E-3</v>
      </c>
    </row>
    <row r="181" spans="1:11" x14ac:dyDescent="0.35">
      <c r="A181" s="57"/>
      <c r="B181" s="57"/>
      <c r="C181" s="6">
        <v>179</v>
      </c>
      <c r="D181" s="6">
        <v>292.3</v>
      </c>
      <c r="E181" s="6" t="s">
        <v>1107</v>
      </c>
      <c r="F181" s="24">
        <v>7.8651685393258425E-2</v>
      </c>
      <c r="G181" s="24">
        <v>5.3191489361702128E-2</v>
      </c>
      <c r="H181" s="24">
        <v>5.8252427184466021E-2</v>
      </c>
      <c r="I181" s="24">
        <f t="shared" si="6"/>
        <v>5.5721958273084071E-2</v>
      </c>
      <c r="J181" s="24">
        <f t="shared" si="7"/>
        <v>3.5786234536398305E-3</v>
      </c>
      <c r="K181" s="24">
        <f t="shared" si="8"/>
        <v>6.4222858717591924E-2</v>
      </c>
    </row>
    <row r="182" spans="1:11" x14ac:dyDescent="0.35">
      <c r="A182" s="57">
        <v>120</v>
      </c>
      <c r="B182" s="57" t="s">
        <v>99</v>
      </c>
      <c r="C182" s="6">
        <v>180</v>
      </c>
      <c r="D182" s="6">
        <v>264.2</v>
      </c>
      <c r="E182" s="6" t="s">
        <v>1108</v>
      </c>
      <c r="F182" s="24">
        <v>0.63380281690140849</v>
      </c>
      <c r="G182" s="24">
        <v>0.6</v>
      </c>
      <c r="H182" s="24">
        <v>0.92105263157894735</v>
      </c>
      <c r="I182" s="24">
        <f t="shared" si="6"/>
        <v>0.76052631578947372</v>
      </c>
      <c r="J182" s="24">
        <f t="shared" si="7"/>
        <v>0.22701849290725956</v>
      </c>
      <c r="K182" s="24">
        <f t="shared" si="8"/>
        <v>0.29850182458393987</v>
      </c>
    </row>
    <row r="183" spans="1:11" x14ac:dyDescent="0.35">
      <c r="A183" s="57"/>
      <c r="B183" s="57"/>
      <c r="C183" s="6">
        <v>181</v>
      </c>
      <c r="D183" s="6">
        <v>262.2</v>
      </c>
      <c r="E183" s="6" t="s">
        <v>1109</v>
      </c>
      <c r="F183" s="24">
        <v>0.36619718309859156</v>
      </c>
      <c r="G183" s="24">
        <v>0.4</v>
      </c>
      <c r="H183" s="24">
        <v>7.8947368421052627E-2</v>
      </c>
      <c r="I183" s="24">
        <f t="shared" si="6"/>
        <v>0.23947368421052634</v>
      </c>
      <c r="J183" s="24">
        <f t="shared" si="7"/>
        <v>0.22701849290726001</v>
      </c>
      <c r="K183" s="24">
        <f t="shared" si="8"/>
        <v>0.94798931104130546</v>
      </c>
    </row>
    <row r="184" spans="1:11" x14ac:dyDescent="0.35">
      <c r="A184" s="57">
        <v>121</v>
      </c>
      <c r="B184" s="57" t="s">
        <v>100</v>
      </c>
      <c r="C184" s="6">
        <v>182</v>
      </c>
      <c r="D184" s="6">
        <v>264.2</v>
      </c>
      <c r="E184" s="6" t="s">
        <v>1110</v>
      </c>
      <c r="F184" s="24">
        <v>0.15476190476190477</v>
      </c>
      <c r="G184" s="24">
        <v>0.31521739130434784</v>
      </c>
      <c r="H184" s="24">
        <v>0.33333333333333331</v>
      </c>
      <c r="I184" s="24">
        <f t="shared" si="6"/>
        <v>0.32427536231884058</v>
      </c>
      <c r="J184" s="24">
        <f t="shared" si="7"/>
        <v>1.2809905456278014E-2</v>
      </c>
      <c r="K184" s="24">
        <f t="shared" si="8"/>
        <v>3.950317213332661E-2</v>
      </c>
    </row>
    <row r="185" spans="1:11" x14ac:dyDescent="0.35">
      <c r="A185" s="57"/>
      <c r="B185" s="57"/>
      <c r="C185" s="6">
        <v>183</v>
      </c>
      <c r="D185" s="6">
        <v>292.3</v>
      </c>
      <c r="E185" s="6" t="s">
        <v>1111</v>
      </c>
      <c r="F185" s="24">
        <v>0.84523809523809523</v>
      </c>
      <c r="G185" s="24">
        <v>0.68478260869565222</v>
      </c>
      <c r="H185" s="24">
        <v>0.66666666666666663</v>
      </c>
      <c r="I185" s="24">
        <f t="shared" si="6"/>
        <v>0.67572463768115942</v>
      </c>
      <c r="J185" s="24">
        <f t="shared" si="7"/>
        <v>1.2809905456278092E-2</v>
      </c>
      <c r="K185" s="24">
        <f t="shared" si="8"/>
        <v>1.8957286358888756E-2</v>
      </c>
    </row>
    <row r="186" spans="1:11" x14ac:dyDescent="0.35">
      <c r="A186" s="6">
        <v>122</v>
      </c>
      <c r="B186" s="6" t="s">
        <v>101</v>
      </c>
      <c r="C186" s="6">
        <v>184</v>
      </c>
      <c r="D186" s="6">
        <v>264.2</v>
      </c>
      <c r="E186" s="6" t="s">
        <v>1112</v>
      </c>
      <c r="F186" s="24">
        <v>1</v>
      </c>
      <c r="G186" s="24">
        <v>1</v>
      </c>
      <c r="H186" s="24">
        <v>1</v>
      </c>
      <c r="I186" s="24">
        <f t="shared" si="6"/>
        <v>1</v>
      </c>
      <c r="J186" s="24">
        <f t="shared" si="7"/>
        <v>0</v>
      </c>
      <c r="K186" s="24">
        <f t="shared" si="8"/>
        <v>0</v>
      </c>
    </row>
    <row r="187" spans="1:11" x14ac:dyDescent="0.35">
      <c r="A187" s="6">
        <v>123</v>
      </c>
      <c r="B187" s="6" t="s">
        <v>102</v>
      </c>
      <c r="C187" s="6">
        <v>185</v>
      </c>
      <c r="D187" s="6">
        <v>264.2</v>
      </c>
      <c r="E187" s="6" t="s">
        <v>1113</v>
      </c>
      <c r="F187" s="24">
        <v>1</v>
      </c>
      <c r="G187" s="24">
        <v>1</v>
      </c>
      <c r="H187" s="24">
        <v>1</v>
      </c>
      <c r="I187" s="24">
        <f t="shared" si="6"/>
        <v>1</v>
      </c>
      <c r="J187" s="24">
        <f t="shared" si="7"/>
        <v>0</v>
      </c>
      <c r="K187" s="24">
        <f t="shared" si="8"/>
        <v>0</v>
      </c>
    </row>
    <row r="188" spans="1:11" x14ac:dyDescent="0.35">
      <c r="A188" s="6">
        <v>124</v>
      </c>
      <c r="B188" s="6" t="s">
        <v>103</v>
      </c>
      <c r="C188" s="6">
        <v>186</v>
      </c>
      <c r="D188" s="6">
        <v>264.2</v>
      </c>
      <c r="E188" s="6" t="s">
        <v>1114</v>
      </c>
      <c r="F188" s="24">
        <v>1</v>
      </c>
      <c r="G188" s="24">
        <v>1</v>
      </c>
      <c r="H188" s="24">
        <v>1</v>
      </c>
      <c r="I188" s="24">
        <f t="shared" si="6"/>
        <v>1</v>
      </c>
      <c r="J188" s="24">
        <f t="shared" si="7"/>
        <v>0</v>
      </c>
      <c r="K188" s="24">
        <f t="shared" si="8"/>
        <v>0</v>
      </c>
    </row>
    <row r="189" spans="1:11" x14ac:dyDescent="0.35">
      <c r="A189" s="57">
        <v>125</v>
      </c>
      <c r="B189" s="57" t="s">
        <v>104</v>
      </c>
      <c r="C189" s="6">
        <v>187</v>
      </c>
      <c r="D189" s="6">
        <v>264.2</v>
      </c>
      <c r="E189" s="6" t="s">
        <v>1115</v>
      </c>
      <c r="F189" s="24">
        <v>0.52631578947368418</v>
      </c>
      <c r="G189" s="24">
        <v>0.76470588235294112</v>
      </c>
      <c r="H189" s="24">
        <v>0.8</v>
      </c>
      <c r="I189" s="24">
        <f t="shared" si="6"/>
        <v>0.78235294117647058</v>
      </c>
      <c r="J189" s="24">
        <f t="shared" si="7"/>
        <v>2.4956709924231157E-2</v>
      </c>
      <c r="K189" s="24">
        <f t="shared" si="8"/>
        <v>3.189955403849095E-2</v>
      </c>
    </row>
    <row r="190" spans="1:11" x14ac:dyDescent="0.35">
      <c r="A190" s="57"/>
      <c r="B190" s="57"/>
      <c r="C190" s="6">
        <v>188</v>
      </c>
      <c r="D190" s="6">
        <v>292.3</v>
      </c>
      <c r="E190" s="6" t="s">
        <v>1116</v>
      </c>
      <c r="F190" s="24">
        <v>0.47368421052631576</v>
      </c>
      <c r="G190" s="24">
        <v>0.23529411764705882</v>
      </c>
      <c r="H190" s="24">
        <v>0.2</v>
      </c>
      <c r="I190" s="24">
        <f t="shared" si="6"/>
        <v>0.21764705882352942</v>
      </c>
      <c r="J190" s="24">
        <f t="shared" si="7"/>
        <v>2.4956709924231081E-2</v>
      </c>
      <c r="K190" s="24">
        <f t="shared" si="8"/>
        <v>0.1146659645167374</v>
      </c>
    </row>
    <row r="191" spans="1:11" x14ac:dyDescent="0.35">
      <c r="A191" s="6">
        <v>126</v>
      </c>
      <c r="B191" s="6" t="s">
        <v>105</v>
      </c>
      <c r="C191" s="6">
        <v>189</v>
      </c>
      <c r="D191" s="6">
        <v>264.2</v>
      </c>
      <c r="E191" s="6" t="s">
        <v>1117</v>
      </c>
      <c r="F191" s="24">
        <v>1</v>
      </c>
      <c r="G191" s="24">
        <v>1</v>
      </c>
      <c r="H191" s="24">
        <v>1</v>
      </c>
      <c r="I191" s="24">
        <f t="shared" si="6"/>
        <v>1</v>
      </c>
      <c r="J191" s="24">
        <f t="shared" si="7"/>
        <v>0</v>
      </c>
      <c r="K191" s="24">
        <f t="shared" si="8"/>
        <v>0</v>
      </c>
    </row>
    <row r="192" spans="1:11" x14ac:dyDescent="0.35">
      <c r="A192" s="6">
        <v>127</v>
      </c>
      <c r="B192" s="6" t="s">
        <v>168</v>
      </c>
      <c r="C192" s="6">
        <v>190</v>
      </c>
      <c r="D192" s="6">
        <v>318.3</v>
      </c>
      <c r="E192" s="6" t="s">
        <v>1118</v>
      </c>
      <c r="F192" s="24">
        <v>1</v>
      </c>
      <c r="G192" s="24">
        <v>1</v>
      </c>
      <c r="H192" s="24">
        <v>1</v>
      </c>
      <c r="I192" s="24">
        <f t="shared" si="6"/>
        <v>1</v>
      </c>
      <c r="J192" s="24">
        <f t="shared" si="7"/>
        <v>0</v>
      </c>
      <c r="K192" s="24">
        <f t="shared" si="8"/>
        <v>0</v>
      </c>
    </row>
    <row r="193" spans="1:11" x14ac:dyDescent="0.35">
      <c r="A193" s="6">
        <v>128</v>
      </c>
      <c r="B193" s="6" t="s">
        <v>169</v>
      </c>
      <c r="C193" s="6">
        <v>191</v>
      </c>
      <c r="D193" s="6">
        <v>318.3</v>
      </c>
      <c r="E193" s="6" t="s">
        <v>931</v>
      </c>
      <c r="F193" s="24">
        <v>1</v>
      </c>
      <c r="G193" s="24">
        <v>1</v>
      </c>
      <c r="H193" s="24">
        <v>1</v>
      </c>
      <c r="I193" s="24">
        <f t="shared" si="6"/>
        <v>1</v>
      </c>
      <c r="J193" s="24">
        <f t="shared" si="7"/>
        <v>0</v>
      </c>
      <c r="K193" s="24">
        <f t="shared" si="8"/>
        <v>0</v>
      </c>
    </row>
    <row r="194" spans="1:11" x14ac:dyDescent="0.35">
      <c r="A194" s="6">
        <v>129</v>
      </c>
      <c r="B194" s="6" t="s">
        <v>381</v>
      </c>
      <c r="C194" s="6">
        <v>192</v>
      </c>
      <c r="D194" s="6">
        <v>318.3</v>
      </c>
      <c r="E194" s="6" t="s">
        <v>1119</v>
      </c>
      <c r="F194" s="24">
        <v>1</v>
      </c>
      <c r="G194" s="24">
        <v>1</v>
      </c>
      <c r="H194" s="24">
        <v>1</v>
      </c>
      <c r="I194" s="24">
        <f t="shared" si="6"/>
        <v>1</v>
      </c>
      <c r="J194" s="24">
        <f t="shared" si="7"/>
        <v>0</v>
      </c>
      <c r="K194" s="24">
        <f t="shared" si="8"/>
        <v>0</v>
      </c>
    </row>
    <row r="195" spans="1:11" x14ac:dyDescent="0.35">
      <c r="A195" s="6">
        <v>130</v>
      </c>
      <c r="B195" s="6" t="s">
        <v>640</v>
      </c>
      <c r="C195" s="6">
        <v>193</v>
      </c>
      <c r="D195" s="6">
        <v>264.2</v>
      </c>
      <c r="E195" s="6" t="s">
        <v>1120</v>
      </c>
      <c r="F195" s="24">
        <v>1</v>
      </c>
      <c r="G195" s="24">
        <v>1</v>
      </c>
      <c r="H195" s="24">
        <v>1</v>
      </c>
      <c r="I195" s="24">
        <f t="shared" si="6"/>
        <v>1</v>
      </c>
      <c r="J195" s="24">
        <f t="shared" si="7"/>
        <v>0</v>
      </c>
      <c r="K195" s="24">
        <f t="shared" si="8"/>
        <v>0</v>
      </c>
    </row>
    <row r="196" spans="1:11" x14ac:dyDescent="0.35">
      <c r="A196" s="6">
        <v>131</v>
      </c>
      <c r="B196" s="6" t="s">
        <v>333</v>
      </c>
      <c r="C196" s="6">
        <v>194</v>
      </c>
      <c r="D196" s="6">
        <v>264.2</v>
      </c>
      <c r="E196" s="6" t="s">
        <v>1121</v>
      </c>
      <c r="F196" s="24">
        <v>1</v>
      </c>
      <c r="G196" s="24">
        <v>1</v>
      </c>
      <c r="H196" s="24">
        <v>1</v>
      </c>
      <c r="I196" s="24">
        <f t="shared" ref="I196:I222" si="9">AVERAGE(G196:H196)</f>
        <v>1</v>
      </c>
      <c r="J196" s="24">
        <f t="shared" ref="J196:J222" si="10">STDEV(G196:H196)</f>
        <v>0</v>
      </c>
      <c r="K196" s="24">
        <f t="shared" ref="K196:K222" si="11">J196/I196</f>
        <v>0</v>
      </c>
    </row>
    <row r="197" spans="1:11" x14ac:dyDescent="0.35">
      <c r="A197" s="6">
        <v>132</v>
      </c>
      <c r="B197" s="6" t="s">
        <v>334</v>
      </c>
      <c r="C197" s="6">
        <v>195</v>
      </c>
      <c r="D197" s="6">
        <v>264.2</v>
      </c>
      <c r="E197" s="6" t="s">
        <v>1122</v>
      </c>
      <c r="F197" s="24">
        <v>1</v>
      </c>
      <c r="G197" s="24">
        <v>1</v>
      </c>
      <c r="H197" s="24">
        <v>1</v>
      </c>
      <c r="I197" s="24">
        <f t="shared" si="9"/>
        <v>1</v>
      </c>
      <c r="J197" s="24">
        <f t="shared" si="10"/>
        <v>0</v>
      </c>
      <c r="K197" s="24">
        <f t="shared" si="11"/>
        <v>0</v>
      </c>
    </row>
    <row r="198" spans="1:11" x14ac:dyDescent="0.35">
      <c r="A198" s="6">
        <v>133</v>
      </c>
      <c r="B198" s="6" t="s">
        <v>335</v>
      </c>
      <c r="C198" s="6">
        <v>196</v>
      </c>
      <c r="D198" s="6">
        <v>264.2</v>
      </c>
      <c r="E198" s="6" t="s">
        <v>1123</v>
      </c>
      <c r="F198" s="24">
        <v>1</v>
      </c>
      <c r="G198" s="24">
        <v>1</v>
      </c>
      <c r="H198" s="24">
        <v>1</v>
      </c>
      <c r="I198" s="24">
        <f t="shared" si="9"/>
        <v>1</v>
      </c>
      <c r="J198" s="24">
        <f t="shared" si="10"/>
        <v>0</v>
      </c>
      <c r="K198" s="24">
        <f t="shared" si="11"/>
        <v>0</v>
      </c>
    </row>
    <row r="199" spans="1:11" x14ac:dyDescent="0.35">
      <c r="A199" s="6">
        <v>134</v>
      </c>
      <c r="B199" s="6" t="s">
        <v>336</v>
      </c>
      <c r="C199" s="6">
        <v>197</v>
      </c>
      <c r="D199" s="6">
        <v>264.2</v>
      </c>
      <c r="E199" s="6" t="s">
        <v>1124</v>
      </c>
      <c r="F199" s="24">
        <v>1</v>
      </c>
      <c r="G199" s="24">
        <v>1</v>
      </c>
      <c r="H199" s="24">
        <v>1</v>
      </c>
      <c r="I199" s="24">
        <f t="shared" si="9"/>
        <v>1</v>
      </c>
      <c r="J199" s="24">
        <f t="shared" si="10"/>
        <v>0</v>
      </c>
      <c r="K199" s="24">
        <f t="shared" si="11"/>
        <v>0</v>
      </c>
    </row>
    <row r="200" spans="1:11" x14ac:dyDescent="0.35">
      <c r="A200" s="6">
        <v>135</v>
      </c>
      <c r="B200" s="6" t="s">
        <v>641</v>
      </c>
      <c r="C200" s="6">
        <v>198</v>
      </c>
      <c r="D200" s="6">
        <v>264.2</v>
      </c>
      <c r="E200" s="6" t="s">
        <v>1125</v>
      </c>
      <c r="F200" s="24">
        <v>1</v>
      </c>
      <c r="G200" s="24">
        <v>1</v>
      </c>
      <c r="H200" s="24">
        <v>1</v>
      </c>
      <c r="I200" s="24">
        <f t="shared" si="9"/>
        <v>1</v>
      </c>
      <c r="J200" s="24">
        <f t="shared" si="10"/>
        <v>0</v>
      </c>
      <c r="K200" s="24">
        <f t="shared" si="11"/>
        <v>0</v>
      </c>
    </row>
    <row r="201" spans="1:11" x14ac:dyDescent="0.35">
      <c r="A201" s="6">
        <v>136</v>
      </c>
      <c r="B201" s="6" t="s">
        <v>317</v>
      </c>
      <c r="C201" s="6">
        <v>199</v>
      </c>
      <c r="D201" s="6">
        <v>264.2</v>
      </c>
      <c r="E201" s="6" t="s">
        <v>1126</v>
      </c>
      <c r="F201" s="24">
        <v>1</v>
      </c>
      <c r="G201" s="24">
        <v>1</v>
      </c>
      <c r="H201" s="24">
        <v>1</v>
      </c>
      <c r="I201" s="24">
        <f t="shared" si="9"/>
        <v>1</v>
      </c>
      <c r="J201" s="24">
        <f t="shared" si="10"/>
        <v>0</v>
      </c>
      <c r="K201" s="24">
        <f t="shared" si="11"/>
        <v>0</v>
      </c>
    </row>
    <row r="202" spans="1:11" x14ac:dyDescent="0.35">
      <c r="A202" s="6">
        <v>137</v>
      </c>
      <c r="B202" s="6" t="s">
        <v>318</v>
      </c>
      <c r="C202" s="6">
        <v>200</v>
      </c>
      <c r="D202" s="6">
        <v>264.2</v>
      </c>
      <c r="E202" s="6" t="s">
        <v>1127</v>
      </c>
      <c r="F202" s="24">
        <v>1</v>
      </c>
      <c r="G202" s="24">
        <v>1</v>
      </c>
      <c r="H202" s="24">
        <v>1</v>
      </c>
      <c r="I202" s="24">
        <f t="shared" si="9"/>
        <v>1</v>
      </c>
      <c r="J202" s="24">
        <f t="shared" si="10"/>
        <v>0</v>
      </c>
      <c r="K202" s="24">
        <f t="shared" si="11"/>
        <v>0</v>
      </c>
    </row>
    <row r="203" spans="1:11" x14ac:dyDescent="0.35">
      <c r="A203" s="6">
        <v>138</v>
      </c>
      <c r="B203" s="6" t="s">
        <v>642</v>
      </c>
      <c r="C203" s="6">
        <v>201</v>
      </c>
      <c r="D203" s="6">
        <v>264.2</v>
      </c>
      <c r="E203" s="6" t="s">
        <v>1128</v>
      </c>
      <c r="F203" s="24">
        <v>1</v>
      </c>
      <c r="G203" s="24">
        <v>1</v>
      </c>
      <c r="H203" s="24">
        <v>1</v>
      </c>
      <c r="I203" s="24">
        <f t="shared" si="9"/>
        <v>1</v>
      </c>
      <c r="J203" s="24">
        <f t="shared" si="10"/>
        <v>0</v>
      </c>
      <c r="K203" s="24">
        <f t="shared" si="11"/>
        <v>0</v>
      </c>
    </row>
    <row r="204" spans="1:11" x14ac:dyDescent="0.35">
      <c r="A204" s="6">
        <v>139</v>
      </c>
      <c r="B204" s="6" t="s">
        <v>106</v>
      </c>
      <c r="C204" s="6">
        <v>202</v>
      </c>
      <c r="D204" s="6">
        <v>264.2</v>
      </c>
      <c r="E204" s="6" t="s">
        <v>1129</v>
      </c>
      <c r="F204" s="24">
        <v>1</v>
      </c>
      <c r="G204" s="24">
        <v>1</v>
      </c>
      <c r="H204" s="24">
        <v>1</v>
      </c>
      <c r="I204" s="24">
        <f t="shared" si="9"/>
        <v>1</v>
      </c>
      <c r="J204" s="24">
        <f t="shared" si="10"/>
        <v>0</v>
      </c>
      <c r="K204" s="24">
        <f t="shared" si="11"/>
        <v>0</v>
      </c>
    </row>
    <row r="205" spans="1:11" x14ac:dyDescent="0.35">
      <c r="A205" s="6">
        <v>140</v>
      </c>
      <c r="B205" s="6" t="s">
        <v>107</v>
      </c>
      <c r="C205" s="6">
        <v>203</v>
      </c>
      <c r="D205" s="6">
        <v>264.2</v>
      </c>
      <c r="E205" s="6" t="s">
        <v>1130</v>
      </c>
      <c r="F205" s="24">
        <v>1</v>
      </c>
      <c r="G205" s="24">
        <v>1</v>
      </c>
      <c r="H205" s="24">
        <v>1</v>
      </c>
      <c r="I205" s="24">
        <f t="shared" si="9"/>
        <v>1</v>
      </c>
      <c r="J205" s="24">
        <f t="shared" si="10"/>
        <v>0</v>
      </c>
      <c r="K205" s="24">
        <f t="shared" si="11"/>
        <v>0</v>
      </c>
    </row>
    <row r="206" spans="1:11" x14ac:dyDescent="0.35">
      <c r="A206" s="57">
        <v>141</v>
      </c>
      <c r="B206" s="57" t="s">
        <v>108</v>
      </c>
      <c r="C206" s="6">
        <v>204</v>
      </c>
      <c r="D206" s="6">
        <v>264.2</v>
      </c>
      <c r="E206" s="6" t="s">
        <v>1131</v>
      </c>
      <c r="F206" s="24">
        <v>0.59375</v>
      </c>
      <c r="G206" s="24">
        <v>0.4642857142857143</v>
      </c>
      <c r="H206" s="24">
        <v>0.43333333333333335</v>
      </c>
      <c r="I206" s="24">
        <f t="shared" si="9"/>
        <v>0.44880952380952382</v>
      </c>
      <c r="J206" s="24">
        <f t="shared" si="10"/>
        <v>2.1886638465297901E-2</v>
      </c>
      <c r="K206" s="24">
        <f t="shared" si="11"/>
        <v>4.8765984909417075E-2</v>
      </c>
    </row>
    <row r="207" spans="1:11" x14ac:dyDescent="0.35">
      <c r="A207" s="57"/>
      <c r="B207" s="57"/>
      <c r="C207" s="6">
        <v>205</v>
      </c>
      <c r="D207" s="6">
        <v>292.3</v>
      </c>
      <c r="E207" s="6" t="s">
        <v>1132</v>
      </c>
      <c r="F207" s="24">
        <v>0.40625</v>
      </c>
      <c r="G207" s="24">
        <v>0.5357142857142857</v>
      </c>
      <c r="H207" s="24">
        <v>0.56666666666666665</v>
      </c>
      <c r="I207" s="24">
        <f t="shared" si="9"/>
        <v>0.55119047619047623</v>
      </c>
      <c r="J207" s="24">
        <f t="shared" si="10"/>
        <v>2.1886638465297901E-2</v>
      </c>
      <c r="K207" s="24">
        <f t="shared" si="11"/>
        <v>3.9707940196220808E-2</v>
      </c>
    </row>
    <row r="208" spans="1:11" x14ac:dyDescent="0.35">
      <c r="A208" s="57">
        <v>142</v>
      </c>
      <c r="B208" s="57" t="s">
        <v>109</v>
      </c>
      <c r="C208" s="6">
        <v>206</v>
      </c>
      <c r="D208" s="6">
        <v>264.2</v>
      </c>
      <c r="E208" s="6" t="s">
        <v>1133</v>
      </c>
      <c r="F208" s="24">
        <v>0.51470588235294112</v>
      </c>
      <c r="G208" s="24">
        <v>0.36666666666666664</v>
      </c>
      <c r="H208" s="24">
        <v>0.30769230769230771</v>
      </c>
      <c r="I208" s="24">
        <f t="shared" si="9"/>
        <v>0.3371794871794872</v>
      </c>
      <c r="J208" s="24">
        <f t="shared" si="10"/>
        <v>4.1701169146898927E-2</v>
      </c>
      <c r="K208" s="24">
        <f t="shared" si="11"/>
        <v>0.1236764712341489</v>
      </c>
    </row>
    <row r="209" spans="1:11" x14ac:dyDescent="0.35">
      <c r="A209" s="57"/>
      <c r="B209" s="57"/>
      <c r="C209" s="6">
        <v>207</v>
      </c>
      <c r="D209" s="6">
        <v>292.3</v>
      </c>
      <c r="E209" s="6" t="s">
        <v>1134</v>
      </c>
      <c r="F209" s="24">
        <v>0.48529411764705882</v>
      </c>
      <c r="G209" s="24">
        <v>0.6333333333333333</v>
      </c>
      <c r="H209" s="24">
        <v>0.33333333333333331</v>
      </c>
      <c r="I209" s="24">
        <f t="shared" si="9"/>
        <v>0.48333333333333328</v>
      </c>
      <c r="J209" s="24">
        <f t="shared" si="10"/>
        <v>0.21213203435596434</v>
      </c>
      <c r="K209" s="24">
        <f t="shared" si="11"/>
        <v>0.43889386418475385</v>
      </c>
    </row>
    <row r="210" spans="1:11" x14ac:dyDescent="0.35">
      <c r="A210" s="6">
        <v>143</v>
      </c>
      <c r="B210" s="6" t="s">
        <v>110</v>
      </c>
      <c r="C210" s="6">
        <v>208</v>
      </c>
      <c r="D210" s="6">
        <v>292.3</v>
      </c>
      <c r="E210" s="6" t="s">
        <v>1135</v>
      </c>
      <c r="F210" s="24">
        <v>1</v>
      </c>
      <c r="G210" s="24">
        <v>1</v>
      </c>
      <c r="H210" s="24">
        <v>1</v>
      </c>
      <c r="I210" s="24">
        <f t="shared" si="9"/>
        <v>1</v>
      </c>
      <c r="J210" s="24">
        <f t="shared" si="10"/>
        <v>0</v>
      </c>
      <c r="K210" s="24">
        <f t="shared" si="11"/>
        <v>0</v>
      </c>
    </row>
    <row r="211" spans="1:11" x14ac:dyDescent="0.35">
      <c r="A211" s="6">
        <v>144</v>
      </c>
      <c r="B211" s="6" t="s">
        <v>111</v>
      </c>
      <c r="C211" s="6">
        <v>209</v>
      </c>
      <c r="D211" s="6">
        <v>264.2</v>
      </c>
      <c r="E211" s="6" t="s">
        <v>1136</v>
      </c>
      <c r="F211" s="24">
        <v>1</v>
      </c>
      <c r="G211" s="24">
        <v>1</v>
      </c>
      <c r="H211" s="24">
        <v>1</v>
      </c>
      <c r="I211" s="24">
        <f t="shared" si="9"/>
        <v>1</v>
      </c>
      <c r="J211" s="24">
        <f t="shared" si="10"/>
        <v>0</v>
      </c>
      <c r="K211" s="24">
        <f t="shared" si="11"/>
        <v>0</v>
      </c>
    </row>
    <row r="212" spans="1:11" x14ac:dyDescent="0.35">
      <c r="A212" s="6">
        <v>145</v>
      </c>
      <c r="B212" s="6" t="s">
        <v>112</v>
      </c>
      <c r="C212" s="6">
        <v>210</v>
      </c>
      <c r="D212" s="6">
        <v>264.2</v>
      </c>
      <c r="E212" s="6" t="s">
        <v>1137</v>
      </c>
      <c r="F212" s="24">
        <v>1</v>
      </c>
      <c r="G212" s="24">
        <v>1</v>
      </c>
      <c r="H212" s="24">
        <v>1</v>
      </c>
      <c r="I212" s="24">
        <f t="shared" si="9"/>
        <v>1</v>
      </c>
      <c r="J212" s="24">
        <f t="shared" si="10"/>
        <v>0</v>
      </c>
      <c r="K212" s="24">
        <f t="shared" si="11"/>
        <v>0</v>
      </c>
    </row>
    <row r="213" spans="1:11" x14ac:dyDescent="0.35">
      <c r="A213" s="6">
        <v>146</v>
      </c>
      <c r="B213" s="6" t="s">
        <v>113</v>
      </c>
      <c r="C213" s="6">
        <v>211</v>
      </c>
      <c r="D213" s="6">
        <v>264.2</v>
      </c>
      <c r="E213" s="6" t="s">
        <v>1138</v>
      </c>
      <c r="F213" s="24">
        <v>1</v>
      </c>
      <c r="G213" s="24">
        <v>1</v>
      </c>
      <c r="H213" s="24">
        <v>1</v>
      </c>
      <c r="I213" s="24">
        <f t="shared" si="9"/>
        <v>1</v>
      </c>
      <c r="J213" s="24">
        <f t="shared" si="10"/>
        <v>0</v>
      </c>
      <c r="K213" s="24">
        <f t="shared" si="11"/>
        <v>0</v>
      </c>
    </row>
    <row r="214" spans="1:11" x14ac:dyDescent="0.35">
      <c r="A214" s="57">
        <v>147</v>
      </c>
      <c r="B214" s="57" t="s">
        <v>114</v>
      </c>
      <c r="C214" s="6">
        <v>212</v>
      </c>
      <c r="D214" s="6">
        <v>264.2</v>
      </c>
      <c r="E214" s="6" t="s">
        <v>1139</v>
      </c>
      <c r="F214" s="24">
        <v>7.407407407407407E-2</v>
      </c>
      <c r="G214" s="24">
        <v>0.125</v>
      </c>
      <c r="H214" s="24">
        <v>0.14583333333333334</v>
      </c>
      <c r="I214" s="24">
        <f t="shared" si="9"/>
        <v>0.13541666666666669</v>
      </c>
      <c r="J214" s="24">
        <f t="shared" si="10"/>
        <v>1.4731391274719747E-2</v>
      </c>
      <c r="K214" s="24">
        <f t="shared" si="11"/>
        <v>0.10878565864408427</v>
      </c>
    </row>
    <row r="215" spans="1:11" x14ac:dyDescent="0.35">
      <c r="A215" s="57"/>
      <c r="B215" s="57"/>
      <c r="C215" s="6">
        <v>213</v>
      </c>
      <c r="D215" s="6">
        <v>292.3</v>
      </c>
      <c r="E215" s="6" t="s">
        <v>1140</v>
      </c>
      <c r="F215" s="24">
        <v>0.92592592592592593</v>
      </c>
      <c r="G215" s="24">
        <v>0.875</v>
      </c>
      <c r="H215" s="24">
        <v>0.85416666666666663</v>
      </c>
      <c r="I215" s="24">
        <f t="shared" si="9"/>
        <v>0.86458333333333326</v>
      </c>
      <c r="J215" s="24">
        <f t="shared" si="10"/>
        <v>1.4731391274719766E-2</v>
      </c>
      <c r="K215" s="24">
        <f t="shared" si="11"/>
        <v>1.7038717618952984E-2</v>
      </c>
    </row>
    <row r="216" spans="1:11" x14ac:dyDescent="0.35">
      <c r="A216" s="6">
        <v>148</v>
      </c>
      <c r="B216" s="6" t="s">
        <v>115</v>
      </c>
      <c r="C216" s="6">
        <v>214</v>
      </c>
      <c r="D216" s="6">
        <v>292.3</v>
      </c>
      <c r="E216" s="6" t="s">
        <v>1141</v>
      </c>
      <c r="F216" s="24">
        <v>1</v>
      </c>
      <c r="G216" s="24">
        <v>1</v>
      </c>
      <c r="H216" s="24">
        <v>1</v>
      </c>
      <c r="I216" s="24">
        <f t="shared" si="9"/>
        <v>1</v>
      </c>
      <c r="J216" s="24">
        <f t="shared" si="10"/>
        <v>0</v>
      </c>
      <c r="K216" s="24">
        <f t="shared" si="11"/>
        <v>0</v>
      </c>
    </row>
    <row r="217" spans="1:11" x14ac:dyDescent="0.35">
      <c r="A217" s="6">
        <v>149</v>
      </c>
      <c r="B217" s="6" t="s">
        <v>116</v>
      </c>
      <c r="C217" s="6">
        <v>215</v>
      </c>
      <c r="D217" s="6">
        <v>264.2</v>
      </c>
      <c r="E217" s="6" t="s">
        <v>1142</v>
      </c>
      <c r="F217" s="24">
        <v>1</v>
      </c>
      <c r="G217" s="24">
        <v>1</v>
      </c>
      <c r="H217" s="24">
        <v>1</v>
      </c>
      <c r="I217" s="24">
        <f t="shared" si="9"/>
        <v>1</v>
      </c>
      <c r="J217" s="24">
        <f t="shared" si="10"/>
        <v>0</v>
      </c>
      <c r="K217" s="24">
        <f t="shared" si="11"/>
        <v>0</v>
      </c>
    </row>
    <row r="218" spans="1:11" x14ac:dyDescent="0.35">
      <c r="A218" s="57">
        <v>150</v>
      </c>
      <c r="B218" s="57" t="s">
        <v>117</v>
      </c>
      <c r="C218" s="6">
        <v>216</v>
      </c>
      <c r="D218" s="6">
        <v>264.2</v>
      </c>
      <c r="E218" s="6" t="s">
        <v>1143</v>
      </c>
      <c r="F218" s="24">
        <v>0.36363636363636365</v>
      </c>
      <c r="G218" s="24">
        <v>0.25</v>
      </c>
      <c r="H218" s="24">
        <v>0.38461538461538464</v>
      </c>
      <c r="I218" s="24">
        <f t="shared" si="9"/>
        <v>0.31730769230769229</v>
      </c>
      <c r="J218" s="24">
        <f t="shared" si="10"/>
        <v>9.518745131357384E-2</v>
      </c>
      <c r="K218" s="24">
        <f t="shared" si="11"/>
        <v>0.29998469504883879</v>
      </c>
    </row>
    <row r="219" spans="1:11" x14ac:dyDescent="0.35">
      <c r="A219" s="57"/>
      <c r="B219" s="57"/>
      <c r="C219" s="6">
        <v>217</v>
      </c>
      <c r="D219" s="6">
        <v>292.3</v>
      </c>
      <c r="E219" s="6" t="s">
        <v>1144</v>
      </c>
      <c r="F219" s="24">
        <v>0.63636363636363635</v>
      </c>
      <c r="G219" s="24">
        <v>0.75</v>
      </c>
      <c r="H219" s="24">
        <v>0.61538461538461542</v>
      </c>
      <c r="I219" s="24">
        <f t="shared" si="9"/>
        <v>0.68269230769230771</v>
      </c>
      <c r="J219" s="24">
        <f t="shared" si="10"/>
        <v>9.5187451313573687E-2</v>
      </c>
      <c r="K219" s="24">
        <f t="shared" si="11"/>
        <v>0.13942950614946004</v>
      </c>
    </row>
    <row r="220" spans="1:11" x14ac:dyDescent="0.35">
      <c r="A220" s="6">
        <v>151</v>
      </c>
      <c r="B220" s="6" t="s">
        <v>118</v>
      </c>
      <c r="C220" s="6">
        <v>218</v>
      </c>
      <c r="D220" s="6">
        <v>264.2</v>
      </c>
      <c r="E220" s="6" t="s">
        <v>1145</v>
      </c>
      <c r="F220" s="24">
        <v>1</v>
      </c>
      <c r="G220" s="24">
        <v>1</v>
      </c>
      <c r="H220" s="24">
        <v>1</v>
      </c>
      <c r="I220" s="24">
        <f t="shared" si="9"/>
        <v>1</v>
      </c>
      <c r="J220" s="24">
        <f t="shared" si="10"/>
        <v>0</v>
      </c>
      <c r="K220" s="24">
        <f t="shared" si="11"/>
        <v>0</v>
      </c>
    </row>
    <row r="221" spans="1:11" x14ac:dyDescent="0.35">
      <c r="A221" s="6">
        <v>152</v>
      </c>
      <c r="B221" s="6" t="s">
        <v>119</v>
      </c>
      <c r="C221" s="6">
        <v>219</v>
      </c>
      <c r="D221" s="6">
        <v>264.2</v>
      </c>
      <c r="E221" s="6" t="s">
        <v>1146</v>
      </c>
      <c r="F221" s="24">
        <v>1</v>
      </c>
      <c r="G221" s="24">
        <v>1</v>
      </c>
      <c r="H221" s="24">
        <v>1</v>
      </c>
      <c r="I221" s="24">
        <f t="shared" si="9"/>
        <v>1</v>
      </c>
      <c r="J221" s="24">
        <f t="shared" si="10"/>
        <v>0</v>
      </c>
      <c r="K221" s="24">
        <f t="shared" si="11"/>
        <v>0</v>
      </c>
    </row>
    <row r="222" spans="1:11" x14ac:dyDescent="0.35">
      <c r="A222" s="6">
        <v>153</v>
      </c>
      <c r="B222" s="6" t="s">
        <v>122</v>
      </c>
      <c r="C222" s="6">
        <v>220</v>
      </c>
      <c r="D222" s="6">
        <v>264.2</v>
      </c>
      <c r="E222" s="6" t="s">
        <v>1147</v>
      </c>
      <c r="F222" s="24">
        <v>1</v>
      </c>
      <c r="G222" s="24">
        <v>1</v>
      </c>
      <c r="H222" s="24">
        <v>1</v>
      </c>
      <c r="I222" s="24">
        <f t="shared" si="9"/>
        <v>1</v>
      </c>
      <c r="J222" s="24">
        <f t="shared" si="10"/>
        <v>0</v>
      </c>
      <c r="K222" s="24">
        <f t="shared" si="11"/>
        <v>0</v>
      </c>
    </row>
  </sheetData>
  <mergeCells count="103">
    <mergeCell ref="B16:B18"/>
    <mergeCell ref="A13:A15"/>
    <mergeCell ref="A16:A18"/>
    <mergeCell ref="A20:A22"/>
    <mergeCell ref="B20:B22"/>
    <mergeCell ref="B23:B24"/>
    <mergeCell ref="A23:A24"/>
    <mergeCell ref="B3:B4"/>
    <mergeCell ref="B5:B6"/>
    <mergeCell ref="A8:A10"/>
    <mergeCell ref="B8:B10"/>
    <mergeCell ref="B11:B12"/>
    <mergeCell ref="B13:B15"/>
    <mergeCell ref="A11:A12"/>
    <mergeCell ref="A3:A4"/>
    <mergeCell ref="A5:A6"/>
    <mergeCell ref="B32:B33"/>
    <mergeCell ref="B34:B36"/>
    <mergeCell ref="A34:A36"/>
    <mergeCell ref="B37:B38"/>
    <mergeCell ref="A37:A38"/>
    <mergeCell ref="B39:B41"/>
    <mergeCell ref="A39:A41"/>
    <mergeCell ref="B25:B26"/>
    <mergeCell ref="A25:A26"/>
    <mergeCell ref="B27:B28"/>
    <mergeCell ref="A27:A28"/>
    <mergeCell ref="A29:A30"/>
    <mergeCell ref="B29:B30"/>
    <mergeCell ref="A32:A33"/>
    <mergeCell ref="B53:B54"/>
    <mergeCell ref="A53:A54"/>
    <mergeCell ref="B55:B57"/>
    <mergeCell ref="A55:A57"/>
    <mergeCell ref="B58:B59"/>
    <mergeCell ref="A58:A59"/>
    <mergeCell ref="B42:B45"/>
    <mergeCell ref="A42:A45"/>
    <mergeCell ref="B46:B48"/>
    <mergeCell ref="A46:A48"/>
    <mergeCell ref="B49:B52"/>
    <mergeCell ref="A49:A52"/>
    <mergeCell ref="B70:B71"/>
    <mergeCell ref="A70:A71"/>
    <mergeCell ref="A103:A104"/>
    <mergeCell ref="B103:B104"/>
    <mergeCell ref="A107:A108"/>
    <mergeCell ref="B107:B108"/>
    <mergeCell ref="B60:B62"/>
    <mergeCell ref="A60:A62"/>
    <mergeCell ref="B63:B64"/>
    <mergeCell ref="A63:A64"/>
    <mergeCell ref="B65:B67"/>
    <mergeCell ref="A65:A67"/>
    <mergeCell ref="A128:A129"/>
    <mergeCell ref="B128:B129"/>
    <mergeCell ref="B130:B131"/>
    <mergeCell ref="A130:A131"/>
    <mergeCell ref="A132:A133"/>
    <mergeCell ref="B132:B133"/>
    <mergeCell ref="B109:B110"/>
    <mergeCell ref="A109:A110"/>
    <mergeCell ref="A112:A113"/>
    <mergeCell ref="B112:B113"/>
    <mergeCell ref="A126:A127"/>
    <mergeCell ref="B126:B127"/>
    <mergeCell ref="A171:A172"/>
    <mergeCell ref="B143:B145"/>
    <mergeCell ref="A143:A145"/>
    <mergeCell ref="A148:A149"/>
    <mergeCell ref="B148:B149"/>
    <mergeCell ref="A151:A153"/>
    <mergeCell ref="B151:B153"/>
    <mergeCell ref="B134:B135"/>
    <mergeCell ref="A134:A135"/>
    <mergeCell ref="A139:A140"/>
    <mergeCell ref="B139:B140"/>
    <mergeCell ref="B141:B142"/>
    <mergeCell ref="A141:A142"/>
    <mergeCell ref="A1:K1"/>
    <mergeCell ref="B208:B209"/>
    <mergeCell ref="A208:A209"/>
    <mergeCell ref="A214:A215"/>
    <mergeCell ref="B214:B215"/>
    <mergeCell ref="A218:A219"/>
    <mergeCell ref="B218:B219"/>
    <mergeCell ref="B184:B185"/>
    <mergeCell ref="A184:A185"/>
    <mergeCell ref="A189:A190"/>
    <mergeCell ref="B189:B190"/>
    <mergeCell ref="A206:A207"/>
    <mergeCell ref="B206:B207"/>
    <mergeCell ref="A175:A176"/>
    <mergeCell ref="B175:B176"/>
    <mergeCell ref="A180:A181"/>
    <mergeCell ref="B180:B181"/>
    <mergeCell ref="B182:B183"/>
    <mergeCell ref="A182:A183"/>
    <mergeCell ref="A155:A156"/>
    <mergeCell ref="B155:B156"/>
    <mergeCell ref="A168:A169"/>
    <mergeCell ref="B168:B169"/>
    <mergeCell ref="B171:B17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DC24-37F8-421F-A58A-E70EEB595D2E}">
  <dimension ref="A1:I21"/>
  <sheetViews>
    <sheetView zoomScale="96" zoomScaleNormal="96" workbookViewId="0">
      <selection activeCell="F12" sqref="F12"/>
    </sheetView>
  </sheetViews>
  <sheetFormatPr defaultColWidth="9.1328125" defaultRowHeight="13.5" x14ac:dyDescent="0.35"/>
  <cols>
    <col min="1" max="1" width="30.86328125" style="8" customWidth="1"/>
    <col min="2" max="2" width="33.796875" style="8" customWidth="1"/>
    <col min="3" max="3" width="31.796875" style="37" customWidth="1"/>
    <col min="4" max="4" width="37.6640625" style="37" customWidth="1"/>
    <col min="5" max="5" width="42.19921875" style="8" customWidth="1"/>
    <col min="6" max="6" width="49.19921875" style="8" customWidth="1"/>
    <col min="7" max="7" width="48.46484375" style="8" customWidth="1"/>
    <col min="8" max="8" width="44.6640625" style="8" customWidth="1"/>
    <col min="9" max="9" width="36.796875" style="37" customWidth="1"/>
    <col min="10" max="16384" width="9.1328125" style="4"/>
  </cols>
  <sheetData>
    <row r="1" spans="1:9" ht="22.5" x14ac:dyDescent="0.35">
      <c r="A1" s="56" t="s">
        <v>682</v>
      </c>
      <c r="B1" s="56"/>
      <c r="C1" s="56"/>
      <c r="D1" s="56"/>
      <c r="E1" s="56"/>
      <c r="F1" s="56"/>
      <c r="G1" s="56"/>
      <c r="H1" s="56"/>
      <c r="I1" s="56"/>
    </row>
    <row r="2" spans="1:9" ht="26.25" x14ac:dyDescent="0.35">
      <c r="A2" s="3" t="s">
        <v>327</v>
      </c>
      <c r="B2" s="3" t="s">
        <v>351</v>
      </c>
      <c r="C2" s="33" t="s">
        <v>788</v>
      </c>
      <c r="D2" s="33" t="s">
        <v>789</v>
      </c>
      <c r="E2" s="3" t="s">
        <v>636</v>
      </c>
      <c r="F2" s="3" t="s">
        <v>676</v>
      </c>
      <c r="G2" s="3" t="s">
        <v>643</v>
      </c>
      <c r="H2" s="3" t="s">
        <v>795</v>
      </c>
      <c r="I2" s="33" t="s">
        <v>667</v>
      </c>
    </row>
    <row r="3" spans="1:9" ht="22.15" x14ac:dyDescent="0.35">
      <c r="A3" s="57">
        <v>1</v>
      </c>
      <c r="B3" s="57" t="s">
        <v>664</v>
      </c>
      <c r="C3" s="59">
        <v>1235.7498000000001</v>
      </c>
      <c r="D3" s="59">
        <f>C3+121</f>
        <v>1356.7498000000001</v>
      </c>
      <c r="E3" s="6" t="s">
        <v>967</v>
      </c>
      <c r="F3" s="6">
        <v>1</v>
      </c>
      <c r="G3" s="6" t="s">
        <v>1236</v>
      </c>
      <c r="H3" s="35">
        <v>627.5</v>
      </c>
      <c r="I3" s="36" t="s">
        <v>674</v>
      </c>
    </row>
    <row r="4" spans="1:9" ht="22.15" x14ac:dyDescent="0.35">
      <c r="A4" s="57"/>
      <c r="B4" s="57"/>
      <c r="C4" s="59"/>
      <c r="D4" s="59"/>
      <c r="E4" s="6" t="s">
        <v>967</v>
      </c>
      <c r="F4" s="6">
        <v>2</v>
      </c>
      <c r="G4" s="6" t="s">
        <v>1148</v>
      </c>
      <c r="H4" s="35">
        <v>599.5</v>
      </c>
      <c r="I4" s="36" t="s">
        <v>675</v>
      </c>
    </row>
    <row r="5" spans="1:9" ht="22.15" x14ac:dyDescent="0.35">
      <c r="A5" s="6">
        <v>2</v>
      </c>
      <c r="B5" s="6" t="s">
        <v>27</v>
      </c>
      <c r="C5" s="34">
        <f>C6-14</f>
        <v>1249.7808</v>
      </c>
      <c r="D5" s="34">
        <f t="shared" ref="D5:D17" si="0">C5+121</f>
        <v>1370.7808</v>
      </c>
      <c r="E5" s="6" t="s">
        <v>971</v>
      </c>
      <c r="F5" s="6">
        <v>3</v>
      </c>
      <c r="G5" s="6" t="s">
        <v>1237</v>
      </c>
      <c r="H5" s="35">
        <v>627.5</v>
      </c>
      <c r="I5" s="36" t="s">
        <v>0</v>
      </c>
    </row>
    <row r="6" spans="1:9" ht="22.15" x14ac:dyDescent="0.35">
      <c r="A6" s="57">
        <v>3</v>
      </c>
      <c r="B6" s="57" t="s">
        <v>28</v>
      </c>
      <c r="C6" s="59">
        <v>1263.7808</v>
      </c>
      <c r="D6" s="59">
        <f t="shared" si="0"/>
        <v>1384.7808</v>
      </c>
      <c r="E6" s="6" t="s">
        <v>974</v>
      </c>
      <c r="F6" s="6">
        <v>4</v>
      </c>
      <c r="G6" s="6" t="s">
        <v>1238</v>
      </c>
      <c r="H6" s="35">
        <v>655.6</v>
      </c>
      <c r="I6" s="36" t="s">
        <v>668</v>
      </c>
    </row>
    <row r="7" spans="1:9" ht="22.15" x14ac:dyDescent="0.35">
      <c r="A7" s="57"/>
      <c r="B7" s="57"/>
      <c r="C7" s="59"/>
      <c r="D7" s="59"/>
      <c r="E7" s="6" t="s">
        <v>974</v>
      </c>
      <c r="F7" s="6">
        <v>5</v>
      </c>
      <c r="G7" s="6" t="s">
        <v>1149</v>
      </c>
      <c r="H7" s="35">
        <v>627.5</v>
      </c>
      <c r="I7" s="36" t="s">
        <v>669</v>
      </c>
    </row>
    <row r="8" spans="1:9" ht="22.15" x14ac:dyDescent="0.35">
      <c r="A8" s="6">
        <v>4</v>
      </c>
      <c r="B8" s="6" t="s">
        <v>35</v>
      </c>
      <c r="C8" s="34">
        <v>1261.7654</v>
      </c>
      <c r="D8" s="34">
        <f t="shared" si="0"/>
        <v>1382.7654</v>
      </c>
      <c r="E8" s="6" t="s">
        <v>988</v>
      </c>
      <c r="F8" s="6">
        <v>6</v>
      </c>
      <c r="G8" s="6" t="s">
        <v>1150</v>
      </c>
      <c r="H8" s="35" t="s">
        <v>661</v>
      </c>
      <c r="I8" s="36" t="s">
        <v>0</v>
      </c>
    </row>
    <row r="9" spans="1:9" ht="22.15" x14ac:dyDescent="0.35">
      <c r="A9" s="6">
        <v>5</v>
      </c>
      <c r="B9" s="6" t="s">
        <v>192</v>
      </c>
      <c r="C9" s="34">
        <v>1281.8092999999999</v>
      </c>
      <c r="D9" s="34">
        <f>C9+121</f>
        <v>1402.8092999999999</v>
      </c>
      <c r="E9" s="6" t="s">
        <v>1011</v>
      </c>
      <c r="F9" s="6">
        <v>7</v>
      </c>
      <c r="G9" s="6" t="s">
        <v>1183</v>
      </c>
      <c r="H9" s="35">
        <v>645.5</v>
      </c>
      <c r="I9" s="36" t="s">
        <v>0</v>
      </c>
    </row>
    <row r="10" spans="1:9" ht="22.15" x14ac:dyDescent="0.35">
      <c r="A10" s="57">
        <v>6</v>
      </c>
      <c r="B10" s="57" t="s">
        <v>524</v>
      </c>
      <c r="C10" s="59">
        <v>1438.8253999999999</v>
      </c>
      <c r="D10" s="59">
        <f t="shared" si="0"/>
        <v>1559.8253999999999</v>
      </c>
      <c r="E10" s="6" t="s">
        <v>1032</v>
      </c>
      <c r="F10" s="6">
        <v>8</v>
      </c>
      <c r="G10" s="6" t="s">
        <v>1239</v>
      </c>
      <c r="H10" s="35">
        <v>627.5</v>
      </c>
      <c r="I10" s="36" t="s">
        <v>672</v>
      </c>
    </row>
    <row r="11" spans="1:9" ht="22.15" x14ac:dyDescent="0.35">
      <c r="A11" s="57"/>
      <c r="B11" s="57"/>
      <c r="C11" s="59"/>
      <c r="D11" s="59"/>
      <c r="E11" s="6" t="s">
        <v>1032</v>
      </c>
      <c r="F11" s="6">
        <v>9</v>
      </c>
      <c r="G11" s="6" t="s">
        <v>1151</v>
      </c>
      <c r="H11" s="35">
        <v>599.5</v>
      </c>
      <c r="I11" s="36" t="s">
        <v>673</v>
      </c>
    </row>
    <row r="12" spans="1:9" ht="22.15" x14ac:dyDescent="0.35">
      <c r="A12" s="6">
        <v>7</v>
      </c>
      <c r="B12" s="6" t="s">
        <v>210</v>
      </c>
      <c r="C12" s="34">
        <f>C13-14</f>
        <v>1452.8562999999999</v>
      </c>
      <c r="D12" s="34">
        <f t="shared" si="0"/>
        <v>1573.8562999999999</v>
      </c>
      <c r="E12" s="6" t="s">
        <v>1034</v>
      </c>
      <c r="F12" s="6">
        <v>10</v>
      </c>
      <c r="G12" s="6" t="s">
        <v>1240</v>
      </c>
      <c r="H12" s="35">
        <v>627.5</v>
      </c>
      <c r="I12" s="36" t="s">
        <v>0</v>
      </c>
    </row>
    <row r="13" spans="1:9" ht="22.15" x14ac:dyDescent="0.35">
      <c r="A13" s="57">
        <v>8</v>
      </c>
      <c r="B13" s="57" t="s">
        <v>211</v>
      </c>
      <c r="C13" s="59">
        <v>1466.8562999999999</v>
      </c>
      <c r="D13" s="59">
        <f t="shared" si="0"/>
        <v>1587.8562999999999</v>
      </c>
      <c r="E13" s="6" t="s">
        <v>1035</v>
      </c>
      <c r="F13" s="6">
        <v>11</v>
      </c>
      <c r="G13" s="6" t="s">
        <v>1241</v>
      </c>
      <c r="H13" s="35">
        <v>655.6</v>
      </c>
      <c r="I13" s="36" t="s">
        <v>670</v>
      </c>
    </row>
    <row r="14" spans="1:9" ht="22.15" x14ac:dyDescent="0.35">
      <c r="A14" s="57"/>
      <c r="B14" s="57"/>
      <c r="C14" s="59"/>
      <c r="D14" s="59"/>
      <c r="E14" s="6" t="s">
        <v>1035</v>
      </c>
      <c r="F14" s="6">
        <v>12</v>
      </c>
      <c r="G14" s="6" t="s">
        <v>1152</v>
      </c>
      <c r="H14" s="35">
        <v>627.5</v>
      </c>
      <c r="I14" s="36" t="s">
        <v>671</v>
      </c>
    </row>
    <row r="15" spans="1:9" ht="22.15" x14ac:dyDescent="0.35">
      <c r="A15" s="57">
        <v>9</v>
      </c>
      <c r="B15" s="57" t="s">
        <v>216</v>
      </c>
      <c r="C15" s="59">
        <v>1464.8409999999999</v>
      </c>
      <c r="D15" s="59">
        <f t="shared" si="0"/>
        <v>1585.8409999999999</v>
      </c>
      <c r="E15" s="6" t="s">
        <v>1153</v>
      </c>
      <c r="F15" s="6">
        <v>13</v>
      </c>
      <c r="G15" s="6" t="s">
        <v>1154</v>
      </c>
      <c r="H15" s="35" t="s">
        <v>666</v>
      </c>
      <c r="I15" s="36" t="s">
        <v>0</v>
      </c>
    </row>
    <row r="16" spans="1:9" ht="22.15" x14ac:dyDescent="0.35">
      <c r="A16" s="57"/>
      <c r="B16" s="57"/>
      <c r="C16" s="59"/>
      <c r="D16" s="59"/>
      <c r="E16" s="6" t="s">
        <v>1245</v>
      </c>
      <c r="F16" s="6">
        <v>14</v>
      </c>
      <c r="G16" s="6" t="s">
        <v>1246</v>
      </c>
      <c r="H16" s="35" t="s">
        <v>662</v>
      </c>
      <c r="I16" s="36" t="s">
        <v>0</v>
      </c>
    </row>
    <row r="17" spans="1:9" ht="22.15" x14ac:dyDescent="0.35">
      <c r="A17" s="6">
        <v>10</v>
      </c>
      <c r="B17" s="6" t="s">
        <v>220</v>
      </c>
      <c r="C17" s="34">
        <v>1484.8</v>
      </c>
      <c r="D17" s="34">
        <f t="shared" si="0"/>
        <v>1605.8</v>
      </c>
      <c r="E17" s="6" t="s">
        <v>1044</v>
      </c>
      <c r="F17" s="6">
        <v>15</v>
      </c>
      <c r="G17" s="6" t="s">
        <v>1184</v>
      </c>
      <c r="H17" s="35">
        <v>645.6</v>
      </c>
      <c r="I17" s="36" t="s">
        <v>0</v>
      </c>
    </row>
    <row r="18" spans="1:9" ht="22.15" x14ac:dyDescent="0.35">
      <c r="A18" s="6">
        <v>11</v>
      </c>
      <c r="B18" s="6" t="s">
        <v>480</v>
      </c>
      <c r="C18" s="34">
        <v>800.88310000000001</v>
      </c>
      <c r="D18" s="34">
        <f t="shared" ref="D18:D21" si="1">C18+121/2</f>
        <v>861.38310000000001</v>
      </c>
      <c r="E18" s="6" t="s">
        <v>1063</v>
      </c>
      <c r="F18" s="6">
        <v>16</v>
      </c>
      <c r="G18" s="6" t="s">
        <v>1242</v>
      </c>
      <c r="H18" s="35">
        <v>627.5</v>
      </c>
      <c r="I18" s="36" t="s">
        <v>0</v>
      </c>
    </row>
    <row r="19" spans="1:9" ht="22.15" x14ac:dyDescent="0.35">
      <c r="A19" s="6">
        <v>12</v>
      </c>
      <c r="B19" s="6" t="s">
        <v>659</v>
      </c>
      <c r="C19" s="34">
        <v>814.88310000000001</v>
      </c>
      <c r="D19" s="34">
        <f t="shared" si="1"/>
        <v>875.38310000000001</v>
      </c>
      <c r="E19" s="6" t="s">
        <v>1065</v>
      </c>
      <c r="F19" s="6">
        <v>17</v>
      </c>
      <c r="G19" s="6" t="s">
        <v>1243</v>
      </c>
      <c r="H19" s="35">
        <v>599.5</v>
      </c>
      <c r="I19" s="36" t="s">
        <v>0</v>
      </c>
    </row>
    <row r="20" spans="1:9" ht="22.15" x14ac:dyDescent="0.35">
      <c r="A20" s="6">
        <v>13</v>
      </c>
      <c r="B20" s="6" t="s">
        <v>660</v>
      </c>
      <c r="C20" s="34">
        <v>813.88310000000001</v>
      </c>
      <c r="D20" s="34">
        <f t="shared" si="1"/>
        <v>874.38310000000001</v>
      </c>
      <c r="E20" s="6" t="s">
        <v>1074</v>
      </c>
      <c r="F20" s="6">
        <v>18</v>
      </c>
      <c r="G20" s="6" t="s">
        <v>1244</v>
      </c>
      <c r="H20" s="35" t="s">
        <v>666</v>
      </c>
      <c r="I20" s="36" t="s">
        <v>0</v>
      </c>
    </row>
    <row r="21" spans="1:9" ht="22.15" x14ac:dyDescent="0.35">
      <c r="A21" s="6">
        <v>14</v>
      </c>
      <c r="B21" s="6" t="s">
        <v>665</v>
      </c>
      <c r="C21" s="34">
        <v>960.52</v>
      </c>
      <c r="D21" s="34">
        <f t="shared" si="1"/>
        <v>1021.02</v>
      </c>
      <c r="E21" s="6" t="s">
        <v>1106</v>
      </c>
      <c r="F21" s="6">
        <v>19</v>
      </c>
      <c r="G21" s="6" t="s">
        <v>1164</v>
      </c>
      <c r="H21" s="35">
        <v>627.5</v>
      </c>
      <c r="I21" s="36" t="s">
        <v>0</v>
      </c>
    </row>
  </sheetData>
  <mergeCells count="21">
    <mergeCell ref="A10:A11"/>
    <mergeCell ref="A13:A14"/>
    <mergeCell ref="A15:A16"/>
    <mergeCell ref="B10:B11"/>
    <mergeCell ref="B15:B16"/>
    <mergeCell ref="C15:C16"/>
    <mergeCell ref="D15:D16"/>
    <mergeCell ref="B13:B14"/>
    <mergeCell ref="A1:I1"/>
    <mergeCell ref="C3:C4"/>
    <mergeCell ref="D3:D4"/>
    <mergeCell ref="B3:B4"/>
    <mergeCell ref="B6:B7"/>
    <mergeCell ref="A3:A4"/>
    <mergeCell ref="A6:A7"/>
    <mergeCell ref="C6:C7"/>
    <mergeCell ref="D6:D7"/>
    <mergeCell ref="C10:C11"/>
    <mergeCell ref="D10:D11"/>
    <mergeCell ref="C13:C14"/>
    <mergeCell ref="D13:D1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F6D9-EEA3-4603-9C75-C0317F10AF9F}">
  <dimension ref="A1:S241"/>
  <sheetViews>
    <sheetView zoomScale="49" zoomScaleNormal="49" workbookViewId="0">
      <selection activeCell="F235" sqref="F235"/>
    </sheetView>
  </sheetViews>
  <sheetFormatPr defaultColWidth="9.1328125" defaultRowHeight="22.15" x14ac:dyDescent="0.35"/>
  <cols>
    <col min="1" max="1" width="43.1328125" style="18" customWidth="1"/>
    <col min="2" max="2" width="28.46484375" style="30" customWidth="1"/>
    <col min="3" max="3" width="72" style="18" customWidth="1"/>
    <col min="4" max="4" width="43.86328125" style="18" customWidth="1"/>
    <col min="5" max="5" width="70.46484375" style="18" customWidth="1"/>
    <col min="6" max="6" width="28.53125" style="18" customWidth="1"/>
    <col min="7" max="7" width="45.19921875" style="31" customWidth="1"/>
    <col min="8" max="8" width="39.1328125" style="31" customWidth="1"/>
    <col min="9" max="9" width="35.86328125" style="30" customWidth="1"/>
    <col min="10" max="10" width="32.796875" style="31" customWidth="1"/>
    <col min="11" max="11" width="22.1328125" style="51" customWidth="1"/>
    <col min="12" max="12" width="29.33203125" style="51" customWidth="1"/>
    <col min="13" max="13" width="24.19921875" style="51" customWidth="1"/>
    <col min="14" max="14" width="34.6640625" style="32" customWidth="1"/>
    <col min="15" max="15" width="41.33203125" style="32" customWidth="1"/>
    <col min="16" max="16" width="37.1328125" style="32" customWidth="1"/>
    <col min="17" max="17" width="17.6640625" style="32" customWidth="1"/>
    <col min="18" max="18" width="18.19921875" style="32" customWidth="1"/>
    <col min="19" max="19" width="21.46484375" style="32" customWidth="1"/>
    <col min="20" max="16384" width="9.1328125" style="4"/>
  </cols>
  <sheetData>
    <row r="1" spans="1:19" ht="22.5" x14ac:dyDescent="0.35">
      <c r="A1" s="6"/>
      <c r="B1" s="7"/>
      <c r="C1" s="56" t="s">
        <v>681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23" customFormat="1" ht="26.25" x14ac:dyDescent="0.4">
      <c r="A2" s="3" t="s">
        <v>348</v>
      </c>
      <c r="B2" s="5" t="s">
        <v>356</v>
      </c>
      <c r="C2" s="3" t="s">
        <v>349</v>
      </c>
      <c r="D2" s="3" t="s">
        <v>350</v>
      </c>
      <c r="E2" s="3" t="s">
        <v>351</v>
      </c>
      <c r="F2" s="3" t="s">
        <v>352</v>
      </c>
      <c r="G2" s="22" t="s">
        <v>353</v>
      </c>
      <c r="H2" s="22" t="s">
        <v>354</v>
      </c>
      <c r="I2" s="5" t="s">
        <v>355</v>
      </c>
      <c r="J2" s="22" t="s">
        <v>791</v>
      </c>
      <c r="K2" s="48" t="s">
        <v>328</v>
      </c>
      <c r="L2" s="48" t="s">
        <v>357</v>
      </c>
      <c r="M2" s="48" t="s">
        <v>358</v>
      </c>
      <c r="N2" s="13" t="s">
        <v>359</v>
      </c>
      <c r="O2" s="13" t="s">
        <v>360</v>
      </c>
      <c r="P2" s="13" t="s">
        <v>361</v>
      </c>
      <c r="Q2" s="13" t="s">
        <v>362</v>
      </c>
      <c r="R2" s="13" t="s">
        <v>363</v>
      </c>
      <c r="S2" s="13" t="s">
        <v>364</v>
      </c>
    </row>
    <row r="3" spans="1:19" ht="25.15" x14ac:dyDescent="0.35">
      <c r="A3" s="57">
        <v>1</v>
      </c>
      <c r="B3" s="58">
        <v>4.7</v>
      </c>
      <c r="C3" s="57" t="s">
        <v>560</v>
      </c>
      <c r="D3" s="6">
        <v>1</v>
      </c>
      <c r="E3" s="6" t="s">
        <v>9</v>
      </c>
      <c r="F3" s="6" t="s">
        <v>792</v>
      </c>
      <c r="G3" s="21">
        <v>1123.6745999999998</v>
      </c>
      <c r="H3" s="21">
        <v>1123.6738</v>
      </c>
      <c r="I3" s="7">
        <v>-0.71194988282122218</v>
      </c>
      <c r="J3" s="21">
        <v>1.663</v>
      </c>
      <c r="K3" s="49">
        <v>27059</v>
      </c>
      <c r="L3" s="49">
        <v>23789</v>
      </c>
      <c r="M3" s="49">
        <v>20155</v>
      </c>
      <c r="N3" s="24">
        <f>K3/2298543</f>
        <v>1.1772240066859745E-2</v>
      </c>
      <c r="O3" s="24">
        <v>1.1908009636933101E-2</v>
      </c>
      <c r="P3" s="24">
        <v>1.7824137534600316E-2</v>
      </c>
      <c r="Q3" s="24">
        <v>1.3834795746131051E-2</v>
      </c>
      <c r="R3" s="24">
        <v>3.4555382030820934E-3</v>
      </c>
      <c r="S3" s="24">
        <v>0.24977153739681676</v>
      </c>
    </row>
    <row r="4" spans="1:19" ht="25.15" x14ac:dyDescent="0.35">
      <c r="A4" s="57"/>
      <c r="B4" s="58"/>
      <c r="C4" s="57"/>
      <c r="D4" s="6">
        <v>2</v>
      </c>
      <c r="E4" s="6" t="s">
        <v>10</v>
      </c>
      <c r="F4" s="6" t="s">
        <v>792</v>
      </c>
      <c r="G4" s="21">
        <v>1137.6902499999999</v>
      </c>
      <c r="H4" s="21">
        <v>1137.6878000000002</v>
      </c>
      <c r="I4" s="7">
        <v>-2.1534859771594776</v>
      </c>
      <c r="J4" s="21">
        <v>1.681</v>
      </c>
      <c r="K4" s="49">
        <v>12787</v>
      </c>
      <c r="L4" s="49">
        <v>11311</v>
      </c>
      <c r="M4" s="49">
        <v>5654</v>
      </c>
      <c r="N4" s="24">
        <f t="shared" ref="N4:N32" si="0">K4/2298543</f>
        <v>5.5630893135347045E-3</v>
      </c>
      <c r="O4" s="24">
        <v>5.6619234521564712E-3</v>
      </c>
      <c r="P4" s="24">
        <v>5.0001326529709846E-3</v>
      </c>
      <c r="Q4" s="24">
        <v>5.4083818062207198E-3</v>
      </c>
      <c r="R4" s="24">
        <v>3.5699100140776824E-4</v>
      </c>
      <c r="S4" s="24">
        <v>6.6006989557792911E-2</v>
      </c>
    </row>
    <row r="5" spans="1:19" ht="25.15" x14ac:dyDescent="0.35">
      <c r="A5" s="57"/>
      <c r="B5" s="58"/>
      <c r="C5" s="57"/>
      <c r="D5" s="6">
        <v>3</v>
      </c>
      <c r="E5" s="6" t="s">
        <v>8</v>
      </c>
      <c r="F5" s="6" t="s">
        <v>792</v>
      </c>
      <c r="G5" s="21">
        <v>1151.7058999999999</v>
      </c>
      <c r="H5" s="21">
        <v>1151.7030999999999</v>
      </c>
      <c r="I5" s="7">
        <v>-2.4311762230090719</v>
      </c>
      <c r="J5" s="21">
        <v>1.694</v>
      </c>
      <c r="K5" s="49">
        <v>696038</v>
      </c>
      <c r="L5" s="49">
        <v>566120</v>
      </c>
      <c r="M5" s="49">
        <v>396202</v>
      </c>
      <c r="N5" s="24">
        <f t="shared" si="0"/>
        <v>0.30281704540659016</v>
      </c>
      <c r="O5" s="24">
        <v>0.28338149630756093</v>
      </c>
      <c r="P5" s="24">
        <v>0.35038248273300493</v>
      </c>
      <c r="Q5" s="24">
        <v>0.31219367481571864</v>
      </c>
      <c r="R5" s="24">
        <v>3.4470624157429075E-2</v>
      </c>
      <c r="S5" s="24">
        <v>0.11041422981351676</v>
      </c>
    </row>
    <row r="6" spans="1:19" ht="25.15" x14ac:dyDescent="0.35">
      <c r="A6" s="57"/>
      <c r="B6" s="58"/>
      <c r="C6" s="57"/>
      <c r="D6" s="6">
        <v>4</v>
      </c>
      <c r="E6" s="6" t="s">
        <v>11</v>
      </c>
      <c r="F6" s="6" t="s">
        <v>792</v>
      </c>
      <c r="G6" s="21">
        <v>1165.72155</v>
      </c>
      <c r="H6" s="21">
        <v>1165.7229</v>
      </c>
      <c r="I6" s="7">
        <v>1.158081018577878</v>
      </c>
      <c r="J6" s="21">
        <v>1.7110000000000001</v>
      </c>
      <c r="K6" s="49">
        <v>20000</v>
      </c>
      <c r="L6" s="49">
        <v>16467</v>
      </c>
      <c r="M6" s="49">
        <v>6482</v>
      </c>
      <c r="N6" s="24">
        <f t="shared" si="0"/>
        <v>8.7011641722604272E-3</v>
      </c>
      <c r="O6" s="24">
        <v>8.2428515150438173E-3</v>
      </c>
      <c r="P6" s="24">
        <v>5.7323770528047262E-3</v>
      </c>
      <c r="Q6" s="24">
        <v>7.5587975800363236E-3</v>
      </c>
      <c r="R6" s="24">
        <v>1.5982401508099298E-3</v>
      </c>
      <c r="S6" s="24">
        <v>0.21144105711086517</v>
      </c>
    </row>
    <row r="7" spans="1:19" ht="25.15" x14ac:dyDescent="0.35">
      <c r="A7" s="57"/>
      <c r="B7" s="58"/>
      <c r="C7" s="57"/>
      <c r="D7" s="6">
        <v>5</v>
      </c>
      <c r="E7" s="6" t="s">
        <v>12</v>
      </c>
      <c r="F7" s="6" t="s">
        <v>792</v>
      </c>
      <c r="G7" s="21">
        <v>1179.7372</v>
      </c>
      <c r="H7" s="21">
        <v>1179.7367000000002</v>
      </c>
      <c r="I7" s="7">
        <v>-0.42382320390887879</v>
      </c>
      <c r="J7" s="21">
        <v>1.7270000000000001</v>
      </c>
      <c r="K7" s="49">
        <v>49948</v>
      </c>
      <c r="L7" s="49">
        <v>41590</v>
      </c>
      <c r="M7" s="49">
        <v>26175</v>
      </c>
      <c r="N7" s="24">
        <f t="shared" si="0"/>
        <v>2.1730287403803193E-2</v>
      </c>
      <c r="O7" s="24">
        <v>2.0818618722941176E-2</v>
      </c>
      <c r="P7" s="24">
        <v>2.3147943436773174E-2</v>
      </c>
      <c r="Q7" s="24">
        <v>2.1898949854505845E-2</v>
      </c>
      <c r="R7" s="24">
        <v>1.1737860419705538E-3</v>
      </c>
      <c r="S7" s="24">
        <v>5.3600106387249428E-2</v>
      </c>
    </row>
    <row r="8" spans="1:19" ht="25.15" x14ac:dyDescent="0.35">
      <c r="A8" s="57"/>
      <c r="B8" s="58"/>
      <c r="C8" s="57"/>
      <c r="D8" s="6">
        <v>6</v>
      </c>
      <c r="E8" s="6" t="s">
        <v>13</v>
      </c>
      <c r="F8" s="6" t="s">
        <v>792</v>
      </c>
      <c r="G8" s="21">
        <v>1193.7528500000001</v>
      </c>
      <c r="H8" s="21">
        <v>1193.7506000000001</v>
      </c>
      <c r="I8" s="7">
        <v>-1.8848122540638439</v>
      </c>
      <c r="J8" s="21">
        <v>1.7390000000000001</v>
      </c>
      <c r="K8" s="49">
        <v>6231</v>
      </c>
      <c r="L8" s="49">
        <v>6698</v>
      </c>
      <c r="M8" s="49">
        <v>2822</v>
      </c>
      <c r="N8" s="24">
        <f t="shared" si="0"/>
        <v>2.7108476978677364E-3</v>
      </c>
      <c r="O8" s="24">
        <v>3.3528037558610245E-3</v>
      </c>
      <c r="P8" s="24">
        <v>2.4956445607860131E-3</v>
      </c>
      <c r="Q8" s="24">
        <v>2.8530986715049247E-3</v>
      </c>
      <c r="R8" s="24">
        <v>4.4593382474416129E-4</v>
      </c>
      <c r="S8" s="24">
        <v>0.15629807310833188</v>
      </c>
    </row>
    <row r="9" spans="1:19" ht="25.15" x14ac:dyDescent="0.35">
      <c r="A9" s="57"/>
      <c r="B9" s="58"/>
      <c r="C9" s="57"/>
      <c r="D9" s="6">
        <v>7</v>
      </c>
      <c r="E9" s="6" t="s">
        <v>14</v>
      </c>
      <c r="F9" s="6" t="s">
        <v>792</v>
      </c>
      <c r="G9" s="21">
        <v>1207.7685000000001</v>
      </c>
      <c r="H9" s="21">
        <v>1207.7672</v>
      </c>
      <c r="I9" s="7">
        <v>-1.0763652141353417</v>
      </c>
      <c r="J9" s="21">
        <v>1.756</v>
      </c>
      <c r="K9" s="49">
        <v>23417</v>
      </c>
      <c r="L9" s="49">
        <v>25669</v>
      </c>
      <c r="M9" s="49">
        <v>16721</v>
      </c>
      <c r="N9" s="24">
        <f t="shared" si="0"/>
        <v>1.0187758071091122E-2</v>
      </c>
      <c r="O9" s="24">
        <v>1.2849077278172086E-2</v>
      </c>
      <c r="P9" s="24">
        <v>1.478726885219806E-2</v>
      </c>
      <c r="Q9" s="24">
        <v>1.2608034733820423E-2</v>
      </c>
      <c r="R9" s="24">
        <v>2.3092100353844774E-3</v>
      </c>
      <c r="S9" s="24">
        <v>0.1831538446820849</v>
      </c>
    </row>
    <row r="10" spans="1:19" ht="25.15" x14ac:dyDescent="0.35">
      <c r="A10" s="57"/>
      <c r="B10" s="58"/>
      <c r="C10" s="57"/>
      <c r="D10" s="6">
        <v>8</v>
      </c>
      <c r="E10" s="6" t="s">
        <v>16</v>
      </c>
      <c r="F10" s="6" t="s">
        <v>792</v>
      </c>
      <c r="G10" s="21">
        <v>1235.7998000000002</v>
      </c>
      <c r="H10" s="21">
        <v>1235.8023000000001</v>
      </c>
      <c r="I10" s="7">
        <v>2.0229813921536448</v>
      </c>
      <c r="J10" s="21">
        <v>1.788</v>
      </c>
      <c r="K10" s="49">
        <v>145210</v>
      </c>
      <c r="L10" s="49">
        <v>118549</v>
      </c>
      <c r="M10" s="49">
        <v>57673</v>
      </c>
      <c r="N10" s="24">
        <f t="shared" si="0"/>
        <v>6.3174802472696828E-2</v>
      </c>
      <c r="O10" s="24">
        <v>5.9341823298532187E-2</v>
      </c>
      <c r="P10" s="24">
        <v>5.1003298637211814E-2</v>
      </c>
      <c r="Q10" s="24">
        <v>5.783997480281361E-2</v>
      </c>
      <c r="R10" s="24">
        <v>6.2231855253058084E-3</v>
      </c>
      <c r="S10" s="24">
        <v>0.10759315761325476</v>
      </c>
    </row>
    <row r="11" spans="1:19" ht="25.15" x14ac:dyDescent="0.35">
      <c r="A11" s="57"/>
      <c r="B11" s="58"/>
      <c r="C11" s="57"/>
      <c r="D11" s="6">
        <v>9</v>
      </c>
      <c r="E11" s="6" t="s">
        <v>17</v>
      </c>
      <c r="F11" s="6" t="s">
        <v>792</v>
      </c>
      <c r="G11" s="21">
        <v>1249.8154500000003</v>
      </c>
      <c r="H11" s="21">
        <v>1249.8131000000001</v>
      </c>
      <c r="I11" s="7">
        <v>-1.8802776043502336</v>
      </c>
      <c r="J11" s="21">
        <v>1.8009999999999999</v>
      </c>
      <c r="K11" s="49">
        <v>27562</v>
      </c>
      <c r="L11" s="49">
        <v>24162</v>
      </c>
      <c r="M11" s="49">
        <v>10130</v>
      </c>
      <c r="N11" s="24">
        <f t="shared" si="0"/>
        <v>1.1991074345792095E-2</v>
      </c>
      <c r="O11" s="24">
        <v>1.209472146149807E-2</v>
      </c>
      <c r="P11" s="24">
        <v>8.9584973071446892E-3</v>
      </c>
      <c r="Q11" s="24">
        <v>1.1014764371478284E-2</v>
      </c>
      <c r="R11" s="24">
        <v>1.7815334296739621E-3</v>
      </c>
      <c r="S11" s="24">
        <v>0.16174049390353537</v>
      </c>
    </row>
    <row r="12" spans="1:19" ht="25.15" x14ac:dyDescent="0.35">
      <c r="A12" s="57"/>
      <c r="B12" s="58"/>
      <c r="C12" s="57"/>
      <c r="D12" s="6">
        <v>10</v>
      </c>
      <c r="E12" s="6" t="s">
        <v>18</v>
      </c>
      <c r="F12" s="6" t="s">
        <v>792</v>
      </c>
      <c r="G12" s="21">
        <v>1263.8311000000003</v>
      </c>
      <c r="H12" s="21">
        <v>1263.8279</v>
      </c>
      <c r="I12" s="7">
        <v>-2.53198390222681</v>
      </c>
      <c r="J12" s="21">
        <v>1.8149999999999999</v>
      </c>
      <c r="K12" s="49">
        <v>363051</v>
      </c>
      <c r="L12" s="49">
        <v>295274</v>
      </c>
      <c r="M12" s="49">
        <v>117607</v>
      </c>
      <c r="N12" s="24">
        <f t="shared" si="0"/>
        <v>0.15794831769516601</v>
      </c>
      <c r="O12" s="24">
        <v>0.1478046844144682</v>
      </c>
      <c r="P12" s="24">
        <v>0.10400611972372809</v>
      </c>
      <c r="Q12" s="24">
        <v>0.13658637394445408</v>
      </c>
      <c r="R12" s="24">
        <v>2.8667543456820235E-2</v>
      </c>
      <c r="S12" s="24">
        <v>0.20988582264054051</v>
      </c>
    </row>
    <row r="13" spans="1:19" ht="25.15" x14ac:dyDescent="0.35">
      <c r="A13" s="57"/>
      <c r="B13" s="58"/>
      <c r="C13" s="57"/>
      <c r="D13" s="6">
        <v>11</v>
      </c>
      <c r="E13" s="6" t="s">
        <v>19</v>
      </c>
      <c r="F13" s="6" t="s">
        <v>792</v>
      </c>
      <c r="G13" s="21">
        <v>1277.8467500000004</v>
      </c>
      <c r="H13" s="21">
        <v>1277.8434</v>
      </c>
      <c r="I13" s="7">
        <v>-2.6215976214750598</v>
      </c>
      <c r="J13" s="21">
        <v>1.827</v>
      </c>
      <c r="K13" s="49">
        <v>13732</v>
      </c>
      <c r="L13" s="49">
        <v>11174</v>
      </c>
      <c r="M13" s="49">
        <v>7445</v>
      </c>
      <c r="N13" s="24">
        <f t="shared" si="0"/>
        <v>5.9742193206740093E-3</v>
      </c>
      <c r="O13" s="24">
        <v>5.593345650640652E-3</v>
      </c>
      <c r="P13" s="24">
        <v>6.5840091265244038E-3</v>
      </c>
      <c r="Q13" s="24">
        <v>6.0505246992796887E-3</v>
      </c>
      <c r="R13" s="24">
        <v>4.9972033550340559E-4</v>
      </c>
      <c r="S13" s="24">
        <v>8.2591239659412841E-2</v>
      </c>
    </row>
    <row r="14" spans="1:19" ht="25.15" x14ac:dyDescent="0.35">
      <c r="A14" s="57"/>
      <c r="B14" s="58"/>
      <c r="C14" s="57"/>
      <c r="D14" s="6">
        <v>12</v>
      </c>
      <c r="E14" s="6" t="s">
        <v>20</v>
      </c>
      <c r="F14" s="6" t="s">
        <v>792</v>
      </c>
      <c r="G14" s="21">
        <v>1291.8624000000004</v>
      </c>
      <c r="H14" s="21">
        <v>1291.8591999999999</v>
      </c>
      <c r="I14" s="7">
        <v>-2.4770439952126289</v>
      </c>
      <c r="J14" s="21">
        <v>1.839</v>
      </c>
      <c r="K14" s="49">
        <v>22263</v>
      </c>
      <c r="L14" s="49">
        <v>18108</v>
      </c>
      <c r="M14" s="49">
        <v>6407</v>
      </c>
      <c r="N14" s="24">
        <f t="shared" si="0"/>
        <v>9.6857008983516953E-3</v>
      </c>
      <c r="O14" s="24">
        <v>9.0642834295508248E-3</v>
      </c>
      <c r="P14" s="24">
        <v>5.6660505673125396E-3</v>
      </c>
      <c r="Q14" s="24">
        <v>8.1386782984050211E-3</v>
      </c>
      <c r="R14" s="24">
        <v>2.163782761752755E-3</v>
      </c>
      <c r="S14" s="24">
        <v>0.26586414678373549</v>
      </c>
    </row>
    <row r="15" spans="1:19" ht="25.15" x14ac:dyDescent="0.35">
      <c r="A15" s="57"/>
      <c r="B15" s="58"/>
      <c r="C15" s="57"/>
      <c r="D15" s="6">
        <v>13</v>
      </c>
      <c r="E15" s="6" t="s">
        <v>23</v>
      </c>
      <c r="F15" s="6" t="s">
        <v>792</v>
      </c>
      <c r="G15" s="21">
        <v>1149.6902499999999</v>
      </c>
      <c r="H15" s="21">
        <v>1149.6903</v>
      </c>
      <c r="I15" s="7">
        <v>4.3489974887701982E-2</v>
      </c>
      <c r="J15" s="21">
        <v>1.6879999999999999</v>
      </c>
      <c r="K15" s="49">
        <v>13911</v>
      </c>
      <c r="L15" s="49">
        <v>11603</v>
      </c>
      <c r="M15" s="49">
        <v>13187</v>
      </c>
      <c r="N15" s="24">
        <f t="shared" si="0"/>
        <v>6.0520947400157406E-3</v>
      </c>
      <c r="O15" s="24">
        <v>5.8080892772850801E-3</v>
      </c>
      <c r="P15" s="24">
        <v>1.1661964855806221E-2</v>
      </c>
      <c r="Q15" s="24">
        <v>7.840716291035681E-3</v>
      </c>
      <c r="R15" s="24">
        <v>3.3115464834094221E-3</v>
      </c>
      <c r="S15" s="24">
        <v>0.42235254541674017</v>
      </c>
    </row>
    <row r="16" spans="1:19" ht="25.15" x14ac:dyDescent="0.35">
      <c r="A16" s="57"/>
      <c r="B16" s="58"/>
      <c r="C16" s="57"/>
      <c r="D16" s="6">
        <v>14</v>
      </c>
      <c r="E16" s="6" t="s">
        <v>24</v>
      </c>
      <c r="F16" s="6" t="s">
        <v>792</v>
      </c>
      <c r="G16" s="21">
        <v>1177.72155</v>
      </c>
      <c r="H16" s="21">
        <v>1177.7215999999999</v>
      </c>
      <c r="I16" s="7">
        <v>4.2454856900395632E-2</v>
      </c>
      <c r="J16" s="21">
        <v>1.724</v>
      </c>
      <c r="K16" s="49">
        <v>15231</v>
      </c>
      <c r="L16" s="49">
        <v>13688</v>
      </c>
      <c r="M16" s="49">
        <v>9009</v>
      </c>
      <c r="N16" s="24">
        <f t="shared" si="0"/>
        <v>6.6263715753849288E-3</v>
      </c>
      <c r="O16" s="24">
        <v>6.851773336850657E-3</v>
      </c>
      <c r="P16" s="24">
        <v>7.9671374373214716E-3</v>
      </c>
      <c r="Q16" s="24">
        <v>7.148427449852353E-3</v>
      </c>
      <c r="R16" s="24">
        <v>7.1792480191467637E-4</v>
      </c>
      <c r="S16" s="24">
        <v>0.10043115173946471</v>
      </c>
    </row>
    <row r="17" spans="1:19" ht="25.15" x14ac:dyDescent="0.35">
      <c r="A17" s="57"/>
      <c r="B17" s="58"/>
      <c r="C17" s="57"/>
      <c r="D17" s="6">
        <v>15</v>
      </c>
      <c r="E17" s="6" t="s">
        <v>25</v>
      </c>
      <c r="F17" s="6" t="s">
        <v>792</v>
      </c>
      <c r="G17" s="21">
        <v>1205.7528500000001</v>
      </c>
      <c r="H17" s="21">
        <v>1205.7547999999999</v>
      </c>
      <c r="I17" s="7">
        <v>1.6172468510869125</v>
      </c>
      <c r="J17" s="21">
        <v>1.75</v>
      </c>
      <c r="K17" s="49">
        <v>9527</v>
      </c>
      <c r="L17" s="49">
        <v>8070</v>
      </c>
      <c r="M17" s="49">
        <v>10133</v>
      </c>
      <c r="N17" s="24">
        <f t="shared" si="0"/>
        <v>4.144799553456255E-3</v>
      </c>
      <c r="O17" s="24">
        <v>4.0395829068077737E-3</v>
      </c>
      <c r="P17" s="24">
        <v>8.9611503665643771E-3</v>
      </c>
      <c r="Q17" s="24">
        <v>5.7151776089428017E-3</v>
      </c>
      <c r="R17" s="24">
        <v>2.8115870950584216E-3</v>
      </c>
      <c r="S17" s="24">
        <v>0.49195095715993176</v>
      </c>
    </row>
    <row r="18" spans="1:19" ht="25.15" x14ac:dyDescent="0.35">
      <c r="A18" s="57"/>
      <c r="B18" s="58"/>
      <c r="C18" s="57"/>
      <c r="D18" s="6">
        <v>16</v>
      </c>
      <c r="E18" s="6" t="s">
        <v>26</v>
      </c>
      <c r="F18" s="6" t="s">
        <v>792</v>
      </c>
      <c r="G18" s="21">
        <v>1233.7841500000002</v>
      </c>
      <c r="H18" s="21">
        <v>1233.7839999999999</v>
      </c>
      <c r="I18" s="7">
        <v>-0.12157718212169236</v>
      </c>
      <c r="J18" s="21">
        <v>1.774</v>
      </c>
      <c r="K18" s="49">
        <v>45569</v>
      </c>
      <c r="L18" s="49">
        <v>43469</v>
      </c>
      <c r="M18" s="49">
        <v>43589</v>
      </c>
      <c r="N18" s="24">
        <f t="shared" si="0"/>
        <v>1.9825167508286771E-2</v>
      </c>
      <c r="O18" s="24">
        <v>2.1759185796285885E-2</v>
      </c>
      <c r="P18" s="24">
        <v>3.8548069014919036E-2</v>
      </c>
      <c r="Q18" s="24">
        <v>2.6710807439830564E-2</v>
      </c>
      <c r="R18" s="24">
        <v>1.0296877093681283E-2</v>
      </c>
      <c r="S18" s="24">
        <v>0.38549478958568689</v>
      </c>
    </row>
    <row r="19" spans="1:19" ht="25.15" x14ac:dyDescent="0.35">
      <c r="A19" s="57"/>
      <c r="B19" s="58"/>
      <c r="C19" s="57"/>
      <c r="D19" s="6">
        <v>17</v>
      </c>
      <c r="E19" s="6" t="s">
        <v>27</v>
      </c>
      <c r="F19" s="6" t="s">
        <v>792</v>
      </c>
      <c r="G19" s="21">
        <v>1247.7998000000002</v>
      </c>
      <c r="H19" s="21">
        <v>1247.7940999999998</v>
      </c>
      <c r="I19" s="7">
        <v>-4.5680404824461194</v>
      </c>
      <c r="J19" s="21">
        <v>1.79</v>
      </c>
      <c r="K19" s="49">
        <v>19562</v>
      </c>
      <c r="L19" s="49">
        <v>15909</v>
      </c>
      <c r="M19" s="49">
        <v>7403</v>
      </c>
      <c r="N19" s="24">
        <f t="shared" si="0"/>
        <v>8.5106086768879236E-3</v>
      </c>
      <c r="O19" s="24">
        <v>7.9635346300377784E-3</v>
      </c>
      <c r="P19" s="24">
        <v>6.5468662946487795E-3</v>
      </c>
      <c r="Q19" s="24">
        <v>7.6736698671914941E-3</v>
      </c>
      <c r="R19" s="24">
        <v>1.0134531175666278E-3</v>
      </c>
      <c r="S19" s="24">
        <v>0.13206889729510138</v>
      </c>
    </row>
    <row r="20" spans="1:19" ht="25.15" x14ac:dyDescent="0.35">
      <c r="A20" s="57"/>
      <c r="B20" s="58"/>
      <c r="C20" s="57"/>
      <c r="D20" s="6">
        <v>18</v>
      </c>
      <c r="E20" s="6" t="s">
        <v>28</v>
      </c>
      <c r="F20" s="6" t="s">
        <v>792</v>
      </c>
      <c r="G20" s="21">
        <v>1261.8154500000003</v>
      </c>
      <c r="H20" s="21">
        <v>1261.8126999999999</v>
      </c>
      <c r="I20" s="7">
        <v>-2.1793995313125025</v>
      </c>
      <c r="J20" s="21">
        <v>1.8009999999999999</v>
      </c>
      <c r="K20" s="49">
        <v>435963</v>
      </c>
      <c r="L20" s="49">
        <v>376481</v>
      </c>
      <c r="M20" s="49">
        <v>198894</v>
      </c>
      <c r="N20" s="24">
        <f t="shared" si="0"/>
        <v>0.18966928180155865</v>
      </c>
      <c r="O20" s="24">
        <v>0.1884543014049439</v>
      </c>
      <c r="P20" s="24">
        <v>0.17589253340643987</v>
      </c>
      <c r="Q20" s="24">
        <v>0.1846720388709808</v>
      </c>
      <c r="R20" s="24">
        <v>7.6275049323135573E-3</v>
      </c>
      <c r="S20" s="24">
        <v>4.1302976774098617E-2</v>
      </c>
    </row>
    <row r="21" spans="1:19" ht="25.15" x14ac:dyDescent="0.35">
      <c r="A21" s="57"/>
      <c r="B21" s="58"/>
      <c r="C21" s="57"/>
      <c r="D21" s="6">
        <v>19</v>
      </c>
      <c r="E21" s="6" t="s">
        <v>29</v>
      </c>
      <c r="F21" s="6" t="s">
        <v>792</v>
      </c>
      <c r="G21" s="21">
        <v>1275.8311000000003</v>
      </c>
      <c r="H21" s="21">
        <v>1275.8283999999999</v>
      </c>
      <c r="I21" s="7">
        <v>-2.1162675846819474</v>
      </c>
      <c r="J21" s="21">
        <v>1.8169999999999999</v>
      </c>
      <c r="K21" s="49">
        <v>18561</v>
      </c>
      <c r="L21" s="49">
        <v>14320</v>
      </c>
      <c r="M21" s="49">
        <v>5846</v>
      </c>
      <c r="N21" s="24">
        <f t="shared" si="0"/>
        <v>8.075115410066289E-3</v>
      </c>
      <c r="O21" s="24">
        <v>7.1681322460331242E-3</v>
      </c>
      <c r="P21" s="24">
        <v>5.1699284558309822E-3</v>
      </c>
      <c r="Q21" s="24">
        <v>6.8043920373101309E-3</v>
      </c>
      <c r="R21" s="24">
        <v>1.486357297000334E-3</v>
      </c>
      <c r="S21" s="24">
        <v>0.21844086714143993</v>
      </c>
    </row>
    <row r="22" spans="1:19" ht="25.15" x14ac:dyDescent="0.35">
      <c r="A22" s="57"/>
      <c r="B22" s="58"/>
      <c r="C22" s="57"/>
      <c r="D22" s="6">
        <v>20</v>
      </c>
      <c r="E22" s="6" t="s">
        <v>30</v>
      </c>
      <c r="F22" s="6" t="s">
        <v>792</v>
      </c>
      <c r="G22" s="21">
        <v>1289.8467500000004</v>
      </c>
      <c r="H22" s="21">
        <v>1289.8444999999999</v>
      </c>
      <c r="I22" s="7">
        <v>-1.7443932780839155</v>
      </c>
      <c r="J22" s="21">
        <v>1.831</v>
      </c>
      <c r="K22" s="49">
        <v>32561</v>
      </c>
      <c r="L22" s="49">
        <v>27936</v>
      </c>
      <c r="M22" s="49">
        <v>11289</v>
      </c>
      <c r="N22" s="24">
        <f t="shared" si="0"/>
        <v>1.4165930330648589E-2</v>
      </c>
      <c r="O22" s="24">
        <v>1.3983864694495906E-2</v>
      </c>
      <c r="P22" s="24">
        <v>9.9834625962839478E-3</v>
      </c>
      <c r="Q22" s="24">
        <v>1.271108587380948E-2</v>
      </c>
      <c r="R22" s="24">
        <v>2.3639444858205251E-3</v>
      </c>
      <c r="S22" s="24">
        <v>0.18597502284925221</v>
      </c>
    </row>
    <row r="23" spans="1:19" ht="25.15" x14ac:dyDescent="0.35">
      <c r="A23" s="57"/>
      <c r="B23" s="58"/>
      <c r="C23" s="57"/>
      <c r="D23" s="6">
        <v>21</v>
      </c>
      <c r="E23" s="6" t="s">
        <v>189</v>
      </c>
      <c r="F23" s="6" t="s">
        <v>792</v>
      </c>
      <c r="G23" s="21">
        <v>1203.7372</v>
      </c>
      <c r="H23" s="21">
        <v>1203.7346</v>
      </c>
      <c r="I23" s="7">
        <v>-2.1599398938817105</v>
      </c>
      <c r="J23" s="21">
        <v>1.7450000000000001</v>
      </c>
      <c r="K23" s="49">
        <v>9521</v>
      </c>
      <c r="L23" s="49">
        <v>6866</v>
      </c>
      <c r="M23" s="49">
        <v>3748</v>
      </c>
      <c r="N23" s="24">
        <f t="shared" si="0"/>
        <v>4.142189204204577E-3</v>
      </c>
      <c r="O23" s="24">
        <v>3.4368991620994018E-3</v>
      </c>
      <c r="P23" s="24">
        <v>3.3145555683295452E-3</v>
      </c>
      <c r="Q23" s="24">
        <v>3.6312146448778415E-3</v>
      </c>
      <c r="R23" s="24">
        <v>4.4672501490681567E-4</v>
      </c>
      <c r="S23" s="24">
        <v>0.12302357712093993</v>
      </c>
    </row>
    <row r="24" spans="1:19" ht="25.15" x14ac:dyDescent="0.35">
      <c r="A24" s="57"/>
      <c r="B24" s="58"/>
      <c r="C24" s="57"/>
      <c r="D24" s="6">
        <v>22</v>
      </c>
      <c r="E24" s="6" t="s">
        <v>33</v>
      </c>
      <c r="F24" s="6" t="s">
        <v>792</v>
      </c>
      <c r="G24" s="21">
        <v>1231.7685000000001</v>
      </c>
      <c r="H24" s="21">
        <v>1231.7726</v>
      </c>
      <c r="I24" s="7">
        <v>3.3285475313586197</v>
      </c>
      <c r="J24" s="21">
        <v>1.7689999999999999</v>
      </c>
      <c r="K24" s="49">
        <v>34584</v>
      </c>
      <c r="L24" s="49">
        <v>31520</v>
      </c>
      <c r="M24" s="49">
        <v>10015</v>
      </c>
      <c r="N24" s="24">
        <f t="shared" si="0"/>
        <v>1.5046053086672732E-2</v>
      </c>
      <c r="O24" s="24">
        <v>1.5777900027581292E-2</v>
      </c>
      <c r="P24" s="24">
        <v>8.856796696056669E-3</v>
      </c>
      <c r="Q24" s="24">
        <v>1.3226916603436898E-2</v>
      </c>
      <c r="R24" s="24">
        <v>3.802283654580494E-3</v>
      </c>
      <c r="S24" s="24">
        <v>0.28746561035944718</v>
      </c>
    </row>
    <row r="25" spans="1:19" ht="25.15" x14ac:dyDescent="0.35">
      <c r="A25" s="57"/>
      <c r="B25" s="58"/>
      <c r="C25" s="57"/>
      <c r="D25" s="6">
        <v>23</v>
      </c>
      <c r="E25" s="6" t="s">
        <v>35</v>
      </c>
      <c r="F25" s="6" t="s">
        <v>792</v>
      </c>
      <c r="G25" s="21">
        <v>1259.7998000000002</v>
      </c>
      <c r="H25" s="21">
        <v>1259.7956999999999</v>
      </c>
      <c r="I25" s="7">
        <v>-3.2544853557962599</v>
      </c>
      <c r="J25" s="21">
        <v>1.7949999999999999</v>
      </c>
      <c r="K25" s="49">
        <v>102147</v>
      </c>
      <c r="L25" s="49">
        <v>156212</v>
      </c>
      <c r="M25" s="49">
        <v>58145</v>
      </c>
      <c r="N25" s="24">
        <f t="shared" si="0"/>
        <v>4.4439890835194291E-2</v>
      </c>
      <c r="O25" s="24">
        <v>7.819471190065129E-2</v>
      </c>
      <c r="P25" s="24">
        <v>5.1420713319242639E-2</v>
      </c>
      <c r="Q25" s="24">
        <v>5.8018438685029407E-2</v>
      </c>
      <c r="R25" s="24">
        <v>1.781837454124292E-2</v>
      </c>
      <c r="S25" s="24">
        <v>0.30711571950385186</v>
      </c>
    </row>
    <row r="26" spans="1:19" ht="25.15" x14ac:dyDescent="0.35">
      <c r="A26" s="57"/>
      <c r="B26" s="58"/>
      <c r="C26" s="57"/>
      <c r="D26" s="6">
        <v>24</v>
      </c>
      <c r="E26" s="6" t="s">
        <v>37</v>
      </c>
      <c r="F26" s="6" t="s">
        <v>792</v>
      </c>
      <c r="G26" s="21">
        <v>1287.8311000000003</v>
      </c>
      <c r="H26" s="21">
        <v>1287.8288</v>
      </c>
      <c r="I26" s="7">
        <v>-1.785948483719757</v>
      </c>
      <c r="J26" s="21">
        <v>1.8240000000000001</v>
      </c>
      <c r="K26" s="49">
        <v>25645</v>
      </c>
      <c r="L26" s="49">
        <v>23488</v>
      </c>
      <c r="M26" s="49">
        <v>6216</v>
      </c>
      <c r="N26" s="24">
        <f t="shared" si="0"/>
        <v>1.1157067759880934E-2</v>
      </c>
      <c r="O26" s="24">
        <v>1.1757338700756008E-2</v>
      </c>
      <c r="P26" s="24">
        <v>5.4971391175924374E-3</v>
      </c>
      <c r="Q26" s="24">
        <v>9.4705151927431275E-3</v>
      </c>
      <c r="R26" s="24">
        <v>3.454109056840805E-3</v>
      </c>
      <c r="S26" s="24">
        <v>0.36472240279890467</v>
      </c>
    </row>
    <row r="27" spans="1:19" ht="25.15" x14ac:dyDescent="0.35">
      <c r="A27" s="57"/>
      <c r="B27" s="58"/>
      <c r="C27" s="57"/>
      <c r="D27" s="6">
        <v>25</v>
      </c>
      <c r="E27" s="6" t="s">
        <v>38</v>
      </c>
      <c r="F27" s="6" t="s">
        <v>792</v>
      </c>
      <c r="G27" s="21">
        <v>1257.7841500000002</v>
      </c>
      <c r="H27" s="21">
        <v>1257.7823999999998</v>
      </c>
      <c r="I27" s="7">
        <v>-1.3913357076065251</v>
      </c>
      <c r="J27" s="21">
        <v>1.788</v>
      </c>
      <c r="K27" s="49">
        <v>33364</v>
      </c>
      <c r="L27" s="49">
        <v>28953</v>
      </c>
      <c r="M27" s="49">
        <v>10078</v>
      </c>
      <c r="N27" s="24">
        <f t="shared" si="0"/>
        <v>1.4515282072164846E-2</v>
      </c>
      <c r="O27" s="24">
        <v>1.4492942242974654E-2</v>
      </c>
      <c r="P27" s="24">
        <v>8.9125109438701056E-3</v>
      </c>
      <c r="Q27" s="24">
        <v>1.2640245086336535E-2</v>
      </c>
      <c r="R27" s="24">
        <v>3.2283317897444353E-3</v>
      </c>
      <c r="S27" s="24">
        <v>0.25540104386378543</v>
      </c>
    </row>
    <row r="28" spans="1:19" ht="25.15" x14ac:dyDescent="0.35">
      <c r="A28" s="57"/>
      <c r="B28" s="58"/>
      <c r="C28" s="57"/>
      <c r="D28" s="6">
        <v>26</v>
      </c>
      <c r="E28" s="6" t="s">
        <v>561</v>
      </c>
      <c r="F28" s="6" t="s">
        <v>792</v>
      </c>
      <c r="G28" s="21">
        <v>1169.7164600000001</v>
      </c>
      <c r="H28" s="21">
        <v>1169.7176999999999</v>
      </c>
      <c r="I28" s="7">
        <v>1.0600859629051971</v>
      </c>
      <c r="J28" s="21">
        <v>1.6759999999999999</v>
      </c>
      <c r="K28" s="49">
        <v>25550</v>
      </c>
      <c r="L28" s="49">
        <v>21676</v>
      </c>
      <c r="M28" s="49">
        <v>18978</v>
      </c>
      <c r="N28" s="24">
        <f t="shared" si="0"/>
        <v>1.1115737230062697E-2</v>
      </c>
      <c r="O28" s="24">
        <v>1.0850309676327793E-2</v>
      </c>
      <c r="P28" s="24">
        <v>1.6783253888942931E-2</v>
      </c>
      <c r="Q28" s="24">
        <v>1.2916433598444474E-2</v>
      </c>
      <c r="R28" s="24">
        <v>3.3513933394676838E-3</v>
      </c>
      <c r="S28" s="24">
        <v>0.25946739197972513</v>
      </c>
    </row>
    <row r="29" spans="1:19" ht="25.15" x14ac:dyDescent="0.35">
      <c r="A29" s="57"/>
      <c r="B29" s="58"/>
      <c r="C29" s="57"/>
      <c r="D29" s="6">
        <v>27</v>
      </c>
      <c r="E29" s="6" t="s">
        <v>190</v>
      </c>
      <c r="F29" s="6" t="s">
        <v>792</v>
      </c>
      <c r="G29" s="21">
        <v>1167.70081</v>
      </c>
      <c r="H29" s="21">
        <v>1167.6995999999999</v>
      </c>
      <c r="I29" s="7">
        <v>-1.0362243391166912</v>
      </c>
      <c r="J29" s="21">
        <v>1.6719999999999999</v>
      </c>
      <c r="K29" s="49">
        <v>14253</v>
      </c>
      <c r="L29" s="49">
        <v>11526</v>
      </c>
      <c r="M29" s="49">
        <v>17336</v>
      </c>
      <c r="N29" s="24">
        <f t="shared" si="0"/>
        <v>6.2008846473613939E-3</v>
      </c>
      <c r="O29" s="24">
        <v>5.7695455494258235E-3</v>
      </c>
      <c r="P29" s="24">
        <v>1.5331146033233991E-2</v>
      </c>
      <c r="Q29" s="24">
        <v>9.1005254100070699E-3</v>
      </c>
      <c r="R29" s="24">
        <v>5.4001841049437791E-3</v>
      </c>
      <c r="S29" s="24">
        <v>0.59339256379699334</v>
      </c>
    </row>
    <row r="30" spans="1:19" ht="25.15" x14ac:dyDescent="0.35">
      <c r="A30" s="57"/>
      <c r="B30" s="58"/>
      <c r="C30" s="57"/>
      <c r="D30" s="6">
        <v>28</v>
      </c>
      <c r="E30" s="6" t="s">
        <v>191</v>
      </c>
      <c r="F30" s="6" t="s">
        <v>792</v>
      </c>
      <c r="G30" s="21">
        <v>1251.7947100000001</v>
      </c>
      <c r="H30" s="21">
        <v>1251.7936999999999</v>
      </c>
      <c r="I30" s="7">
        <v>-0.80684156284577935</v>
      </c>
      <c r="J30" s="21">
        <v>1.752</v>
      </c>
      <c r="K30" s="49">
        <v>7561</v>
      </c>
      <c r="L30" s="49">
        <v>6084</v>
      </c>
      <c r="M30" s="49">
        <v>4620</v>
      </c>
      <c r="N30" s="24">
        <f t="shared" si="0"/>
        <v>3.2894751153230545E-3</v>
      </c>
      <c r="O30" s="24">
        <v>3.0454550687755259E-3</v>
      </c>
      <c r="P30" s="24">
        <v>4.0857115063187028E-3</v>
      </c>
      <c r="Q30" s="24">
        <v>3.4735472301390944E-3</v>
      </c>
      <c r="R30" s="24">
        <v>5.4400852158044584E-4</v>
      </c>
      <c r="S30" s="24">
        <v>0.15661468969249098</v>
      </c>
    </row>
    <row r="31" spans="1:19" ht="25.15" x14ac:dyDescent="0.35">
      <c r="A31" s="57"/>
      <c r="B31" s="58"/>
      <c r="C31" s="57"/>
      <c r="D31" s="6">
        <v>29</v>
      </c>
      <c r="E31" s="6" t="s">
        <v>192</v>
      </c>
      <c r="F31" s="6" t="s">
        <v>792</v>
      </c>
      <c r="G31" s="21">
        <v>1279.8260100000002</v>
      </c>
      <c r="H31" s="21">
        <v>1279.8227999999999</v>
      </c>
      <c r="I31" s="7">
        <v>-2.5081534327532182</v>
      </c>
      <c r="J31" s="21">
        <v>1.7789999999999999</v>
      </c>
      <c r="K31" s="49">
        <v>24774</v>
      </c>
      <c r="L31" s="49">
        <v>22378</v>
      </c>
      <c r="M31" s="49">
        <v>19651</v>
      </c>
      <c r="N31" s="24">
        <f t="shared" si="0"/>
        <v>1.0778132060178991E-2</v>
      </c>
      <c r="O31" s="24">
        <v>1.1201708338109585E-2</v>
      </c>
      <c r="P31" s="24">
        <v>1.7378423552092823E-2</v>
      </c>
      <c r="Q31" s="24">
        <v>1.31194213167938E-2</v>
      </c>
      <c r="R31" s="24">
        <v>3.6944795636216334E-3</v>
      </c>
      <c r="S31" s="24">
        <v>0.28160385084153328</v>
      </c>
    </row>
    <row r="32" spans="1:19" ht="25.15" x14ac:dyDescent="0.35">
      <c r="A32" s="57"/>
      <c r="B32" s="58"/>
      <c r="C32" s="57"/>
      <c r="D32" s="6">
        <v>30</v>
      </c>
      <c r="E32" s="6" t="s">
        <v>193</v>
      </c>
      <c r="F32" s="6" t="s">
        <v>792</v>
      </c>
      <c r="G32" s="21">
        <v>1277.8103600000002</v>
      </c>
      <c r="H32" s="21">
        <v>1277.8072999999999</v>
      </c>
      <c r="I32" s="7">
        <v>-2.3947215455604236</v>
      </c>
      <c r="J32" s="21">
        <v>1.7749999999999999</v>
      </c>
      <c r="K32" s="49">
        <v>22961</v>
      </c>
      <c r="L32" s="49">
        <v>18641</v>
      </c>
      <c r="M32" s="49">
        <v>9160</v>
      </c>
      <c r="N32" s="24">
        <f t="shared" si="0"/>
        <v>9.9893715279635847E-3</v>
      </c>
      <c r="O32" s="24">
        <v>9.3310861171999639E-3</v>
      </c>
      <c r="P32" s="24">
        <v>8.1006747614457402E-3</v>
      </c>
      <c r="Q32" s="24">
        <v>9.1403774688697623E-3</v>
      </c>
      <c r="R32" s="24">
        <v>9.5868201734187618E-4</v>
      </c>
      <c r="S32" s="24">
        <v>0.10488429177098529</v>
      </c>
    </row>
    <row r="33" spans="1:19" s="29" customFormat="1" x14ac:dyDescent="0.35">
      <c r="A33" s="25"/>
      <c r="B33" s="26"/>
      <c r="C33" s="25"/>
      <c r="D33" s="25"/>
      <c r="E33" s="25"/>
      <c r="F33" s="25"/>
      <c r="G33" s="27"/>
      <c r="H33" s="27"/>
      <c r="I33" s="26"/>
      <c r="J33" s="27"/>
      <c r="K33" s="50">
        <f>SUM(K3:K32)</f>
        <v>2298543</v>
      </c>
      <c r="L33" s="50">
        <f t="shared" ref="L33:P33" si="1">SUM(L3:L32)</f>
        <v>1997731</v>
      </c>
      <c r="M33" s="50">
        <f t="shared" si="1"/>
        <v>1130770</v>
      </c>
      <c r="N33" s="28">
        <f t="shared" si="1"/>
        <v>0.99999999999999978</v>
      </c>
      <c r="O33" s="28">
        <f t="shared" si="1"/>
        <v>0.99999999999999978</v>
      </c>
      <c r="P33" s="28">
        <f t="shared" si="1"/>
        <v>0.99999999999999989</v>
      </c>
      <c r="Q33" s="28"/>
      <c r="R33" s="28"/>
      <c r="S33" s="28"/>
    </row>
    <row r="34" spans="1:19" ht="25.15" x14ac:dyDescent="0.35">
      <c r="A34" s="6">
        <v>2</v>
      </c>
      <c r="B34" s="7">
        <v>5.4</v>
      </c>
      <c r="C34" s="6" t="s">
        <v>298</v>
      </c>
      <c r="D34" s="6">
        <v>31</v>
      </c>
      <c r="E34" s="6" t="s">
        <v>562</v>
      </c>
      <c r="F34" s="6" t="s">
        <v>792</v>
      </c>
      <c r="G34" s="21">
        <v>1167.7008099999998</v>
      </c>
      <c r="H34" s="21">
        <v>1167.7001299999999</v>
      </c>
      <c r="I34" s="7">
        <v>-0.5823409507395827</v>
      </c>
      <c r="J34" s="21">
        <v>1.7070000000000001</v>
      </c>
      <c r="K34" s="49">
        <v>22513</v>
      </c>
      <c r="L34" s="49">
        <v>16648</v>
      </c>
      <c r="M34" s="49">
        <v>9218</v>
      </c>
      <c r="N34" s="24">
        <v>1</v>
      </c>
      <c r="O34" s="24">
        <v>1</v>
      </c>
      <c r="P34" s="24">
        <v>1</v>
      </c>
      <c r="Q34" s="24" t="e">
        <v>#DIV/0!</v>
      </c>
      <c r="R34" s="24" t="e">
        <v>#DIV/0!</v>
      </c>
      <c r="S34" s="24" t="e">
        <v>#DIV/0!</v>
      </c>
    </row>
    <row r="35" spans="1:19" s="29" customFormat="1" x14ac:dyDescent="0.35">
      <c r="A35" s="25"/>
      <c r="B35" s="26"/>
      <c r="C35" s="25"/>
      <c r="D35" s="25"/>
      <c r="E35" s="25"/>
      <c r="F35" s="25"/>
      <c r="G35" s="27"/>
      <c r="H35" s="27"/>
      <c r="I35" s="26"/>
      <c r="J35" s="27"/>
      <c r="K35" s="50">
        <f>SUM(K34)</f>
        <v>22513</v>
      </c>
      <c r="L35" s="50">
        <f t="shared" ref="L35:P35" si="2">SUM(L34)</f>
        <v>16648</v>
      </c>
      <c r="M35" s="50">
        <f t="shared" si="2"/>
        <v>9218</v>
      </c>
      <c r="N35" s="28">
        <f t="shared" si="2"/>
        <v>1</v>
      </c>
      <c r="O35" s="28">
        <f t="shared" si="2"/>
        <v>1</v>
      </c>
      <c r="P35" s="28">
        <f t="shared" si="2"/>
        <v>1</v>
      </c>
      <c r="Q35" s="28"/>
      <c r="R35" s="28"/>
      <c r="S35" s="28"/>
    </row>
    <row r="36" spans="1:19" ht="25.15" x14ac:dyDescent="0.35">
      <c r="A36" s="57">
        <v>3</v>
      </c>
      <c r="B36" s="58">
        <v>5.4</v>
      </c>
      <c r="C36" s="57" t="s">
        <v>563</v>
      </c>
      <c r="D36" s="6">
        <v>32</v>
      </c>
      <c r="E36" s="6" t="s">
        <v>194</v>
      </c>
      <c r="F36" s="6" t="s">
        <v>792</v>
      </c>
      <c r="G36" s="21">
        <v>1326.7539999999999</v>
      </c>
      <c r="H36" s="21">
        <v>1326.7501</v>
      </c>
      <c r="I36" s="7">
        <v>-2.9395049873077563</v>
      </c>
      <c r="J36" s="21">
        <v>1.823</v>
      </c>
      <c r="K36" s="49">
        <v>35530</v>
      </c>
      <c r="L36" s="49">
        <v>33626</v>
      </c>
      <c r="M36" s="49">
        <v>22897</v>
      </c>
      <c r="N36" s="24">
        <f>K36/2472398</f>
        <v>1.4370663622928024E-2</v>
      </c>
      <c r="O36" s="24">
        <f>L36/2323677</f>
        <v>1.447103018190566E-2</v>
      </c>
      <c r="P36" s="24">
        <f>M36/1197335</f>
        <v>1.9123303002083796E-2</v>
      </c>
      <c r="Q36" s="24">
        <f>AVERAGE(N36:P36)</f>
        <v>1.5988332268972495E-2</v>
      </c>
      <c r="R36" s="24">
        <f>STDEV(N36:P36)</f>
        <v>2.7154280481424225E-3</v>
      </c>
      <c r="S36" s="24">
        <f>R36/Q36</f>
        <v>0.16983810459156365</v>
      </c>
    </row>
    <row r="37" spans="1:19" ht="25.15" x14ac:dyDescent="0.35">
      <c r="A37" s="57"/>
      <c r="B37" s="58"/>
      <c r="C37" s="57"/>
      <c r="D37" s="6">
        <v>33</v>
      </c>
      <c r="E37" s="6" t="s">
        <v>195</v>
      </c>
      <c r="F37" s="6" t="s">
        <v>792</v>
      </c>
      <c r="G37" s="21">
        <v>1340.76965</v>
      </c>
      <c r="H37" s="21">
        <v>1340.7612999999999</v>
      </c>
      <c r="I37" s="7">
        <v>-6.2277662684742516</v>
      </c>
      <c r="J37" s="21">
        <v>1.8340000000000001</v>
      </c>
      <c r="K37" s="49">
        <v>13522</v>
      </c>
      <c r="L37" s="49">
        <v>10400</v>
      </c>
      <c r="M37" s="49">
        <v>5881</v>
      </c>
      <c r="N37" s="24">
        <f t="shared" ref="N37:N64" si="3">K37/2472398</f>
        <v>5.4691841685683296E-3</v>
      </c>
      <c r="O37" s="24">
        <f t="shared" ref="O37:O64" si="4">L37/2323677</f>
        <v>4.4756650773752115E-3</v>
      </c>
      <c r="P37" s="24">
        <f t="shared" ref="P37:P64" si="5">M37/1197335</f>
        <v>4.9117414925647371E-3</v>
      </c>
      <c r="Q37" s="24">
        <v>4.903334228014017E-3</v>
      </c>
      <c r="R37" s="24">
        <f t="shared" ref="R37:R64" si="6">STDEV(N37:P37)</f>
        <v>4.9799350087455848E-4</v>
      </c>
      <c r="S37" s="24">
        <f t="shared" ref="S37:S64" si="7">R37/Q37</f>
        <v>0.10156221822069415</v>
      </c>
    </row>
    <row r="38" spans="1:19" ht="25.15" x14ac:dyDescent="0.35">
      <c r="A38" s="57"/>
      <c r="B38" s="58"/>
      <c r="C38" s="57"/>
      <c r="D38" s="6">
        <v>34</v>
      </c>
      <c r="E38" s="6" t="s">
        <v>196</v>
      </c>
      <c r="F38" s="6" t="s">
        <v>792</v>
      </c>
      <c r="G38" s="21">
        <v>1354.7853</v>
      </c>
      <c r="H38" s="21">
        <v>1354.7861</v>
      </c>
      <c r="I38" s="7">
        <v>0.59049946882842419</v>
      </c>
      <c r="J38" s="21">
        <v>1.8480000000000001</v>
      </c>
      <c r="K38" s="49">
        <v>939119</v>
      </c>
      <c r="L38" s="49">
        <v>748427</v>
      </c>
      <c r="M38" s="49">
        <v>434390</v>
      </c>
      <c r="N38" s="24">
        <f t="shared" si="3"/>
        <v>0.37984135240361788</v>
      </c>
      <c r="O38" s="24">
        <f t="shared" si="4"/>
        <v>0.32208736412160555</v>
      </c>
      <c r="P38" s="24">
        <f t="shared" si="5"/>
        <v>0.3627973791795947</v>
      </c>
      <c r="Q38" s="24">
        <v>0.35140924339820506</v>
      </c>
      <c r="R38" s="24">
        <f t="shared" si="6"/>
        <v>2.9674134392771934E-2</v>
      </c>
      <c r="S38" s="24">
        <f t="shared" si="7"/>
        <v>8.4443238048653738E-2</v>
      </c>
    </row>
    <row r="39" spans="1:19" ht="25.15" x14ac:dyDescent="0.35">
      <c r="A39" s="57"/>
      <c r="B39" s="58"/>
      <c r="C39" s="57"/>
      <c r="D39" s="6">
        <v>35</v>
      </c>
      <c r="E39" s="6" t="s">
        <v>197</v>
      </c>
      <c r="F39" s="6" t="s">
        <v>792</v>
      </c>
      <c r="G39" s="21">
        <v>1368.8009500000001</v>
      </c>
      <c r="H39" s="21">
        <v>1368.8013000000001</v>
      </c>
      <c r="I39" s="7">
        <v>0.25569824452987822</v>
      </c>
      <c r="J39" s="21">
        <v>1.8620000000000001</v>
      </c>
      <c r="K39" s="49">
        <v>9366</v>
      </c>
      <c r="L39" s="49">
        <v>17928</v>
      </c>
      <c r="M39" s="49">
        <v>5152</v>
      </c>
      <c r="N39" s="24">
        <f t="shared" si="3"/>
        <v>3.7882250349660532E-3</v>
      </c>
      <c r="O39" s="24">
        <f t="shared" si="4"/>
        <v>7.7153580295368073E-3</v>
      </c>
      <c r="P39" s="24">
        <f t="shared" si="5"/>
        <v>4.3028893333945809E-3</v>
      </c>
      <c r="Q39" s="24">
        <v>5.2183850676788173E-3</v>
      </c>
      <c r="R39" s="24">
        <f t="shared" si="6"/>
        <v>2.1343303203922386E-3</v>
      </c>
      <c r="S39" s="24">
        <f t="shared" si="7"/>
        <v>0.40900207491617846</v>
      </c>
    </row>
    <row r="40" spans="1:19" ht="25.15" x14ac:dyDescent="0.35">
      <c r="A40" s="57"/>
      <c r="B40" s="58"/>
      <c r="C40" s="57"/>
      <c r="D40" s="6">
        <v>36</v>
      </c>
      <c r="E40" s="6" t="s">
        <v>198</v>
      </c>
      <c r="F40" s="6" t="s">
        <v>792</v>
      </c>
      <c r="G40" s="21">
        <v>1382.8166000000001</v>
      </c>
      <c r="H40" s="21">
        <v>1382.8145999999999</v>
      </c>
      <c r="I40" s="7">
        <v>-1.4463233954380355</v>
      </c>
      <c r="J40" s="21">
        <v>1.8740000000000001</v>
      </c>
      <c r="K40" s="49">
        <v>46323</v>
      </c>
      <c r="L40" s="49">
        <v>44248</v>
      </c>
      <c r="M40" s="49">
        <v>23203</v>
      </c>
      <c r="N40" s="24">
        <f t="shared" si="3"/>
        <v>1.8736061103430759E-2</v>
      </c>
      <c r="O40" s="24">
        <f t="shared" si="4"/>
        <v>1.9042233494586381E-2</v>
      </c>
      <c r="P40" s="24">
        <f t="shared" si="5"/>
        <v>1.9378870575068798E-2</v>
      </c>
      <c r="Q40" s="24">
        <v>1.8865514620456155E-2</v>
      </c>
      <c r="R40" s="24">
        <f t="shared" si="6"/>
        <v>3.2152503113787035E-4</v>
      </c>
      <c r="S40" s="24">
        <f t="shared" si="7"/>
        <v>1.7043003469899308E-2</v>
      </c>
    </row>
    <row r="41" spans="1:19" ht="25.15" x14ac:dyDescent="0.35">
      <c r="A41" s="57"/>
      <c r="B41" s="58"/>
      <c r="C41" s="57"/>
      <c r="D41" s="6">
        <v>37</v>
      </c>
      <c r="E41" s="6" t="s">
        <v>199</v>
      </c>
      <c r="F41" s="6" t="s">
        <v>792</v>
      </c>
      <c r="G41" s="21">
        <v>1396.8322499999999</v>
      </c>
      <c r="H41" s="21">
        <v>1396.8409999999999</v>
      </c>
      <c r="I41" s="7">
        <v>6.2641738118257368</v>
      </c>
      <c r="J41" s="21">
        <v>1.887</v>
      </c>
      <c r="K41" s="49">
        <v>3117</v>
      </c>
      <c r="L41" s="49">
        <v>3422</v>
      </c>
      <c r="M41" s="49">
        <v>1315</v>
      </c>
      <c r="N41" s="24">
        <f t="shared" si="3"/>
        <v>1.260719350201707E-3</v>
      </c>
      <c r="O41" s="24">
        <f t="shared" si="4"/>
        <v>1.4726659514209591E-3</v>
      </c>
      <c r="P41" s="24">
        <f t="shared" si="5"/>
        <v>1.0982724133179102E-3</v>
      </c>
      <c r="Q41" s="24">
        <v>1.2647735175220166E-3</v>
      </c>
      <c r="R41" s="24">
        <f t="shared" si="6"/>
        <v>1.8774135152945572E-4</v>
      </c>
      <c r="S41" s="24">
        <f t="shared" si="7"/>
        <v>0.14843871169700357</v>
      </c>
    </row>
    <row r="42" spans="1:19" ht="25.15" x14ac:dyDescent="0.35">
      <c r="A42" s="57"/>
      <c r="B42" s="58"/>
      <c r="C42" s="57"/>
      <c r="D42" s="6">
        <v>38</v>
      </c>
      <c r="E42" s="6" t="s">
        <v>200</v>
      </c>
      <c r="F42" s="6" t="s">
        <v>792</v>
      </c>
      <c r="G42" s="21">
        <v>1410.8479</v>
      </c>
      <c r="H42" s="21">
        <v>1410.8418999999999</v>
      </c>
      <c r="I42" s="7">
        <v>-4.2527617612681654</v>
      </c>
      <c r="J42" s="21">
        <v>1.9</v>
      </c>
      <c r="K42" s="49">
        <v>20807</v>
      </c>
      <c r="L42" s="49">
        <v>25050</v>
      </c>
      <c r="M42" s="49">
        <v>12071</v>
      </c>
      <c r="N42" s="24">
        <f t="shared" si="3"/>
        <v>8.4157162398610583E-3</v>
      </c>
      <c r="O42" s="24">
        <f t="shared" si="4"/>
        <v>1.0780327902716255E-2</v>
      </c>
      <c r="P42" s="24">
        <f t="shared" si="5"/>
        <v>1.0081556122555509E-2</v>
      </c>
      <c r="Q42" s="24">
        <v>9.664087209833078E-3</v>
      </c>
      <c r="R42" s="24">
        <f t="shared" si="6"/>
        <v>1.2148177388422855E-3</v>
      </c>
      <c r="S42" s="24">
        <f t="shared" si="7"/>
        <v>0.12570434356244478</v>
      </c>
    </row>
    <row r="43" spans="1:19" ht="25.15" x14ac:dyDescent="0.35">
      <c r="A43" s="57"/>
      <c r="B43" s="58"/>
      <c r="C43" s="57"/>
      <c r="D43" s="6">
        <v>39</v>
      </c>
      <c r="E43" s="6" t="s">
        <v>201</v>
      </c>
      <c r="F43" s="6" t="s">
        <v>792</v>
      </c>
      <c r="G43" s="21">
        <v>1424.8635500000003</v>
      </c>
      <c r="H43" s="21">
        <v>1424.8630000000001</v>
      </c>
      <c r="I43" s="7">
        <v>-0.38600187379556389</v>
      </c>
      <c r="J43" s="21">
        <v>1.913</v>
      </c>
      <c r="K43" s="49">
        <v>3010</v>
      </c>
      <c r="L43" s="49">
        <v>5291</v>
      </c>
      <c r="M43" s="49">
        <v>1218</v>
      </c>
      <c r="N43" s="24">
        <f t="shared" si="3"/>
        <v>1.2174415284270574E-3</v>
      </c>
      <c r="O43" s="24">
        <f t="shared" si="4"/>
        <v>2.276994608114639E-3</v>
      </c>
      <c r="P43" s="24">
        <f t="shared" si="5"/>
        <v>1.0172591630579579E-3</v>
      </c>
      <c r="Q43" s="24">
        <v>1.4895123989932368E-3</v>
      </c>
      <c r="R43" s="24">
        <f t="shared" si="6"/>
        <v>6.7696123714881937E-4</v>
      </c>
      <c r="S43" s="24">
        <f t="shared" si="7"/>
        <v>0.45448513057452777</v>
      </c>
    </row>
    <row r="44" spans="1:19" ht="25.15" x14ac:dyDescent="0.35">
      <c r="A44" s="57"/>
      <c r="B44" s="58"/>
      <c r="C44" s="57"/>
      <c r="D44" s="6">
        <v>40</v>
      </c>
      <c r="E44" s="6" t="s">
        <v>202</v>
      </c>
      <c r="F44" s="6" t="s">
        <v>792</v>
      </c>
      <c r="G44" s="21">
        <v>1438.8792000000003</v>
      </c>
      <c r="H44" s="21">
        <v>1438.8715999999999</v>
      </c>
      <c r="I44" s="7">
        <v>-5.2818888481854342</v>
      </c>
      <c r="J44" s="21">
        <v>1.9259999999999999</v>
      </c>
      <c r="K44" s="49">
        <v>86428</v>
      </c>
      <c r="L44" s="49">
        <v>126533</v>
      </c>
      <c r="M44" s="49">
        <v>43039</v>
      </c>
      <c r="N44" s="24">
        <f t="shared" si="3"/>
        <v>3.4957154956443096E-2</v>
      </c>
      <c r="O44" s="24">
        <f t="shared" si="4"/>
        <v>5.4453781657261315E-2</v>
      </c>
      <c r="P44" s="24">
        <f t="shared" si="5"/>
        <v>3.5945662659155539E-2</v>
      </c>
      <c r="Q44" s="24">
        <v>4.138194356609369E-2</v>
      </c>
      <c r="R44" s="24">
        <f t="shared" si="6"/>
        <v>1.0982152711235755E-2</v>
      </c>
      <c r="S44" s="24">
        <f t="shared" si="7"/>
        <v>0.26538513575843703</v>
      </c>
    </row>
    <row r="45" spans="1:19" ht="25.15" x14ac:dyDescent="0.35">
      <c r="A45" s="57"/>
      <c r="B45" s="58"/>
      <c r="C45" s="57"/>
      <c r="D45" s="6">
        <v>41</v>
      </c>
      <c r="E45" s="6" t="s">
        <v>203</v>
      </c>
      <c r="F45" s="6" t="s">
        <v>792</v>
      </c>
      <c r="G45" s="21">
        <v>1452.8948500000004</v>
      </c>
      <c r="H45" s="21">
        <v>1452.8897999999999</v>
      </c>
      <c r="I45" s="7">
        <v>-3.4758193274879097</v>
      </c>
      <c r="J45" s="21">
        <v>1.9379999999999999</v>
      </c>
      <c r="K45" s="49">
        <v>14057</v>
      </c>
      <c r="L45" s="49">
        <v>31912</v>
      </c>
      <c r="M45" s="49">
        <v>5952</v>
      </c>
      <c r="N45" s="24">
        <f t="shared" si="3"/>
        <v>5.6855732774415768E-3</v>
      </c>
      <c r="O45" s="24">
        <f t="shared" si="4"/>
        <v>1.3733406148961323E-2</v>
      </c>
      <c r="P45" s="24">
        <f t="shared" si="5"/>
        <v>4.9710398510024343E-3</v>
      </c>
      <c r="Q45" s="24">
        <v>8.0529699143395989E-3</v>
      </c>
      <c r="R45" s="24">
        <f t="shared" si="6"/>
        <v>4.8658201618538141E-3</v>
      </c>
      <c r="S45" s="24">
        <f t="shared" si="7"/>
        <v>0.60422679006777913</v>
      </c>
    </row>
    <row r="46" spans="1:19" ht="25.15" x14ac:dyDescent="0.35">
      <c r="A46" s="57"/>
      <c r="B46" s="58"/>
      <c r="C46" s="57"/>
      <c r="D46" s="6">
        <v>42</v>
      </c>
      <c r="E46" s="6" t="s">
        <v>204</v>
      </c>
      <c r="F46" s="6" t="s">
        <v>792</v>
      </c>
      <c r="G46" s="21">
        <v>1466.9105000000004</v>
      </c>
      <c r="H46" s="21">
        <v>1466.9036000000001</v>
      </c>
      <c r="I46" s="7">
        <v>-4.7037634540855215</v>
      </c>
      <c r="J46" s="21">
        <v>1.954</v>
      </c>
      <c r="K46" s="49">
        <v>386453</v>
      </c>
      <c r="L46" s="49">
        <v>357488</v>
      </c>
      <c r="M46" s="49">
        <v>163447</v>
      </c>
      <c r="N46" s="24">
        <f t="shared" si="3"/>
        <v>0.15630695381568824</v>
      </c>
      <c r="O46" s="24">
        <f t="shared" si="4"/>
        <v>0.15384582280583747</v>
      </c>
      <c r="P46" s="24">
        <f t="shared" si="5"/>
        <v>0.13650899706431366</v>
      </c>
      <c r="Q46" s="24">
        <v>0.14742753996363231</v>
      </c>
      <c r="R46" s="24">
        <f t="shared" si="6"/>
        <v>1.0790287176970084E-2</v>
      </c>
      <c r="S46" s="24">
        <f t="shared" si="7"/>
        <v>7.3190444469410879E-2</v>
      </c>
    </row>
    <row r="47" spans="1:19" ht="25.15" x14ac:dyDescent="0.35">
      <c r="A47" s="57"/>
      <c r="B47" s="58"/>
      <c r="C47" s="57"/>
      <c r="D47" s="6">
        <v>43</v>
      </c>
      <c r="E47" s="6" t="s">
        <v>205</v>
      </c>
      <c r="F47" s="6" t="s">
        <v>792</v>
      </c>
      <c r="G47" s="21">
        <v>1494.9418000000005</v>
      </c>
      <c r="H47" s="21">
        <v>1494.9315999999999</v>
      </c>
      <c r="I47" s="7">
        <v>-6.8230080934407074</v>
      </c>
      <c r="J47" s="21">
        <v>1.98</v>
      </c>
      <c r="K47" s="49">
        <v>19936</v>
      </c>
      <c r="L47" s="49">
        <v>21514</v>
      </c>
      <c r="M47" s="49">
        <v>9576</v>
      </c>
      <c r="N47" s="24">
        <f t="shared" si="3"/>
        <v>8.0634266813029293E-3</v>
      </c>
      <c r="O47" s="24">
        <f t="shared" si="4"/>
        <v>9.2586017764086839E-3</v>
      </c>
      <c r="P47" s="24">
        <f t="shared" si="5"/>
        <v>7.9977616957660133E-3</v>
      </c>
      <c r="Q47" s="24">
        <v>8.3575294703176258E-3</v>
      </c>
      <c r="R47" s="24">
        <f t="shared" si="6"/>
        <v>7.0975032079852196E-4</v>
      </c>
      <c r="S47" s="24">
        <f t="shared" si="7"/>
        <v>8.4923460134870218E-2</v>
      </c>
    </row>
    <row r="48" spans="1:19" ht="25.15" x14ac:dyDescent="0.35">
      <c r="A48" s="57"/>
      <c r="B48" s="58"/>
      <c r="C48" s="57"/>
      <c r="D48" s="6">
        <v>44</v>
      </c>
      <c r="E48" s="6" t="s">
        <v>206</v>
      </c>
      <c r="F48" s="6" t="s">
        <v>792</v>
      </c>
      <c r="G48" s="21">
        <v>1352.76965</v>
      </c>
      <c r="H48" s="21">
        <v>1352.7646</v>
      </c>
      <c r="I48" s="7">
        <v>-3.7330819773957091</v>
      </c>
      <c r="J48" s="21">
        <v>1.841</v>
      </c>
      <c r="K48" s="49">
        <v>30177</v>
      </c>
      <c r="L48" s="49">
        <v>30543</v>
      </c>
      <c r="M48" s="49">
        <v>14878</v>
      </c>
      <c r="N48" s="24">
        <f t="shared" si="3"/>
        <v>1.2205559137323361E-2</v>
      </c>
      <c r="O48" s="24">
        <f t="shared" si="4"/>
        <v>1.3144253697910682E-2</v>
      </c>
      <c r="P48" s="24">
        <f t="shared" si="5"/>
        <v>1.2425929251212067E-2</v>
      </c>
      <c r="Q48" s="24">
        <v>1.2468669085304409E-2</v>
      </c>
      <c r="R48" s="24">
        <f t="shared" si="6"/>
        <v>4.9086666144287049E-4</v>
      </c>
      <c r="S48" s="24">
        <f t="shared" si="7"/>
        <v>3.9368007770886039E-2</v>
      </c>
    </row>
    <row r="49" spans="1:19" ht="25.15" x14ac:dyDescent="0.35">
      <c r="A49" s="57"/>
      <c r="B49" s="58"/>
      <c r="C49" s="57"/>
      <c r="D49" s="6">
        <v>45</v>
      </c>
      <c r="E49" s="6" t="s">
        <v>207</v>
      </c>
      <c r="F49" s="6" t="s">
        <v>792</v>
      </c>
      <c r="G49" s="21">
        <v>1380.8009500000001</v>
      </c>
      <c r="H49" s="21">
        <v>1380.7896000000001</v>
      </c>
      <c r="I49" s="7">
        <v>-8.2198668823287591</v>
      </c>
      <c r="J49" s="21">
        <v>1.871</v>
      </c>
      <c r="K49" s="49">
        <v>16354</v>
      </c>
      <c r="L49" s="49">
        <v>16370</v>
      </c>
      <c r="M49" s="49">
        <v>9475</v>
      </c>
      <c r="N49" s="24">
        <f t="shared" si="3"/>
        <v>6.6146308159123245E-3</v>
      </c>
      <c r="O49" s="24">
        <f t="shared" si="4"/>
        <v>7.0448689727530978E-3</v>
      </c>
      <c r="P49" s="24">
        <f t="shared" si="5"/>
        <v>7.9134076929180223E-3</v>
      </c>
      <c r="Q49" s="24">
        <v>7.1204460606891784E-3</v>
      </c>
      <c r="R49" s="24">
        <f t="shared" si="6"/>
        <v>6.6159979799877819E-4</v>
      </c>
      <c r="S49" s="24">
        <f t="shared" si="7"/>
        <v>9.2915498883049299E-2</v>
      </c>
    </row>
    <row r="50" spans="1:19" ht="25.15" x14ac:dyDescent="0.35">
      <c r="A50" s="57"/>
      <c r="B50" s="58"/>
      <c r="C50" s="57"/>
      <c r="D50" s="6">
        <v>46</v>
      </c>
      <c r="E50" s="6" t="s">
        <v>208</v>
      </c>
      <c r="F50" s="6" t="s">
        <v>792</v>
      </c>
      <c r="G50" s="21">
        <v>1408.8322500000002</v>
      </c>
      <c r="H50" s="21">
        <v>1408.8245999999999</v>
      </c>
      <c r="I50" s="7">
        <v>-5.4300290188840732</v>
      </c>
      <c r="J50" s="21">
        <v>1.897</v>
      </c>
      <c r="K50" s="49">
        <v>12880</v>
      </c>
      <c r="L50" s="49">
        <v>8734</v>
      </c>
      <c r="M50" s="49">
        <v>6621</v>
      </c>
      <c r="N50" s="24">
        <f t="shared" si="3"/>
        <v>5.2095172379204319E-3</v>
      </c>
      <c r="O50" s="24">
        <f t="shared" si="4"/>
        <v>3.7586979601726056E-3</v>
      </c>
      <c r="P50" s="24">
        <f t="shared" si="5"/>
        <v>5.5297807213520022E-3</v>
      </c>
      <c r="Q50" s="24">
        <v>4.7847451298596968E-3</v>
      </c>
      <c r="R50" s="24">
        <f t="shared" si="6"/>
        <v>9.4376722257585703E-4</v>
      </c>
      <c r="S50" s="24">
        <f t="shared" si="7"/>
        <v>0.1972450354118509</v>
      </c>
    </row>
    <row r="51" spans="1:19" ht="25.15" x14ac:dyDescent="0.35">
      <c r="A51" s="57"/>
      <c r="B51" s="58"/>
      <c r="C51" s="57"/>
      <c r="D51" s="6">
        <v>47</v>
      </c>
      <c r="E51" s="6" t="s">
        <v>209</v>
      </c>
      <c r="F51" s="6" t="s">
        <v>792</v>
      </c>
      <c r="G51" s="21">
        <v>1436.8635500000003</v>
      </c>
      <c r="H51" s="21">
        <v>1436.8604</v>
      </c>
      <c r="I51" s="7">
        <v>-2.1922749729662683</v>
      </c>
      <c r="J51" s="21">
        <v>1.921</v>
      </c>
      <c r="K51" s="49">
        <v>53678</v>
      </c>
      <c r="L51" s="49">
        <v>49557</v>
      </c>
      <c r="M51" s="49">
        <v>29036</v>
      </c>
      <c r="N51" s="24">
        <f t="shared" si="3"/>
        <v>2.1710905768407836E-2</v>
      </c>
      <c r="O51" s="24">
        <f t="shared" si="4"/>
        <v>2.132697444610417E-2</v>
      </c>
      <c r="P51" s="24">
        <f t="shared" si="5"/>
        <v>2.4250523036577064E-2</v>
      </c>
      <c r="Q51" s="24">
        <v>2.2209063613181871E-2</v>
      </c>
      <c r="R51" s="24">
        <f t="shared" si="6"/>
        <v>1.5887204227451527E-3</v>
      </c>
      <c r="S51" s="24">
        <f t="shared" si="7"/>
        <v>7.1534777441143019E-2</v>
      </c>
    </row>
    <row r="52" spans="1:19" ht="25.15" x14ac:dyDescent="0.35">
      <c r="A52" s="57"/>
      <c r="B52" s="58"/>
      <c r="C52" s="57"/>
      <c r="D52" s="6">
        <v>48</v>
      </c>
      <c r="E52" s="6" t="s">
        <v>210</v>
      </c>
      <c r="F52" s="6" t="s">
        <v>792</v>
      </c>
      <c r="G52" s="21">
        <v>1450.8792000000003</v>
      </c>
      <c r="H52" s="21">
        <v>1450.8786</v>
      </c>
      <c r="I52" s="7">
        <v>-0.41354235439045156</v>
      </c>
      <c r="J52" s="21">
        <v>1.931</v>
      </c>
      <c r="K52" s="49">
        <v>9065</v>
      </c>
      <c r="L52" s="49">
        <v>18175</v>
      </c>
      <c r="M52" s="49">
        <v>5964</v>
      </c>
      <c r="N52" s="24">
        <f t="shared" si="3"/>
        <v>3.6664808821233476E-3</v>
      </c>
      <c r="O52" s="24">
        <f t="shared" si="4"/>
        <v>7.8216550751244694E-3</v>
      </c>
      <c r="P52" s="24">
        <f t="shared" si="5"/>
        <v>4.9810621087665527E-3</v>
      </c>
      <c r="Q52" s="24">
        <v>5.4371297156998897E-3</v>
      </c>
      <c r="R52" s="24">
        <f t="shared" si="6"/>
        <v>2.1237766979348895E-3</v>
      </c>
      <c r="S52" s="24">
        <f t="shared" si="7"/>
        <v>0.3906062222136093</v>
      </c>
    </row>
    <row r="53" spans="1:19" ht="25.15" x14ac:dyDescent="0.35">
      <c r="A53" s="57"/>
      <c r="B53" s="58"/>
      <c r="C53" s="57"/>
      <c r="D53" s="6">
        <v>49</v>
      </c>
      <c r="E53" s="6" t="s">
        <v>211</v>
      </c>
      <c r="F53" s="6" t="s">
        <v>792</v>
      </c>
      <c r="G53" s="21">
        <v>1464.8948500000004</v>
      </c>
      <c r="H53" s="21">
        <v>1464.89</v>
      </c>
      <c r="I53" s="7">
        <v>-3.3108178380588056</v>
      </c>
      <c r="J53" s="21">
        <v>1.9410000000000001</v>
      </c>
      <c r="K53" s="49">
        <v>508457</v>
      </c>
      <c r="L53" s="49">
        <v>446629</v>
      </c>
      <c r="M53" s="49">
        <v>253689</v>
      </c>
      <c r="N53" s="24">
        <f t="shared" si="3"/>
        <v>0.20565337781376622</v>
      </c>
      <c r="O53" s="24">
        <f t="shared" si="4"/>
        <v>0.19220786710028975</v>
      </c>
      <c r="P53" s="24">
        <f t="shared" si="5"/>
        <v>0.21187804582677364</v>
      </c>
      <c r="Q53" s="24">
        <v>0.20124743756523986</v>
      </c>
      <c r="R53" s="24">
        <f t="shared" si="6"/>
        <v>1.0053558087813051E-2</v>
      </c>
      <c r="S53" s="24">
        <f t="shared" si="7"/>
        <v>4.9956204210321514E-2</v>
      </c>
    </row>
    <row r="54" spans="1:19" ht="25.15" x14ac:dyDescent="0.35">
      <c r="A54" s="57"/>
      <c r="B54" s="58"/>
      <c r="C54" s="57"/>
      <c r="D54" s="6">
        <v>50</v>
      </c>
      <c r="E54" s="6" t="s">
        <v>212</v>
      </c>
      <c r="F54" s="6" t="s">
        <v>792</v>
      </c>
      <c r="G54" s="21">
        <v>1478.9105000000004</v>
      </c>
      <c r="H54" s="21">
        <v>1478.9046000000001</v>
      </c>
      <c r="I54" s="7">
        <v>-3.9894232952825521</v>
      </c>
      <c r="J54" s="21">
        <v>1.9550000000000001</v>
      </c>
      <c r="K54" s="49">
        <v>12456</v>
      </c>
      <c r="L54" s="49">
        <v>15511</v>
      </c>
      <c r="M54" s="49">
        <v>6258</v>
      </c>
      <c r="N54" s="24">
        <f t="shared" si="3"/>
        <v>5.0380238133180821E-3</v>
      </c>
      <c r="O54" s="24">
        <f t="shared" si="4"/>
        <v>6.6751962514583563E-3</v>
      </c>
      <c r="P54" s="24">
        <f t="shared" si="5"/>
        <v>5.2266074239874383E-3</v>
      </c>
      <c r="Q54" s="24">
        <v>5.5917361980175216E-3</v>
      </c>
      <c r="R54" s="24">
        <f t="shared" si="6"/>
        <v>8.9575917164276824E-4</v>
      </c>
      <c r="S54" s="24">
        <f t="shared" si="7"/>
        <v>0.16019338894426891</v>
      </c>
    </row>
    <row r="55" spans="1:19" ht="25.15" x14ac:dyDescent="0.35">
      <c r="A55" s="57"/>
      <c r="B55" s="58"/>
      <c r="C55" s="57"/>
      <c r="D55" s="6">
        <v>51</v>
      </c>
      <c r="E55" s="6" t="s">
        <v>213</v>
      </c>
      <c r="F55" s="6" t="s">
        <v>792</v>
      </c>
      <c r="G55" s="21">
        <v>1492.9261500000005</v>
      </c>
      <c r="H55" s="21">
        <v>1492.9136000000001</v>
      </c>
      <c r="I55" s="7">
        <v>-8.4063099841703348</v>
      </c>
      <c r="J55" s="21">
        <v>1.968</v>
      </c>
      <c r="K55" s="49">
        <v>16897</v>
      </c>
      <c r="L55" s="49">
        <v>36884</v>
      </c>
      <c r="M55" s="49">
        <v>15826</v>
      </c>
      <c r="N55" s="24">
        <f t="shared" si="3"/>
        <v>6.8342556497780699E-3</v>
      </c>
      <c r="O55" s="24">
        <f t="shared" si="4"/>
        <v>1.5873118337875702E-2</v>
      </c>
      <c r="P55" s="24">
        <f t="shared" si="5"/>
        <v>1.3217687614577374E-2</v>
      </c>
      <c r="Q55" s="24">
        <v>1.1859950297563976E-2</v>
      </c>
      <c r="R55" s="24">
        <f t="shared" si="6"/>
        <v>4.6457965709112009E-3</v>
      </c>
      <c r="S55" s="24">
        <f t="shared" si="7"/>
        <v>0.39172141993423393</v>
      </c>
    </row>
    <row r="56" spans="1:19" ht="25.15" x14ac:dyDescent="0.35">
      <c r="A56" s="57"/>
      <c r="B56" s="58"/>
      <c r="C56" s="57"/>
      <c r="D56" s="6">
        <v>52</v>
      </c>
      <c r="E56" s="6" t="s">
        <v>214</v>
      </c>
      <c r="F56" s="6" t="s">
        <v>792</v>
      </c>
      <c r="G56" s="21">
        <v>1406.8166000000001</v>
      </c>
      <c r="H56" s="21">
        <v>1406.8105</v>
      </c>
      <c r="I56" s="7">
        <v>-4.3360307235928195</v>
      </c>
      <c r="J56" s="21">
        <v>1.895</v>
      </c>
      <c r="K56" s="49">
        <v>4255</v>
      </c>
      <c r="L56" s="49">
        <v>9474</v>
      </c>
      <c r="M56" s="49">
        <v>2927</v>
      </c>
      <c r="N56" s="24">
        <f t="shared" si="3"/>
        <v>1.7210012303844283E-3</v>
      </c>
      <c r="O56" s="24">
        <f t="shared" si="4"/>
        <v>4.0771587445243033E-3</v>
      </c>
      <c r="P56" s="24">
        <f t="shared" si="5"/>
        <v>2.4445957062977364E-3</v>
      </c>
      <c r="Q56" s="24">
        <v>2.7213431758407423E-3</v>
      </c>
      <c r="R56" s="24">
        <f t="shared" si="6"/>
        <v>1.2069472006398076E-3</v>
      </c>
      <c r="S56" s="24">
        <f t="shared" si="7"/>
        <v>0.44351157595804824</v>
      </c>
    </row>
    <row r="57" spans="1:19" ht="25.15" x14ac:dyDescent="0.35">
      <c r="A57" s="57"/>
      <c r="B57" s="58"/>
      <c r="C57" s="57"/>
      <c r="D57" s="6">
        <v>53</v>
      </c>
      <c r="E57" s="6" t="s">
        <v>215</v>
      </c>
      <c r="F57" s="6" t="s">
        <v>792</v>
      </c>
      <c r="G57" s="21">
        <v>1434.8479000000002</v>
      </c>
      <c r="H57" s="21">
        <v>1434.8363999999999</v>
      </c>
      <c r="I57" s="7">
        <v>-8.0147867939845696</v>
      </c>
      <c r="J57" s="21">
        <v>1.919</v>
      </c>
      <c r="K57" s="49">
        <v>8769</v>
      </c>
      <c r="L57" s="49">
        <v>15621</v>
      </c>
      <c r="M57" s="49">
        <v>7887</v>
      </c>
      <c r="N57" s="24">
        <f t="shared" si="3"/>
        <v>3.5467590574009525E-3</v>
      </c>
      <c r="O57" s="24">
        <f t="shared" si="4"/>
        <v>6.7225350166998255E-3</v>
      </c>
      <c r="P57" s="24">
        <f t="shared" si="5"/>
        <v>6.5871289154664321E-3</v>
      </c>
      <c r="Q57" s="24">
        <v>5.564459265327666E-3</v>
      </c>
      <c r="R57" s="24">
        <f t="shared" si="6"/>
        <v>1.79572346747047E-3</v>
      </c>
      <c r="S57" s="24">
        <f t="shared" si="7"/>
        <v>0.32271302238829991</v>
      </c>
    </row>
    <row r="58" spans="1:19" ht="25.15" x14ac:dyDescent="0.35">
      <c r="A58" s="57"/>
      <c r="B58" s="58"/>
      <c r="C58" s="57"/>
      <c r="D58" s="6">
        <v>54</v>
      </c>
      <c r="E58" s="6" t="s">
        <v>216</v>
      </c>
      <c r="F58" s="6" t="s">
        <v>792</v>
      </c>
      <c r="G58" s="21">
        <v>1462.8792000000003</v>
      </c>
      <c r="H58" s="21">
        <v>1462.8690999999999</v>
      </c>
      <c r="I58" s="7">
        <v>-6.9041927730058283</v>
      </c>
      <c r="J58" s="21">
        <v>1.9379999999999999</v>
      </c>
      <c r="K58" s="49">
        <v>56581</v>
      </c>
      <c r="L58" s="49">
        <v>70016</v>
      </c>
      <c r="M58" s="49">
        <v>39906</v>
      </c>
      <c r="N58" s="24">
        <f t="shared" si="3"/>
        <v>2.2885069475060246E-2</v>
      </c>
      <c r="O58" s="24">
        <f t="shared" si="4"/>
        <v>3.0131554428606041E-2</v>
      </c>
      <c r="P58" s="24">
        <f t="shared" si="5"/>
        <v>3.3329018194573783E-2</v>
      </c>
      <c r="Q58" s="24">
        <v>2.8500965511044654E-2</v>
      </c>
      <c r="R58" s="24">
        <f t="shared" si="6"/>
        <v>5.3511896430057286E-3</v>
      </c>
      <c r="S58" s="24">
        <f t="shared" si="7"/>
        <v>0.18775467943119481</v>
      </c>
    </row>
    <row r="59" spans="1:19" ht="25.15" x14ac:dyDescent="0.35">
      <c r="A59" s="57"/>
      <c r="B59" s="58"/>
      <c r="C59" s="57"/>
      <c r="D59" s="6">
        <v>55</v>
      </c>
      <c r="E59" s="6" t="s">
        <v>217</v>
      </c>
      <c r="F59" s="6" t="s">
        <v>792</v>
      </c>
      <c r="G59" s="21">
        <v>1490.9105000000004</v>
      </c>
      <c r="H59" s="21">
        <v>1490.9076</v>
      </c>
      <c r="I59" s="7">
        <v>-1.9451201131180631</v>
      </c>
      <c r="J59" s="21">
        <v>1.962</v>
      </c>
      <c r="K59" s="49">
        <v>20053</v>
      </c>
      <c r="L59" s="49">
        <v>16951</v>
      </c>
      <c r="M59" s="49">
        <v>7427</v>
      </c>
      <c r="N59" s="24">
        <f t="shared" si="3"/>
        <v>8.1107491593181997E-3</v>
      </c>
      <c r="O59" s="24">
        <f t="shared" si="4"/>
        <v>7.2949037237103088E-3</v>
      </c>
      <c r="P59" s="24">
        <f t="shared" si="5"/>
        <v>6.2029423678419153E-3</v>
      </c>
      <c r="Q59" s="24">
        <v>7.1321020949511532E-3</v>
      </c>
      <c r="R59" s="24">
        <f t="shared" si="6"/>
        <v>9.5722777950315154E-4</v>
      </c>
      <c r="S59" s="24">
        <f t="shared" si="7"/>
        <v>0.13421397601427737</v>
      </c>
    </row>
    <row r="60" spans="1:19" ht="25.15" x14ac:dyDescent="0.35">
      <c r="A60" s="57"/>
      <c r="B60" s="58"/>
      <c r="C60" s="57"/>
      <c r="D60" s="6">
        <v>56</v>
      </c>
      <c r="E60" s="6" t="s">
        <v>218</v>
      </c>
      <c r="F60" s="6" t="s">
        <v>792</v>
      </c>
      <c r="G60" s="21">
        <v>1460.8635500000003</v>
      </c>
      <c r="H60" s="21">
        <v>1460.8632</v>
      </c>
      <c r="I60" s="7">
        <v>-0.23958432000935562</v>
      </c>
      <c r="J60" s="21">
        <v>1.9279999999999999</v>
      </c>
      <c r="K60" s="49">
        <v>20111</v>
      </c>
      <c r="L60" s="49">
        <v>38387</v>
      </c>
      <c r="M60" s="49">
        <v>9903</v>
      </c>
      <c r="N60" s="24">
        <f t="shared" si="3"/>
        <v>8.1342081655138045E-3</v>
      </c>
      <c r="O60" s="24">
        <f t="shared" si="4"/>
        <v>1.6519938012038677E-2</v>
      </c>
      <c r="P60" s="24">
        <f t="shared" si="5"/>
        <v>8.2708682198382247E-3</v>
      </c>
      <c r="Q60" s="24">
        <v>1.0870091940062478E-2</v>
      </c>
      <c r="R60" s="24">
        <f t="shared" si="6"/>
        <v>4.802539145527431E-3</v>
      </c>
      <c r="S60" s="24">
        <f t="shared" si="7"/>
        <v>0.44181219183872217</v>
      </c>
    </row>
    <row r="61" spans="1:19" ht="25.15" x14ac:dyDescent="0.35">
      <c r="A61" s="57"/>
      <c r="B61" s="58"/>
      <c r="C61" s="57"/>
      <c r="D61" s="6">
        <v>57</v>
      </c>
      <c r="E61" s="6" t="s">
        <v>219</v>
      </c>
      <c r="F61" s="6" t="s">
        <v>792</v>
      </c>
      <c r="G61" s="21">
        <v>1372.7958599999999</v>
      </c>
      <c r="H61" s="21">
        <v>1372.7891</v>
      </c>
      <c r="I61" s="7">
        <v>-4.924257274483379</v>
      </c>
      <c r="J61" s="21">
        <v>1.792</v>
      </c>
      <c r="K61" s="49">
        <v>30561</v>
      </c>
      <c r="L61" s="49">
        <v>33458</v>
      </c>
      <c r="M61" s="49">
        <v>13747</v>
      </c>
      <c r="N61" s="24">
        <f t="shared" si="3"/>
        <v>1.2360873936963224E-2</v>
      </c>
      <c r="O61" s="24">
        <f t="shared" si="4"/>
        <v>1.43987309768096E-2</v>
      </c>
      <c r="P61" s="24">
        <f t="shared" si="5"/>
        <v>1.1481331456943963E-2</v>
      </c>
      <c r="Q61" s="24">
        <v>1.2622674901567399E-2</v>
      </c>
      <c r="R61" s="24">
        <f t="shared" si="6"/>
        <v>1.4965335639137379E-3</v>
      </c>
      <c r="S61" s="24">
        <f t="shared" si="7"/>
        <v>0.11855914658214864</v>
      </c>
    </row>
    <row r="62" spans="1:19" ht="25.15" x14ac:dyDescent="0.35">
      <c r="A62" s="57"/>
      <c r="B62" s="58"/>
      <c r="C62" s="57"/>
      <c r="D62" s="6">
        <v>58</v>
      </c>
      <c r="E62" s="6" t="s">
        <v>220</v>
      </c>
      <c r="F62" s="6" t="s">
        <v>792</v>
      </c>
      <c r="G62" s="21">
        <v>1482.9054100000003</v>
      </c>
      <c r="H62" s="21">
        <v>1482.8923</v>
      </c>
      <c r="I62" s="7">
        <v>-8.8407526952945421</v>
      </c>
      <c r="J62" s="21">
        <v>1.891</v>
      </c>
      <c r="K62" s="49">
        <v>45698</v>
      </c>
      <c r="L62" s="49">
        <v>42914</v>
      </c>
      <c r="M62" s="49">
        <v>24412</v>
      </c>
      <c r="N62" s="24">
        <f t="shared" si="3"/>
        <v>1.8483270088391918E-2</v>
      </c>
      <c r="O62" s="24">
        <f t="shared" si="4"/>
        <v>1.8468143377930752E-2</v>
      </c>
      <c r="P62" s="24">
        <f t="shared" si="5"/>
        <v>2.0388613044803668E-2</v>
      </c>
      <c r="Q62" s="24">
        <v>1.8925650528186202E-2</v>
      </c>
      <c r="R62" s="24">
        <f t="shared" si="6"/>
        <v>1.1044428716398304E-3</v>
      </c>
      <c r="S62" s="24">
        <f t="shared" si="7"/>
        <v>5.8356930452402159E-2</v>
      </c>
    </row>
    <row r="63" spans="1:19" ht="25.15" x14ac:dyDescent="0.35">
      <c r="A63" s="57"/>
      <c r="B63" s="58"/>
      <c r="C63" s="57"/>
      <c r="D63" s="6">
        <v>59</v>
      </c>
      <c r="E63" s="6" t="s">
        <v>222</v>
      </c>
      <c r="F63" s="6" t="s">
        <v>792</v>
      </c>
      <c r="G63" s="21">
        <v>1370.7802099999999</v>
      </c>
      <c r="H63" s="21">
        <v>1370.7795000000001</v>
      </c>
      <c r="I63" s="7">
        <v>-0.51795320257726662</v>
      </c>
      <c r="J63" s="21">
        <v>1.829</v>
      </c>
      <c r="K63" s="49">
        <v>32561</v>
      </c>
      <c r="L63" s="49">
        <v>17636</v>
      </c>
      <c r="M63" s="49">
        <v>13755</v>
      </c>
      <c r="N63" s="24">
        <f t="shared" si="3"/>
        <v>1.3169805185087514E-2</v>
      </c>
      <c r="O63" s="24">
        <f t="shared" si="4"/>
        <v>7.5896951254412724E-3</v>
      </c>
      <c r="P63" s="24">
        <f t="shared" si="5"/>
        <v>1.1488012962120042E-2</v>
      </c>
      <c r="Q63" s="24">
        <v>1.0642021255386701E-2</v>
      </c>
      <c r="R63" s="24">
        <f t="shared" si="6"/>
        <v>2.8624853803052254E-3</v>
      </c>
      <c r="S63" s="24">
        <f t="shared" si="7"/>
        <v>0.26897948346572914</v>
      </c>
    </row>
    <row r="64" spans="1:19" ht="25.15" x14ac:dyDescent="0.35">
      <c r="A64" s="57"/>
      <c r="B64" s="58"/>
      <c r="C64" s="57"/>
      <c r="D64" s="6">
        <v>60</v>
      </c>
      <c r="E64" s="6" t="s">
        <v>221</v>
      </c>
      <c r="F64" s="6" t="s">
        <v>792</v>
      </c>
      <c r="G64" s="21">
        <v>1480.8897600000003</v>
      </c>
      <c r="H64" s="21">
        <v>1480.8876</v>
      </c>
      <c r="I64" s="7">
        <v>-1.4585825755394957</v>
      </c>
      <c r="J64" s="21">
        <v>1.931</v>
      </c>
      <c r="K64" s="49">
        <v>16177</v>
      </c>
      <c r="L64" s="49">
        <v>30978</v>
      </c>
      <c r="M64" s="49">
        <v>7483</v>
      </c>
      <c r="N64" s="24">
        <f t="shared" si="3"/>
        <v>6.543040400453325E-3</v>
      </c>
      <c r="O64" s="24">
        <f t="shared" si="4"/>
        <v>1.3331456996820127E-2</v>
      </c>
      <c r="P64" s="24">
        <f t="shared" si="5"/>
        <v>6.2497129040744656E-3</v>
      </c>
      <c r="Q64" s="24">
        <v>8.6249081733906288E-3</v>
      </c>
      <c r="R64" s="24">
        <f t="shared" si="6"/>
        <v>4.0066557189485401E-3</v>
      </c>
      <c r="S64" s="24">
        <f t="shared" si="7"/>
        <v>0.46454473930630164</v>
      </c>
    </row>
    <row r="65" spans="1:19" s="29" customFormat="1" x14ac:dyDescent="0.35">
      <c r="A65" s="25"/>
      <c r="B65" s="26"/>
      <c r="C65" s="25"/>
      <c r="D65" s="25"/>
      <c r="E65" s="25"/>
      <c r="F65" s="25"/>
      <c r="G65" s="27"/>
      <c r="H65" s="27"/>
      <c r="I65" s="26"/>
      <c r="J65" s="27"/>
      <c r="K65" s="50">
        <f>SUM(K36:K64)</f>
        <v>2472398</v>
      </c>
      <c r="L65" s="50">
        <f t="shared" ref="L65:P65" si="8">SUM(L36:L64)</f>
        <v>2323677</v>
      </c>
      <c r="M65" s="50">
        <f t="shared" si="8"/>
        <v>1197335</v>
      </c>
      <c r="N65" s="28">
        <f t="shared" si="8"/>
        <v>0.99999999999999967</v>
      </c>
      <c r="O65" s="28">
        <f t="shared" si="8"/>
        <v>1.0000000000000002</v>
      </c>
      <c r="P65" s="28">
        <f t="shared" si="8"/>
        <v>1</v>
      </c>
      <c r="Q65" s="28"/>
      <c r="R65" s="28"/>
      <c r="S65" s="28"/>
    </row>
    <row r="66" spans="1:19" ht="25.15" x14ac:dyDescent="0.35">
      <c r="A66" s="6">
        <v>4</v>
      </c>
      <c r="B66" s="7">
        <v>6.1</v>
      </c>
      <c r="C66" s="6" t="s">
        <v>296</v>
      </c>
      <c r="D66" s="6">
        <v>61</v>
      </c>
      <c r="E66" s="6" t="s">
        <v>564</v>
      </c>
      <c r="F66" s="6" t="s">
        <v>792</v>
      </c>
      <c r="G66" s="21">
        <v>1370.7802099999999</v>
      </c>
      <c r="H66" s="21">
        <v>1370.7795000000001</v>
      </c>
      <c r="I66" s="7">
        <v>-0.51795320257726662</v>
      </c>
      <c r="J66" s="21">
        <v>1.861</v>
      </c>
      <c r="K66" s="49">
        <v>3593</v>
      </c>
      <c r="L66" s="49">
        <v>4253</v>
      </c>
      <c r="M66" s="49">
        <v>1502</v>
      </c>
      <c r="N66" s="24">
        <v>1</v>
      </c>
      <c r="O66" s="24">
        <v>1</v>
      </c>
      <c r="P66" s="24">
        <v>1</v>
      </c>
      <c r="Q66" s="24" t="e">
        <v>#DIV/0!</v>
      </c>
      <c r="R66" s="24" t="e">
        <v>#DIV/0!</v>
      </c>
      <c r="S66" s="24" t="e">
        <v>#DIV/0!</v>
      </c>
    </row>
    <row r="67" spans="1:19" s="29" customFormat="1" x14ac:dyDescent="0.35">
      <c r="A67" s="25"/>
      <c r="B67" s="26"/>
      <c r="C67" s="25"/>
      <c r="D67" s="25"/>
      <c r="E67" s="25"/>
      <c r="F67" s="25"/>
      <c r="G67" s="27"/>
      <c r="H67" s="27"/>
      <c r="I67" s="26"/>
      <c r="J67" s="27"/>
      <c r="K67" s="50">
        <f>SUM(K66)</f>
        <v>3593</v>
      </c>
      <c r="L67" s="50">
        <f t="shared" ref="L67:P67" si="9">SUM(L66)</f>
        <v>4253</v>
      </c>
      <c r="M67" s="50">
        <f t="shared" si="9"/>
        <v>1502</v>
      </c>
      <c r="N67" s="28">
        <f t="shared" si="9"/>
        <v>1</v>
      </c>
      <c r="O67" s="28">
        <f t="shared" si="9"/>
        <v>1</v>
      </c>
      <c r="P67" s="28">
        <f t="shared" si="9"/>
        <v>1</v>
      </c>
      <c r="Q67" s="28"/>
      <c r="R67" s="28"/>
      <c r="S67" s="28"/>
    </row>
    <row r="68" spans="1:19" ht="25.15" x14ac:dyDescent="0.35">
      <c r="A68" s="57">
        <v>5</v>
      </c>
      <c r="B68" s="58">
        <v>5.92</v>
      </c>
      <c r="C68" s="57" t="s">
        <v>297</v>
      </c>
      <c r="D68" s="6">
        <v>62</v>
      </c>
      <c r="E68" s="6" t="s">
        <v>565</v>
      </c>
      <c r="F68" s="6" t="s">
        <v>792</v>
      </c>
      <c r="G68" s="21">
        <v>741.90222500000004</v>
      </c>
      <c r="H68" s="21">
        <v>741.90300000000002</v>
      </c>
      <c r="I68" s="7">
        <v>1.0446120443647264</v>
      </c>
      <c r="J68" s="21">
        <v>0.95699999999999996</v>
      </c>
      <c r="K68" s="49">
        <v>21172</v>
      </c>
      <c r="L68" s="49">
        <v>8964</v>
      </c>
      <c r="M68" s="49">
        <v>16045</v>
      </c>
      <c r="N68" s="24">
        <v>0.30975859546452084</v>
      </c>
      <c r="O68" s="24">
        <f>L68/35483</f>
        <v>0.25262801905137672</v>
      </c>
      <c r="P68" s="24">
        <f>M68/51674</f>
        <v>0.31050431551650731</v>
      </c>
      <c r="Q68" s="24">
        <v>0.29101063269900679</v>
      </c>
      <c r="R68" s="24">
        <v>3.3261913252923603E-2</v>
      </c>
      <c r="S68" s="24">
        <v>0.11429793112517131</v>
      </c>
    </row>
    <row r="69" spans="1:19" ht="25.15" x14ac:dyDescent="0.35">
      <c r="A69" s="57"/>
      <c r="B69" s="58"/>
      <c r="C69" s="57"/>
      <c r="D69" s="6">
        <v>63</v>
      </c>
      <c r="E69" s="6" t="s">
        <v>566</v>
      </c>
      <c r="F69" s="6" t="s">
        <v>792</v>
      </c>
      <c r="G69" s="21">
        <v>783.94917500000008</v>
      </c>
      <c r="H69" s="21">
        <v>783.94989999999996</v>
      </c>
      <c r="I69" s="7">
        <v>0.92480485086913122</v>
      </c>
      <c r="J69" s="21">
        <v>1</v>
      </c>
      <c r="K69" s="49">
        <v>3577.5</v>
      </c>
      <c r="L69" s="49">
        <v>1775</v>
      </c>
      <c r="M69" s="49">
        <v>3549</v>
      </c>
      <c r="N69" s="24">
        <v>5.2340892465252378E-2</v>
      </c>
      <c r="O69" s="24">
        <f t="shared" ref="O69:O71" si="10">L69/35483</f>
        <v>5.0023955133444181E-2</v>
      </c>
      <c r="P69" s="24">
        <f t="shared" ref="P69:P71" si="11">M69/51674</f>
        <v>6.8680574370089412E-2</v>
      </c>
      <c r="Q69" s="24">
        <v>5.7025699243452903E-2</v>
      </c>
      <c r="R69" s="24">
        <v>1.0190814732337766E-2</v>
      </c>
      <c r="S69" s="24">
        <v>0.17870565144377024</v>
      </c>
    </row>
    <row r="70" spans="1:19" ht="25.15" x14ac:dyDescent="0.35">
      <c r="A70" s="57"/>
      <c r="B70" s="58"/>
      <c r="C70" s="57"/>
      <c r="D70" s="6">
        <v>64</v>
      </c>
      <c r="E70" s="6" t="s">
        <v>567</v>
      </c>
      <c r="F70" s="6" t="s">
        <v>792</v>
      </c>
      <c r="G70" s="21">
        <v>796.95702500000016</v>
      </c>
      <c r="H70" s="21">
        <v>796.95820000000003</v>
      </c>
      <c r="I70" s="7">
        <v>1.4743580431775236</v>
      </c>
      <c r="J70" s="21">
        <v>1.0069999999999999</v>
      </c>
      <c r="K70" s="49">
        <v>34949.5</v>
      </c>
      <c r="L70" s="49">
        <v>20513</v>
      </c>
      <c r="M70" s="49">
        <v>28033</v>
      </c>
      <c r="N70" s="24">
        <v>0.5113313825896123</v>
      </c>
      <c r="O70" s="24">
        <f t="shared" si="10"/>
        <v>0.57810782628300872</v>
      </c>
      <c r="P70" s="24">
        <f t="shared" si="11"/>
        <v>0.54249719394666562</v>
      </c>
      <c r="Q70" s="24">
        <v>0.54405704528326426</v>
      </c>
      <c r="R70" s="24">
        <v>3.3382087384038632E-2</v>
      </c>
      <c r="S70" s="24">
        <v>6.1357697089756809E-2</v>
      </c>
    </row>
    <row r="71" spans="1:19" ht="25.15" x14ac:dyDescent="0.35">
      <c r="A71" s="57"/>
      <c r="B71" s="58"/>
      <c r="C71" s="57"/>
      <c r="D71" s="6">
        <v>65</v>
      </c>
      <c r="E71" s="6" t="s">
        <v>568</v>
      </c>
      <c r="F71" s="6" t="s">
        <v>792</v>
      </c>
      <c r="G71" s="21">
        <v>795.94922500000018</v>
      </c>
      <c r="H71" s="21">
        <v>795.9</v>
      </c>
      <c r="I71" s="7">
        <v>-61.844397172703943</v>
      </c>
      <c r="J71" s="21">
        <v>1.006</v>
      </c>
      <c r="K71" s="49">
        <v>8651</v>
      </c>
      <c r="L71" s="49">
        <v>4231</v>
      </c>
      <c r="M71" s="49">
        <v>4047</v>
      </c>
      <c r="N71" s="24">
        <v>0.1265691294806145</v>
      </c>
      <c r="O71" s="24">
        <f t="shared" si="10"/>
        <v>0.11924019953217034</v>
      </c>
      <c r="P71" s="24">
        <f t="shared" si="11"/>
        <v>7.8317916166737625E-2</v>
      </c>
      <c r="Q71" s="24">
        <v>0.10805270252646904</v>
      </c>
      <c r="R71" s="24">
        <v>2.5976114385625242E-2</v>
      </c>
      <c r="S71" s="24">
        <v>0.2404022646195455</v>
      </c>
    </row>
    <row r="72" spans="1:19" s="29" customFormat="1" x14ac:dyDescent="0.35">
      <c r="A72" s="25"/>
      <c r="B72" s="26"/>
      <c r="C72" s="25"/>
      <c r="D72" s="25"/>
      <c r="E72" s="25"/>
      <c r="F72" s="25"/>
      <c r="G72" s="27"/>
      <c r="H72" s="27"/>
      <c r="I72" s="26"/>
      <c r="J72" s="27"/>
      <c r="K72" s="50">
        <f>SUM(K68:K71)</f>
        <v>68350</v>
      </c>
      <c r="L72" s="50">
        <f t="shared" ref="L72:P72" si="12">SUM(L68:L71)</f>
        <v>35483</v>
      </c>
      <c r="M72" s="50">
        <f t="shared" si="12"/>
        <v>51674</v>
      </c>
      <c r="N72" s="28">
        <f t="shared" si="12"/>
        <v>1</v>
      </c>
      <c r="O72" s="28">
        <f t="shared" si="12"/>
        <v>1</v>
      </c>
      <c r="P72" s="28">
        <f t="shared" si="12"/>
        <v>1</v>
      </c>
      <c r="Q72" s="28"/>
      <c r="R72" s="28"/>
      <c r="S72" s="28"/>
    </row>
    <row r="73" spans="1:19" ht="25.15" x14ac:dyDescent="0.35">
      <c r="A73" s="57">
        <v>6</v>
      </c>
      <c r="B73" s="58">
        <v>6.9</v>
      </c>
      <c r="C73" s="57" t="s">
        <v>377</v>
      </c>
      <c r="D73" s="6">
        <v>66</v>
      </c>
      <c r="E73" s="6" t="s">
        <v>53</v>
      </c>
      <c r="F73" s="6" t="s">
        <v>792</v>
      </c>
      <c r="G73" s="21">
        <v>720.89700000000005</v>
      </c>
      <c r="H73" s="21">
        <v>720.89300000000003</v>
      </c>
      <c r="I73" s="7">
        <v>-5.548642871338207</v>
      </c>
      <c r="J73" s="21">
        <v>0.94299999999999995</v>
      </c>
      <c r="K73" s="49">
        <v>102488</v>
      </c>
      <c r="L73" s="49">
        <v>66882</v>
      </c>
      <c r="M73" s="49">
        <v>90908</v>
      </c>
      <c r="N73" s="24">
        <v>0.20717663016561921</v>
      </c>
      <c r="O73" s="24">
        <v>0.22647834670332834</v>
      </c>
      <c r="P73" s="24">
        <v>0.22836730490004473</v>
      </c>
      <c r="Q73" s="24">
        <v>0.22067409392299742</v>
      </c>
      <c r="R73" s="24">
        <v>1.1727241221981379E-2</v>
      </c>
      <c r="S73" s="24">
        <v>5.3142808988142998E-2</v>
      </c>
    </row>
    <row r="74" spans="1:19" ht="25.15" x14ac:dyDescent="0.35">
      <c r="A74" s="57"/>
      <c r="B74" s="58"/>
      <c r="C74" s="57"/>
      <c r="D74" s="6">
        <v>67</v>
      </c>
      <c r="E74" s="6" t="s">
        <v>54</v>
      </c>
      <c r="F74" s="6" t="s">
        <v>792</v>
      </c>
      <c r="G74" s="21">
        <v>734.9126500000001</v>
      </c>
      <c r="H74" s="21">
        <v>734.91030000000001</v>
      </c>
      <c r="I74" s="7">
        <v>-3.1976589327891181</v>
      </c>
      <c r="J74" s="21">
        <v>0.94899999999999995</v>
      </c>
      <c r="K74" s="49">
        <v>10783</v>
      </c>
      <c r="L74" s="49">
        <v>6493</v>
      </c>
      <c r="M74" s="49">
        <v>8411</v>
      </c>
      <c r="N74" s="24">
        <v>2.1797533399772383E-2</v>
      </c>
      <c r="O74" s="24">
        <v>2.1986841080480709E-2</v>
      </c>
      <c r="P74" s="24">
        <v>2.1129024964956618E-2</v>
      </c>
      <c r="Q74" s="24">
        <v>2.1637799815069903E-2</v>
      </c>
      <c r="R74" s="24">
        <v>4.5066421599083989E-4</v>
      </c>
      <c r="S74" s="24">
        <v>2.0827635889161401E-2</v>
      </c>
    </row>
    <row r="75" spans="1:19" ht="25.15" x14ac:dyDescent="0.35">
      <c r="A75" s="57"/>
      <c r="B75" s="58"/>
      <c r="C75" s="57"/>
      <c r="D75" s="6">
        <v>68</v>
      </c>
      <c r="E75" s="6" t="s">
        <v>223</v>
      </c>
      <c r="F75" s="6" t="s">
        <v>792</v>
      </c>
      <c r="G75" s="21">
        <v>748.92830000000015</v>
      </c>
      <c r="H75" s="21">
        <v>748.92859999999996</v>
      </c>
      <c r="I75" s="7">
        <v>0.40057239098990777</v>
      </c>
      <c r="J75" s="21">
        <v>0.96399999999999997</v>
      </c>
      <c r="K75" s="49">
        <v>7820</v>
      </c>
      <c r="L75" s="49">
        <v>7115</v>
      </c>
      <c r="M75" s="49">
        <v>5348</v>
      </c>
      <c r="N75" s="24">
        <v>1.5807911637412596E-2</v>
      </c>
      <c r="O75" s="24">
        <v>2.4093080900603765E-2</v>
      </c>
      <c r="P75" s="24">
        <v>1.3434553027296159E-2</v>
      </c>
      <c r="Q75" s="24">
        <v>1.7778515188437507E-2</v>
      </c>
      <c r="R75" s="24">
        <v>5.5958478243249817E-3</v>
      </c>
      <c r="S75" s="24">
        <v>0.3147533843526098</v>
      </c>
    </row>
    <row r="76" spans="1:19" ht="25.15" x14ac:dyDescent="0.35">
      <c r="A76" s="57"/>
      <c r="B76" s="58"/>
      <c r="C76" s="57"/>
      <c r="D76" s="6">
        <v>69</v>
      </c>
      <c r="E76" s="6" t="s">
        <v>55</v>
      </c>
      <c r="F76" s="6" t="s">
        <v>792</v>
      </c>
      <c r="G76" s="21">
        <v>762.9439500000002</v>
      </c>
      <c r="H76" s="21">
        <v>762.94</v>
      </c>
      <c r="I76" s="7">
        <v>-5.177313484359285</v>
      </c>
      <c r="J76" s="21">
        <v>0.97799999999999998</v>
      </c>
      <c r="K76" s="49">
        <v>32260</v>
      </c>
      <c r="L76" s="49">
        <v>30100</v>
      </c>
      <c r="M76" s="49">
        <v>30088</v>
      </c>
      <c r="N76" s="24">
        <v>6.5212689184517947E-2</v>
      </c>
      <c r="O76" s="24">
        <v>0.10192575335322183</v>
      </c>
      <c r="P76" s="24">
        <v>7.5583177166283988E-2</v>
      </c>
      <c r="Q76" s="24">
        <v>8.0907206568007928E-2</v>
      </c>
      <c r="R76" s="24">
        <v>1.8926733393976235E-2</v>
      </c>
      <c r="S76" s="24">
        <v>0.23393136652254887</v>
      </c>
    </row>
    <row r="77" spans="1:19" ht="25.15" x14ac:dyDescent="0.35">
      <c r="A77" s="57"/>
      <c r="B77" s="58"/>
      <c r="C77" s="57"/>
      <c r="D77" s="6">
        <v>70</v>
      </c>
      <c r="E77" s="6" t="s">
        <v>56</v>
      </c>
      <c r="F77" s="6" t="s">
        <v>792</v>
      </c>
      <c r="G77" s="21">
        <v>769.95177500000023</v>
      </c>
      <c r="H77" s="21">
        <v>769.95119999999997</v>
      </c>
      <c r="I77" s="7">
        <v>-0.74680001907076188</v>
      </c>
      <c r="J77" s="21">
        <v>0.98499999999999999</v>
      </c>
      <c r="K77" s="49">
        <v>6740</v>
      </c>
      <c r="L77" s="49">
        <v>3228</v>
      </c>
      <c r="M77" s="49">
        <v>6217</v>
      </c>
      <c r="N77" s="24">
        <v>1.3624721794905486E-2</v>
      </c>
      <c r="O77" s="24">
        <v>1.0930775143661132E-2</v>
      </c>
      <c r="P77" s="24">
        <v>1.5617542290706846E-2</v>
      </c>
      <c r="Q77" s="24">
        <v>1.3391013076424487E-2</v>
      </c>
      <c r="R77" s="24">
        <v>2.3521078624241017E-3</v>
      </c>
      <c r="S77" s="24">
        <v>0.17564823878524166</v>
      </c>
    </row>
    <row r="78" spans="1:19" ht="25.15" x14ac:dyDescent="0.35">
      <c r="A78" s="57"/>
      <c r="B78" s="58"/>
      <c r="C78" s="57"/>
      <c r="D78" s="6">
        <v>71</v>
      </c>
      <c r="E78" s="6" t="s">
        <v>58</v>
      </c>
      <c r="F78" s="6" t="s">
        <v>792</v>
      </c>
      <c r="G78" s="21">
        <v>761.93615000000011</v>
      </c>
      <c r="H78" s="21">
        <v>761.93489999999997</v>
      </c>
      <c r="I78" s="7">
        <v>-1.640557414346296</v>
      </c>
      <c r="J78" s="21">
        <v>0.97699999999999998</v>
      </c>
      <c r="K78" s="49">
        <v>19868</v>
      </c>
      <c r="L78" s="49">
        <v>9403</v>
      </c>
      <c r="M78" s="49">
        <v>12714</v>
      </c>
      <c r="N78" s="24">
        <v>4.0162607213825252E-2</v>
      </c>
      <c r="O78" s="24">
        <v>3.1840792650509799E-2</v>
      </c>
      <c r="P78" s="24">
        <v>3.1938464321062704E-2</v>
      </c>
      <c r="Q78" s="24">
        <v>3.4647288061799252E-2</v>
      </c>
      <c r="R78" s="24">
        <v>4.7766561473834134E-3</v>
      </c>
      <c r="S78" s="24">
        <v>0.13786522451233255</v>
      </c>
    </row>
    <row r="79" spans="1:19" ht="25.15" x14ac:dyDescent="0.35">
      <c r="A79" s="57"/>
      <c r="B79" s="58"/>
      <c r="C79" s="57"/>
      <c r="D79" s="6">
        <v>72</v>
      </c>
      <c r="E79" s="6" t="s">
        <v>60</v>
      </c>
      <c r="F79" s="6" t="s">
        <v>792</v>
      </c>
      <c r="G79" s="21">
        <v>775.95180000000016</v>
      </c>
      <c r="H79" s="21">
        <v>775.95029999999997</v>
      </c>
      <c r="I79" s="7">
        <v>-1.9331097629928859</v>
      </c>
      <c r="J79" s="21">
        <v>0.995</v>
      </c>
      <c r="K79" s="49">
        <v>245564</v>
      </c>
      <c r="L79" s="49">
        <v>110852</v>
      </c>
      <c r="M79" s="49">
        <v>191337</v>
      </c>
      <c r="N79" s="24">
        <v>0.49640076896797786</v>
      </c>
      <c r="O79" s="24">
        <v>0.37537121630270254</v>
      </c>
      <c r="P79" s="24">
        <v>0.48065203301865461</v>
      </c>
      <c r="Q79" s="24">
        <v>0.450808006096445</v>
      </c>
      <c r="R79" s="24">
        <v>6.5803021296816561E-2</v>
      </c>
      <c r="S79" s="24">
        <v>0.14596684266237009</v>
      </c>
    </row>
    <row r="80" spans="1:19" ht="25.15" x14ac:dyDescent="0.35">
      <c r="A80" s="57"/>
      <c r="B80" s="58"/>
      <c r="C80" s="57"/>
      <c r="D80" s="6">
        <v>73</v>
      </c>
      <c r="E80" s="6" t="s">
        <v>61</v>
      </c>
      <c r="F80" s="6" t="s">
        <v>792</v>
      </c>
      <c r="G80" s="21">
        <v>789.96745000000021</v>
      </c>
      <c r="H80" s="21">
        <v>789.96310000000005</v>
      </c>
      <c r="I80" s="7">
        <v>-5.5065559981726011</v>
      </c>
      <c r="J80" s="21">
        <v>1.0079999999999998</v>
      </c>
      <c r="K80" s="49">
        <v>11397</v>
      </c>
      <c r="L80" s="49">
        <v>7276</v>
      </c>
      <c r="M80" s="49">
        <v>8683</v>
      </c>
      <c r="N80" s="24">
        <v>2.3038717254679202E-2</v>
      </c>
      <c r="O80" s="24">
        <v>2.4638265162725652E-2</v>
      </c>
      <c r="P80" s="24">
        <v>2.1812308140615657E-2</v>
      </c>
      <c r="Q80" s="24">
        <v>2.3163096852673506E-2</v>
      </c>
      <c r="R80" s="24">
        <v>1.4170783274050577E-3</v>
      </c>
      <c r="S80" s="24">
        <v>6.1178275790074128E-2</v>
      </c>
    </row>
    <row r="81" spans="1:19" ht="25.15" x14ac:dyDescent="0.35">
      <c r="A81" s="57"/>
      <c r="B81" s="58"/>
      <c r="C81" s="57"/>
      <c r="D81" s="6">
        <v>74</v>
      </c>
      <c r="E81" s="6" t="s">
        <v>62</v>
      </c>
      <c r="F81" s="6" t="s">
        <v>792</v>
      </c>
      <c r="G81" s="21">
        <v>774.94400000000019</v>
      </c>
      <c r="H81" s="21">
        <v>774.94119999999998</v>
      </c>
      <c r="I81" s="7">
        <v>-3.6131643063326337</v>
      </c>
      <c r="J81" s="21">
        <v>0.99199999999999999</v>
      </c>
      <c r="K81" s="49">
        <v>26367</v>
      </c>
      <c r="L81" s="49">
        <v>25782</v>
      </c>
      <c r="M81" s="49">
        <v>19126</v>
      </c>
      <c r="N81" s="24">
        <v>5.3300154238319429E-2</v>
      </c>
      <c r="O81" s="24">
        <v>8.7303979167865961E-2</v>
      </c>
      <c r="P81" s="24">
        <v>4.8045860359025118E-2</v>
      </c>
      <c r="Q81" s="24">
        <v>6.288333125507016E-2</v>
      </c>
      <c r="R81" s="24">
        <v>2.1311450781283107E-2</v>
      </c>
      <c r="S81" s="24">
        <v>0.33890460883566509</v>
      </c>
    </row>
    <row r="82" spans="1:19" ht="25.15" x14ac:dyDescent="0.35">
      <c r="A82" s="57"/>
      <c r="B82" s="58"/>
      <c r="C82" s="57"/>
      <c r="D82" s="6">
        <v>75</v>
      </c>
      <c r="E82" s="6" t="s">
        <v>157</v>
      </c>
      <c r="F82" s="6" t="s">
        <v>792</v>
      </c>
      <c r="G82" s="21">
        <v>784.95708000000002</v>
      </c>
      <c r="H82" s="21">
        <v>784.95420000000001</v>
      </c>
      <c r="I82" s="7">
        <v>-3.6689904115581156</v>
      </c>
      <c r="J82" s="21">
        <v>0.99399999999999999</v>
      </c>
      <c r="K82" s="49">
        <v>22451</v>
      </c>
      <c r="L82" s="49">
        <v>21000</v>
      </c>
      <c r="M82" s="49">
        <v>18052</v>
      </c>
      <c r="N82" s="24">
        <v>4.5384069587154754E-2</v>
      </c>
      <c r="O82" s="24">
        <v>7.1110990711550123E-2</v>
      </c>
      <c r="P82" s="24">
        <v>4.5347896643371396E-2</v>
      </c>
      <c r="Q82" s="24">
        <v>5.3947652314025429E-2</v>
      </c>
      <c r="R82" s="24">
        <v>1.4863898069867945E-2</v>
      </c>
      <c r="S82" s="24">
        <v>0.27552446551976456</v>
      </c>
    </row>
    <row r="83" spans="1:19" ht="25.15" x14ac:dyDescent="0.35">
      <c r="A83" s="57"/>
      <c r="B83" s="58"/>
      <c r="C83" s="57"/>
      <c r="D83" s="6">
        <v>76</v>
      </c>
      <c r="E83" s="6" t="s">
        <v>159</v>
      </c>
      <c r="F83" s="6" t="s">
        <v>792</v>
      </c>
      <c r="G83" s="21">
        <v>783.94928000000016</v>
      </c>
      <c r="H83" s="21">
        <v>783.95</v>
      </c>
      <c r="I83" s="7">
        <v>0.91842676338382134</v>
      </c>
      <c r="J83" s="21">
        <v>0.999</v>
      </c>
      <c r="K83" s="49">
        <v>8951</v>
      </c>
      <c r="L83" s="49">
        <v>7182</v>
      </c>
      <c r="M83" s="49">
        <v>7194</v>
      </c>
      <c r="N83" s="24">
        <v>1.8094196555815876E-2</v>
      </c>
      <c r="O83" s="24">
        <v>2.4319958823350141E-2</v>
      </c>
      <c r="P83" s="24">
        <v>1.8071835167982154E-2</v>
      </c>
      <c r="Q83" s="24">
        <v>2.0161996849049388E-2</v>
      </c>
      <c r="R83" s="24">
        <v>3.6009180555401019E-3</v>
      </c>
      <c r="S83" s="24">
        <v>0.17859927677301868</v>
      </c>
    </row>
    <row r="84" spans="1:19" s="29" customFormat="1" x14ac:dyDescent="0.35">
      <c r="A84" s="25"/>
      <c r="B84" s="26"/>
      <c r="C84" s="25"/>
      <c r="D84" s="25"/>
      <c r="E84" s="25"/>
      <c r="F84" s="25"/>
      <c r="G84" s="27"/>
      <c r="H84" s="27"/>
      <c r="I84" s="26"/>
      <c r="J84" s="27"/>
      <c r="K84" s="50">
        <f>SUM(K73:K83)</f>
        <v>494689</v>
      </c>
      <c r="L84" s="50">
        <f t="shared" ref="L84:P84" si="13">SUM(L73:L83)</f>
        <v>295313</v>
      </c>
      <c r="M84" s="50">
        <f t="shared" si="13"/>
        <v>398078</v>
      </c>
      <c r="N84" s="28">
        <f t="shared" si="13"/>
        <v>1</v>
      </c>
      <c r="O84" s="28">
        <f t="shared" si="13"/>
        <v>0.99999999999999989</v>
      </c>
      <c r="P84" s="28">
        <f t="shared" si="13"/>
        <v>1</v>
      </c>
      <c r="Q84" s="28"/>
      <c r="R84" s="28"/>
      <c r="S84" s="28"/>
    </row>
    <row r="85" spans="1:19" ht="25.15" x14ac:dyDescent="0.35">
      <c r="A85" s="6">
        <v>7</v>
      </c>
      <c r="B85" s="7">
        <v>7.5</v>
      </c>
      <c r="C85" s="6" t="s">
        <v>299</v>
      </c>
      <c r="D85" s="6">
        <v>77</v>
      </c>
      <c r="E85" s="6" t="s">
        <v>569</v>
      </c>
      <c r="F85" s="6" t="s">
        <v>792</v>
      </c>
      <c r="G85" s="21">
        <v>728.89445499999999</v>
      </c>
      <c r="H85" s="21">
        <v>728.88</v>
      </c>
      <c r="I85" s="7">
        <v>-19.831403436863994</v>
      </c>
      <c r="J85" s="21">
        <v>0.93400000000000005</v>
      </c>
      <c r="K85" s="49">
        <v>5647</v>
      </c>
      <c r="L85" s="49">
        <v>3521</v>
      </c>
      <c r="M85" s="49">
        <v>4380</v>
      </c>
      <c r="N85" s="24">
        <v>1</v>
      </c>
      <c r="O85" s="24">
        <v>1</v>
      </c>
      <c r="P85" s="24">
        <v>1</v>
      </c>
      <c r="Q85" s="24">
        <v>1</v>
      </c>
      <c r="R85" s="24">
        <v>0</v>
      </c>
      <c r="S85" s="24">
        <v>0</v>
      </c>
    </row>
    <row r="86" spans="1:19" s="29" customFormat="1" x14ac:dyDescent="0.35">
      <c r="A86" s="25"/>
      <c r="B86" s="26"/>
      <c r="C86" s="25"/>
      <c r="D86" s="25"/>
      <c r="E86" s="25"/>
      <c r="F86" s="25"/>
      <c r="G86" s="27"/>
      <c r="H86" s="27"/>
      <c r="I86" s="26"/>
      <c r="J86" s="27"/>
      <c r="K86" s="50">
        <f>SUM(K85)</f>
        <v>5647</v>
      </c>
      <c r="L86" s="50">
        <f t="shared" ref="L86:P86" si="14">SUM(L85)</f>
        <v>3521</v>
      </c>
      <c r="M86" s="50">
        <f t="shared" si="14"/>
        <v>4380</v>
      </c>
      <c r="N86" s="28">
        <f t="shared" si="14"/>
        <v>1</v>
      </c>
      <c r="O86" s="28">
        <f t="shared" si="14"/>
        <v>1</v>
      </c>
      <c r="P86" s="28">
        <f t="shared" si="14"/>
        <v>1</v>
      </c>
      <c r="Q86" s="28"/>
      <c r="R86" s="28"/>
      <c r="S86" s="28"/>
    </row>
    <row r="87" spans="1:19" ht="25.15" x14ac:dyDescent="0.35">
      <c r="A87" s="57">
        <v>8</v>
      </c>
      <c r="B87" s="58">
        <v>7.56</v>
      </c>
      <c r="C87" s="57" t="s">
        <v>570</v>
      </c>
      <c r="D87" s="6">
        <v>78</v>
      </c>
      <c r="E87" s="6" t="s">
        <v>224</v>
      </c>
      <c r="F87" s="6" t="s">
        <v>793</v>
      </c>
      <c r="G87" s="21">
        <v>743.89974999999993</v>
      </c>
      <c r="H87" s="21">
        <v>743.89879999999994</v>
      </c>
      <c r="I87" s="7">
        <v>-1.2770537965483983</v>
      </c>
      <c r="J87" s="21">
        <v>0.98</v>
      </c>
      <c r="K87" s="49">
        <v>8191</v>
      </c>
      <c r="L87" s="49">
        <v>1286</v>
      </c>
      <c r="M87" s="49">
        <v>2950</v>
      </c>
      <c r="N87" s="24">
        <f>K87/703295</f>
        <v>1.1646606331624709E-2</v>
      </c>
      <c r="O87" s="24">
        <f>L87/286962</f>
        <v>4.481429596950119E-3</v>
      </c>
      <c r="P87" s="24">
        <f>M87/305710</f>
        <v>9.6496679859998033E-3</v>
      </c>
      <c r="Q87" s="24">
        <f>AVERAGE(N87:P87)</f>
        <v>8.5925679715248768E-3</v>
      </c>
      <c r="R87" s="24">
        <f>STDEV(N87:P87)</f>
        <v>3.6977066866143793E-3</v>
      </c>
      <c r="S87" s="24">
        <f>R87/Q87</f>
        <v>0.43033778712816712</v>
      </c>
    </row>
    <row r="88" spans="1:19" ht="25.15" x14ac:dyDescent="0.35">
      <c r="A88" s="57"/>
      <c r="B88" s="58"/>
      <c r="C88" s="57"/>
      <c r="D88" s="6">
        <v>79</v>
      </c>
      <c r="E88" s="6" t="s">
        <v>225</v>
      </c>
      <c r="F88" s="6" t="s">
        <v>793</v>
      </c>
      <c r="G88" s="21">
        <v>757.91539999999998</v>
      </c>
      <c r="H88" s="21">
        <v>757.91660000000002</v>
      </c>
      <c r="I88" s="7">
        <v>1.5832901667387098</v>
      </c>
      <c r="J88" s="21">
        <v>0.99299999999999999</v>
      </c>
      <c r="K88" s="49">
        <v>298362</v>
      </c>
      <c r="L88" s="49">
        <v>73363</v>
      </c>
      <c r="M88" s="49">
        <v>122133</v>
      </c>
      <c r="N88" s="24">
        <f t="shared" ref="N88:N103" si="15">K88/703295</f>
        <v>0.42423449619292047</v>
      </c>
      <c r="O88" s="24">
        <f t="shared" ref="O88:O103" si="16">L88/286962</f>
        <v>0.25565405872554553</v>
      </c>
      <c r="P88" s="24">
        <f t="shared" ref="P88:P103" si="17">M88/305710</f>
        <v>0.39950606784207254</v>
      </c>
      <c r="Q88" s="24">
        <f t="shared" ref="Q88:Q103" si="18">AVERAGE(N88:P88)</f>
        <v>0.35979820758684616</v>
      </c>
      <c r="R88" s="24">
        <f t="shared" ref="R88:R103" si="19">STDEV(N88:P88)</f>
        <v>9.1035029514519E-2</v>
      </c>
      <c r="S88" s="24">
        <f t="shared" ref="S88:S103" si="20">R88/Q88</f>
        <v>0.25301690668524368</v>
      </c>
    </row>
    <row r="89" spans="1:19" ht="25.15" x14ac:dyDescent="0.35">
      <c r="A89" s="57"/>
      <c r="B89" s="58"/>
      <c r="C89" s="57"/>
      <c r="D89" s="6">
        <v>80</v>
      </c>
      <c r="E89" s="6" t="s">
        <v>226</v>
      </c>
      <c r="F89" s="6" t="s">
        <v>794</v>
      </c>
      <c r="G89" s="21">
        <v>771.93105000000003</v>
      </c>
      <c r="H89" s="21">
        <v>771.9325</v>
      </c>
      <c r="I89" s="7">
        <v>1.8784061089097022</v>
      </c>
      <c r="J89" s="21">
        <v>1.004</v>
      </c>
      <c r="K89" s="49">
        <v>11506</v>
      </c>
      <c r="L89" s="49">
        <v>8123</v>
      </c>
      <c r="M89" s="49">
        <v>6797</v>
      </c>
      <c r="N89" s="24">
        <f t="shared" si="15"/>
        <v>1.6360133372198011E-2</v>
      </c>
      <c r="O89" s="24">
        <f t="shared" si="16"/>
        <v>2.830688383827824E-2</v>
      </c>
      <c r="P89" s="24">
        <f t="shared" si="17"/>
        <v>2.223348925452226E-2</v>
      </c>
      <c r="Q89" s="24">
        <f t="shared" si="18"/>
        <v>2.2300168821666171E-2</v>
      </c>
      <c r="R89" s="24">
        <f t="shared" si="19"/>
        <v>5.9736543504125576E-3</v>
      </c>
      <c r="S89" s="24">
        <f t="shared" si="20"/>
        <v>0.26787484875938405</v>
      </c>
    </row>
    <row r="90" spans="1:19" ht="25.15" x14ac:dyDescent="0.35">
      <c r="A90" s="57"/>
      <c r="B90" s="58"/>
      <c r="C90" s="57"/>
      <c r="D90" s="6">
        <v>81</v>
      </c>
      <c r="E90" s="6" t="s">
        <v>227</v>
      </c>
      <c r="F90" s="6" t="s">
        <v>794</v>
      </c>
      <c r="G90" s="21">
        <v>785.94670000000008</v>
      </c>
      <c r="H90" s="21">
        <v>785.94669999999996</v>
      </c>
      <c r="I90" s="7">
        <v>-1.4464955158106271E-10</v>
      </c>
      <c r="J90" s="21">
        <v>1.0169999999999999</v>
      </c>
      <c r="K90" s="49">
        <v>6907</v>
      </c>
      <c r="L90" s="49">
        <v>4280</v>
      </c>
      <c r="M90" s="49">
        <v>4273</v>
      </c>
      <c r="N90" s="24">
        <f t="shared" si="15"/>
        <v>9.820914410027087E-3</v>
      </c>
      <c r="O90" s="24">
        <f t="shared" si="16"/>
        <v>1.4914866776785777E-2</v>
      </c>
      <c r="P90" s="24">
        <f t="shared" si="17"/>
        <v>1.3977298747178698E-2</v>
      </c>
      <c r="Q90" s="24">
        <f t="shared" si="18"/>
        <v>1.2904359977997187E-2</v>
      </c>
      <c r="R90" s="24">
        <f t="shared" si="19"/>
        <v>2.711177950727537E-3</v>
      </c>
      <c r="S90" s="24">
        <f t="shared" si="20"/>
        <v>0.2100978239409223</v>
      </c>
    </row>
    <row r="91" spans="1:19" ht="25.15" x14ac:dyDescent="0.35">
      <c r="A91" s="57"/>
      <c r="B91" s="58"/>
      <c r="C91" s="57"/>
      <c r="D91" s="6">
        <v>82</v>
      </c>
      <c r="E91" s="6" t="s">
        <v>228</v>
      </c>
      <c r="F91" s="6" t="s">
        <v>794</v>
      </c>
      <c r="G91" s="21">
        <v>799.96235000000013</v>
      </c>
      <c r="H91" s="21">
        <v>799.96339999999998</v>
      </c>
      <c r="I91" s="7">
        <v>1.3125617722510503</v>
      </c>
      <c r="J91" s="21">
        <v>1.0289999999999999</v>
      </c>
      <c r="K91" s="49">
        <v>32355</v>
      </c>
      <c r="L91" s="49">
        <v>26197</v>
      </c>
      <c r="M91" s="49">
        <v>17338</v>
      </c>
      <c r="N91" s="24">
        <f t="shared" si="15"/>
        <v>4.6004877043061589E-2</v>
      </c>
      <c r="O91" s="24">
        <f t="shared" si="16"/>
        <v>9.1290832932583402E-2</v>
      </c>
      <c r="P91" s="24">
        <f t="shared" si="17"/>
        <v>5.6713879166530375E-2</v>
      </c>
      <c r="Q91" s="24">
        <f t="shared" si="18"/>
        <v>6.4669863047391793E-2</v>
      </c>
      <c r="R91" s="24">
        <f t="shared" si="19"/>
        <v>2.3668073640271681E-2</v>
      </c>
      <c r="S91" s="24">
        <f t="shared" si="20"/>
        <v>0.36598304874910725</v>
      </c>
    </row>
    <row r="92" spans="1:19" ht="25.15" x14ac:dyDescent="0.35">
      <c r="A92" s="57"/>
      <c r="B92" s="58"/>
      <c r="C92" s="57"/>
      <c r="D92" s="6">
        <v>83</v>
      </c>
      <c r="E92" s="6" t="s">
        <v>229</v>
      </c>
      <c r="F92" s="6" t="s">
        <v>794</v>
      </c>
      <c r="G92" s="21">
        <v>806.97017500000015</v>
      </c>
      <c r="H92" s="21">
        <v>806.97090000000003</v>
      </c>
      <c r="I92" s="7">
        <v>0.89842229903336068</v>
      </c>
      <c r="J92" s="21">
        <v>1.0349999999999999</v>
      </c>
      <c r="K92" s="49">
        <v>5684</v>
      </c>
      <c r="L92" s="49">
        <v>7853</v>
      </c>
      <c r="M92" s="49">
        <v>3907</v>
      </c>
      <c r="N92" s="24">
        <f t="shared" si="15"/>
        <v>8.0819570734897879E-3</v>
      </c>
      <c r="O92" s="24">
        <f t="shared" si="16"/>
        <v>2.7365992709836147E-2</v>
      </c>
      <c r="P92" s="24">
        <f t="shared" si="17"/>
        <v>1.2780085702136011E-2</v>
      </c>
      <c r="Q92" s="24">
        <f t="shared" si="18"/>
        <v>1.6076011828487318E-2</v>
      </c>
      <c r="R92" s="24">
        <f t="shared" si="19"/>
        <v>1.005563793991922E-2</v>
      </c>
      <c r="S92" s="24">
        <f t="shared" si="20"/>
        <v>0.6255057564775014</v>
      </c>
    </row>
    <row r="93" spans="1:19" ht="25.15" x14ac:dyDescent="0.35">
      <c r="A93" s="57"/>
      <c r="B93" s="58"/>
      <c r="C93" s="57"/>
      <c r="D93" s="6">
        <v>84</v>
      </c>
      <c r="E93" s="6" t="s">
        <v>230</v>
      </c>
      <c r="F93" s="6" t="s">
        <v>794</v>
      </c>
      <c r="G93" s="21">
        <v>756.9076</v>
      </c>
      <c r="H93" s="21">
        <v>756.90459999999996</v>
      </c>
      <c r="I93" s="7">
        <v>-3.9634956764111577</v>
      </c>
      <c r="J93" s="21">
        <v>0.98899999999999999</v>
      </c>
      <c r="K93" s="49">
        <v>5315</v>
      </c>
      <c r="L93" s="49">
        <v>2981</v>
      </c>
      <c r="M93" s="49">
        <v>2713</v>
      </c>
      <c r="N93" s="24">
        <f t="shared" si="15"/>
        <v>7.5572839277970125E-3</v>
      </c>
      <c r="O93" s="24">
        <f t="shared" si="16"/>
        <v>1.0388135014392149E-2</v>
      </c>
      <c r="P93" s="24">
        <f t="shared" si="17"/>
        <v>8.8744234732262596E-3</v>
      </c>
      <c r="Q93" s="24">
        <f t="shared" si="18"/>
        <v>8.9399474718051403E-3</v>
      </c>
      <c r="R93" s="24">
        <f t="shared" si="19"/>
        <v>1.4165625698893572E-3</v>
      </c>
      <c r="S93" s="24">
        <f t="shared" si="20"/>
        <v>0.15845312003867143</v>
      </c>
    </row>
    <row r="94" spans="1:19" ht="25.15" x14ac:dyDescent="0.35">
      <c r="A94" s="57"/>
      <c r="B94" s="58"/>
      <c r="C94" s="57"/>
      <c r="D94" s="6">
        <v>85</v>
      </c>
      <c r="E94" s="6" t="s">
        <v>231</v>
      </c>
      <c r="F94" s="6" t="s">
        <v>794</v>
      </c>
      <c r="G94" s="21">
        <v>798.95455000000015</v>
      </c>
      <c r="H94" s="21">
        <v>798.95449999999994</v>
      </c>
      <c r="I94" s="7">
        <v>-6.2581782924726617E-2</v>
      </c>
      <c r="J94" s="21">
        <v>1.0269999999999999</v>
      </c>
      <c r="K94" s="49">
        <v>15300</v>
      </c>
      <c r="L94" s="49">
        <v>5906</v>
      </c>
      <c r="M94" s="49">
        <v>7082</v>
      </c>
      <c r="N94" s="24">
        <f t="shared" si="15"/>
        <v>2.1754740187261392E-2</v>
      </c>
      <c r="O94" s="24">
        <f t="shared" si="16"/>
        <v>2.0581122239181494E-2</v>
      </c>
      <c r="P94" s="24">
        <f t="shared" si="17"/>
        <v>2.3165745314186647E-2</v>
      </c>
      <c r="Q94" s="24">
        <f t="shared" si="18"/>
        <v>2.1833869246876511E-2</v>
      </c>
      <c r="R94" s="24">
        <f t="shared" si="19"/>
        <v>1.294127183092509E-3</v>
      </c>
      <c r="S94" s="24">
        <f t="shared" si="20"/>
        <v>5.92715458932064E-2</v>
      </c>
    </row>
    <row r="95" spans="1:19" ht="25.15" x14ac:dyDescent="0.35">
      <c r="A95" s="57"/>
      <c r="B95" s="58"/>
      <c r="C95" s="57"/>
      <c r="D95" s="6">
        <v>86</v>
      </c>
      <c r="E95" s="6" t="s">
        <v>232</v>
      </c>
      <c r="F95" s="6" t="s">
        <v>794</v>
      </c>
      <c r="G95" s="21">
        <v>812.9702000000002</v>
      </c>
      <c r="H95" s="21">
        <v>812.97050000000002</v>
      </c>
      <c r="I95" s="7">
        <v>0.36901721589672898</v>
      </c>
      <c r="J95" s="21">
        <v>1.04</v>
      </c>
      <c r="K95" s="49">
        <v>236712</v>
      </c>
      <c r="L95" s="49">
        <v>80539</v>
      </c>
      <c r="M95" s="49">
        <v>96897</v>
      </c>
      <c r="N95" s="24">
        <f t="shared" si="15"/>
        <v>0.3365756901442496</v>
      </c>
      <c r="O95" s="24">
        <f t="shared" si="16"/>
        <v>0.28066085405036206</v>
      </c>
      <c r="P95" s="24">
        <f t="shared" si="17"/>
        <v>0.31695724706421119</v>
      </c>
      <c r="Q95" s="24">
        <f t="shared" si="18"/>
        <v>0.31139793041960767</v>
      </c>
      <c r="R95" s="24">
        <f t="shared" si="19"/>
        <v>2.8368939441188169E-2</v>
      </c>
      <c r="S95" s="24">
        <f t="shared" si="20"/>
        <v>9.110188819482877E-2</v>
      </c>
    </row>
    <row r="96" spans="1:19" ht="25.15" x14ac:dyDescent="0.35">
      <c r="A96" s="57"/>
      <c r="B96" s="58"/>
      <c r="C96" s="57"/>
      <c r="D96" s="6">
        <v>87</v>
      </c>
      <c r="E96" s="6" t="s">
        <v>233</v>
      </c>
      <c r="F96" s="6" t="s">
        <v>794</v>
      </c>
      <c r="G96" s="21">
        <v>826.98585000000026</v>
      </c>
      <c r="H96" s="21">
        <v>826.98630000000003</v>
      </c>
      <c r="I96" s="7">
        <v>0.54414473932456497</v>
      </c>
      <c r="J96" s="21">
        <v>1.05</v>
      </c>
      <c r="K96" s="49">
        <v>7856</v>
      </c>
      <c r="L96" s="49">
        <v>6668</v>
      </c>
      <c r="M96" s="49">
        <v>4704</v>
      </c>
      <c r="N96" s="24">
        <f t="shared" si="15"/>
        <v>1.1170277053014738E-2</v>
      </c>
      <c r="O96" s="24">
        <f t="shared" si="16"/>
        <v>2.3236526090562513E-2</v>
      </c>
      <c r="P96" s="24">
        <f t="shared" si="17"/>
        <v>1.5387131595302738E-2</v>
      </c>
      <c r="Q96" s="24">
        <f t="shared" si="18"/>
        <v>1.6597978246293329E-2</v>
      </c>
      <c r="R96" s="24">
        <f t="shared" si="19"/>
        <v>6.1235776853235087E-3</v>
      </c>
      <c r="S96" s="24">
        <f t="shared" si="20"/>
        <v>0.36893515550251005</v>
      </c>
    </row>
    <row r="97" spans="1:19" ht="25.15" x14ac:dyDescent="0.35">
      <c r="A97" s="57"/>
      <c r="B97" s="58"/>
      <c r="C97" s="57"/>
      <c r="D97" s="6">
        <v>88</v>
      </c>
      <c r="E97" s="6" t="s">
        <v>234</v>
      </c>
      <c r="F97" s="6" t="s">
        <v>794</v>
      </c>
      <c r="G97" s="21">
        <v>797.94675000000018</v>
      </c>
      <c r="H97" s="21">
        <v>797.94839999999999</v>
      </c>
      <c r="I97" s="7">
        <v>2.0678071560704887</v>
      </c>
      <c r="J97" s="21">
        <v>1.026</v>
      </c>
      <c r="K97" s="49">
        <v>12563</v>
      </c>
      <c r="L97" s="49">
        <v>5521</v>
      </c>
      <c r="M97" s="49">
        <v>5600</v>
      </c>
      <c r="N97" s="24">
        <f t="shared" si="15"/>
        <v>1.7863058887095742E-2</v>
      </c>
      <c r="O97" s="24">
        <f t="shared" si="16"/>
        <v>1.9239481185662214E-2</v>
      </c>
      <c r="P97" s="24">
        <f t="shared" si="17"/>
        <v>1.8318013803931832E-2</v>
      </c>
      <c r="Q97" s="24">
        <f t="shared" si="18"/>
        <v>1.8473517958896596E-2</v>
      </c>
      <c r="R97" s="24">
        <f t="shared" si="19"/>
        <v>7.0126367555736963E-4</v>
      </c>
      <c r="S97" s="24">
        <f t="shared" si="20"/>
        <v>3.7960483602401812E-2</v>
      </c>
    </row>
    <row r="98" spans="1:19" ht="25.15" x14ac:dyDescent="0.35">
      <c r="A98" s="57"/>
      <c r="B98" s="58"/>
      <c r="C98" s="57"/>
      <c r="D98" s="6">
        <v>89</v>
      </c>
      <c r="E98" s="6" t="s">
        <v>235</v>
      </c>
      <c r="F98" s="6" t="s">
        <v>794</v>
      </c>
      <c r="G98" s="21">
        <v>811.96240000000023</v>
      </c>
      <c r="H98" s="21">
        <v>811.96299999999997</v>
      </c>
      <c r="I98" s="7">
        <v>0.73895047324321994</v>
      </c>
      <c r="J98" s="21">
        <v>1.0369999999999999</v>
      </c>
      <c r="K98" s="49">
        <v>22154</v>
      </c>
      <c r="L98" s="49">
        <v>42459</v>
      </c>
      <c r="M98" s="49">
        <v>10151</v>
      </c>
      <c r="N98" s="24">
        <f t="shared" si="15"/>
        <v>3.1500295039777047E-2</v>
      </c>
      <c r="O98" s="24">
        <f t="shared" si="16"/>
        <v>0.14796035712045497</v>
      </c>
      <c r="P98" s="24">
        <f t="shared" si="17"/>
        <v>3.3204671093520002E-2</v>
      </c>
      <c r="Q98" s="24">
        <f t="shared" si="18"/>
        <v>7.0888441084584017E-2</v>
      </c>
      <c r="R98" s="24">
        <f t="shared" si="19"/>
        <v>6.6751677173786425E-2</v>
      </c>
      <c r="S98" s="24">
        <f t="shared" si="20"/>
        <v>0.94164402760865329</v>
      </c>
    </row>
    <row r="99" spans="1:19" ht="25.15" x14ac:dyDescent="0.35">
      <c r="A99" s="57"/>
      <c r="B99" s="58"/>
      <c r="C99" s="57"/>
      <c r="D99" s="6">
        <v>90</v>
      </c>
      <c r="E99" s="6" t="s">
        <v>236</v>
      </c>
      <c r="F99" s="6" t="s">
        <v>794</v>
      </c>
      <c r="G99" s="21">
        <v>810.95460000000026</v>
      </c>
      <c r="H99" s="21">
        <v>810.95550000000003</v>
      </c>
      <c r="I99" s="7">
        <v>1.1098031872241445</v>
      </c>
      <c r="J99" s="21">
        <v>1.036</v>
      </c>
      <c r="K99" s="49">
        <v>5421</v>
      </c>
      <c r="L99" s="49">
        <v>6061</v>
      </c>
      <c r="M99" s="49">
        <v>2207</v>
      </c>
      <c r="N99" s="24">
        <f t="shared" si="15"/>
        <v>7.7080030428198689E-3</v>
      </c>
      <c r="O99" s="24">
        <f t="shared" si="16"/>
        <v>2.11212634425464E-2</v>
      </c>
      <c r="P99" s="24">
        <f t="shared" si="17"/>
        <v>7.2192600830852773E-3</v>
      </c>
      <c r="Q99" s="24">
        <f t="shared" si="18"/>
        <v>1.2016175522817182E-2</v>
      </c>
      <c r="R99" s="24">
        <f t="shared" si="19"/>
        <v>7.8890231929987179E-3</v>
      </c>
      <c r="S99" s="24">
        <f t="shared" si="20"/>
        <v>0.65653361820643108</v>
      </c>
    </row>
    <row r="100" spans="1:19" ht="25.15" x14ac:dyDescent="0.35">
      <c r="A100" s="57"/>
      <c r="B100" s="58"/>
      <c r="C100" s="57"/>
      <c r="D100" s="6">
        <v>91</v>
      </c>
      <c r="E100" s="6" t="s">
        <v>237</v>
      </c>
      <c r="F100" s="6" t="s">
        <v>794</v>
      </c>
      <c r="G100" s="21">
        <v>766.92067999999995</v>
      </c>
      <c r="H100" s="21">
        <v>766.92129999999997</v>
      </c>
      <c r="I100" s="7">
        <v>0.80842780250268675</v>
      </c>
      <c r="J100" s="21">
        <v>0.999</v>
      </c>
      <c r="K100" s="49">
        <v>5813</v>
      </c>
      <c r="L100" s="49">
        <v>2360</v>
      </c>
      <c r="M100" s="49">
        <v>3277</v>
      </c>
      <c r="N100" s="24">
        <f t="shared" si="15"/>
        <v>8.2653793927157174E-3</v>
      </c>
      <c r="O100" s="24">
        <f t="shared" si="16"/>
        <v>8.2240854189753344E-3</v>
      </c>
      <c r="P100" s="24">
        <f t="shared" si="17"/>
        <v>1.071930914919368E-2</v>
      </c>
      <c r="Q100" s="24">
        <f t="shared" si="18"/>
        <v>9.0695913202949105E-3</v>
      </c>
      <c r="R100" s="24">
        <f t="shared" si="19"/>
        <v>1.4288467322658054E-3</v>
      </c>
      <c r="S100" s="24">
        <f t="shared" si="20"/>
        <v>0.15754257075161623</v>
      </c>
    </row>
    <row r="101" spans="1:19" ht="25.15" x14ac:dyDescent="0.35">
      <c r="A101" s="57"/>
      <c r="B101" s="58"/>
      <c r="C101" s="57"/>
      <c r="D101" s="6">
        <v>92</v>
      </c>
      <c r="E101" s="6" t="s">
        <v>238</v>
      </c>
      <c r="F101" s="6" t="s">
        <v>794</v>
      </c>
      <c r="G101" s="21">
        <v>765.91287999999997</v>
      </c>
      <c r="H101" s="21">
        <v>765.91020000000003</v>
      </c>
      <c r="I101" s="7">
        <v>-3.4990924815641877</v>
      </c>
      <c r="J101" s="21">
        <v>0.999</v>
      </c>
      <c r="K101" s="49">
        <v>4001</v>
      </c>
      <c r="L101" s="49">
        <v>1803</v>
      </c>
      <c r="M101" s="49">
        <v>2488</v>
      </c>
      <c r="N101" s="24">
        <f t="shared" si="15"/>
        <v>5.6889356528910346E-3</v>
      </c>
      <c r="O101" s="24">
        <f t="shared" si="16"/>
        <v>6.2830618688188679E-3</v>
      </c>
      <c r="P101" s="24">
        <f t="shared" si="17"/>
        <v>8.1384318471754286E-3</v>
      </c>
      <c r="Q101" s="24">
        <f t="shared" si="18"/>
        <v>6.7034764562951101E-3</v>
      </c>
      <c r="R101" s="24">
        <f t="shared" si="19"/>
        <v>1.2777203216962415E-3</v>
      </c>
      <c r="S101" s="24">
        <f t="shared" si="20"/>
        <v>0.19060562530899292</v>
      </c>
    </row>
    <row r="102" spans="1:19" ht="25.15" x14ac:dyDescent="0.35">
      <c r="A102" s="57"/>
      <c r="B102" s="58"/>
      <c r="C102" s="57"/>
      <c r="D102" s="6">
        <v>93</v>
      </c>
      <c r="E102" s="6" t="s">
        <v>239</v>
      </c>
      <c r="F102" s="6" t="s">
        <v>794</v>
      </c>
      <c r="G102" s="21">
        <v>821.97548000000018</v>
      </c>
      <c r="H102" s="21">
        <v>821.97519999999997</v>
      </c>
      <c r="I102" s="7">
        <v>-0.34064276491868417</v>
      </c>
      <c r="J102" s="21">
        <v>1.044</v>
      </c>
      <c r="K102" s="49">
        <v>16594</v>
      </c>
      <c r="L102" s="49">
        <v>6962</v>
      </c>
      <c r="M102" s="49">
        <v>9007</v>
      </c>
      <c r="N102" s="24">
        <f t="shared" si="15"/>
        <v>2.3594650893295131E-2</v>
      </c>
      <c r="O102" s="24">
        <f t="shared" si="16"/>
        <v>2.4261051985977236E-2</v>
      </c>
      <c r="P102" s="24">
        <f t="shared" si="17"/>
        <v>2.9462562559288214E-2</v>
      </c>
      <c r="Q102" s="24">
        <f t="shared" si="18"/>
        <v>2.5772755146186859E-2</v>
      </c>
      <c r="R102" s="24">
        <f t="shared" si="19"/>
        <v>3.2127918798788156E-3</v>
      </c>
      <c r="S102" s="24">
        <f t="shared" si="20"/>
        <v>0.12465845663978831</v>
      </c>
    </row>
    <row r="103" spans="1:19" ht="25.15" x14ac:dyDescent="0.35">
      <c r="A103" s="57"/>
      <c r="B103" s="58"/>
      <c r="C103" s="57"/>
      <c r="D103" s="6">
        <v>94</v>
      </c>
      <c r="E103" s="6" t="s">
        <v>240</v>
      </c>
      <c r="F103" s="6" t="s">
        <v>794</v>
      </c>
      <c r="G103" s="21">
        <v>820.9676800000002</v>
      </c>
      <c r="H103" s="21">
        <v>820.97</v>
      </c>
      <c r="I103" s="7">
        <v>2.8259334153409115</v>
      </c>
      <c r="J103" s="21">
        <v>1.044</v>
      </c>
      <c r="K103" s="49">
        <v>8561</v>
      </c>
      <c r="L103" s="49">
        <v>4600</v>
      </c>
      <c r="M103" s="49">
        <v>4186</v>
      </c>
      <c r="N103" s="24">
        <f t="shared" si="15"/>
        <v>1.2172701355761095E-2</v>
      </c>
      <c r="O103" s="24">
        <f t="shared" si="16"/>
        <v>1.6029997003087517E-2</v>
      </c>
      <c r="P103" s="24">
        <f t="shared" si="17"/>
        <v>1.3692715318439044E-2</v>
      </c>
      <c r="Q103" s="24">
        <f t="shared" si="18"/>
        <v>1.3965137892429218E-2</v>
      </c>
      <c r="R103" s="24">
        <f t="shared" si="19"/>
        <v>1.9430241819996513E-3</v>
      </c>
      <c r="S103" s="24">
        <f t="shared" si="20"/>
        <v>0.13913390594252589</v>
      </c>
    </row>
    <row r="104" spans="1:19" s="29" customFormat="1" x14ac:dyDescent="0.35">
      <c r="A104" s="25"/>
      <c r="B104" s="26"/>
      <c r="C104" s="25"/>
      <c r="D104" s="25"/>
      <c r="E104" s="25"/>
      <c r="F104" s="25"/>
      <c r="G104" s="27"/>
      <c r="H104" s="27"/>
      <c r="I104" s="26"/>
      <c r="J104" s="27"/>
      <c r="K104" s="50">
        <f>SUM(K87:K103)</f>
        <v>703295</v>
      </c>
      <c r="L104" s="50">
        <f t="shared" ref="L104:P104" si="21">SUM(L87:L103)</f>
        <v>286962</v>
      </c>
      <c r="M104" s="50">
        <f t="shared" si="21"/>
        <v>305710</v>
      </c>
      <c r="N104" s="28">
        <f t="shared" si="21"/>
        <v>1</v>
      </c>
      <c r="O104" s="28">
        <f t="shared" si="21"/>
        <v>1</v>
      </c>
      <c r="P104" s="28">
        <f t="shared" si="21"/>
        <v>1</v>
      </c>
      <c r="Q104" s="28"/>
      <c r="R104" s="28"/>
      <c r="S104" s="28"/>
    </row>
    <row r="105" spans="1:19" ht="25.15" x14ac:dyDescent="0.35">
      <c r="A105" s="57">
        <v>9</v>
      </c>
      <c r="B105" s="58">
        <v>8.1999999999999993</v>
      </c>
      <c r="C105" s="57" t="s">
        <v>300</v>
      </c>
      <c r="D105" s="6">
        <v>95</v>
      </c>
      <c r="E105" s="6" t="s">
        <v>571</v>
      </c>
      <c r="F105" s="6" t="s">
        <v>794</v>
      </c>
      <c r="G105" s="21">
        <v>765.91287999999997</v>
      </c>
      <c r="H105" s="21">
        <v>765.91020000000003</v>
      </c>
      <c r="I105" s="7">
        <v>-3.4990924815641877</v>
      </c>
      <c r="J105" s="21">
        <v>0.999</v>
      </c>
      <c r="K105" s="49">
        <v>9451</v>
      </c>
      <c r="L105" s="49">
        <v>3561</v>
      </c>
      <c r="M105" s="49">
        <v>3790</v>
      </c>
      <c r="N105" s="24">
        <v>0.62539703546850189</v>
      </c>
      <c r="O105" s="24">
        <v>0.48212835093419981</v>
      </c>
      <c r="P105" s="24">
        <v>0.60669121178165519</v>
      </c>
      <c r="Q105" s="24">
        <f>AVERAGE(N105:P105)</f>
        <v>0.571405532728119</v>
      </c>
      <c r="R105" s="24">
        <f>STDEV(N105:P105)</f>
        <v>7.7879961169412426E-2</v>
      </c>
      <c r="S105" s="24">
        <f>R105/Q105</f>
        <v>0.13629542716813098</v>
      </c>
    </row>
    <row r="106" spans="1:19" ht="25.15" x14ac:dyDescent="0.35">
      <c r="A106" s="57"/>
      <c r="B106" s="58"/>
      <c r="C106" s="57"/>
      <c r="D106" s="6">
        <v>96</v>
      </c>
      <c r="E106" s="6" t="s">
        <v>241</v>
      </c>
      <c r="F106" s="6" t="s">
        <v>794</v>
      </c>
      <c r="G106" s="21">
        <v>820.9676800000002</v>
      </c>
      <c r="H106" s="21">
        <v>820.97</v>
      </c>
      <c r="I106" s="7">
        <v>2.8259334153409115</v>
      </c>
      <c r="J106" s="21">
        <v>1.044</v>
      </c>
      <c r="K106" s="49">
        <v>5661</v>
      </c>
      <c r="L106" s="49">
        <v>3825</v>
      </c>
      <c r="M106" s="49">
        <v>2457</v>
      </c>
      <c r="N106" s="24">
        <v>0.37460296453149816</v>
      </c>
      <c r="O106" s="24">
        <v>0.51787164906580019</v>
      </c>
      <c r="P106" s="24">
        <v>0.39330878821834481</v>
      </c>
      <c r="Q106" s="24">
        <f>AVERAGE(N106:P106)</f>
        <v>0.42859446727188105</v>
      </c>
      <c r="R106" s="24">
        <f>STDEV(N106:P106)</f>
        <v>7.7879961169412787E-2</v>
      </c>
      <c r="S106" s="24">
        <f>R106/Q106</f>
        <v>0.18171014120910067</v>
      </c>
    </row>
    <row r="107" spans="1:19" s="29" customFormat="1" x14ac:dyDescent="0.35">
      <c r="A107" s="25"/>
      <c r="B107" s="26"/>
      <c r="C107" s="25"/>
      <c r="D107" s="25"/>
      <c r="E107" s="25"/>
      <c r="F107" s="25"/>
      <c r="G107" s="27"/>
      <c r="H107" s="27"/>
      <c r="I107" s="26"/>
      <c r="J107" s="27"/>
      <c r="K107" s="50">
        <f>SUM(K105:K106)</f>
        <v>15112</v>
      </c>
      <c r="L107" s="50">
        <f t="shared" ref="L107:P107" si="22">SUM(L105:L106)</f>
        <v>7386</v>
      </c>
      <c r="M107" s="50">
        <f t="shared" si="22"/>
        <v>6247</v>
      </c>
      <c r="N107" s="28">
        <f t="shared" si="22"/>
        <v>1</v>
      </c>
      <c r="O107" s="28">
        <f t="shared" si="22"/>
        <v>1</v>
      </c>
      <c r="P107" s="28">
        <f t="shared" si="22"/>
        <v>1</v>
      </c>
      <c r="Q107" s="28"/>
      <c r="R107" s="28"/>
      <c r="S107" s="28"/>
    </row>
    <row r="108" spans="1:19" ht="25.15" x14ac:dyDescent="0.35">
      <c r="A108" s="57">
        <v>10</v>
      </c>
      <c r="B108" s="58">
        <v>6.98</v>
      </c>
      <c r="C108" s="57" t="s">
        <v>301</v>
      </c>
      <c r="D108" s="6">
        <v>97</v>
      </c>
      <c r="E108" s="6" t="s">
        <v>572</v>
      </c>
      <c r="F108" s="6" t="s">
        <v>794</v>
      </c>
      <c r="G108" s="21">
        <v>843.44192499999997</v>
      </c>
      <c r="H108" s="21">
        <v>843.44309999999996</v>
      </c>
      <c r="I108" s="7">
        <v>1.3931012499636748</v>
      </c>
      <c r="J108" s="21">
        <v>1.03</v>
      </c>
      <c r="K108" s="49">
        <v>6266</v>
      </c>
      <c r="L108" s="49">
        <v>12884</v>
      </c>
      <c r="M108" s="49">
        <v>19963</v>
      </c>
      <c r="N108" s="24">
        <v>0.29481509362943448</v>
      </c>
      <c r="O108" s="24">
        <v>0.29120332700479162</v>
      </c>
      <c r="P108" s="24">
        <v>0.27268877718282153</v>
      </c>
      <c r="Q108" s="24">
        <f>AVERAGE(N108:P108)</f>
        <v>0.28623573260568252</v>
      </c>
      <c r="R108" s="24">
        <f>STDEV(N108:P108)</f>
        <v>1.1870181778703248E-2</v>
      </c>
      <c r="S108" s="24">
        <f>R108/Q108</f>
        <v>4.1469950906009259E-2</v>
      </c>
    </row>
    <row r="109" spans="1:19" ht="25.15" x14ac:dyDescent="0.35">
      <c r="A109" s="57"/>
      <c r="B109" s="58"/>
      <c r="C109" s="57"/>
      <c r="D109" s="6">
        <v>98</v>
      </c>
      <c r="E109" s="6" t="s">
        <v>573</v>
      </c>
      <c r="F109" s="6" t="s">
        <v>794</v>
      </c>
      <c r="G109" s="21">
        <v>885.48887500000001</v>
      </c>
      <c r="H109" s="21">
        <v>885.48860000000002</v>
      </c>
      <c r="I109" s="7">
        <v>-0.31056290796178865</v>
      </c>
      <c r="J109" s="21">
        <v>1.0680000000000001</v>
      </c>
      <c r="K109" s="49">
        <v>3651</v>
      </c>
      <c r="L109" s="49">
        <v>7774</v>
      </c>
      <c r="M109" s="49">
        <v>7837</v>
      </c>
      <c r="N109" s="24">
        <v>0.17177942975439917</v>
      </c>
      <c r="O109" s="24">
        <v>0.17570744055691168</v>
      </c>
      <c r="P109" s="24">
        <v>0.10705114195169926</v>
      </c>
      <c r="Q109" s="24">
        <f t="shared" ref="Q109:Q112" si="23">AVERAGE(N109:P109)</f>
        <v>0.15151267075433672</v>
      </c>
      <c r="R109" s="24">
        <f t="shared" ref="R109:R112" si="24">STDEV(N109:P109)</f>
        <v>3.8554869664116156E-2</v>
      </c>
      <c r="S109" s="24">
        <f t="shared" ref="S109:S112" si="25">R109/Q109</f>
        <v>0.25446630616543736</v>
      </c>
    </row>
    <row r="110" spans="1:19" ht="25.15" x14ac:dyDescent="0.35">
      <c r="A110" s="57"/>
      <c r="B110" s="58"/>
      <c r="C110" s="57"/>
      <c r="D110" s="6">
        <v>99</v>
      </c>
      <c r="E110" s="6" t="s">
        <v>574</v>
      </c>
      <c r="F110" s="6" t="s">
        <v>794</v>
      </c>
      <c r="G110" s="21">
        <v>898.49672500000008</v>
      </c>
      <c r="H110" s="21">
        <v>898.49530000000004</v>
      </c>
      <c r="I110" s="7">
        <v>-1.5859824086061076</v>
      </c>
      <c r="J110" s="21">
        <v>1.083</v>
      </c>
      <c r="K110" s="49">
        <v>7632</v>
      </c>
      <c r="L110" s="49">
        <v>15784</v>
      </c>
      <c r="M110" s="49">
        <v>35680</v>
      </c>
      <c r="N110" s="24">
        <v>0.35908534864025593</v>
      </c>
      <c r="O110" s="24">
        <v>0.3567489377090679</v>
      </c>
      <c r="P110" s="24">
        <v>0.48737842858703967</v>
      </c>
      <c r="Q110" s="24">
        <f t="shared" si="23"/>
        <v>0.40107090497878789</v>
      </c>
      <c r="R110" s="24">
        <f t="shared" si="24"/>
        <v>7.4753636550682345E-2</v>
      </c>
      <c r="S110" s="24">
        <f t="shared" si="25"/>
        <v>0.18638508957570973</v>
      </c>
    </row>
    <row r="111" spans="1:19" ht="25.15" x14ac:dyDescent="0.35">
      <c r="A111" s="57"/>
      <c r="B111" s="58"/>
      <c r="C111" s="57"/>
      <c r="D111" s="6">
        <v>100</v>
      </c>
      <c r="E111" s="6" t="s">
        <v>575</v>
      </c>
      <c r="F111" s="6" t="s">
        <v>794</v>
      </c>
      <c r="G111" s="21">
        <v>884.48107500000003</v>
      </c>
      <c r="H111" s="21">
        <v>884.48059999999998</v>
      </c>
      <c r="I111" s="7">
        <v>-0.5370380593516888</v>
      </c>
      <c r="J111" s="21">
        <v>1.0680000000000001</v>
      </c>
      <c r="K111" s="49">
        <v>1352</v>
      </c>
      <c r="L111" s="49">
        <v>2740</v>
      </c>
      <c r="M111" s="49">
        <v>3755</v>
      </c>
      <c r="N111" s="24">
        <v>6.3611555471911163E-2</v>
      </c>
      <c r="O111" s="24">
        <v>6.1929301148178281E-2</v>
      </c>
      <c r="P111" s="24">
        <v>5.1292208501803084E-2</v>
      </c>
      <c r="Q111" s="24">
        <f t="shared" si="23"/>
        <v>5.8944355040630843E-2</v>
      </c>
      <c r="R111" s="24">
        <f t="shared" si="24"/>
        <v>6.6801201255067061E-3</v>
      </c>
      <c r="S111" s="24">
        <f t="shared" si="25"/>
        <v>0.11332925978920361</v>
      </c>
    </row>
    <row r="112" spans="1:19" ht="25.15" x14ac:dyDescent="0.35">
      <c r="A112" s="57"/>
      <c r="B112" s="58"/>
      <c r="C112" s="57"/>
      <c r="D112" s="6">
        <v>101</v>
      </c>
      <c r="E112" s="6" t="s">
        <v>576</v>
      </c>
      <c r="F112" s="6" t="s">
        <v>794</v>
      </c>
      <c r="G112" s="21">
        <v>897.48892500000011</v>
      </c>
      <c r="H112" s="21">
        <v>897.49099999999999</v>
      </c>
      <c r="I112" s="7">
        <v>2.3120062455110921</v>
      </c>
      <c r="J112" s="21">
        <v>1.083</v>
      </c>
      <c r="K112" s="49">
        <v>2353</v>
      </c>
      <c r="L112" s="49">
        <v>5062</v>
      </c>
      <c r="M112" s="49">
        <v>5973</v>
      </c>
      <c r="N112" s="24">
        <v>0.11070857250399925</v>
      </c>
      <c r="O112" s="24">
        <v>0.11441099358105054</v>
      </c>
      <c r="P112" s="24">
        <v>8.1589443776636433E-2</v>
      </c>
      <c r="Q112" s="24">
        <f t="shared" si="23"/>
        <v>0.10223633662056208</v>
      </c>
      <c r="R112" s="24">
        <f t="shared" si="24"/>
        <v>1.7976307144109284E-2</v>
      </c>
      <c r="S112" s="24">
        <f t="shared" si="25"/>
        <v>0.17583090062025789</v>
      </c>
    </row>
    <row r="113" spans="1:19" s="29" customFormat="1" x14ac:dyDescent="0.35">
      <c r="A113" s="25"/>
      <c r="B113" s="26"/>
      <c r="C113" s="25"/>
      <c r="D113" s="25"/>
      <c r="E113" s="25"/>
      <c r="F113" s="25"/>
      <c r="G113" s="27"/>
      <c r="H113" s="27"/>
      <c r="I113" s="26" t="e">
        <v>#DIV/0!</v>
      </c>
      <c r="J113" s="27"/>
      <c r="K113" s="50">
        <f>SUM(K108:K112)</f>
        <v>21254</v>
      </c>
      <c r="L113" s="50">
        <f t="shared" ref="L113:P113" si="26">SUM(L108:L112)</f>
        <v>44244</v>
      </c>
      <c r="M113" s="50">
        <f t="shared" si="26"/>
        <v>73208</v>
      </c>
      <c r="N113" s="28">
        <f t="shared" si="26"/>
        <v>1.0000000000000002</v>
      </c>
      <c r="O113" s="28">
        <f t="shared" si="26"/>
        <v>1</v>
      </c>
      <c r="P113" s="28">
        <f t="shared" si="26"/>
        <v>1</v>
      </c>
      <c r="Q113" s="28"/>
      <c r="R113" s="28"/>
      <c r="S113" s="28"/>
    </row>
    <row r="114" spans="1:19" ht="25.15" x14ac:dyDescent="0.35">
      <c r="A114" s="57">
        <v>11</v>
      </c>
      <c r="B114" s="58">
        <v>8</v>
      </c>
      <c r="C114" s="57" t="s">
        <v>302</v>
      </c>
      <c r="D114" s="6">
        <v>102</v>
      </c>
      <c r="E114" s="6" t="s">
        <v>577</v>
      </c>
      <c r="F114" s="6" t="s">
        <v>794</v>
      </c>
      <c r="G114" s="21">
        <v>808.42104999999992</v>
      </c>
      <c r="H114" s="21">
        <v>808.42</v>
      </c>
      <c r="I114" s="7">
        <v>-1.2988281291831802</v>
      </c>
      <c r="J114" s="21">
        <v>1.0129999999999999</v>
      </c>
      <c r="K114" s="49">
        <v>13730</v>
      </c>
      <c r="L114" s="49">
        <v>5907.023765750414</v>
      </c>
      <c r="M114" s="49">
        <v>4034</v>
      </c>
      <c r="N114" s="24">
        <v>9.9039111432345037E-3</v>
      </c>
      <c r="O114" s="24">
        <v>6.7305005021938286E-3</v>
      </c>
      <c r="P114" s="24">
        <v>7.4447548988849479E-3</v>
      </c>
      <c r="Q114" s="24">
        <v>8.0263888481044293E-3</v>
      </c>
      <c r="R114" s="24">
        <v>1.6647394127403342E-3</v>
      </c>
      <c r="S114" s="24">
        <v>0.20740826843113788</v>
      </c>
    </row>
    <row r="115" spans="1:19" ht="25.15" x14ac:dyDescent="0.35">
      <c r="A115" s="57"/>
      <c r="B115" s="58"/>
      <c r="C115" s="57"/>
      <c r="D115" s="6">
        <v>103</v>
      </c>
      <c r="E115" s="6" t="s">
        <v>85</v>
      </c>
      <c r="F115" s="6" t="s">
        <v>794</v>
      </c>
      <c r="G115" s="21">
        <v>822.43669999999997</v>
      </c>
      <c r="H115" s="21">
        <v>822.43650000000002</v>
      </c>
      <c r="I115" s="7">
        <v>-0.24317980940028075</v>
      </c>
      <c r="J115" s="21">
        <v>1.0169999999999999</v>
      </c>
      <c r="K115" s="49">
        <v>574998</v>
      </c>
      <c r="L115" s="49">
        <v>269681</v>
      </c>
      <c r="M115" s="49">
        <v>190421</v>
      </c>
      <c r="N115" s="24">
        <v>0.41476541147396601</v>
      </c>
      <c r="O115" s="24">
        <v>0.30727624907423234</v>
      </c>
      <c r="P115" s="24">
        <v>0.35142232835909037</v>
      </c>
      <c r="Q115" s="24">
        <v>0.35782132963576291</v>
      </c>
      <c r="R115" s="24">
        <v>5.4029532862622368E-2</v>
      </c>
      <c r="S115" s="24">
        <v>0.1509958417448749</v>
      </c>
    </row>
    <row r="116" spans="1:19" ht="25.15" x14ac:dyDescent="0.35">
      <c r="A116" s="57"/>
      <c r="B116" s="58"/>
      <c r="C116" s="57"/>
      <c r="D116" s="6">
        <v>104</v>
      </c>
      <c r="E116" s="6" t="s">
        <v>242</v>
      </c>
      <c r="F116" s="6" t="s">
        <v>794</v>
      </c>
      <c r="G116" s="21">
        <v>829.444525</v>
      </c>
      <c r="H116" s="21">
        <v>829.44290000000001</v>
      </c>
      <c r="I116" s="7">
        <v>-1.9591424754898412</v>
      </c>
      <c r="J116" s="21">
        <v>1.0209999999999999</v>
      </c>
      <c r="K116" s="49">
        <v>8980</v>
      </c>
      <c r="L116" s="49">
        <v>4561</v>
      </c>
      <c r="M116" s="49">
        <v>1755</v>
      </c>
      <c r="N116" s="24">
        <v>6.4775762611978035E-3</v>
      </c>
      <c r="O116" s="24">
        <v>5.1968324502933974E-3</v>
      </c>
      <c r="P116" s="24">
        <v>3.2388559364261485E-3</v>
      </c>
      <c r="Q116" s="24">
        <v>4.9710882159724494E-3</v>
      </c>
      <c r="R116" s="24">
        <v>1.6311185364709447E-3</v>
      </c>
      <c r="S116" s="24">
        <v>0.32812102010784044</v>
      </c>
    </row>
    <row r="117" spans="1:19" ht="25.15" x14ac:dyDescent="0.35">
      <c r="A117" s="57"/>
      <c r="B117" s="58"/>
      <c r="C117" s="57"/>
      <c r="D117" s="6">
        <v>105</v>
      </c>
      <c r="E117" s="6" t="s">
        <v>243</v>
      </c>
      <c r="F117" s="6" t="s">
        <v>794</v>
      </c>
      <c r="G117" s="21">
        <v>836.45235000000002</v>
      </c>
      <c r="H117" s="21">
        <v>836.45169999999996</v>
      </c>
      <c r="I117" s="7">
        <v>-0.77709148651947757</v>
      </c>
      <c r="J117" s="21">
        <v>1.026</v>
      </c>
      <c r="K117" s="49">
        <v>21271</v>
      </c>
      <c r="L117" s="49">
        <v>10653.933993991301</v>
      </c>
      <c r="M117" s="49">
        <v>10075</v>
      </c>
      <c r="N117" s="24">
        <v>1.5343488268590031E-2</v>
      </c>
      <c r="O117" s="24">
        <v>1.2139160250659489E-2</v>
      </c>
      <c r="P117" s="24">
        <v>1.8593432227631594E-2</v>
      </c>
      <c r="Q117" s="24">
        <v>1.5358693582293706E-2</v>
      </c>
      <c r="R117" s="24">
        <v>3.2271628544830941E-3</v>
      </c>
      <c r="S117" s="24">
        <v>0.21011961969236329</v>
      </c>
    </row>
    <row r="118" spans="1:19" ht="25.15" x14ac:dyDescent="0.35">
      <c r="A118" s="57"/>
      <c r="B118" s="58"/>
      <c r="C118" s="57"/>
      <c r="D118" s="6">
        <v>106</v>
      </c>
      <c r="E118" s="6" t="s">
        <v>864</v>
      </c>
      <c r="F118" s="6" t="s">
        <v>794</v>
      </c>
      <c r="G118" s="21">
        <v>843.46017500000005</v>
      </c>
      <c r="H118" s="21">
        <v>843.45979999999997</v>
      </c>
      <c r="I118" s="7">
        <v>-0.44459716201348515</v>
      </c>
      <c r="J118" s="21">
        <v>1.03</v>
      </c>
      <c r="K118" s="49">
        <v>2060</v>
      </c>
      <c r="L118" s="49">
        <v>2290.2924980942557</v>
      </c>
      <c r="M118" s="49">
        <v>2362</v>
      </c>
      <c r="N118" s="24">
        <v>1.4859473383148636E-3</v>
      </c>
      <c r="O118" s="24">
        <v>2.6095738598464714E-3</v>
      </c>
      <c r="P118" s="24">
        <v>4.3590756249792381E-3</v>
      </c>
      <c r="Q118" s="24">
        <v>2.8181989410468577E-3</v>
      </c>
      <c r="R118" s="24">
        <v>1.4478811609683793E-3</v>
      </c>
      <c r="S118" s="24">
        <v>0.51376116138576944</v>
      </c>
    </row>
    <row r="119" spans="1:19" ht="25.15" x14ac:dyDescent="0.35">
      <c r="A119" s="57"/>
      <c r="B119" s="58"/>
      <c r="C119" s="57"/>
      <c r="D119" s="6">
        <v>107</v>
      </c>
      <c r="E119" s="6" t="s">
        <v>863</v>
      </c>
      <c r="F119" s="6" t="s">
        <v>794</v>
      </c>
      <c r="G119" s="21">
        <v>850.46800000000007</v>
      </c>
      <c r="H119" s="21">
        <v>850.46889999999996</v>
      </c>
      <c r="I119" s="7">
        <v>1.0582408743042282</v>
      </c>
      <c r="J119" s="21">
        <v>1.0369999999999999</v>
      </c>
      <c r="K119" s="49">
        <v>10502</v>
      </c>
      <c r="L119" s="49">
        <v>5618.779561454643</v>
      </c>
      <c r="M119" s="49">
        <v>6344</v>
      </c>
      <c r="N119" s="24">
        <v>7.5754460907682996E-3</v>
      </c>
      <c r="O119" s="24">
        <v>6.4020732199107193E-3</v>
      </c>
      <c r="P119" s="24">
        <v>1.1707864422044151E-2</v>
      </c>
      <c r="Q119" s="24">
        <v>8.5617945775743904E-3</v>
      </c>
      <c r="R119" s="24">
        <v>2.7870266545599511E-3</v>
      </c>
      <c r="S119" s="24">
        <v>0.32551898195033935</v>
      </c>
    </row>
    <row r="120" spans="1:19" ht="25.15" x14ac:dyDescent="0.35">
      <c r="A120" s="57"/>
      <c r="B120" s="58"/>
      <c r="C120" s="57"/>
      <c r="D120" s="6">
        <v>108</v>
      </c>
      <c r="E120" s="6" t="s">
        <v>862</v>
      </c>
      <c r="F120" s="6" t="s">
        <v>794</v>
      </c>
      <c r="G120" s="21">
        <v>864.48365000000013</v>
      </c>
      <c r="H120" s="21">
        <v>864.48320000000001</v>
      </c>
      <c r="I120" s="7">
        <v>-0.52054194444789603</v>
      </c>
      <c r="J120" s="21">
        <v>1.0549999999999999</v>
      </c>
      <c r="K120" s="49">
        <v>40513</v>
      </c>
      <c r="L120" s="49">
        <v>43436.06232904354</v>
      </c>
      <c r="M120" s="49">
        <v>32812</v>
      </c>
      <c r="N120" s="24">
        <v>2.9223390542305858E-2</v>
      </c>
      <c r="O120" s="24">
        <v>4.9491326074224962E-2</v>
      </c>
      <c r="P120" s="24">
        <v>6.0554610248441471E-2</v>
      </c>
      <c r="Q120" s="24">
        <v>4.6423108954990765E-2</v>
      </c>
      <c r="R120" s="24">
        <v>1.5889361198191912E-2</v>
      </c>
      <c r="S120" s="24">
        <v>0.34227266453863187</v>
      </c>
    </row>
    <row r="121" spans="1:19" ht="25.15" x14ac:dyDescent="0.35">
      <c r="A121" s="57"/>
      <c r="B121" s="58"/>
      <c r="C121" s="57"/>
      <c r="D121" s="6">
        <v>109</v>
      </c>
      <c r="E121" s="6" t="s">
        <v>245</v>
      </c>
      <c r="F121" s="6" t="s">
        <v>794</v>
      </c>
      <c r="G121" s="21">
        <v>871.49147500000015</v>
      </c>
      <c r="H121" s="21">
        <v>871.49019999999996</v>
      </c>
      <c r="I121" s="7">
        <v>-1.4630091478422544</v>
      </c>
      <c r="J121" s="21">
        <v>1.0629999999999999</v>
      </c>
      <c r="K121" s="49">
        <v>8378</v>
      </c>
      <c r="L121" s="49">
        <v>10232.074525806018</v>
      </c>
      <c r="M121" s="49">
        <v>6303</v>
      </c>
      <c r="N121" s="24">
        <v>6.0433333982533623E-3</v>
      </c>
      <c r="O121" s="24">
        <v>1.1658490885667427E-2</v>
      </c>
      <c r="P121" s="24">
        <v>1.1632198841762972E-2</v>
      </c>
      <c r="Q121" s="24">
        <v>9.7780077085612531E-3</v>
      </c>
      <c r="R121" s="24">
        <v>3.2343495437179418E-3</v>
      </c>
      <c r="S121" s="24">
        <v>0.33077797033091599</v>
      </c>
    </row>
    <row r="122" spans="1:19" ht="25.15" x14ac:dyDescent="0.35">
      <c r="A122" s="57"/>
      <c r="B122" s="58"/>
      <c r="C122" s="57"/>
      <c r="D122" s="6">
        <v>110</v>
      </c>
      <c r="E122" s="6" t="s">
        <v>246</v>
      </c>
      <c r="F122" s="6" t="s">
        <v>794</v>
      </c>
      <c r="G122" s="21">
        <v>821.4289</v>
      </c>
      <c r="H122" s="21">
        <v>821.42589999999996</v>
      </c>
      <c r="I122" s="7">
        <v>-3.6521724522265364</v>
      </c>
      <c r="J122" s="21">
        <v>1.0169999999999999</v>
      </c>
      <c r="K122" s="49">
        <v>9780</v>
      </c>
      <c r="L122" s="49">
        <v>5583.0959598224299</v>
      </c>
      <c r="M122" s="49">
        <v>6440</v>
      </c>
      <c r="N122" s="24">
        <v>7.0546431886987209E-3</v>
      </c>
      <c r="O122" s="24">
        <v>6.3614150969320687E-3</v>
      </c>
      <c r="P122" s="24">
        <v>1.1885032610019599E-2</v>
      </c>
      <c r="Q122" s="24">
        <v>8.4336969652167963E-3</v>
      </c>
      <c r="R122" s="24">
        <v>3.0089748414731531E-3</v>
      </c>
      <c r="S122" s="24">
        <v>0.35678005196097351</v>
      </c>
    </row>
    <row r="123" spans="1:19" ht="25.15" x14ac:dyDescent="0.35">
      <c r="A123" s="57"/>
      <c r="B123" s="58"/>
      <c r="C123" s="57"/>
      <c r="D123" s="6">
        <v>111</v>
      </c>
      <c r="E123" s="6" t="s">
        <v>247</v>
      </c>
      <c r="F123" s="6" t="s">
        <v>794</v>
      </c>
      <c r="G123" s="21">
        <v>835.44455000000005</v>
      </c>
      <c r="H123" s="21">
        <v>835.43909999999994</v>
      </c>
      <c r="I123" s="7">
        <v>-6.5234730421185549</v>
      </c>
      <c r="J123" s="21">
        <v>1.026</v>
      </c>
      <c r="K123" s="49">
        <v>7235</v>
      </c>
      <c r="L123" s="49">
        <v>2557.523025873279</v>
      </c>
      <c r="M123" s="49">
        <v>3614</v>
      </c>
      <c r="N123" s="24">
        <v>5.2188490255864264E-3</v>
      </c>
      <c r="O123" s="24">
        <v>2.9140580252643754E-3</v>
      </c>
      <c r="P123" s="24">
        <v>6.6696440764923651E-3</v>
      </c>
      <c r="Q123" s="24">
        <v>4.9341837091143887E-3</v>
      </c>
      <c r="R123" s="24">
        <v>1.8939066513020525E-3</v>
      </c>
      <c r="S123" s="24">
        <v>0.38383383411599403</v>
      </c>
    </row>
    <row r="124" spans="1:19" ht="25.15" x14ac:dyDescent="0.35">
      <c r="A124" s="57"/>
      <c r="B124" s="58"/>
      <c r="C124" s="57"/>
      <c r="D124" s="6">
        <v>112</v>
      </c>
      <c r="E124" s="6" t="s">
        <v>248</v>
      </c>
      <c r="F124" s="6" t="s">
        <v>794</v>
      </c>
      <c r="G124" s="21">
        <v>849.4602000000001</v>
      </c>
      <c r="H124" s="21">
        <v>849.45690000000002</v>
      </c>
      <c r="I124" s="7">
        <v>-3.8848200305101126</v>
      </c>
      <c r="J124" s="21">
        <v>1.0369999999999999</v>
      </c>
      <c r="K124" s="49">
        <v>4115</v>
      </c>
      <c r="L124" s="49">
        <v>2163.615712299897</v>
      </c>
      <c r="M124" s="49">
        <v>2480</v>
      </c>
      <c r="N124" s="24">
        <v>2.9682880083328465E-3</v>
      </c>
      <c r="O124" s="24">
        <v>2.4652375232722579E-3</v>
      </c>
      <c r="P124" s="24">
        <v>4.5768448560323926E-3</v>
      </c>
      <c r="Q124" s="24">
        <v>3.3367901292124988E-3</v>
      </c>
      <c r="R124" s="24">
        <v>1.1029808437870506E-3</v>
      </c>
      <c r="S124" s="24">
        <v>0.33055145846027789</v>
      </c>
    </row>
    <row r="125" spans="1:19" ht="25.15" x14ac:dyDescent="0.35">
      <c r="A125" s="57"/>
      <c r="B125" s="58"/>
      <c r="C125" s="57"/>
      <c r="D125" s="6">
        <v>113</v>
      </c>
      <c r="E125" s="6" t="s">
        <v>249</v>
      </c>
      <c r="F125" s="6" t="s">
        <v>794</v>
      </c>
      <c r="G125" s="21">
        <v>863.47585000000015</v>
      </c>
      <c r="H125" s="21">
        <v>863.47410000000002</v>
      </c>
      <c r="I125" s="7">
        <v>-2.0266924664183112</v>
      </c>
      <c r="J125" s="21">
        <v>1.054</v>
      </c>
      <c r="K125" s="49">
        <v>25649</v>
      </c>
      <c r="L125" s="49">
        <v>16954.072104389939</v>
      </c>
      <c r="M125" s="49">
        <v>14408</v>
      </c>
      <c r="N125" s="24">
        <v>1.8501487029338803E-2</v>
      </c>
      <c r="O125" s="24">
        <v>1.9317577741001467E-2</v>
      </c>
      <c r="P125" s="24">
        <v>2.6589992211981738E-2</v>
      </c>
      <c r="Q125" s="24">
        <v>2.1469685660774004E-2</v>
      </c>
      <c r="R125" s="24">
        <v>4.453050122800231E-3</v>
      </c>
      <c r="S125" s="24">
        <v>0.20741105357383671</v>
      </c>
    </row>
    <row r="126" spans="1:19" ht="25.15" x14ac:dyDescent="0.35">
      <c r="A126" s="57"/>
      <c r="B126" s="58"/>
      <c r="C126" s="57"/>
      <c r="D126" s="6">
        <v>114</v>
      </c>
      <c r="E126" s="6" t="s">
        <v>250</v>
      </c>
      <c r="F126" s="6" t="s">
        <v>794</v>
      </c>
      <c r="G126" s="21">
        <v>870.48367500000018</v>
      </c>
      <c r="H126" s="21">
        <v>870.48469999999998</v>
      </c>
      <c r="I126" s="7">
        <v>1.1775062867199058</v>
      </c>
      <c r="J126" s="21">
        <v>1.0620000000000001</v>
      </c>
      <c r="K126" s="49">
        <v>6230</v>
      </c>
      <c r="L126" s="49">
        <v>5276.0187435541002</v>
      </c>
      <c r="M126" s="49">
        <v>3429</v>
      </c>
      <c r="N126" s="24">
        <v>4.4939086979133985E-3</v>
      </c>
      <c r="O126" s="24">
        <v>6.0115293608546689E-3</v>
      </c>
      <c r="P126" s="24">
        <v>6.3282262142480136E-3</v>
      </c>
      <c r="Q126" s="24">
        <v>5.6112214243386931E-3</v>
      </c>
      <c r="R126" s="24">
        <v>9.8049223388625381E-4</v>
      </c>
      <c r="S126" s="24">
        <v>0.17473775489118379</v>
      </c>
    </row>
    <row r="127" spans="1:19" ht="25.15" x14ac:dyDescent="0.35">
      <c r="A127" s="57"/>
      <c r="B127" s="58"/>
      <c r="C127" s="57"/>
      <c r="D127" s="6">
        <v>115</v>
      </c>
      <c r="E127" s="6" t="s">
        <v>86</v>
      </c>
      <c r="F127" s="6" t="s">
        <v>794</v>
      </c>
      <c r="G127" s="21">
        <v>877.4915000000002</v>
      </c>
      <c r="H127" s="21">
        <v>877.49090000000001</v>
      </c>
      <c r="I127" s="7">
        <v>-0.68376730736474145</v>
      </c>
      <c r="J127" s="21">
        <v>1.071</v>
      </c>
      <c r="K127" s="49">
        <v>454231</v>
      </c>
      <c r="L127" s="49">
        <v>335001.61696784897</v>
      </c>
      <c r="M127" s="49">
        <v>131622</v>
      </c>
      <c r="N127" s="24">
        <v>0.32765210943208678</v>
      </c>
      <c r="O127" s="24">
        <v>0.38170297609280346</v>
      </c>
      <c r="P127" s="24">
        <v>0.24290865872608691</v>
      </c>
      <c r="Q127" s="24">
        <v>0.31742124808365907</v>
      </c>
      <c r="R127" s="24">
        <v>6.9960478316484248E-2</v>
      </c>
      <c r="S127" s="24">
        <v>0.2204026313261977</v>
      </c>
    </row>
    <row r="128" spans="1:19" ht="25.15" x14ac:dyDescent="0.35">
      <c r="A128" s="57"/>
      <c r="B128" s="58"/>
      <c r="C128" s="57"/>
      <c r="D128" s="6">
        <v>116</v>
      </c>
      <c r="E128" s="6" t="s">
        <v>251</v>
      </c>
      <c r="F128" s="6" t="s">
        <v>794</v>
      </c>
      <c r="G128" s="21">
        <v>884.49932500000023</v>
      </c>
      <c r="H128" s="21">
        <v>884.49329999999998</v>
      </c>
      <c r="I128" s="7">
        <v>-6.8117632540304607</v>
      </c>
      <c r="J128" s="21">
        <v>1.0780000000000001</v>
      </c>
      <c r="K128" s="49">
        <v>8353</v>
      </c>
      <c r="L128" s="49">
        <v>4705.8740863638395</v>
      </c>
      <c r="M128" s="49">
        <v>4798</v>
      </c>
      <c r="N128" s="24">
        <v>6.0253000567689593E-3</v>
      </c>
      <c r="O128" s="24">
        <v>5.3619029070402094E-3</v>
      </c>
      <c r="P128" s="24">
        <v>8.8547183948562164E-3</v>
      </c>
      <c r="Q128" s="24">
        <v>6.7473071195551281E-3</v>
      </c>
      <c r="R128" s="24">
        <v>1.8549691795328234E-3</v>
      </c>
      <c r="S128" s="24">
        <v>0.27491992681891253</v>
      </c>
    </row>
    <row r="129" spans="1:19" ht="25.15" x14ac:dyDescent="0.35">
      <c r="A129" s="57"/>
      <c r="B129" s="58"/>
      <c r="C129" s="57"/>
      <c r="D129" s="6">
        <v>117</v>
      </c>
      <c r="E129" s="6" t="s">
        <v>87</v>
      </c>
      <c r="F129" s="6" t="s">
        <v>794</v>
      </c>
      <c r="G129" s="21">
        <v>891.50715000000025</v>
      </c>
      <c r="H129" s="21">
        <v>891.50559999999996</v>
      </c>
      <c r="I129" s="7">
        <v>-1.7386287931544224</v>
      </c>
      <c r="J129" s="21">
        <v>1.0840000000000001</v>
      </c>
      <c r="K129" s="49">
        <v>18238</v>
      </c>
      <c r="L129" s="49">
        <v>19082.202457288913</v>
      </c>
      <c r="M129" s="49">
        <v>15216</v>
      </c>
      <c r="N129" s="24">
        <v>1.3155683279702176E-2</v>
      </c>
      <c r="O129" s="24">
        <v>2.1742383019756069E-2</v>
      </c>
      <c r="P129" s="24">
        <v>2.808115779410842E-2</v>
      </c>
      <c r="Q129" s="24">
        <v>2.0993074697855552E-2</v>
      </c>
      <c r="R129" s="24">
        <v>7.4908974489709705E-3</v>
      </c>
      <c r="S129" s="24">
        <v>0.35682707544198694</v>
      </c>
    </row>
    <row r="130" spans="1:19" ht="25.15" x14ac:dyDescent="0.35">
      <c r="A130" s="57"/>
      <c r="B130" s="58"/>
      <c r="C130" s="57"/>
      <c r="D130" s="6">
        <v>118</v>
      </c>
      <c r="E130" s="6" t="s">
        <v>252</v>
      </c>
      <c r="F130" s="6" t="s">
        <v>794</v>
      </c>
      <c r="G130" s="21">
        <v>862.46802500000013</v>
      </c>
      <c r="H130" s="21">
        <v>862.46969999999999</v>
      </c>
      <c r="I130" s="7">
        <v>1.9421009838176408</v>
      </c>
      <c r="J130" s="21">
        <v>1.054</v>
      </c>
      <c r="K130" s="49">
        <v>5796</v>
      </c>
      <c r="L130" s="49">
        <v>1477.6975920362315</v>
      </c>
      <c r="M130" s="49">
        <v>3593</v>
      </c>
      <c r="N130" s="24">
        <v>4.1808498897441503E-3</v>
      </c>
      <c r="O130" s="24">
        <v>1.6836980482381719E-3</v>
      </c>
      <c r="P130" s="24">
        <v>6.6308885353727363E-3</v>
      </c>
      <c r="Q130" s="24">
        <v>4.1651454911183529E-3</v>
      </c>
      <c r="R130" s="24">
        <v>2.4736326324053927E-3</v>
      </c>
      <c r="S130" s="24">
        <v>0.59388864991153423</v>
      </c>
    </row>
    <row r="131" spans="1:19" ht="25.15" x14ac:dyDescent="0.35">
      <c r="A131" s="57"/>
      <c r="B131" s="58"/>
      <c r="C131" s="57"/>
      <c r="D131" s="6">
        <v>119</v>
      </c>
      <c r="E131" s="6" t="s">
        <v>253</v>
      </c>
      <c r="F131" s="6" t="s">
        <v>794</v>
      </c>
      <c r="G131" s="21">
        <v>876.48370000000023</v>
      </c>
      <c r="H131" s="21">
        <v>876.48379999999997</v>
      </c>
      <c r="I131" s="7">
        <v>0.11409225265401313</v>
      </c>
      <c r="J131" s="21">
        <v>1.0669999999999999</v>
      </c>
      <c r="K131" s="49">
        <v>45060</v>
      </c>
      <c r="L131" s="49">
        <v>22197.777364243757</v>
      </c>
      <c r="M131" s="49">
        <v>25150</v>
      </c>
      <c r="N131" s="24">
        <v>3.2503294691489201E-2</v>
      </c>
      <c r="O131" s="24">
        <v>2.5292288912714359E-2</v>
      </c>
      <c r="P131" s="24">
        <v>4.6414374245651077E-2</v>
      </c>
      <c r="Q131" s="24">
        <v>3.4736652616618215E-2</v>
      </c>
      <c r="R131" s="24">
        <v>1.0736691199772273E-2</v>
      </c>
      <c r="S131" s="24">
        <v>0.30908825091096365</v>
      </c>
    </row>
    <row r="132" spans="1:19" ht="25.15" x14ac:dyDescent="0.35">
      <c r="A132" s="57"/>
      <c r="B132" s="58"/>
      <c r="C132" s="57"/>
      <c r="D132" s="6">
        <v>120</v>
      </c>
      <c r="E132" s="6" t="s">
        <v>254</v>
      </c>
      <c r="F132" s="6" t="s">
        <v>794</v>
      </c>
      <c r="G132" s="21">
        <v>890.49935000000028</v>
      </c>
      <c r="H132" s="21">
        <v>890.49959999999999</v>
      </c>
      <c r="I132" s="7">
        <v>0.28074136124846261</v>
      </c>
      <c r="J132" s="21">
        <v>1.081</v>
      </c>
      <c r="K132" s="49">
        <v>9901</v>
      </c>
      <c r="L132" s="49">
        <v>6972.3775167032873</v>
      </c>
      <c r="M132" s="49">
        <v>7944</v>
      </c>
      <c r="N132" s="24">
        <v>7.1419245614832349E-3</v>
      </c>
      <c r="O132" s="24">
        <v>7.944371351567581E-3</v>
      </c>
      <c r="P132" s="24">
        <v>1.4660667554968277E-2</v>
      </c>
      <c r="Q132" s="24">
        <v>9.9156544893396967E-3</v>
      </c>
      <c r="R132" s="24">
        <v>4.1288426898428354E-3</v>
      </c>
      <c r="S132" s="24">
        <v>0.4163963855620168</v>
      </c>
    </row>
    <row r="133" spans="1:19" ht="25.15" x14ac:dyDescent="0.35">
      <c r="A133" s="57"/>
      <c r="B133" s="58"/>
      <c r="C133" s="57"/>
      <c r="D133" s="6">
        <v>121</v>
      </c>
      <c r="E133" s="6" t="s">
        <v>255</v>
      </c>
      <c r="F133" s="6" t="s">
        <v>794</v>
      </c>
      <c r="G133" s="21">
        <v>875.47590000000025</v>
      </c>
      <c r="H133" s="21">
        <v>875.47329999999999</v>
      </c>
      <c r="I133" s="7">
        <v>-2.9698133326763654</v>
      </c>
      <c r="J133" s="21">
        <v>1.0660000000000001</v>
      </c>
      <c r="K133" s="49">
        <v>5613</v>
      </c>
      <c r="L133" s="49">
        <v>4347.2538899600913</v>
      </c>
      <c r="M133" s="49">
        <v>3183</v>
      </c>
      <c r="N133" s="24">
        <v>4.0488458300783148E-3</v>
      </c>
      <c r="O133" s="24">
        <v>4.9532887711047583E-3</v>
      </c>
      <c r="P133" s="24">
        <v>5.8742327325609295E-3</v>
      </c>
      <c r="Q133" s="24">
        <v>4.9587891112480012E-3</v>
      </c>
      <c r="R133" s="24">
        <v>9.1270588156592766E-4</v>
      </c>
      <c r="S133" s="24">
        <v>0.18405821685290882</v>
      </c>
    </row>
    <row r="134" spans="1:19" ht="25.15" x14ac:dyDescent="0.35">
      <c r="A134" s="57"/>
      <c r="B134" s="58"/>
      <c r="C134" s="57"/>
      <c r="D134" s="6">
        <v>122</v>
      </c>
      <c r="E134" s="6" t="s">
        <v>165</v>
      </c>
      <c r="F134" s="6" t="s">
        <v>794</v>
      </c>
      <c r="G134" s="21">
        <v>831.44197999999994</v>
      </c>
      <c r="H134" s="21">
        <v>831.44439999999997</v>
      </c>
      <c r="I134" s="7">
        <v>2.9106059812245428</v>
      </c>
      <c r="J134" s="21">
        <v>1.0209999999999999</v>
      </c>
      <c r="K134" s="49">
        <v>18239</v>
      </c>
      <c r="L134" s="49">
        <v>14124.758979417964</v>
      </c>
      <c r="M134" s="49">
        <v>9363</v>
      </c>
      <c r="N134" s="24">
        <v>1.3156404613361553E-2</v>
      </c>
      <c r="O134" s="24">
        <v>1.609384034571636E-2</v>
      </c>
      <c r="P134" s="24">
        <v>1.7279434833480357E-2</v>
      </c>
      <c r="Q134" s="24">
        <v>1.5509893264186092E-2</v>
      </c>
      <c r="R134" s="24">
        <v>2.1226375560900687E-3</v>
      </c>
      <c r="S134" s="24">
        <v>0.13685700603700821</v>
      </c>
    </row>
    <row r="135" spans="1:19" ht="25.15" x14ac:dyDescent="0.35">
      <c r="A135" s="57"/>
      <c r="B135" s="58"/>
      <c r="C135" s="57"/>
      <c r="D135" s="6">
        <v>123</v>
      </c>
      <c r="E135" s="6" t="s">
        <v>256</v>
      </c>
      <c r="F135" s="6" t="s">
        <v>794</v>
      </c>
      <c r="G135" s="21">
        <v>873.48892999999998</v>
      </c>
      <c r="H135" s="21">
        <v>873.48829999999998</v>
      </c>
      <c r="I135" s="7">
        <v>-0.72124554572319377</v>
      </c>
      <c r="J135" s="21">
        <v>1.0549999999999999</v>
      </c>
      <c r="K135" s="49">
        <v>5816</v>
      </c>
      <c r="L135" s="49">
        <v>6523</v>
      </c>
      <c r="M135" s="49">
        <v>3688</v>
      </c>
      <c r="N135" s="24">
        <v>4.195276562931673E-3</v>
      </c>
      <c r="O135" s="24">
        <v>7.4323477468239045E-3</v>
      </c>
      <c r="P135" s="24">
        <v>6.8062112213901063E-3</v>
      </c>
      <c r="Q135" s="24">
        <v>6.1446118437152282E-3</v>
      </c>
      <c r="R135" s="24">
        <v>1.7169574149643908E-3</v>
      </c>
      <c r="S135" s="24">
        <v>0.27942487802879079</v>
      </c>
    </row>
    <row r="136" spans="1:19" ht="25.15" x14ac:dyDescent="0.35">
      <c r="A136" s="57"/>
      <c r="B136" s="58"/>
      <c r="C136" s="57"/>
      <c r="D136" s="6">
        <v>124</v>
      </c>
      <c r="E136" s="6" t="s">
        <v>166</v>
      </c>
      <c r="F136" s="6" t="s">
        <v>794</v>
      </c>
      <c r="G136" s="21">
        <v>886.49678000000006</v>
      </c>
      <c r="H136" s="21">
        <v>886.49659999999994</v>
      </c>
      <c r="I136" s="7">
        <v>-0.20304642292550443</v>
      </c>
      <c r="J136" s="21">
        <v>1.071</v>
      </c>
      <c r="K136" s="49">
        <v>43720</v>
      </c>
      <c r="L136" s="49">
        <v>40442.604636563388</v>
      </c>
      <c r="M136" s="49">
        <v>33675</v>
      </c>
      <c r="N136" s="24">
        <v>3.1536707587925164E-2</v>
      </c>
      <c r="O136" s="24">
        <v>4.6080561313238066E-2</v>
      </c>
      <c r="P136" s="24">
        <v>6.214727843826242E-2</v>
      </c>
      <c r="Q136" s="24">
        <v>4.6588182446475217E-2</v>
      </c>
      <c r="R136" s="24">
        <v>1.5311597609559276E-2</v>
      </c>
      <c r="S136" s="24">
        <v>0.32865840231373367</v>
      </c>
    </row>
    <row r="137" spans="1:19" ht="25.15" x14ac:dyDescent="0.35">
      <c r="A137" s="57"/>
      <c r="B137" s="58"/>
      <c r="C137" s="57"/>
      <c r="D137" s="6">
        <v>125</v>
      </c>
      <c r="E137" s="6" t="s">
        <v>257</v>
      </c>
      <c r="F137" s="6" t="s">
        <v>794</v>
      </c>
      <c r="G137" s="21">
        <v>830.43417999999997</v>
      </c>
      <c r="H137" s="21">
        <v>830.43200000000002</v>
      </c>
      <c r="I137" s="7">
        <v>-2.6251327949350514</v>
      </c>
      <c r="J137" s="21">
        <v>1.02</v>
      </c>
      <c r="K137" s="49">
        <v>17227</v>
      </c>
      <c r="L137" s="49">
        <v>15590.165553114211</v>
      </c>
      <c r="M137" s="49">
        <v>7875</v>
      </c>
      <c r="N137" s="24">
        <v>1.242641495007289E-2</v>
      </c>
      <c r="O137" s="24">
        <v>1.7763533929372997E-2</v>
      </c>
      <c r="P137" s="24">
        <v>1.4533327919860922E-2</v>
      </c>
      <c r="Q137" s="24">
        <v>1.4907758933102269E-2</v>
      </c>
      <c r="R137" s="24">
        <v>2.688188737339523E-3</v>
      </c>
      <c r="S137" s="24">
        <v>0.18032145203062505</v>
      </c>
    </row>
    <row r="138" spans="1:19" ht="25.15" x14ac:dyDescent="0.35">
      <c r="A138" s="57"/>
      <c r="B138" s="58"/>
      <c r="C138" s="57"/>
      <c r="D138" s="6">
        <v>126</v>
      </c>
      <c r="E138" s="6" t="s">
        <v>258</v>
      </c>
      <c r="F138" s="6" t="s">
        <v>794</v>
      </c>
      <c r="G138" s="21">
        <v>872.48113000000001</v>
      </c>
      <c r="H138" s="21">
        <v>872.47569999999996</v>
      </c>
      <c r="I138" s="7">
        <v>-6.2236303036682008</v>
      </c>
      <c r="J138" s="21">
        <v>1.0549999999999999</v>
      </c>
      <c r="K138" s="49">
        <v>6506</v>
      </c>
      <c r="L138" s="49">
        <v>6251</v>
      </c>
      <c r="M138" s="49">
        <v>3561</v>
      </c>
      <c r="N138" s="24">
        <v>4.6929967879012144E-3</v>
      </c>
      <c r="O138" s="24">
        <v>7.1224292143793081E-3</v>
      </c>
      <c r="P138" s="24">
        <v>6.5718324727142537E-3</v>
      </c>
      <c r="Q138" s="24">
        <v>6.1290861583315924E-3</v>
      </c>
      <c r="R138" s="24">
        <v>1.2737950003357615E-3</v>
      </c>
      <c r="S138" s="24">
        <v>0.20782788288988632</v>
      </c>
    </row>
    <row r="139" spans="1:19" ht="25.15" x14ac:dyDescent="0.35">
      <c r="A139" s="57"/>
      <c r="B139" s="58"/>
      <c r="C139" s="57"/>
      <c r="D139" s="6">
        <v>127</v>
      </c>
      <c r="E139" s="6" t="s">
        <v>259</v>
      </c>
      <c r="F139" s="6" t="s">
        <v>794</v>
      </c>
      <c r="G139" s="21">
        <v>885.48898000000008</v>
      </c>
      <c r="H139" s="21">
        <v>885.49220000000003</v>
      </c>
      <c r="I139" s="7">
        <v>3.6364088912117762</v>
      </c>
      <c r="J139" s="21">
        <v>1.0669999999999999</v>
      </c>
      <c r="K139" s="49">
        <v>14180</v>
      </c>
      <c r="L139" s="49">
        <v>16019.161741625936</v>
      </c>
      <c r="M139" s="49">
        <v>7713</v>
      </c>
      <c r="N139" s="24">
        <v>1.022851128995377E-2</v>
      </c>
      <c r="O139" s="24">
        <v>1.8252334918960788E-2</v>
      </c>
      <c r="P139" s="24">
        <v>1.4234356602652355E-2</v>
      </c>
      <c r="Q139" s="24">
        <v>1.4238400937188971E-2</v>
      </c>
      <c r="R139" s="24">
        <v>4.0119133433854474E-3</v>
      </c>
      <c r="S139" s="24">
        <v>0.28176712828101491</v>
      </c>
    </row>
    <row r="140" spans="1:19" s="29" customFormat="1" x14ac:dyDescent="0.35">
      <c r="A140" s="25"/>
      <c r="B140" s="26"/>
      <c r="C140" s="25"/>
      <c r="D140" s="25"/>
      <c r="E140" s="25"/>
      <c r="F140" s="25"/>
      <c r="G140" s="27"/>
      <c r="H140" s="27"/>
      <c r="I140" s="26" t="e">
        <v>#DIV/0!</v>
      </c>
      <c r="J140" s="27"/>
      <c r="K140" s="50">
        <f>SUM(K114:K139)</f>
        <v>1386321</v>
      </c>
      <c r="L140" s="50">
        <f t="shared" ref="L140:P140" si="27">SUM(L114:L139)</f>
        <v>877649.98300524638</v>
      </c>
      <c r="M140" s="50">
        <f t="shared" si="27"/>
        <v>541858</v>
      </c>
      <c r="N140" s="28">
        <f>SUM(N114:N139)</f>
        <v>1.0000000000000002</v>
      </c>
      <c r="O140" s="28">
        <f t="shared" si="27"/>
        <v>0.99999998063606965</v>
      </c>
      <c r="P140" s="28">
        <f t="shared" si="27"/>
        <v>1</v>
      </c>
      <c r="Q140" s="28"/>
      <c r="R140" s="28"/>
      <c r="S140" s="28"/>
    </row>
    <row r="141" spans="1:19" ht="25.15" x14ac:dyDescent="0.35">
      <c r="A141" s="57">
        <v>12</v>
      </c>
      <c r="B141" s="58">
        <v>8.5</v>
      </c>
      <c r="C141" s="57" t="s">
        <v>303</v>
      </c>
      <c r="D141" s="6">
        <v>128</v>
      </c>
      <c r="E141" s="6" t="s">
        <v>578</v>
      </c>
      <c r="F141" s="6" t="s">
        <v>794</v>
      </c>
      <c r="G141" s="21">
        <v>830.43417999999997</v>
      </c>
      <c r="H141" s="21">
        <v>830.43200000000002</v>
      </c>
      <c r="I141" s="7">
        <v>-2.6251327949350514</v>
      </c>
      <c r="J141" s="21">
        <v>1.02</v>
      </c>
      <c r="K141" s="49">
        <v>8922</v>
      </c>
      <c r="L141" s="49">
        <v>4554</v>
      </c>
      <c r="M141" s="49">
        <v>7803</v>
      </c>
      <c r="N141" s="24">
        <v>0.77643373074580102</v>
      </c>
      <c r="O141" s="24">
        <f>L141/7806</f>
        <v>0.58339738662567253</v>
      </c>
      <c r="P141" s="24">
        <v>0.58992968927194378</v>
      </c>
      <c r="Q141" s="24">
        <f>AVERAGE(N141:P141)</f>
        <v>0.64992026888113907</v>
      </c>
      <c r="R141" s="24">
        <f>STDEV(N141:P141)</f>
        <v>0.10961254384969586</v>
      </c>
      <c r="S141" s="24">
        <f>R141/Q141</f>
        <v>0.16865537066323191</v>
      </c>
    </row>
    <row r="142" spans="1:19" ht="25.15" x14ac:dyDescent="0.35">
      <c r="A142" s="57"/>
      <c r="B142" s="58"/>
      <c r="C142" s="57"/>
      <c r="D142" s="6">
        <v>129</v>
      </c>
      <c r="E142" s="6" t="s">
        <v>579</v>
      </c>
      <c r="F142" s="6" t="s">
        <v>794</v>
      </c>
      <c r="G142" s="21">
        <v>885.48898000000008</v>
      </c>
      <c r="H142" s="21">
        <v>885.49220000000003</v>
      </c>
      <c r="I142" s="7">
        <v>3.6364088912117762</v>
      </c>
      <c r="J142" s="21">
        <v>1.0669999999999999</v>
      </c>
      <c r="K142" s="49">
        <v>2569</v>
      </c>
      <c r="L142" s="49">
        <v>3252</v>
      </c>
      <c r="M142" s="49">
        <v>5424</v>
      </c>
      <c r="N142" s="24">
        <v>0.22356626925419895</v>
      </c>
      <c r="O142" s="24">
        <f>L142/7806</f>
        <v>0.41660261337432741</v>
      </c>
      <c r="P142" s="24">
        <v>0.41007031072805628</v>
      </c>
      <c r="Q142" s="24">
        <f>AVERAGE(N142:P142)</f>
        <v>0.35007973111886087</v>
      </c>
      <c r="R142" s="24">
        <f>STDEV(N142:P142)</f>
        <v>0.10961254384969611</v>
      </c>
      <c r="S142" s="24">
        <f>R142/Q142</f>
        <v>0.31310736985364029</v>
      </c>
    </row>
    <row r="143" spans="1:19" s="29" customFormat="1" x14ac:dyDescent="0.35">
      <c r="A143" s="25"/>
      <c r="B143" s="26"/>
      <c r="C143" s="25"/>
      <c r="D143" s="25"/>
      <c r="E143" s="25"/>
      <c r="F143" s="25"/>
      <c r="G143" s="27"/>
      <c r="H143" s="27"/>
      <c r="I143" s="26" t="e">
        <v>#DIV/0!</v>
      </c>
      <c r="J143" s="27"/>
      <c r="K143" s="50">
        <f>SUM(K141:K142)</f>
        <v>11491</v>
      </c>
      <c r="L143" s="50">
        <f t="shared" ref="L143:P143" si="28">SUM(L141:L142)</f>
        <v>7806</v>
      </c>
      <c r="M143" s="50">
        <f t="shared" si="28"/>
        <v>13227</v>
      </c>
      <c r="N143" s="28">
        <f t="shared" si="28"/>
        <v>1</v>
      </c>
      <c r="O143" s="28">
        <f t="shared" si="28"/>
        <v>1</v>
      </c>
      <c r="P143" s="28">
        <f t="shared" si="28"/>
        <v>1</v>
      </c>
      <c r="Q143" s="28"/>
      <c r="R143" s="28"/>
      <c r="S143" s="28"/>
    </row>
    <row r="144" spans="1:19" ht="25.15" x14ac:dyDescent="0.35">
      <c r="A144" s="57">
        <v>13</v>
      </c>
      <c r="B144" s="58">
        <v>8.3000000000000007</v>
      </c>
      <c r="C144" s="57" t="s">
        <v>685</v>
      </c>
      <c r="D144" s="6">
        <v>130</v>
      </c>
      <c r="E144" s="6" t="s">
        <v>686</v>
      </c>
      <c r="F144" s="6" t="s">
        <v>794</v>
      </c>
      <c r="G144" s="21">
        <v>924.46832500000005</v>
      </c>
      <c r="H144" s="21">
        <v>924.46719999999993</v>
      </c>
      <c r="I144" s="7">
        <v>-1.216915679740034</v>
      </c>
      <c r="J144" s="21">
        <v>1.073</v>
      </c>
      <c r="K144" s="49">
        <v>20118</v>
      </c>
      <c r="L144" s="49">
        <v>5635</v>
      </c>
      <c r="M144" s="49">
        <v>10003</v>
      </c>
      <c r="N144" s="24">
        <f>K144/58953</f>
        <v>0.34125489796956898</v>
      </c>
      <c r="O144" s="24">
        <f>L144/14229</f>
        <v>0.3960222081664207</v>
      </c>
      <c r="P144" s="24">
        <f>M144/26883</f>
        <v>0.37209388833091545</v>
      </c>
      <c r="Q144" s="24">
        <f>AVERAGE(N144:P144)</f>
        <v>0.36979033148896839</v>
      </c>
      <c r="R144" s="24">
        <f>STDEV(N144:P144)</f>
        <v>2.7456226017838016E-2</v>
      </c>
      <c r="S144" s="24">
        <f>R144/Q144</f>
        <v>7.4248090552516494E-2</v>
      </c>
    </row>
    <row r="145" spans="1:19" ht="25.15" x14ac:dyDescent="0.35">
      <c r="A145" s="57"/>
      <c r="B145" s="58"/>
      <c r="C145" s="57"/>
      <c r="D145" s="6">
        <v>131</v>
      </c>
      <c r="E145" s="6" t="s">
        <v>687</v>
      </c>
      <c r="F145" s="6" t="s">
        <v>794</v>
      </c>
      <c r="G145" s="21">
        <v>979.52312500000005</v>
      </c>
      <c r="H145" s="21">
        <v>979.51769999999999</v>
      </c>
      <c r="I145" s="7">
        <v>-5.5384093153076899</v>
      </c>
      <c r="J145" s="21">
        <v>1.1220000000000001</v>
      </c>
      <c r="K145" s="49">
        <v>33214</v>
      </c>
      <c r="L145" s="49">
        <v>7350</v>
      </c>
      <c r="M145" s="49">
        <v>13792</v>
      </c>
      <c r="N145" s="24">
        <f t="shared" ref="N145:N146" si="29">K145/58953</f>
        <v>0.56339796108764606</v>
      </c>
      <c r="O145" s="24">
        <f t="shared" ref="O145:O146" si="30">L145/14229</f>
        <v>0.516550706304027</v>
      </c>
      <c r="P145" s="24">
        <f t="shared" ref="P145:P146" si="31">M145/26883</f>
        <v>0.51303797939218099</v>
      </c>
      <c r="Q145" s="24">
        <f t="shared" ref="Q145:Q146" si="32">AVERAGE(N145:P145)</f>
        <v>0.53099554892795131</v>
      </c>
      <c r="R145" s="24">
        <f t="shared" ref="R145:R146" si="33">STDEV(N145:P145)</f>
        <v>2.8116223927020331E-2</v>
      </c>
      <c r="S145" s="24">
        <f t="shared" ref="S145:S146" si="34">R145/Q145</f>
        <v>5.2950018100500706E-2</v>
      </c>
    </row>
    <row r="146" spans="1:19" ht="25.15" x14ac:dyDescent="0.35">
      <c r="A146" s="57"/>
      <c r="B146" s="58"/>
      <c r="C146" s="57"/>
      <c r="D146" s="6">
        <v>132</v>
      </c>
      <c r="E146" s="6" t="s">
        <v>688</v>
      </c>
      <c r="F146" s="6" t="s">
        <v>794</v>
      </c>
      <c r="G146" s="21">
        <v>978.51532500000008</v>
      </c>
      <c r="H146" s="21">
        <v>978.51289999999995</v>
      </c>
      <c r="I146" s="7">
        <v>-2.4782442729041976</v>
      </c>
      <c r="J146" s="21">
        <v>1.119</v>
      </c>
      <c r="K146" s="49">
        <v>5621</v>
      </c>
      <c r="L146" s="49">
        <v>1244</v>
      </c>
      <c r="M146" s="49">
        <v>3088</v>
      </c>
      <c r="N146" s="24">
        <f t="shared" si="29"/>
        <v>9.534714094278493E-2</v>
      </c>
      <c r="O146" s="24">
        <f t="shared" si="30"/>
        <v>8.742708552955232E-2</v>
      </c>
      <c r="P146" s="24">
        <f t="shared" si="31"/>
        <v>0.11486813227690362</v>
      </c>
      <c r="Q146" s="24">
        <f t="shared" si="32"/>
        <v>9.9214119583080296E-2</v>
      </c>
      <c r="R146" s="24">
        <f t="shared" si="33"/>
        <v>1.4123310677775062E-2</v>
      </c>
      <c r="S146" s="24">
        <f t="shared" si="34"/>
        <v>0.1423518218689471</v>
      </c>
    </row>
    <row r="147" spans="1:19" s="29" customFormat="1" x14ac:dyDescent="0.35">
      <c r="A147" s="25"/>
      <c r="B147" s="26"/>
      <c r="C147" s="25"/>
      <c r="D147" s="25"/>
      <c r="E147" s="25"/>
      <c r="F147" s="25"/>
      <c r="G147" s="27"/>
      <c r="H147" s="27"/>
      <c r="I147" s="26" t="e">
        <v>#DIV/0!</v>
      </c>
      <c r="J147" s="27"/>
      <c r="K147" s="50">
        <f>SUM(K144:K146)</f>
        <v>58953</v>
      </c>
      <c r="L147" s="50">
        <f t="shared" ref="L147:P147" si="35">SUM(L144:L146)</f>
        <v>14229</v>
      </c>
      <c r="M147" s="50">
        <f t="shared" si="35"/>
        <v>26883</v>
      </c>
      <c r="N147" s="28">
        <f t="shared" si="35"/>
        <v>1</v>
      </c>
      <c r="O147" s="28">
        <f t="shared" si="35"/>
        <v>1</v>
      </c>
      <c r="P147" s="28">
        <f t="shared" si="35"/>
        <v>1</v>
      </c>
      <c r="Q147" s="28"/>
      <c r="R147" s="28"/>
      <c r="S147" s="28"/>
    </row>
    <row r="148" spans="1:19" ht="25.15" x14ac:dyDescent="0.35">
      <c r="A148" s="57">
        <v>14</v>
      </c>
      <c r="B148" s="58">
        <v>9</v>
      </c>
      <c r="C148" s="57" t="s">
        <v>690</v>
      </c>
      <c r="D148" s="6">
        <v>133</v>
      </c>
      <c r="E148" s="6" t="s">
        <v>691</v>
      </c>
      <c r="F148" s="6" t="s">
        <v>794</v>
      </c>
      <c r="G148" s="21">
        <v>924.46832500000005</v>
      </c>
      <c r="H148" s="21">
        <v>924.46719999999993</v>
      </c>
      <c r="I148" s="7">
        <v>-1.216915679740034</v>
      </c>
      <c r="J148" s="21">
        <v>1.073</v>
      </c>
      <c r="K148" s="49">
        <v>5288</v>
      </c>
      <c r="L148" s="49">
        <v>2613</v>
      </c>
      <c r="M148" s="49">
        <v>2789</v>
      </c>
      <c r="N148" s="24">
        <v>0.34929651892463176</v>
      </c>
      <c r="O148" s="24">
        <v>0.39777743948850663</v>
      </c>
      <c r="P148" s="24">
        <v>0.40912424820302185</v>
      </c>
      <c r="Q148" s="24">
        <v>0.38539940220538677</v>
      </c>
      <c r="R148" s="24">
        <v>3.1776581831418134E-2</v>
      </c>
      <c r="S148" s="24">
        <v>8.245104078932583E-2</v>
      </c>
    </row>
    <row r="149" spans="1:19" ht="25.15" x14ac:dyDescent="0.35">
      <c r="A149" s="57"/>
      <c r="B149" s="58"/>
      <c r="C149" s="57"/>
      <c r="D149" s="6">
        <v>134</v>
      </c>
      <c r="E149" s="6" t="s">
        <v>692</v>
      </c>
      <c r="F149" s="6" t="s">
        <v>794</v>
      </c>
      <c r="G149" s="21">
        <v>979.52312500000028</v>
      </c>
      <c r="H149" s="21">
        <v>979.51769999999999</v>
      </c>
      <c r="I149" s="7">
        <v>-5.5384093155398153</v>
      </c>
      <c r="J149" s="21">
        <v>1.1220000000000001</v>
      </c>
      <c r="K149" s="49">
        <v>9851</v>
      </c>
      <c r="L149" s="49">
        <v>3956</v>
      </c>
      <c r="M149" s="49">
        <v>4028</v>
      </c>
      <c r="N149" s="24">
        <v>0.65070348107536824</v>
      </c>
      <c r="O149" s="24">
        <v>0.60222256051149337</v>
      </c>
      <c r="P149" s="24">
        <v>0.59087575179697815</v>
      </c>
      <c r="Q149" s="24">
        <v>0.61460059779461318</v>
      </c>
      <c r="R149" s="24">
        <v>3.1776581831418134E-2</v>
      </c>
      <c r="S149" s="24">
        <v>5.1702816341934653E-2</v>
      </c>
    </row>
    <row r="150" spans="1:19" s="29" customFormat="1" x14ac:dyDescent="0.35">
      <c r="A150" s="25"/>
      <c r="B150" s="26"/>
      <c r="C150" s="25"/>
      <c r="D150" s="25"/>
      <c r="E150" s="25">
        <v>0</v>
      </c>
      <c r="F150" s="25"/>
      <c r="G150" s="27"/>
      <c r="H150" s="27"/>
      <c r="I150" s="26" t="e">
        <v>#DIV/0!</v>
      </c>
      <c r="J150" s="27">
        <v>2.1950000000000003</v>
      </c>
      <c r="K150" s="50">
        <f>SUM(K148:K149)</f>
        <v>15139</v>
      </c>
      <c r="L150" s="50">
        <f t="shared" ref="L150:P150" si="36">SUM(L148:L149)</f>
        <v>6569</v>
      </c>
      <c r="M150" s="50">
        <f t="shared" si="36"/>
        <v>6817</v>
      </c>
      <c r="N150" s="28">
        <f t="shared" si="36"/>
        <v>1</v>
      </c>
      <c r="O150" s="28">
        <f t="shared" si="36"/>
        <v>1</v>
      </c>
      <c r="P150" s="28">
        <f t="shared" si="36"/>
        <v>1</v>
      </c>
      <c r="Q150" s="28"/>
      <c r="R150" s="28"/>
      <c r="S150" s="28"/>
    </row>
    <row r="151" spans="1:19" ht="25.15" x14ac:dyDescent="0.35">
      <c r="A151" s="57">
        <v>15</v>
      </c>
      <c r="B151" s="58">
        <v>8.5</v>
      </c>
      <c r="C151" s="57" t="s">
        <v>304</v>
      </c>
      <c r="D151" s="6">
        <v>135</v>
      </c>
      <c r="E151" s="6" t="s">
        <v>580</v>
      </c>
      <c r="F151" s="6" t="s">
        <v>794</v>
      </c>
      <c r="G151" s="21">
        <v>889.44745</v>
      </c>
      <c r="H151" s="21">
        <v>889.44029999999998</v>
      </c>
      <c r="I151" s="7">
        <v>-8.0386986325321317</v>
      </c>
      <c r="J151" s="21">
        <v>1.091</v>
      </c>
      <c r="K151" s="49">
        <v>3857.3422530783732</v>
      </c>
      <c r="L151" s="49">
        <v>2106.5</v>
      </c>
      <c r="M151" s="49">
        <v>2463</v>
      </c>
      <c r="N151" s="24">
        <v>8.9078356436035847E-3</v>
      </c>
      <c r="O151" s="24">
        <v>7.2184661145016978E-3</v>
      </c>
      <c r="P151" s="24">
        <v>6.434707185553651E-3</v>
      </c>
      <c r="Q151" s="24">
        <v>7.5203363145529773E-3</v>
      </c>
      <c r="R151" s="24">
        <v>1.263896873072863E-3</v>
      </c>
      <c r="S151" s="24">
        <v>0.16806387642890827</v>
      </c>
    </row>
    <row r="152" spans="1:19" ht="25.15" x14ac:dyDescent="0.35">
      <c r="A152" s="57"/>
      <c r="B152" s="58"/>
      <c r="C152" s="57"/>
      <c r="D152" s="6">
        <v>136</v>
      </c>
      <c r="E152" s="6" t="s">
        <v>260</v>
      </c>
      <c r="F152" s="6" t="s">
        <v>794</v>
      </c>
      <c r="G152" s="21">
        <v>896.45527500000003</v>
      </c>
      <c r="H152" s="21">
        <v>896.45370000000003</v>
      </c>
      <c r="I152" s="7">
        <v>-1.7569197749464374</v>
      </c>
      <c r="J152" s="21">
        <v>1.0920000000000001</v>
      </c>
      <c r="K152" s="49">
        <v>3767.6956660321471</v>
      </c>
      <c r="L152" s="49">
        <v>1225.5</v>
      </c>
      <c r="M152" s="49">
        <v>1562</v>
      </c>
      <c r="N152" s="24">
        <v>8.7008130329497106E-3</v>
      </c>
      <c r="O152" s="24">
        <v>4.1994921544371375E-3</v>
      </c>
      <c r="P152" s="24">
        <v>4.0808009028967937E-3</v>
      </c>
      <c r="Q152" s="24">
        <v>5.6603686967612137E-3</v>
      </c>
      <c r="R152" s="24">
        <v>2.6337707235812293E-3</v>
      </c>
      <c r="S152" s="24">
        <v>0.46530020651980447</v>
      </c>
    </row>
    <row r="153" spans="1:19" ht="25.15" x14ac:dyDescent="0.35">
      <c r="A153" s="57"/>
      <c r="B153" s="58"/>
      <c r="C153" s="57"/>
      <c r="D153" s="6">
        <v>137</v>
      </c>
      <c r="E153" s="6" t="s">
        <v>261</v>
      </c>
      <c r="F153" s="6" t="s">
        <v>794</v>
      </c>
      <c r="G153" s="21">
        <v>903.46310000000005</v>
      </c>
      <c r="H153" s="21">
        <v>903.46230000000003</v>
      </c>
      <c r="I153" s="7">
        <v>-0.88548165390103617</v>
      </c>
      <c r="J153" s="21">
        <v>1.097</v>
      </c>
      <c r="K153" s="49">
        <v>102109.41573033709</v>
      </c>
      <c r="L153" s="49">
        <v>65212.000000000007</v>
      </c>
      <c r="M153" s="49">
        <v>80407</v>
      </c>
      <c r="N153" s="24">
        <v>0.23580326383129288</v>
      </c>
      <c r="O153" s="24">
        <v>0.22346575469208868</v>
      </c>
      <c r="P153" s="24">
        <v>0.21006719474982236</v>
      </c>
      <c r="Q153" s="24">
        <v>0.22311207109106798</v>
      </c>
      <c r="R153" s="24">
        <v>1.2871679455641325E-2</v>
      </c>
      <c r="S153" s="24">
        <v>5.7691542159489316E-2</v>
      </c>
    </row>
    <row r="154" spans="1:19" ht="25.15" x14ac:dyDescent="0.35">
      <c r="A154" s="57"/>
      <c r="B154" s="58"/>
      <c r="C154" s="57"/>
      <c r="D154" s="6">
        <v>138</v>
      </c>
      <c r="E154" s="6" t="s">
        <v>262</v>
      </c>
      <c r="F154" s="6" t="s">
        <v>794</v>
      </c>
      <c r="G154" s="21">
        <v>917.47874999999999</v>
      </c>
      <c r="H154" s="21">
        <v>917.47659999999996</v>
      </c>
      <c r="I154" s="7">
        <v>-2.3433785251470294</v>
      </c>
      <c r="J154" s="21">
        <v>1.107</v>
      </c>
      <c r="K154" s="49">
        <v>5546.5651972239348</v>
      </c>
      <c r="L154" s="49">
        <v>6780.5</v>
      </c>
      <c r="M154" s="49">
        <v>8228</v>
      </c>
      <c r="N154" s="24">
        <v>1.2808791111022693E-2</v>
      </c>
      <c r="O154" s="24">
        <v>2.3235133866308457E-2</v>
      </c>
      <c r="P154" s="24">
        <v>2.1496049826526774E-2</v>
      </c>
      <c r="Q154" s="24">
        <v>1.9179991601285976E-2</v>
      </c>
      <c r="R154" s="24">
        <v>5.5857184040823292E-3</v>
      </c>
      <c r="S154" s="24">
        <v>0.29122632168972479</v>
      </c>
    </row>
    <row r="155" spans="1:19" ht="25.15" x14ac:dyDescent="0.35">
      <c r="A155" s="57"/>
      <c r="B155" s="58"/>
      <c r="C155" s="57"/>
      <c r="D155" s="6">
        <v>139</v>
      </c>
      <c r="E155" s="6" t="s">
        <v>263</v>
      </c>
      <c r="F155" s="6" t="s">
        <v>794</v>
      </c>
      <c r="G155" s="21">
        <v>931.49440000000004</v>
      </c>
      <c r="H155" s="21">
        <v>931.49419999999998</v>
      </c>
      <c r="I155" s="7">
        <v>-0.21470875194041181</v>
      </c>
      <c r="J155" s="21">
        <v>1.113</v>
      </c>
      <c r="K155" s="49">
        <v>4479.0091083466505</v>
      </c>
      <c r="L155" s="49">
        <v>4930.5</v>
      </c>
      <c r="M155" s="49">
        <v>6083</v>
      </c>
      <c r="N155" s="24">
        <v>1.0343463028595496E-2</v>
      </c>
      <c r="O155" s="24">
        <v>1.6895631225991276E-2</v>
      </c>
      <c r="P155" s="24">
        <v>1.5892133093675542E-2</v>
      </c>
      <c r="Q155" s="24">
        <v>1.4377075782754106E-2</v>
      </c>
      <c r="R155" s="24">
        <v>3.5290616335328486E-3</v>
      </c>
      <c r="S155" s="24">
        <v>0.24546449409177512</v>
      </c>
    </row>
    <row r="156" spans="1:19" ht="25.15" x14ac:dyDescent="0.35">
      <c r="A156" s="57"/>
      <c r="B156" s="58"/>
      <c r="C156" s="57"/>
      <c r="D156" s="6">
        <v>140</v>
      </c>
      <c r="E156" s="6" t="s">
        <v>264</v>
      </c>
      <c r="F156" s="6" t="s">
        <v>794</v>
      </c>
      <c r="G156" s="21">
        <v>945.51005000000021</v>
      </c>
      <c r="H156" s="21">
        <v>945.50929999999994</v>
      </c>
      <c r="I156" s="7">
        <v>-0.79322266354173798</v>
      </c>
      <c r="J156" s="21">
        <v>1.123</v>
      </c>
      <c r="K156" s="49">
        <v>27209.399290512079</v>
      </c>
      <c r="L156" s="49">
        <v>16228</v>
      </c>
      <c r="M156" s="49">
        <v>22107</v>
      </c>
      <c r="N156" s="24">
        <v>6.2835196085500422E-2</v>
      </c>
      <c r="O156" s="24">
        <v>5.5609431809225521E-2</v>
      </c>
      <c r="P156" s="24">
        <v>5.7755611754378634E-2</v>
      </c>
      <c r="Q156" s="24">
        <v>5.8733413216368192E-2</v>
      </c>
      <c r="R156" s="24">
        <v>3.7107935968434466E-3</v>
      </c>
      <c r="S156" s="24">
        <v>6.318028177884441E-2</v>
      </c>
    </row>
    <row r="157" spans="1:19" ht="25.15" x14ac:dyDescent="0.35">
      <c r="A157" s="57"/>
      <c r="B157" s="58"/>
      <c r="C157" s="57"/>
      <c r="D157" s="6">
        <v>141</v>
      </c>
      <c r="E157" s="6" t="s">
        <v>265</v>
      </c>
      <c r="F157" s="6" t="s">
        <v>794</v>
      </c>
      <c r="G157" s="21">
        <v>952.51787500000023</v>
      </c>
      <c r="H157" s="21">
        <v>952.51519999999994</v>
      </c>
      <c r="I157" s="7">
        <v>-2.8083462478799754</v>
      </c>
      <c r="J157" s="21">
        <v>1.139</v>
      </c>
      <c r="K157" s="49">
        <v>7723.4733872397092</v>
      </c>
      <c r="L157" s="49">
        <v>6825.5000000000009</v>
      </c>
      <c r="M157" s="49">
        <v>6955</v>
      </c>
      <c r="N157" s="24">
        <v>1.7835967621585E-2</v>
      </c>
      <c r="O157" s="24">
        <v>2.3389337984586443E-2</v>
      </c>
      <c r="P157" s="24">
        <v>1.817027546712369E-2</v>
      </c>
      <c r="Q157" s="24">
        <v>1.9798527024431713E-2</v>
      </c>
      <c r="R157" s="24">
        <v>3.114222687537404E-3</v>
      </c>
      <c r="S157" s="24">
        <v>0.15729567576892975</v>
      </c>
    </row>
    <row r="158" spans="1:19" ht="25.15" x14ac:dyDescent="0.35">
      <c r="A158" s="57"/>
      <c r="B158" s="58"/>
      <c r="C158" s="57"/>
      <c r="D158" s="6">
        <v>142</v>
      </c>
      <c r="E158" s="6" t="s">
        <v>266</v>
      </c>
      <c r="F158" s="6" t="s">
        <v>794</v>
      </c>
      <c r="G158" s="21">
        <v>902.45529999999997</v>
      </c>
      <c r="H158" s="21">
        <v>902.44780000000003</v>
      </c>
      <c r="I158" s="7">
        <v>-8.310660926847385</v>
      </c>
      <c r="J158" s="21">
        <v>1.091</v>
      </c>
      <c r="K158" s="49">
        <v>5553.9869190273266</v>
      </c>
      <c r="L158" s="49">
        <v>2710.5</v>
      </c>
      <c r="M158" s="49">
        <v>3476</v>
      </c>
      <c r="N158" s="24">
        <v>1.282593023783064E-2</v>
      </c>
      <c r="O158" s="24">
        <v>9.2882280576106584E-3</v>
      </c>
      <c r="P158" s="24">
        <v>9.0812189106717379E-3</v>
      </c>
      <c r="Q158" s="24">
        <v>1.0398459068704345E-2</v>
      </c>
      <c r="R158" s="24">
        <v>2.1047981861531595E-3</v>
      </c>
      <c r="S158" s="24">
        <v>0.20241443200828205</v>
      </c>
    </row>
    <row r="159" spans="1:19" ht="25.15" x14ac:dyDescent="0.35">
      <c r="A159" s="57"/>
      <c r="B159" s="58"/>
      <c r="C159" s="57"/>
      <c r="D159" s="6">
        <v>143</v>
      </c>
      <c r="E159" s="6" t="s">
        <v>267</v>
      </c>
      <c r="F159" s="6" t="s">
        <v>794</v>
      </c>
      <c r="G159" s="21">
        <v>944.50225000000023</v>
      </c>
      <c r="H159" s="21">
        <v>944.50170000000003</v>
      </c>
      <c r="I159" s="7">
        <v>-0.58231730014724592</v>
      </c>
      <c r="J159" s="21">
        <v>1.1180000000000001</v>
      </c>
      <c r="K159" s="49">
        <v>13745.028779880688</v>
      </c>
      <c r="L159" s="49">
        <v>9475.5</v>
      </c>
      <c r="M159" s="49">
        <v>14069</v>
      </c>
      <c r="N159" s="24">
        <v>3.1741662848316247E-2</v>
      </c>
      <c r="O159" s="24">
        <v>3.2470247172067812E-2</v>
      </c>
      <c r="P159" s="24">
        <v>3.6755946160598588E-2</v>
      </c>
      <c r="Q159" s="24">
        <v>3.3655952060327551E-2</v>
      </c>
      <c r="R159" s="24">
        <v>2.7092769045430859E-3</v>
      </c>
      <c r="S159" s="24">
        <v>8.0499190743044999E-2</v>
      </c>
    </row>
    <row r="160" spans="1:19" ht="25.15" x14ac:dyDescent="0.35">
      <c r="A160" s="57"/>
      <c r="B160" s="58"/>
      <c r="C160" s="57"/>
      <c r="D160" s="6">
        <v>144</v>
      </c>
      <c r="E160" s="6" t="s">
        <v>268</v>
      </c>
      <c r="F160" s="6" t="s">
        <v>794</v>
      </c>
      <c r="G160" s="21">
        <v>951.51007500000026</v>
      </c>
      <c r="H160" s="21">
        <v>951.5086</v>
      </c>
      <c r="I160" s="7">
        <v>-1.5501675063766633</v>
      </c>
      <c r="J160" s="21">
        <v>1.1279999999999999</v>
      </c>
      <c r="K160" s="49">
        <v>3467.3112414633088</v>
      </c>
      <c r="L160" s="49">
        <v>4281</v>
      </c>
      <c r="M160" s="49">
        <v>5222</v>
      </c>
      <c r="N160" s="24">
        <v>8.0071294268807304E-3</v>
      </c>
      <c r="O160" s="24">
        <v>1.4669951785512352E-2</v>
      </c>
      <c r="P160" s="24">
        <v>1.3642728754754838E-2</v>
      </c>
      <c r="Q160" s="24">
        <v>1.2106603322382642E-2</v>
      </c>
      <c r="R160" s="24">
        <v>3.5872080304403557E-3</v>
      </c>
      <c r="S160" s="24">
        <v>0.29630177308348238</v>
      </c>
    </row>
    <row r="161" spans="1:19" ht="25.15" x14ac:dyDescent="0.35">
      <c r="A161" s="57"/>
      <c r="B161" s="58"/>
      <c r="C161" s="57"/>
      <c r="D161" s="6">
        <v>145</v>
      </c>
      <c r="E161" s="6" t="s">
        <v>269</v>
      </c>
      <c r="F161" s="6" t="s">
        <v>794</v>
      </c>
      <c r="G161" s="21">
        <v>958.51790000000005</v>
      </c>
      <c r="H161" s="21">
        <v>958.51580000000001</v>
      </c>
      <c r="I161" s="7">
        <v>-2.1908824029695126</v>
      </c>
      <c r="J161" s="21">
        <v>1.131</v>
      </c>
      <c r="K161" s="49">
        <v>192659.30444342369</v>
      </c>
      <c r="L161" s="49">
        <v>107247</v>
      </c>
      <c r="M161" s="49">
        <v>145308</v>
      </c>
      <c r="N161" s="24">
        <v>0.44491188662955672</v>
      </c>
      <c r="O161" s="24">
        <v>0.36750953495464683</v>
      </c>
      <c r="P161" s="24">
        <v>0.37962421101032479</v>
      </c>
      <c r="Q161" s="24">
        <v>0.39734854419817611</v>
      </c>
      <c r="R161" s="24">
        <v>4.1634060592465424E-2</v>
      </c>
      <c r="S161" s="24">
        <v>0.10477969832878158</v>
      </c>
    </row>
    <row r="162" spans="1:19" ht="25.15" x14ac:dyDescent="0.35">
      <c r="A162" s="57"/>
      <c r="B162" s="58"/>
      <c r="C162" s="57"/>
      <c r="D162" s="6">
        <v>146</v>
      </c>
      <c r="E162" s="6" t="s">
        <v>270</v>
      </c>
      <c r="F162" s="6" t="s">
        <v>794</v>
      </c>
      <c r="G162" s="21">
        <v>965.52572500000031</v>
      </c>
      <c r="H162" s="21">
        <v>965.52350000000001</v>
      </c>
      <c r="I162" s="7">
        <v>-2.3044440377744775</v>
      </c>
      <c r="J162" s="21">
        <v>1.1379999999999999</v>
      </c>
      <c r="K162" s="49">
        <v>3913.9817089463595</v>
      </c>
      <c r="L162" s="49">
        <v>7370.5</v>
      </c>
      <c r="M162" s="49">
        <v>9334</v>
      </c>
      <c r="N162" s="24">
        <v>9.0386342429273851E-3</v>
      </c>
      <c r="O162" s="24">
        <v>2.5256921194842043E-2</v>
      </c>
      <c r="P162" s="24">
        <v>2.4385528570831417E-2</v>
      </c>
      <c r="Q162" s="24">
        <v>1.9560361336200285E-2</v>
      </c>
      <c r="R162" s="24">
        <v>9.1224934664421442E-3</v>
      </c>
      <c r="S162" s="24">
        <v>0.46637653106945326</v>
      </c>
    </row>
    <row r="163" spans="1:19" ht="25.15" x14ac:dyDescent="0.35">
      <c r="A163" s="57"/>
      <c r="B163" s="58"/>
      <c r="C163" s="57"/>
      <c r="D163" s="6">
        <v>147</v>
      </c>
      <c r="E163" s="6" t="s">
        <v>271</v>
      </c>
      <c r="F163" s="6" t="s">
        <v>794</v>
      </c>
      <c r="G163" s="21">
        <v>972.53354999999999</v>
      </c>
      <c r="H163" s="21">
        <v>972.53300000000002</v>
      </c>
      <c r="I163" s="7">
        <v>-0.56553318903561278</v>
      </c>
      <c r="J163" s="21">
        <v>1.1419999999999999</v>
      </c>
      <c r="K163" s="49">
        <v>14482.318248507061</v>
      </c>
      <c r="L163" s="49">
        <v>7730.4999999999991</v>
      </c>
      <c r="M163" s="49">
        <v>11792</v>
      </c>
      <c r="N163" s="24">
        <v>3.3444299787789844E-2</v>
      </c>
      <c r="O163" s="24">
        <v>2.6490554141065926E-2</v>
      </c>
      <c r="P163" s="24">
        <v>3.0807173013418048E-2</v>
      </c>
      <c r="Q163" s="24">
        <v>3.0247342314091274E-2</v>
      </c>
      <c r="R163" s="24">
        <v>3.5105131304076459E-3</v>
      </c>
      <c r="S163" s="24">
        <v>0.11606021758718979</v>
      </c>
    </row>
    <row r="164" spans="1:19" ht="25.15" x14ac:dyDescent="0.35">
      <c r="A164" s="57"/>
      <c r="B164" s="58"/>
      <c r="C164" s="57"/>
      <c r="D164" s="6">
        <v>148</v>
      </c>
      <c r="E164" s="6" t="s">
        <v>272</v>
      </c>
      <c r="F164" s="6" t="s">
        <v>794</v>
      </c>
      <c r="G164" s="21">
        <v>943.49445000000026</v>
      </c>
      <c r="H164" s="21">
        <v>943.49260000000004</v>
      </c>
      <c r="I164" s="7">
        <v>-1.9607958480494851</v>
      </c>
      <c r="J164" s="21">
        <v>1.1160000000000001</v>
      </c>
      <c r="K164" s="49">
        <v>2922.5959227880894</v>
      </c>
      <c r="L164" s="49">
        <v>2607</v>
      </c>
      <c r="M164" s="49">
        <v>3351</v>
      </c>
      <c r="N164" s="24">
        <v>6.7492077251080519E-3</v>
      </c>
      <c r="O164" s="24">
        <v>8.9335585855712923E-3</v>
      </c>
      <c r="P164" s="24">
        <v>8.7546503364962589E-3</v>
      </c>
      <c r="Q164" s="24">
        <v>8.1458055490585338E-3</v>
      </c>
      <c r="R164" s="24">
        <v>1.2127927076768688E-3</v>
      </c>
      <c r="S164" s="24">
        <v>0.14888554610992888</v>
      </c>
    </row>
    <row r="165" spans="1:19" ht="25.15" x14ac:dyDescent="0.35">
      <c r="A165" s="57"/>
      <c r="B165" s="58"/>
      <c r="C165" s="57"/>
      <c r="D165" s="6">
        <v>149</v>
      </c>
      <c r="E165" s="6" t="s">
        <v>273</v>
      </c>
      <c r="F165" s="6" t="s">
        <v>794</v>
      </c>
      <c r="G165" s="21">
        <v>957.51009999999997</v>
      </c>
      <c r="H165" s="21">
        <v>957.50850000000003</v>
      </c>
      <c r="I165" s="7">
        <v>-1.6710006504781807</v>
      </c>
      <c r="J165" s="21">
        <v>1.129</v>
      </c>
      <c r="K165" s="49">
        <v>18812.306995380353</v>
      </c>
      <c r="L165" s="49">
        <v>17028</v>
      </c>
      <c r="M165" s="49">
        <v>20979</v>
      </c>
      <c r="N165" s="24">
        <v>4.3443627191267896E-2</v>
      </c>
      <c r="O165" s="24">
        <v>5.8350838356389705E-2</v>
      </c>
      <c r="P165" s="24">
        <v>5.48086569410191E-2</v>
      </c>
      <c r="Q165" s="24">
        <v>5.2201040829558898E-2</v>
      </c>
      <c r="R165" s="24">
        <v>7.7881950745306546E-3</v>
      </c>
      <c r="S165" s="24">
        <v>0.14919616449717571</v>
      </c>
    </row>
    <row r="166" spans="1:19" ht="25.15" x14ac:dyDescent="0.35">
      <c r="A166" s="57"/>
      <c r="B166" s="58"/>
      <c r="C166" s="57"/>
      <c r="D166" s="6">
        <v>150</v>
      </c>
      <c r="E166" s="6" t="s">
        <v>274</v>
      </c>
      <c r="F166" s="6" t="s">
        <v>794</v>
      </c>
      <c r="G166" s="21">
        <v>971.52575000000036</v>
      </c>
      <c r="H166" s="21">
        <v>971.52409999999998</v>
      </c>
      <c r="I166" s="7">
        <v>-1.6983595137664889</v>
      </c>
      <c r="J166" s="21">
        <v>1.141</v>
      </c>
      <c r="K166" s="49">
        <v>5769.2168513256738</v>
      </c>
      <c r="L166" s="49">
        <v>6230.5</v>
      </c>
      <c r="M166" s="49">
        <v>7423</v>
      </c>
      <c r="N166" s="24">
        <v>1.3322964915261077E-2</v>
      </c>
      <c r="O166" s="24">
        <v>2.1350416865133077E-2</v>
      </c>
      <c r="P166" s="24">
        <v>1.9392948208836684E-2</v>
      </c>
      <c r="Q166" s="24">
        <v>1.8022109996410279E-2</v>
      </c>
      <c r="R166" s="24">
        <v>4.1856175476699085E-3</v>
      </c>
      <c r="S166" s="24">
        <v>0.2322490290262138</v>
      </c>
    </row>
    <row r="167" spans="1:19" ht="25.15" x14ac:dyDescent="0.35">
      <c r="A167" s="57"/>
      <c r="B167" s="58"/>
      <c r="C167" s="57"/>
      <c r="D167" s="6">
        <v>151</v>
      </c>
      <c r="E167" s="6" t="s">
        <v>275</v>
      </c>
      <c r="F167" s="6" t="s">
        <v>794</v>
      </c>
      <c r="G167" s="21">
        <v>956.50229999999999</v>
      </c>
      <c r="H167" s="21">
        <v>956.49979999999994</v>
      </c>
      <c r="I167" s="7">
        <v>-2.6136894809919116</v>
      </c>
      <c r="J167" s="21">
        <v>1.127</v>
      </c>
      <c r="K167" s="49">
        <v>2673.5776254374609</v>
      </c>
      <c r="L167" s="49">
        <v>3260.5</v>
      </c>
      <c r="M167" s="49">
        <v>5639</v>
      </c>
      <c r="N167" s="24">
        <v>6.1741449177361764E-3</v>
      </c>
      <c r="O167" s="24">
        <v>1.1172945058786037E-2</v>
      </c>
      <c r="P167" s="24">
        <v>1.4732161518204239E-2</v>
      </c>
      <c r="Q167" s="24">
        <v>1.0693083831575483E-2</v>
      </c>
      <c r="R167" s="24">
        <v>4.2991408596958942E-3</v>
      </c>
      <c r="S167" s="24">
        <v>0.40204873798903656</v>
      </c>
    </row>
    <row r="168" spans="1:19" ht="25.15" x14ac:dyDescent="0.35">
      <c r="A168" s="57"/>
      <c r="B168" s="58"/>
      <c r="C168" s="57"/>
      <c r="D168" s="6">
        <v>152</v>
      </c>
      <c r="E168" s="6" t="s">
        <v>276</v>
      </c>
      <c r="F168" s="6" t="s">
        <v>794</v>
      </c>
      <c r="G168" s="21">
        <v>912.46838000000002</v>
      </c>
      <c r="H168" s="21">
        <v>912.46809999999994</v>
      </c>
      <c r="I168" s="7">
        <v>-0.30685994849364073</v>
      </c>
      <c r="J168" s="21">
        <v>1.103</v>
      </c>
      <c r="K168" s="49">
        <v>2225.3483146067415</v>
      </c>
      <c r="L168" s="49">
        <v>2810.5</v>
      </c>
      <c r="M168" s="49">
        <v>5200</v>
      </c>
      <c r="N168" s="24">
        <v>5.1390402343653102E-3</v>
      </c>
      <c r="O168" s="24">
        <v>9.6309038760061822E-3</v>
      </c>
      <c r="P168" s="24">
        <v>1.3585252685699954E-2</v>
      </c>
      <c r="Q168" s="24">
        <v>9.4517322653571486E-3</v>
      </c>
      <c r="R168" s="24">
        <v>4.2259558732690309E-3</v>
      </c>
      <c r="S168" s="24">
        <v>0.44710913879333702</v>
      </c>
    </row>
    <row r="169" spans="1:19" ht="25.15" x14ac:dyDescent="0.35">
      <c r="A169" s="57"/>
      <c r="B169" s="58"/>
      <c r="C169" s="57"/>
      <c r="D169" s="6">
        <v>153</v>
      </c>
      <c r="E169" s="6" t="s">
        <v>277</v>
      </c>
      <c r="F169" s="6" t="s">
        <v>794</v>
      </c>
      <c r="G169" s="21">
        <v>911.46058000000005</v>
      </c>
      <c r="H169" s="21">
        <v>911.46050000000002</v>
      </c>
      <c r="I169" s="7">
        <v>-8.7771212250773459E-2</v>
      </c>
      <c r="J169" s="21">
        <v>1.103</v>
      </c>
      <c r="K169" s="49">
        <v>1533.3667862743448</v>
      </c>
      <c r="L169" s="49">
        <v>2660.5</v>
      </c>
      <c r="M169" s="49">
        <v>3527</v>
      </c>
      <c r="N169" s="24">
        <v>3.5410338044522404E-3</v>
      </c>
      <c r="O169" s="24">
        <v>9.1168901484128973E-3</v>
      </c>
      <c r="P169" s="24">
        <v>9.2144588889353334E-3</v>
      </c>
      <c r="Q169" s="24">
        <v>7.2907942806001574E-3</v>
      </c>
      <c r="R169" s="24">
        <v>3.2477542450349535E-3</v>
      </c>
      <c r="S169" s="24">
        <v>0.44545959192358497</v>
      </c>
    </row>
    <row r="170" spans="1:19" ht="25.15" x14ac:dyDescent="0.35">
      <c r="A170" s="57"/>
      <c r="B170" s="58"/>
      <c r="C170" s="57"/>
      <c r="D170" s="6">
        <v>154</v>
      </c>
      <c r="E170" s="6" t="s">
        <v>278</v>
      </c>
      <c r="F170" s="6" t="s">
        <v>794</v>
      </c>
      <c r="G170" s="21">
        <v>967.52318000000002</v>
      </c>
      <c r="H170" s="21">
        <v>967.52170000000001</v>
      </c>
      <c r="I170" s="7">
        <v>-1.529679113233261</v>
      </c>
      <c r="J170" s="21">
        <v>1.1359999999999999</v>
      </c>
      <c r="K170" s="49">
        <v>6865.0926681369529</v>
      </c>
      <c r="L170" s="49">
        <v>10622.5</v>
      </c>
      <c r="M170" s="49">
        <v>13722</v>
      </c>
      <c r="N170" s="24">
        <v>1.5853692297350178E-2</v>
      </c>
      <c r="O170" s="24">
        <v>3.6400738809064463E-2</v>
      </c>
      <c r="P170" s="24">
        <v>3.5849391798687458E-2</v>
      </c>
      <c r="Q170" s="24">
        <v>2.9367940968367368E-2</v>
      </c>
      <c r="R170" s="24">
        <v>1.1706928877294426E-2</v>
      </c>
      <c r="S170" s="24">
        <v>0.39862954266709161</v>
      </c>
    </row>
    <row r="171" spans="1:19" ht="25.15" x14ac:dyDescent="0.35">
      <c r="A171" s="57"/>
      <c r="B171" s="58"/>
      <c r="C171" s="57"/>
      <c r="D171" s="6">
        <v>155</v>
      </c>
      <c r="E171" s="6" t="s">
        <v>279</v>
      </c>
      <c r="F171" s="6" t="s">
        <v>794</v>
      </c>
      <c r="G171" s="21">
        <v>966.51538000000016</v>
      </c>
      <c r="H171" s="21">
        <v>966.51599999999996</v>
      </c>
      <c r="I171" s="7">
        <v>0.64147970392244813</v>
      </c>
      <c r="J171" s="21">
        <v>1.1359999999999999</v>
      </c>
      <c r="K171" s="49">
        <v>3711.2515186326709</v>
      </c>
      <c r="L171" s="49">
        <v>4478</v>
      </c>
      <c r="M171" s="49">
        <v>5921</v>
      </c>
      <c r="N171" s="24">
        <v>8.5704654632787515E-3</v>
      </c>
      <c r="O171" s="24">
        <v>1.5345023147751533E-2</v>
      </c>
      <c r="P171" s="24">
        <v>1.5468900221544121E-2</v>
      </c>
      <c r="Q171" s="24">
        <v>1.3128129610858135E-2</v>
      </c>
      <c r="R171" s="24">
        <v>3.9475388844127639E-3</v>
      </c>
      <c r="S171" s="24">
        <v>0.30069316813781277</v>
      </c>
    </row>
    <row r="172" spans="1:19" s="29" customFormat="1" x14ac:dyDescent="0.35">
      <c r="A172" s="25"/>
      <c r="B172" s="26"/>
      <c r="C172" s="25"/>
      <c r="D172" s="25"/>
      <c r="E172" s="25"/>
      <c r="F172" s="25"/>
      <c r="G172" s="27"/>
      <c r="H172" s="27"/>
      <c r="I172" s="26" t="e">
        <v>#DIV/0!</v>
      </c>
      <c r="J172" s="27"/>
      <c r="K172" s="50">
        <f>SUM(K151:K171)</f>
        <v>433027.58865660068</v>
      </c>
      <c r="L172" s="50">
        <f t="shared" ref="L172:P172" si="37">SUM(L151:L171)</f>
        <v>291821</v>
      </c>
      <c r="M172" s="50">
        <f t="shared" si="37"/>
        <v>382768</v>
      </c>
      <c r="N172" s="28">
        <f t="shared" si="37"/>
        <v>0.99999905007667111</v>
      </c>
      <c r="O172" s="28">
        <f t="shared" si="37"/>
        <v>0.99999999999999989</v>
      </c>
      <c r="P172" s="28">
        <f t="shared" si="37"/>
        <v>1</v>
      </c>
      <c r="Q172" s="28"/>
      <c r="R172" s="28"/>
      <c r="S172" s="28"/>
    </row>
    <row r="173" spans="1:19" ht="25.15" x14ac:dyDescent="0.35">
      <c r="A173" s="57">
        <v>16</v>
      </c>
      <c r="B173" s="58">
        <v>9</v>
      </c>
      <c r="C173" s="57" t="s">
        <v>305</v>
      </c>
      <c r="D173" s="6">
        <v>156</v>
      </c>
      <c r="E173" s="6" t="s">
        <v>581</v>
      </c>
      <c r="F173" s="6" t="s">
        <v>794</v>
      </c>
      <c r="G173" s="21">
        <v>911.46058000000005</v>
      </c>
      <c r="H173" s="21">
        <v>911.46050000000002</v>
      </c>
      <c r="I173" s="7">
        <v>-8.7771212250773459E-2</v>
      </c>
      <c r="J173" s="21">
        <v>1.093</v>
      </c>
      <c r="K173" s="49">
        <v>1533.3667862743448</v>
      </c>
      <c r="L173" s="49">
        <v>2999.5</v>
      </c>
      <c r="M173" s="49">
        <v>3891</v>
      </c>
      <c r="N173" s="24">
        <v>0.49591422583258243</v>
      </c>
      <c r="O173" s="24">
        <v>0.47915335463258785</v>
      </c>
      <c r="P173" s="24">
        <v>0.49484929416253337</v>
      </c>
      <c r="Q173" s="24">
        <v>0.48997229154256799</v>
      </c>
      <c r="R173" s="24">
        <v>9.3845919869786909E-3</v>
      </c>
      <c r="S173" s="24">
        <v>1.91533116238745E-2</v>
      </c>
    </row>
    <row r="174" spans="1:19" ht="25.15" x14ac:dyDescent="0.35">
      <c r="A174" s="57"/>
      <c r="B174" s="58"/>
      <c r="C174" s="57"/>
      <c r="D174" s="6">
        <v>157</v>
      </c>
      <c r="E174" s="6" t="s">
        <v>185</v>
      </c>
      <c r="F174" s="6" t="s">
        <v>794</v>
      </c>
      <c r="G174" s="21">
        <v>966.51538000000005</v>
      </c>
      <c r="H174" s="21">
        <v>966.51599999999996</v>
      </c>
      <c r="I174" s="7">
        <v>0.6414797040400736</v>
      </c>
      <c r="J174" s="21">
        <v>1.129</v>
      </c>
      <c r="K174" s="49">
        <v>1558.8539325842698</v>
      </c>
      <c r="L174" s="49">
        <v>3260.5</v>
      </c>
      <c r="M174" s="49">
        <v>3972</v>
      </c>
      <c r="N174" s="24">
        <v>0.50415715801561123</v>
      </c>
      <c r="O174" s="24">
        <v>0.5208466453674121</v>
      </c>
      <c r="P174" s="24">
        <v>0.50515070583746657</v>
      </c>
      <c r="Q174" s="24">
        <v>0.51005150307349656</v>
      </c>
      <c r="R174" s="24">
        <v>9.3620567813910531E-3</v>
      </c>
      <c r="S174" s="24">
        <v>1.835512046327999E-2</v>
      </c>
    </row>
    <row r="175" spans="1:19" s="29" customFormat="1" x14ac:dyDescent="0.35">
      <c r="A175" s="25"/>
      <c r="B175" s="26"/>
      <c r="C175" s="25"/>
      <c r="D175" s="25"/>
      <c r="E175" s="25"/>
      <c r="F175" s="25"/>
      <c r="G175" s="27"/>
      <c r="H175" s="27"/>
      <c r="I175" s="26" t="e">
        <v>#DIV/0!</v>
      </c>
      <c r="J175" s="27"/>
      <c r="K175" s="50">
        <f>SUM(K173:K174)</f>
        <v>3092.2207188586144</v>
      </c>
      <c r="L175" s="50">
        <f t="shared" ref="L175:P175" si="38">SUM(L173:L174)</f>
        <v>6260</v>
      </c>
      <c r="M175" s="50">
        <f t="shared" si="38"/>
        <v>7863</v>
      </c>
      <c r="N175" s="28">
        <f t="shared" si="38"/>
        <v>1.0000713838481936</v>
      </c>
      <c r="O175" s="28">
        <f t="shared" si="38"/>
        <v>1</v>
      </c>
      <c r="P175" s="28">
        <f t="shared" si="38"/>
        <v>1</v>
      </c>
      <c r="Q175" s="28"/>
      <c r="R175" s="28"/>
      <c r="S175" s="28"/>
    </row>
    <row r="176" spans="1:19" ht="25.15" x14ac:dyDescent="0.35">
      <c r="A176" s="57">
        <v>17</v>
      </c>
      <c r="B176" s="58">
        <v>9.1</v>
      </c>
      <c r="C176" s="57" t="s">
        <v>582</v>
      </c>
      <c r="D176" s="6">
        <v>158</v>
      </c>
      <c r="E176" s="6" t="s">
        <v>280</v>
      </c>
      <c r="F176" s="6" t="s">
        <v>794</v>
      </c>
      <c r="G176" s="21">
        <v>903.46310000000005</v>
      </c>
      <c r="H176" s="21">
        <v>903.46230000000003</v>
      </c>
      <c r="I176" s="7">
        <v>-0.88548165390103617</v>
      </c>
      <c r="J176" s="21">
        <v>1.0920000000000001</v>
      </c>
      <c r="K176" s="49">
        <v>20767</v>
      </c>
      <c r="L176" s="49">
        <v>10501</v>
      </c>
      <c r="M176" s="49">
        <v>16040</v>
      </c>
      <c r="N176" s="24">
        <v>0.3009971881612894</v>
      </c>
      <c r="O176" s="24">
        <v>0.24761253507510197</v>
      </c>
      <c r="P176" s="24">
        <v>0.26882981932759026</v>
      </c>
      <c r="Q176" s="24">
        <v>0.27247984752132698</v>
      </c>
      <c r="R176" s="24">
        <v>2.6878845318287967E-2</v>
      </c>
      <c r="S176" s="24">
        <v>9.8645259687266007E-2</v>
      </c>
    </row>
    <row r="177" spans="1:19" ht="25.15" x14ac:dyDescent="0.35">
      <c r="A177" s="57"/>
      <c r="B177" s="58"/>
      <c r="C177" s="57"/>
      <c r="D177" s="6">
        <v>159</v>
      </c>
      <c r="E177" s="6" t="s">
        <v>281</v>
      </c>
      <c r="F177" s="6" t="s">
        <v>794</v>
      </c>
      <c r="G177" s="21">
        <v>945.51004999999998</v>
      </c>
      <c r="H177" s="21">
        <v>945.51220000000001</v>
      </c>
      <c r="I177" s="7">
        <v>2.2739049680421064</v>
      </c>
      <c r="J177" s="21">
        <v>1.1223000000000001</v>
      </c>
      <c r="K177" s="49">
        <v>5716</v>
      </c>
      <c r="L177" s="49">
        <v>3256</v>
      </c>
      <c r="M177" s="49">
        <v>5663</v>
      </c>
      <c r="N177" s="24">
        <v>8.2847783865263647E-2</v>
      </c>
      <c r="O177" s="24">
        <v>7.6776156004621662E-2</v>
      </c>
      <c r="P177" s="24">
        <v>9.4911674990782013E-2</v>
      </c>
      <c r="Q177" s="24">
        <v>8.4845204953555783E-2</v>
      </c>
      <c r="R177" s="24">
        <v>9.2312800021075742E-3</v>
      </c>
      <c r="S177" s="24">
        <v>0.10880143441412832</v>
      </c>
    </row>
    <row r="178" spans="1:19" ht="25.15" x14ac:dyDescent="0.35">
      <c r="A178" s="57"/>
      <c r="B178" s="58"/>
      <c r="C178" s="57"/>
      <c r="D178" s="6">
        <v>160</v>
      </c>
      <c r="E178" s="6" t="s">
        <v>282</v>
      </c>
      <c r="F178" s="6" t="s">
        <v>794</v>
      </c>
      <c r="G178" s="21">
        <v>952.517875</v>
      </c>
      <c r="H178" s="21">
        <v>952.51829999999995</v>
      </c>
      <c r="I178" s="7">
        <v>0.44618585236540542</v>
      </c>
      <c r="J178" s="21">
        <v>1.1279999999999999</v>
      </c>
      <c r="K178" s="49">
        <v>3532</v>
      </c>
      <c r="L178" s="49">
        <v>1988</v>
      </c>
      <c r="M178" s="49">
        <v>3927</v>
      </c>
      <c r="N178" s="24">
        <v>5.1192857349914488E-2</v>
      </c>
      <c r="O178" s="24">
        <v>4.6876842179726E-2</v>
      </c>
      <c r="P178" s="24">
        <v>6.5816377836623877E-2</v>
      </c>
      <c r="Q178" s="24">
        <v>5.4628692455421457E-2</v>
      </c>
      <c r="R178" s="24">
        <v>9.9262392112472418E-3</v>
      </c>
      <c r="S178" s="24">
        <v>0.18170376710640349</v>
      </c>
    </row>
    <row r="179" spans="1:19" ht="25.15" x14ac:dyDescent="0.35">
      <c r="A179" s="57"/>
      <c r="B179" s="58"/>
      <c r="C179" s="57"/>
      <c r="D179" s="6">
        <v>161</v>
      </c>
      <c r="E179" s="6" t="s">
        <v>283</v>
      </c>
      <c r="F179" s="6" t="s">
        <v>794</v>
      </c>
      <c r="G179" s="21">
        <v>944.50225000000023</v>
      </c>
      <c r="H179" s="21">
        <v>944.50390000000004</v>
      </c>
      <c r="I179" s="7">
        <v>1.7469518995991691</v>
      </c>
      <c r="J179" s="21">
        <v>1.121</v>
      </c>
      <c r="K179" s="49">
        <v>3167</v>
      </c>
      <c r="L179" s="49">
        <v>3212</v>
      </c>
      <c r="M179" s="49">
        <v>4203</v>
      </c>
      <c r="N179" s="24">
        <v>4.5902542250050728E-2</v>
      </c>
      <c r="O179" s="24">
        <v>7.573864038293758E-2</v>
      </c>
      <c r="P179" s="24">
        <v>7.0442127845003852E-2</v>
      </c>
      <c r="Q179" s="24">
        <v>6.4027770159330713E-2</v>
      </c>
      <c r="R179" s="24">
        <v>1.5918736643924659E-2</v>
      </c>
      <c r="S179" s="24">
        <v>0.24862238063751835</v>
      </c>
    </row>
    <row r="180" spans="1:19" ht="25.15" x14ac:dyDescent="0.35">
      <c r="A180" s="57"/>
      <c r="B180" s="58"/>
      <c r="C180" s="57"/>
      <c r="D180" s="6">
        <v>162</v>
      </c>
      <c r="E180" s="6" t="s">
        <v>284</v>
      </c>
      <c r="F180" s="6" t="s">
        <v>794</v>
      </c>
      <c r="G180" s="21">
        <v>958.51790000000028</v>
      </c>
      <c r="H180" s="21">
        <v>958.51599999999996</v>
      </c>
      <c r="I180" s="7">
        <v>-1.9822269363137279</v>
      </c>
      <c r="J180" s="21">
        <v>1.1299999999999999</v>
      </c>
      <c r="K180" s="49">
        <v>31687</v>
      </c>
      <c r="L180" s="49">
        <v>21561</v>
      </c>
      <c r="M180" s="49">
        <v>26133</v>
      </c>
      <c r="N180" s="24">
        <v>0.45927182073803519</v>
      </c>
      <c r="O180" s="24">
        <v>0.50840623452569034</v>
      </c>
      <c r="P180" s="24">
        <v>0.43798813394563069</v>
      </c>
      <c r="Q180" s="24">
        <v>0.46855539640311877</v>
      </c>
      <c r="R180" s="24">
        <v>3.6115312613527906E-2</v>
      </c>
      <c r="S180" s="24">
        <v>7.7077999508208234E-2</v>
      </c>
    </row>
    <row r="181" spans="1:19" ht="25.15" x14ac:dyDescent="0.35">
      <c r="A181" s="57"/>
      <c r="B181" s="58"/>
      <c r="C181" s="57"/>
      <c r="D181" s="6">
        <v>163</v>
      </c>
      <c r="E181" s="6" t="s">
        <v>285</v>
      </c>
      <c r="F181" s="6" t="s">
        <v>794</v>
      </c>
      <c r="G181" s="21">
        <v>957.51009999999997</v>
      </c>
      <c r="H181" s="21">
        <v>957.50959999999998</v>
      </c>
      <c r="I181" s="7">
        <v>-0.52218770328185216</v>
      </c>
      <c r="J181" s="21">
        <v>1.1279999999999999</v>
      </c>
      <c r="K181" s="49">
        <v>4125</v>
      </c>
      <c r="L181" s="49">
        <v>1891</v>
      </c>
      <c r="M181" s="49">
        <v>3700</v>
      </c>
      <c r="N181" s="24">
        <v>5.9787807635446562E-2</v>
      </c>
      <c r="O181" s="24">
        <v>4.4589591831922466E-2</v>
      </c>
      <c r="P181" s="24">
        <v>6.201186605436932E-2</v>
      </c>
      <c r="Q181" s="24">
        <v>5.5463088507246121E-2</v>
      </c>
      <c r="R181" s="24">
        <v>9.4821572663556265E-3</v>
      </c>
      <c r="S181" s="24">
        <v>0.17096338342421744</v>
      </c>
    </row>
    <row r="182" spans="1:19" s="29" customFormat="1" x14ac:dyDescent="0.35">
      <c r="A182" s="25"/>
      <c r="B182" s="26"/>
      <c r="C182" s="25"/>
      <c r="D182" s="25"/>
      <c r="E182" s="25"/>
      <c r="F182" s="25"/>
      <c r="G182" s="27"/>
      <c r="H182" s="27"/>
      <c r="I182" s="26"/>
      <c r="J182" s="27"/>
      <c r="K182" s="50">
        <f>SUM(K176:K181)</f>
        <v>68994</v>
      </c>
      <c r="L182" s="50">
        <f t="shared" ref="L182:P182" si="39">SUM(L176:L181)</f>
        <v>42409</v>
      </c>
      <c r="M182" s="50">
        <f t="shared" si="39"/>
        <v>59666</v>
      </c>
      <c r="N182" s="28">
        <f t="shared" si="39"/>
        <v>1</v>
      </c>
      <c r="O182" s="28">
        <f t="shared" si="39"/>
        <v>1</v>
      </c>
      <c r="P182" s="28">
        <f t="shared" si="39"/>
        <v>1</v>
      </c>
      <c r="Q182" s="28"/>
      <c r="R182" s="28"/>
      <c r="S182" s="28"/>
    </row>
    <row r="183" spans="1:19" ht="25.15" x14ac:dyDescent="0.35">
      <c r="A183" s="57">
        <v>18</v>
      </c>
      <c r="B183" s="58">
        <v>9.25</v>
      </c>
      <c r="C183" s="57" t="s">
        <v>583</v>
      </c>
      <c r="D183" s="6">
        <v>164</v>
      </c>
      <c r="E183" s="6" t="s">
        <v>286</v>
      </c>
      <c r="F183" s="6" t="s">
        <v>794</v>
      </c>
      <c r="G183" s="21">
        <v>903.46310000000005</v>
      </c>
      <c r="H183" s="21">
        <v>903.46230000000003</v>
      </c>
      <c r="I183" s="7">
        <v>-0.88548165390103617</v>
      </c>
      <c r="J183" s="21">
        <v>1.056</v>
      </c>
      <c r="K183" s="49">
        <v>31141</v>
      </c>
      <c r="L183" s="49">
        <v>16531</v>
      </c>
      <c r="M183" s="49">
        <v>21766</v>
      </c>
      <c r="N183" s="24">
        <v>0.24093803433682273</v>
      </c>
      <c r="O183" s="24">
        <v>0.27188250386500445</v>
      </c>
      <c r="P183" s="24">
        <v>0.28525372195428811</v>
      </c>
      <c r="Q183" s="24">
        <v>0.26602475338537201</v>
      </c>
      <c r="R183" s="24">
        <v>2.2731145434478687E-2</v>
      </c>
      <c r="S183" s="24">
        <v>8.5447482406081368E-2</v>
      </c>
    </row>
    <row r="184" spans="1:19" ht="25.15" x14ac:dyDescent="0.35">
      <c r="A184" s="57"/>
      <c r="B184" s="58"/>
      <c r="C184" s="57"/>
      <c r="D184" s="6">
        <v>165</v>
      </c>
      <c r="E184" s="6" t="s">
        <v>287</v>
      </c>
      <c r="F184" s="6" t="s">
        <v>794</v>
      </c>
      <c r="G184" s="21">
        <v>945.51005000000021</v>
      </c>
      <c r="H184" s="21">
        <v>945.50760000000002</v>
      </c>
      <c r="I184" s="7">
        <v>-2.5911940335068961</v>
      </c>
      <c r="J184" s="21">
        <v>1.0920000000000001</v>
      </c>
      <c r="K184" s="49">
        <v>11849</v>
      </c>
      <c r="L184" s="49">
        <v>4891</v>
      </c>
      <c r="M184" s="49">
        <v>6724</v>
      </c>
      <c r="N184" s="24">
        <v>9.167575764609398E-2</v>
      </c>
      <c r="O184" s="24">
        <v>8.0441432847603703E-2</v>
      </c>
      <c r="P184" s="24">
        <v>8.8121199412874815E-2</v>
      </c>
      <c r="Q184" s="24">
        <v>8.6746129968857499E-2</v>
      </c>
      <c r="R184" s="24">
        <v>5.7420053466882082E-3</v>
      </c>
      <c r="S184" s="24">
        <v>6.619321632849362E-2</v>
      </c>
    </row>
    <row r="185" spans="1:19" ht="25.15" x14ac:dyDescent="0.35">
      <c r="A185" s="57"/>
      <c r="B185" s="58"/>
      <c r="C185" s="57"/>
      <c r="D185" s="6">
        <v>166</v>
      </c>
      <c r="E185" s="6" t="s">
        <v>288</v>
      </c>
      <c r="F185" s="6" t="s">
        <v>794</v>
      </c>
      <c r="G185" s="21">
        <v>944.50225000000023</v>
      </c>
      <c r="H185" s="21">
        <v>944.49940000000004</v>
      </c>
      <c r="I185" s="7">
        <v>-3.0174623725820511</v>
      </c>
      <c r="J185" s="21">
        <v>1.091</v>
      </c>
      <c r="K185" s="49">
        <v>4628</v>
      </c>
      <c r="L185" s="49">
        <v>3231</v>
      </c>
      <c r="M185" s="49">
        <v>4776</v>
      </c>
      <c r="N185" s="24">
        <v>3.5806853437937623E-2</v>
      </c>
      <c r="O185" s="24">
        <v>5.3139699351995001E-2</v>
      </c>
      <c r="P185" s="24">
        <v>6.2591738309918224E-2</v>
      </c>
      <c r="Q185" s="24">
        <v>5.051276369995028E-2</v>
      </c>
      <c r="R185" s="24">
        <v>1.3584296359815678E-2</v>
      </c>
      <c r="S185" s="24">
        <v>0.26892799690207903</v>
      </c>
    </row>
    <row r="186" spans="1:19" ht="25.15" x14ac:dyDescent="0.35">
      <c r="A186" s="57"/>
      <c r="B186" s="58"/>
      <c r="C186" s="57"/>
      <c r="D186" s="6">
        <v>167</v>
      </c>
      <c r="E186" s="6" t="s">
        <v>289</v>
      </c>
      <c r="F186" s="6" t="s">
        <v>794</v>
      </c>
      <c r="G186" s="21">
        <v>958.51790000000005</v>
      </c>
      <c r="H186" s="21">
        <v>958.51480000000004</v>
      </c>
      <c r="I186" s="7">
        <v>-3.2341597376717162</v>
      </c>
      <c r="J186" s="21">
        <v>1.1040000000000001</v>
      </c>
      <c r="K186" s="49">
        <v>59275</v>
      </c>
      <c r="L186" s="49">
        <v>26896</v>
      </c>
      <c r="M186" s="49">
        <v>31645</v>
      </c>
      <c r="N186" s="24">
        <v>0.45861089834350749</v>
      </c>
      <c r="O186" s="24">
        <v>0.44235386993848885</v>
      </c>
      <c r="P186" s="24">
        <v>0.41472268819459007</v>
      </c>
      <c r="Q186" s="24">
        <v>0.43856248549219545</v>
      </c>
      <c r="R186" s="24">
        <v>2.2188390985683953E-2</v>
      </c>
      <c r="S186" s="24">
        <v>5.0593454113573084E-2</v>
      </c>
    </row>
    <row r="187" spans="1:19" ht="25.15" x14ac:dyDescent="0.35">
      <c r="A187" s="57"/>
      <c r="B187" s="58"/>
      <c r="C187" s="57"/>
      <c r="D187" s="6">
        <v>168</v>
      </c>
      <c r="E187" s="6" t="s">
        <v>290</v>
      </c>
      <c r="F187" s="6" t="s">
        <v>794</v>
      </c>
      <c r="G187" s="21">
        <v>957.51009999999997</v>
      </c>
      <c r="H187" s="21">
        <v>957.50850000000003</v>
      </c>
      <c r="I187" s="7">
        <v>-1.6710006504781807</v>
      </c>
      <c r="J187" s="21">
        <v>1.1020000000000001</v>
      </c>
      <c r="K187" s="49">
        <v>12163</v>
      </c>
      <c r="L187" s="49">
        <v>3851</v>
      </c>
      <c r="M187" s="49">
        <v>4931</v>
      </c>
      <c r="N187" s="24">
        <v>9.4105176829221121E-2</v>
      </c>
      <c r="O187" s="24">
        <v>6.3336732344330779E-2</v>
      </c>
      <c r="P187" s="24">
        <v>6.4623086600964566E-2</v>
      </c>
      <c r="Q187" s="24">
        <v>7.4021665258172151E-2</v>
      </c>
      <c r="R187" s="24">
        <v>1.7404719319389639E-2</v>
      </c>
      <c r="S187" s="24">
        <v>0.23513006980707071</v>
      </c>
    </row>
    <row r="188" spans="1:19" ht="25.15" x14ac:dyDescent="0.35">
      <c r="A188" s="57"/>
      <c r="B188" s="58"/>
      <c r="C188" s="57"/>
      <c r="D188" s="6">
        <v>169</v>
      </c>
      <c r="E188" s="6" t="s">
        <v>291</v>
      </c>
      <c r="F188" s="6" t="s">
        <v>794</v>
      </c>
      <c r="G188" s="21">
        <v>972.53354999999999</v>
      </c>
      <c r="H188" s="21">
        <v>972.52869999999996</v>
      </c>
      <c r="I188" s="7">
        <v>-4.9869744853872708</v>
      </c>
      <c r="J188" s="21">
        <v>1.117</v>
      </c>
      <c r="K188" s="49">
        <v>5114</v>
      </c>
      <c r="L188" s="49">
        <v>2651</v>
      </c>
      <c r="M188" s="49">
        <v>3852</v>
      </c>
      <c r="N188" s="24">
        <v>3.9567037269147148E-2</v>
      </c>
      <c r="O188" s="24">
        <v>4.3600539455938947E-2</v>
      </c>
      <c r="P188" s="24">
        <v>5.0482281400712939E-2</v>
      </c>
      <c r="Q188" s="24">
        <v>4.4549952708599683E-2</v>
      </c>
      <c r="R188" s="24">
        <v>5.5192098851344863E-3</v>
      </c>
      <c r="S188" s="24">
        <v>0.12388811995459398</v>
      </c>
    </row>
    <row r="189" spans="1:19" ht="25.15" x14ac:dyDescent="0.35">
      <c r="A189" s="57"/>
      <c r="B189" s="58"/>
      <c r="C189" s="57"/>
      <c r="D189" s="6">
        <v>170</v>
      </c>
      <c r="E189" s="6" t="s">
        <v>292</v>
      </c>
      <c r="F189" s="6" t="s">
        <v>794</v>
      </c>
      <c r="G189" s="21">
        <v>912.46838000000002</v>
      </c>
      <c r="H189" s="21">
        <v>912.46609999999998</v>
      </c>
      <c r="I189" s="7">
        <v>-2.4987167227006615</v>
      </c>
      <c r="J189" s="21">
        <v>1.0509999999999999</v>
      </c>
      <c r="K189" s="49">
        <v>1842</v>
      </c>
      <c r="L189" s="49">
        <v>1120</v>
      </c>
      <c r="M189" s="49">
        <v>1271</v>
      </c>
      <c r="N189" s="24">
        <v>1.4251560940510178E-2</v>
      </c>
      <c r="O189" s="24">
        <v>1.8420446695832374E-2</v>
      </c>
      <c r="P189" s="24">
        <v>1.6657055986579995E-2</v>
      </c>
      <c r="Q189" s="24">
        <v>1.6443021207640848E-2</v>
      </c>
      <c r="R189" s="24">
        <v>2.0926682190874706E-3</v>
      </c>
      <c r="S189" s="24">
        <v>0.12726786596340559</v>
      </c>
    </row>
    <row r="190" spans="1:19" ht="25.15" x14ac:dyDescent="0.35">
      <c r="A190" s="57"/>
      <c r="B190" s="58"/>
      <c r="C190" s="57"/>
      <c r="D190" s="6">
        <v>171</v>
      </c>
      <c r="E190" s="6" t="s">
        <v>293</v>
      </c>
      <c r="F190" s="6" t="s">
        <v>794</v>
      </c>
      <c r="G190" s="21">
        <v>911.46058000000005</v>
      </c>
      <c r="H190" s="21">
        <v>911.46129999999994</v>
      </c>
      <c r="I190" s="7">
        <v>0.78994090988276999</v>
      </c>
      <c r="J190" s="21">
        <v>1.0489999999999999</v>
      </c>
      <c r="K190" s="49">
        <v>3237</v>
      </c>
      <c r="L190" s="49">
        <v>1631</v>
      </c>
      <c r="M190" s="49">
        <v>1339</v>
      </c>
      <c r="N190" s="24">
        <v>2.5044681196759743E-2</v>
      </c>
      <c r="O190" s="24">
        <v>2.6824775500805895E-2</v>
      </c>
      <c r="P190" s="24">
        <v>1.7548228140071294E-2</v>
      </c>
      <c r="Q190" s="24">
        <v>2.3139228279212314E-2</v>
      </c>
      <c r="R190" s="24">
        <v>4.9230728056499865E-3</v>
      </c>
      <c r="S190" s="24">
        <v>0.21275872929922854</v>
      </c>
    </row>
    <row r="191" spans="1:19" s="29" customFormat="1" x14ac:dyDescent="0.35">
      <c r="A191" s="25"/>
      <c r="B191" s="26"/>
      <c r="C191" s="25"/>
      <c r="D191" s="25"/>
      <c r="E191" s="25"/>
      <c r="F191" s="25"/>
      <c r="G191" s="27"/>
      <c r="H191" s="27"/>
      <c r="I191" s="26"/>
      <c r="J191" s="27"/>
      <c r="K191" s="50">
        <f>SUM(K183:K190)</f>
        <v>129249</v>
      </c>
      <c r="L191" s="50">
        <f t="shared" ref="L191:P191" si="40">SUM(L183:L190)</f>
        <v>60802</v>
      </c>
      <c r="M191" s="50">
        <f t="shared" si="40"/>
        <v>76304</v>
      </c>
      <c r="N191" s="28">
        <f t="shared" si="40"/>
        <v>1</v>
      </c>
      <c r="O191" s="28">
        <f t="shared" si="40"/>
        <v>0.99999999999999989</v>
      </c>
      <c r="P191" s="28">
        <f t="shared" si="40"/>
        <v>1.0000000000000002</v>
      </c>
      <c r="Q191" s="28"/>
      <c r="R191" s="28"/>
      <c r="S191" s="28"/>
    </row>
    <row r="192" spans="1:19" ht="25.15" x14ac:dyDescent="0.35">
      <c r="A192" s="57">
        <v>19</v>
      </c>
      <c r="B192" s="58">
        <v>9.9</v>
      </c>
      <c r="C192" s="57" t="s">
        <v>311</v>
      </c>
      <c r="D192" s="6">
        <v>172</v>
      </c>
      <c r="E192" s="6" t="s">
        <v>584</v>
      </c>
      <c r="F192" s="6" t="s">
        <v>794</v>
      </c>
      <c r="G192" s="21">
        <v>926.46584999999993</v>
      </c>
      <c r="H192" s="21">
        <v>926.46100000000001</v>
      </c>
      <c r="I192" s="7">
        <v>-5.2349474078504015</v>
      </c>
      <c r="J192" s="21">
        <v>1.085</v>
      </c>
      <c r="K192" s="49">
        <v>2051</v>
      </c>
      <c r="L192" s="49">
        <v>1867</v>
      </c>
      <c r="M192" s="49">
        <v>1994</v>
      </c>
      <c r="N192" s="24">
        <v>9.6872771241397881E-3</v>
      </c>
      <c r="O192" s="24">
        <v>1.6048066839725626E-2</v>
      </c>
      <c r="P192" s="24">
        <v>1.5015625588312813E-2</v>
      </c>
      <c r="Q192" s="24">
        <v>1.3583656517392699E-2</v>
      </c>
      <c r="R192" s="24">
        <v>3.4136216862050502E-3</v>
      </c>
      <c r="S192" s="24">
        <v>0.25130359280170195</v>
      </c>
    </row>
    <row r="193" spans="1:19" ht="25.15" x14ac:dyDescent="0.35">
      <c r="A193" s="57"/>
      <c r="B193" s="58"/>
      <c r="C193" s="57"/>
      <c r="D193" s="6">
        <v>173</v>
      </c>
      <c r="E193" s="6" t="s">
        <v>585</v>
      </c>
      <c r="F193" s="6" t="s">
        <v>794</v>
      </c>
      <c r="G193" s="21">
        <v>940.48149999999998</v>
      </c>
      <c r="H193" s="21">
        <v>940.47979999999995</v>
      </c>
      <c r="I193" s="7">
        <v>-1.8075847318931977</v>
      </c>
      <c r="J193" s="21" t="s">
        <v>586</v>
      </c>
      <c r="K193" s="49">
        <v>72473</v>
      </c>
      <c r="L193" s="49">
        <v>41589</v>
      </c>
      <c r="M193" s="49">
        <v>54275</v>
      </c>
      <c r="N193" s="24">
        <v>0.3423042589067688</v>
      </c>
      <c r="O193" s="24">
        <v>0.35748422699375954</v>
      </c>
      <c r="P193" s="24">
        <v>0.40871267743514439</v>
      </c>
      <c r="Q193" s="24">
        <v>0.36950038777855759</v>
      </c>
      <c r="R193" s="24">
        <v>3.4796703908050876E-2</v>
      </c>
      <c r="S193" s="24">
        <v>9.4172306874288361E-2</v>
      </c>
    </row>
    <row r="194" spans="1:19" ht="25.15" x14ac:dyDescent="0.35">
      <c r="A194" s="57"/>
      <c r="B194" s="58"/>
      <c r="C194" s="57"/>
      <c r="D194" s="6">
        <v>174</v>
      </c>
      <c r="E194" s="6" t="s">
        <v>587</v>
      </c>
      <c r="F194" s="6" t="s">
        <v>794</v>
      </c>
      <c r="G194" s="21">
        <v>954.49715000000003</v>
      </c>
      <c r="H194" s="21">
        <v>954.49559999999997</v>
      </c>
      <c r="I194" s="7">
        <v>-1.6238917005311808</v>
      </c>
      <c r="J194" s="21">
        <v>1.113</v>
      </c>
      <c r="K194" s="49">
        <v>4387</v>
      </c>
      <c r="L194" s="49">
        <v>4720</v>
      </c>
      <c r="M194" s="49">
        <v>4288</v>
      </c>
      <c r="N194" s="24">
        <v>2.072066540399866E-2</v>
      </c>
      <c r="O194" s="24">
        <v>4.0571438395021406E-2</v>
      </c>
      <c r="P194" s="24">
        <v>3.2290372378478108E-2</v>
      </c>
      <c r="Q194" s="24">
        <v>3.1194158725832727E-2</v>
      </c>
      <c r="R194" s="24">
        <v>9.9706850499082546E-3</v>
      </c>
      <c r="S194" s="24">
        <v>0.31963308058861867</v>
      </c>
    </row>
    <row r="195" spans="1:19" ht="25.15" x14ac:dyDescent="0.35">
      <c r="A195" s="57"/>
      <c r="B195" s="58"/>
      <c r="C195" s="57"/>
      <c r="D195" s="6">
        <v>175</v>
      </c>
      <c r="E195" s="6" t="s">
        <v>588</v>
      </c>
      <c r="F195" s="6" t="s">
        <v>794</v>
      </c>
      <c r="G195" s="21">
        <v>982.52845000000002</v>
      </c>
      <c r="H195" s="21">
        <v>982.52620000000002</v>
      </c>
      <c r="I195" s="7">
        <v>-2.2900100246498081</v>
      </c>
      <c r="J195" s="21" t="s">
        <v>589</v>
      </c>
      <c r="K195" s="49">
        <v>18951</v>
      </c>
      <c r="L195" s="49">
        <v>16656</v>
      </c>
      <c r="M195" s="49">
        <v>11838</v>
      </c>
      <c r="N195" s="24">
        <v>8.9509307059762608E-2</v>
      </c>
      <c r="O195" s="24">
        <v>0.1431690419295501</v>
      </c>
      <c r="P195" s="24">
        <v>8.9144922625098835E-2</v>
      </c>
      <c r="Q195" s="24">
        <v>0.10727442387147051</v>
      </c>
      <c r="R195" s="24">
        <v>3.1086185004847687E-2</v>
      </c>
      <c r="S195" s="24">
        <v>0.28978188726600113</v>
      </c>
    </row>
    <row r="196" spans="1:19" ht="25.15" x14ac:dyDescent="0.35">
      <c r="A196" s="57"/>
      <c r="B196" s="58"/>
      <c r="C196" s="57"/>
      <c r="D196" s="6">
        <v>176</v>
      </c>
      <c r="E196" s="6" t="s">
        <v>590</v>
      </c>
      <c r="F196" s="6" t="s">
        <v>794</v>
      </c>
      <c r="G196" s="21">
        <v>939.47370000000001</v>
      </c>
      <c r="H196" s="21">
        <v>939.46569999999997</v>
      </c>
      <c r="I196" s="7">
        <v>-8.5154060193895784</v>
      </c>
      <c r="J196" s="21">
        <v>1.0960000000000001</v>
      </c>
      <c r="K196" s="49">
        <v>2384</v>
      </c>
      <c r="L196" s="49">
        <v>2296</v>
      </c>
      <c r="M196" s="49">
        <v>1994</v>
      </c>
      <c r="N196" s="24">
        <v>1.126010173766419E-2</v>
      </c>
      <c r="O196" s="24">
        <v>1.9735597998934141E-2</v>
      </c>
      <c r="P196" s="24">
        <v>1.5015625588312813E-2</v>
      </c>
      <c r="Q196" s="24">
        <v>1.5337108441637048E-2</v>
      </c>
      <c r="R196" s="24">
        <v>4.2468838737874945E-3</v>
      </c>
      <c r="S196" s="24">
        <v>0.27690251327023879</v>
      </c>
    </row>
    <row r="197" spans="1:19" ht="25.15" x14ac:dyDescent="0.35">
      <c r="A197" s="57"/>
      <c r="B197" s="58"/>
      <c r="C197" s="57"/>
      <c r="D197" s="6">
        <v>177</v>
      </c>
      <c r="E197" s="6" t="s">
        <v>591</v>
      </c>
      <c r="F197" s="6" t="s">
        <v>794</v>
      </c>
      <c r="G197" s="21">
        <v>981.52065000000005</v>
      </c>
      <c r="H197" s="21">
        <v>981.51779999999997</v>
      </c>
      <c r="I197" s="7">
        <v>-2.9036577071306646</v>
      </c>
      <c r="J197" s="21">
        <v>1.1319999999999999</v>
      </c>
      <c r="K197" s="49">
        <v>5812</v>
      </c>
      <c r="L197" s="49">
        <v>3887</v>
      </c>
      <c r="M197" s="49">
        <v>6169</v>
      </c>
      <c r="N197" s="24">
        <v>2.7451221182594073E-2</v>
      </c>
      <c r="O197" s="24">
        <v>3.3411267169798343E-2</v>
      </c>
      <c r="P197" s="24">
        <v>4.6455062314093153E-2</v>
      </c>
      <c r="Q197" s="24">
        <v>3.5772516888828522E-2</v>
      </c>
      <c r="R197" s="24">
        <v>9.7194711592004501E-3</v>
      </c>
      <c r="S197" s="24">
        <v>0.27170218940439622</v>
      </c>
    </row>
    <row r="198" spans="1:19" ht="25.15" x14ac:dyDescent="0.35">
      <c r="A198" s="57"/>
      <c r="B198" s="58"/>
      <c r="C198" s="57"/>
      <c r="D198" s="6">
        <v>178</v>
      </c>
      <c r="E198" s="6" t="s">
        <v>592</v>
      </c>
      <c r="F198" s="6" t="s">
        <v>794</v>
      </c>
      <c r="G198" s="21">
        <v>995.5363000000001</v>
      </c>
      <c r="H198" s="21">
        <v>995.53319999999997</v>
      </c>
      <c r="I198" s="7">
        <v>-3.1138995133892462</v>
      </c>
      <c r="J198" s="21" t="s">
        <v>593</v>
      </c>
      <c r="K198" s="49">
        <v>100021</v>
      </c>
      <c r="L198" s="49">
        <v>40461</v>
      </c>
      <c r="M198" s="49">
        <v>44614</v>
      </c>
      <c r="N198" s="24">
        <v>0.47241889089887162</v>
      </c>
      <c r="O198" s="24">
        <v>0.34778834086884769</v>
      </c>
      <c r="P198" s="24">
        <v>0.33596144433148839</v>
      </c>
      <c r="Q198" s="24">
        <v>0.38538955869973596</v>
      </c>
      <c r="R198" s="24">
        <v>7.5601239194188583E-2</v>
      </c>
      <c r="S198" s="24">
        <v>0.19616836389978817</v>
      </c>
    </row>
    <row r="199" spans="1:19" ht="25.15" x14ac:dyDescent="0.35">
      <c r="A199" s="57"/>
      <c r="B199" s="58"/>
      <c r="C199" s="57"/>
      <c r="D199" s="6">
        <v>179</v>
      </c>
      <c r="E199" s="6" t="s">
        <v>594</v>
      </c>
      <c r="F199" s="6" t="s">
        <v>794</v>
      </c>
      <c r="G199" s="21">
        <v>994.52850000000012</v>
      </c>
      <c r="H199" s="21">
        <v>994.52750000000003</v>
      </c>
      <c r="I199" s="7">
        <v>-1.0055016021059626</v>
      </c>
      <c r="J199" s="21" t="s">
        <v>595</v>
      </c>
      <c r="K199" s="49">
        <v>5642</v>
      </c>
      <c r="L199" s="49">
        <v>4862</v>
      </c>
      <c r="M199" s="49">
        <v>7623</v>
      </c>
      <c r="N199" s="24">
        <v>2.6648277686200234E-2</v>
      </c>
      <c r="O199" s="24">
        <v>4.1792019804363152E-2</v>
      </c>
      <c r="P199" s="24">
        <v>5.7404269739071499E-2</v>
      </c>
      <c r="Q199" s="24">
        <v>4.1948189076544962E-2</v>
      </c>
      <c r="R199" s="24">
        <v>1.5378590748838156E-2</v>
      </c>
      <c r="S199" s="24">
        <v>0.36660916924866699</v>
      </c>
    </row>
    <row r="200" spans="1:19" s="29" customFormat="1" x14ac:dyDescent="0.35">
      <c r="A200" s="25"/>
      <c r="B200" s="26"/>
      <c r="C200" s="25"/>
      <c r="D200" s="25"/>
      <c r="E200" s="25"/>
      <c r="F200" s="25"/>
      <c r="G200" s="27"/>
      <c r="H200" s="27"/>
      <c r="I200" s="26"/>
      <c r="J200" s="27"/>
      <c r="K200" s="50">
        <f>SUM(K192:K199)</f>
        <v>211721</v>
      </c>
      <c r="L200" s="50">
        <f t="shared" ref="L200:P200" si="41">SUM(L192:L199)</f>
        <v>116338</v>
      </c>
      <c r="M200" s="50">
        <f t="shared" si="41"/>
        <v>132795</v>
      </c>
      <c r="N200" s="28">
        <f t="shared" si="41"/>
        <v>1</v>
      </c>
      <c r="O200" s="28">
        <f>SUM(O192:O199)</f>
        <v>1</v>
      </c>
      <c r="P200" s="28">
        <f t="shared" si="41"/>
        <v>1</v>
      </c>
      <c r="Q200" s="28"/>
      <c r="R200" s="28"/>
      <c r="S200" s="28"/>
    </row>
    <row r="201" spans="1:19" ht="25.15" x14ac:dyDescent="0.35">
      <c r="A201" s="57">
        <v>20</v>
      </c>
      <c r="B201" s="58">
        <v>10.26</v>
      </c>
      <c r="C201" s="57" t="s">
        <v>312</v>
      </c>
      <c r="D201" s="6">
        <v>180</v>
      </c>
      <c r="E201" s="6" t="s">
        <v>118</v>
      </c>
      <c r="F201" s="6" t="s">
        <v>794</v>
      </c>
      <c r="G201" s="21">
        <v>1049.0108</v>
      </c>
      <c r="H201" s="21">
        <v>1049.0078000000001</v>
      </c>
      <c r="I201" s="7">
        <v>-2.8598370959851502</v>
      </c>
      <c r="J201" s="21">
        <v>1.159</v>
      </c>
      <c r="K201" s="49">
        <v>43933</v>
      </c>
      <c r="L201" s="49">
        <v>21602</v>
      </c>
      <c r="M201" s="49">
        <v>35209</v>
      </c>
      <c r="N201" s="24">
        <v>0.35477332558101976</v>
      </c>
      <c r="O201" s="24">
        <v>0.29141091880370706</v>
      </c>
      <c r="P201" s="24">
        <v>0.29696949249753291</v>
      </c>
      <c r="Q201" s="24">
        <v>0.31438457896075322</v>
      </c>
      <c r="R201" s="24">
        <v>3.5087926350020893E-2</v>
      </c>
      <c r="S201" s="24">
        <v>0.11160829346658621</v>
      </c>
    </row>
    <row r="202" spans="1:19" ht="25.15" x14ac:dyDescent="0.35">
      <c r="A202" s="57"/>
      <c r="B202" s="58"/>
      <c r="C202" s="57"/>
      <c r="D202" s="6">
        <v>181</v>
      </c>
      <c r="E202" s="6" t="s">
        <v>119</v>
      </c>
      <c r="F202" s="6" t="s">
        <v>794</v>
      </c>
      <c r="G202" s="21">
        <v>1091.0577499999999</v>
      </c>
      <c r="H202" s="21">
        <v>1091.0558000000001</v>
      </c>
      <c r="I202" s="7">
        <v>-1.7872564489382625</v>
      </c>
      <c r="J202" s="21">
        <v>1.1990000000000001</v>
      </c>
      <c r="K202" s="49">
        <v>7795</v>
      </c>
      <c r="L202" s="49">
        <v>5081</v>
      </c>
      <c r="M202" s="49">
        <v>7961</v>
      </c>
      <c r="N202" s="24">
        <v>6.2947171213075567E-2</v>
      </c>
      <c r="O202" s="24">
        <v>6.854267560603812E-2</v>
      </c>
      <c r="P202" s="24">
        <v>6.7146869543947843E-2</v>
      </c>
      <c r="Q202" s="24">
        <v>6.6212238787687172E-2</v>
      </c>
      <c r="R202" s="24">
        <v>2.9124849082573963E-3</v>
      </c>
      <c r="S202" s="24">
        <v>4.3987108147731172E-2</v>
      </c>
    </row>
    <row r="203" spans="1:19" ht="25.15" x14ac:dyDescent="0.35">
      <c r="A203" s="57"/>
      <c r="B203" s="58"/>
      <c r="C203" s="57"/>
      <c r="D203" s="6">
        <v>182</v>
      </c>
      <c r="E203" s="6" t="s">
        <v>121</v>
      </c>
      <c r="F203" s="6" t="s">
        <v>794</v>
      </c>
      <c r="G203" s="21">
        <v>1090.0499499999999</v>
      </c>
      <c r="H203" s="21">
        <v>1090.0422000000001</v>
      </c>
      <c r="I203" s="7">
        <v>-7.1097659329830663</v>
      </c>
      <c r="J203" s="21">
        <v>1.1950000000000001</v>
      </c>
      <c r="K203" s="49">
        <v>4047</v>
      </c>
      <c r="L203" s="49">
        <v>2098</v>
      </c>
      <c r="M203" s="49">
        <v>4776</v>
      </c>
      <c r="N203" s="24">
        <v>3.2680846940258731E-2</v>
      </c>
      <c r="O203" s="24">
        <v>2.8302014056577049E-2</v>
      </c>
      <c r="P203" s="24">
        <v>4.0283061040308363E-2</v>
      </c>
      <c r="Q203" s="24">
        <v>3.3755307345714712E-2</v>
      </c>
      <c r="R203" s="24">
        <v>6.0623609739740613E-3</v>
      </c>
      <c r="S203" s="24">
        <v>0.17959726782768243</v>
      </c>
    </row>
    <row r="204" spans="1:19" ht="25.15" x14ac:dyDescent="0.35">
      <c r="A204" s="57"/>
      <c r="B204" s="58"/>
      <c r="C204" s="57"/>
      <c r="D204" s="6">
        <v>183</v>
      </c>
      <c r="E204" s="6" t="s">
        <v>122</v>
      </c>
      <c r="F204" s="6" t="s">
        <v>794</v>
      </c>
      <c r="G204" s="21">
        <v>1104.0655999999999</v>
      </c>
      <c r="H204" s="21">
        <v>1104.0615</v>
      </c>
      <c r="I204" s="7">
        <v>-3.7135474557674026</v>
      </c>
      <c r="J204" s="21">
        <v>1.208</v>
      </c>
      <c r="K204" s="49">
        <v>57787</v>
      </c>
      <c r="L204" s="49">
        <v>41025</v>
      </c>
      <c r="M204" s="49">
        <v>59363</v>
      </c>
      <c r="N204" s="24">
        <v>0.46664890094804334</v>
      </c>
      <c r="O204" s="24">
        <v>0.55342713378030195</v>
      </c>
      <c r="P204" s="24">
        <v>0.50069584433329684</v>
      </c>
      <c r="Q204" s="24">
        <v>0.50692395968721404</v>
      </c>
      <c r="R204" s="24">
        <v>4.3723077304996451E-2</v>
      </c>
      <c r="S204" s="24">
        <v>8.6251747366557274E-2</v>
      </c>
    </row>
    <row r="205" spans="1:19" ht="25.15" x14ac:dyDescent="0.35">
      <c r="A205" s="57"/>
      <c r="B205" s="58"/>
      <c r="C205" s="57"/>
      <c r="D205" s="6">
        <v>184</v>
      </c>
      <c r="E205" s="6" t="s">
        <v>596</v>
      </c>
      <c r="F205" s="6" t="s">
        <v>794</v>
      </c>
      <c r="G205" s="21">
        <v>1103.0577999999998</v>
      </c>
      <c r="H205" s="21">
        <v>1103.0507</v>
      </c>
      <c r="I205" s="7">
        <v>-6.4366527300830212</v>
      </c>
      <c r="J205" s="21">
        <v>1.2070000000000001</v>
      </c>
      <c r="K205" s="49">
        <v>10272</v>
      </c>
      <c r="L205" s="49">
        <v>4323</v>
      </c>
      <c r="M205" s="49">
        <v>11252</v>
      </c>
      <c r="N205" s="24">
        <v>8.2949755317602597E-2</v>
      </c>
      <c r="O205" s="24">
        <v>5.8317257753375873E-2</v>
      </c>
      <c r="P205" s="24">
        <v>9.4904732584914095E-2</v>
      </c>
      <c r="Q205" s="24">
        <v>7.8723915218630855E-2</v>
      </c>
      <c r="R205" s="24">
        <v>1.8656208672816376E-2</v>
      </c>
      <c r="S205" s="24">
        <v>0.23698273416667143</v>
      </c>
    </row>
    <row r="206" spans="1:19" s="29" customFormat="1" x14ac:dyDescent="0.35">
      <c r="A206" s="25"/>
      <c r="B206" s="26"/>
      <c r="C206" s="25"/>
      <c r="D206" s="25"/>
      <c r="E206" s="25"/>
      <c r="F206" s="25"/>
      <c r="G206" s="27"/>
      <c r="H206" s="27"/>
      <c r="I206" s="26" t="e">
        <v>#DIV/0!</v>
      </c>
      <c r="J206" s="27"/>
      <c r="K206" s="50">
        <f>SUM(K201:K205)</f>
        <v>123834</v>
      </c>
      <c r="L206" s="50">
        <f t="shared" ref="L206:P206" si="42">SUM(L201:L205)</f>
        <v>74129</v>
      </c>
      <c r="M206" s="50">
        <f t="shared" si="42"/>
        <v>118561</v>
      </c>
      <c r="N206" s="28">
        <f t="shared" si="42"/>
        <v>1</v>
      </c>
      <c r="O206" s="28">
        <f t="shared" si="42"/>
        <v>1</v>
      </c>
      <c r="P206" s="28">
        <f t="shared" si="42"/>
        <v>1</v>
      </c>
      <c r="Q206" s="28"/>
      <c r="R206" s="28"/>
      <c r="S206" s="28"/>
    </row>
    <row r="207" spans="1:19" ht="25.15" x14ac:dyDescent="0.35">
      <c r="A207" s="57">
        <v>21</v>
      </c>
      <c r="B207" s="58">
        <v>10.75</v>
      </c>
      <c r="C207" s="57" t="s">
        <v>853</v>
      </c>
      <c r="D207" s="6">
        <v>185</v>
      </c>
      <c r="E207" s="6" t="s">
        <v>689</v>
      </c>
      <c r="F207" s="6" t="s">
        <v>794</v>
      </c>
      <c r="G207" s="21">
        <v>1013.5104</v>
      </c>
      <c r="H207" s="21">
        <v>1013.5144</v>
      </c>
      <c r="I207" s="7">
        <v>3.946678790882757</v>
      </c>
      <c r="J207" s="21">
        <v>1.149</v>
      </c>
      <c r="K207" s="49">
        <v>62843.478260869568</v>
      </c>
      <c r="L207" s="49">
        <v>50165</v>
      </c>
      <c r="M207" s="49">
        <v>46895</v>
      </c>
      <c r="N207" s="24">
        <v>0.35520643824571174</v>
      </c>
      <c r="O207" s="24">
        <v>0.35271328730330603</v>
      </c>
      <c r="P207" s="24">
        <v>0.35235554887669995</v>
      </c>
      <c r="Q207" s="24">
        <v>0.35342509147523921</v>
      </c>
      <c r="R207" s="24">
        <v>1.5530265396870237E-3</v>
      </c>
      <c r="S207" s="24">
        <v>4.3942169844379255E-3</v>
      </c>
    </row>
    <row r="208" spans="1:19" ht="25.15" x14ac:dyDescent="0.35">
      <c r="A208" s="57"/>
      <c r="B208" s="58"/>
      <c r="C208" s="57"/>
      <c r="D208" s="6">
        <v>186</v>
      </c>
      <c r="E208" s="6" t="s">
        <v>597</v>
      </c>
      <c r="F208" s="6" t="s">
        <v>794</v>
      </c>
      <c r="G208" s="21">
        <v>1068.5652</v>
      </c>
      <c r="H208" s="21">
        <v>1068.5594000000001</v>
      </c>
      <c r="I208" s="7">
        <v>-5.4278391247518849</v>
      </c>
      <c r="J208" s="21">
        <v>1.1819999999999999</v>
      </c>
      <c r="K208" s="49">
        <v>114078</v>
      </c>
      <c r="L208" s="49">
        <v>92061</v>
      </c>
      <c r="M208" s="49">
        <v>86195</v>
      </c>
      <c r="N208" s="24">
        <v>0.64479626499963261</v>
      </c>
      <c r="O208" s="24">
        <v>0.64728671269669402</v>
      </c>
      <c r="P208" s="24">
        <v>0.64764445112330005</v>
      </c>
      <c r="Q208" s="24">
        <v>0.64657580960654226</v>
      </c>
      <c r="R208" s="24">
        <v>1.5514762168507353E-3</v>
      </c>
      <c r="S208" s="24">
        <v>2.3995271610839381E-3</v>
      </c>
    </row>
    <row r="209" spans="1:19" s="29" customFormat="1" x14ac:dyDescent="0.35">
      <c r="A209" s="25"/>
      <c r="B209" s="26"/>
      <c r="C209" s="25"/>
      <c r="D209" s="25"/>
      <c r="E209" s="25"/>
      <c r="F209" s="25"/>
      <c r="G209" s="27"/>
      <c r="H209" s="27"/>
      <c r="I209" s="26" t="e">
        <v>#DIV/0!</v>
      </c>
      <c r="J209" s="27"/>
      <c r="K209" s="50">
        <f>SUM(K207:K208)</f>
        <v>176921.47826086957</v>
      </c>
      <c r="L209" s="50">
        <f t="shared" ref="L209:P209" si="43">SUM(L207:L208)</f>
        <v>142226</v>
      </c>
      <c r="M209" s="50">
        <f t="shared" si="43"/>
        <v>133090</v>
      </c>
      <c r="N209" s="28">
        <f t="shared" si="43"/>
        <v>1.0000027032453445</v>
      </c>
      <c r="O209" s="28">
        <f t="shared" si="43"/>
        <v>1</v>
      </c>
      <c r="P209" s="28">
        <f t="shared" si="43"/>
        <v>1</v>
      </c>
      <c r="Q209" s="28"/>
      <c r="R209" s="28"/>
      <c r="S209" s="28"/>
    </row>
    <row r="210" spans="1:19" ht="25.15" x14ac:dyDescent="0.35">
      <c r="A210" s="57">
        <v>22</v>
      </c>
      <c r="B210" s="58">
        <v>11.45</v>
      </c>
      <c r="C210" s="57" t="s">
        <v>599</v>
      </c>
      <c r="D210" s="6">
        <v>187</v>
      </c>
      <c r="E210" s="6" t="s">
        <v>598</v>
      </c>
      <c r="F210" s="6" t="s">
        <v>794</v>
      </c>
      <c r="G210" s="21">
        <v>1109.0319500000001</v>
      </c>
      <c r="H210" s="21">
        <v>1109.0244</v>
      </c>
      <c r="I210" s="7">
        <v>-6.8077389475005399</v>
      </c>
      <c r="J210" s="21">
        <v>1.19</v>
      </c>
      <c r="K210" s="49">
        <v>2462</v>
      </c>
      <c r="L210" s="49">
        <v>2612</v>
      </c>
      <c r="M210" s="49">
        <v>3513</v>
      </c>
      <c r="N210" s="24">
        <v>1.4013797500056921E-2</v>
      </c>
      <c r="O210" s="24">
        <v>1.7446015535770344E-2</v>
      </c>
      <c r="P210" s="24">
        <v>2.2575960104878928E-2</v>
      </c>
      <c r="Q210" s="24">
        <v>1.8011924380235397E-2</v>
      </c>
      <c r="R210" s="24">
        <v>4.3090424380639175E-3</v>
      </c>
      <c r="S210" s="24">
        <v>0.23923276309066999</v>
      </c>
    </row>
    <row r="211" spans="1:19" ht="25.15" x14ac:dyDescent="0.35">
      <c r="A211" s="57"/>
      <c r="B211" s="58"/>
      <c r="C211" s="57"/>
      <c r="D211" s="6">
        <v>188</v>
      </c>
      <c r="E211" s="6" t="s">
        <v>600</v>
      </c>
      <c r="F211" s="6" t="s">
        <v>794</v>
      </c>
      <c r="G211" s="21">
        <v>1123.0476000000001</v>
      </c>
      <c r="H211" s="21">
        <v>1123.0437999999999</v>
      </c>
      <c r="I211" s="7">
        <v>-3.3836499897092427</v>
      </c>
      <c r="J211" s="21" t="s">
        <v>601</v>
      </c>
      <c r="K211" s="49">
        <v>72270</v>
      </c>
      <c r="L211" s="49">
        <v>56546</v>
      </c>
      <c r="M211" s="49">
        <v>54169</v>
      </c>
      <c r="N211" s="24">
        <v>0.41136358461783656</v>
      </c>
      <c r="O211" s="24">
        <v>0.37768085546924574</v>
      </c>
      <c r="P211" s="24">
        <v>0.34811192226620741</v>
      </c>
      <c r="Q211" s="24">
        <v>0.3790521207844299</v>
      </c>
      <c r="R211" s="24">
        <v>3.1648119596345621E-2</v>
      </c>
      <c r="S211" s="24">
        <v>8.3492791257443383E-2</v>
      </c>
    </row>
    <row r="212" spans="1:19" ht="25.15" x14ac:dyDescent="0.35">
      <c r="A212" s="57"/>
      <c r="B212" s="58"/>
      <c r="C212" s="57"/>
      <c r="D212" s="6">
        <v>189</v>
      </c>
      <c r="E212" s="6" t="s">
        <v>602</v>
      </c>
      <c r="F212" s="6" t="s">
        <v>794</v>
      </c>
      <c r="G212" s="21">
        <v>1137.0632500000002</v>
      </c>
      <c r="H212" s="21">
        <v>1137.0583999999999</v>
      </c>
      <c r="I212" s="7">
        <v>-4.2653739800846422</v>
      </c>
      <c r="J212" s="21" t="s">
        <v>603</v>
      </c>
      <c r="K212" s="49">
        <v>4278</v>
      </c>
      <c r="L212" s="49">
        <v>3348</v>
      </c>
      <c r="M212" s="49">
        <v>4231</v>
      </c>
      <c r="N212" s="24">
        <v>2.4350538466792651E-2</v>
      </c>
      <c r="O212" s="24">
        <v>2.2361891276324316E-2</v>
      </c>
      <c r="P212" s="24">
        <v>2.7190118759960927E-2</v>
      </c>
      <c r="Q212" s="24">
        <v>2.4634182834359298E-2</v>
      </c>
      <c r="R212" s="24">
        <v>2.4265790227963303E-3</v>
      </c>
      <c r="S212" s="24">
        <v>9.8504547080481328E-2</v>
      </c>
    </row>
    <row r="213" spans="1:19" ht="25.15" x14ac:dyDescent="0.35">
      <c r="A213" s="57"/>
      <c r="B213" s="58"/>
      <c r="C213" s="57"/>
      <c r="D213" s="6">
        <v>190</v>
      </c>
      <c r="E213" s="6" t="s">
        <v>604</v>
      </c>
      <c r="F213" s="6" t="s">
        <v>794</v>
      </c>
      <c r="G213" s="21">
        <v>1165.0945500000003</v>
      </c>
      <c r="H213" s="21">
        <v>1165.0900999999999</v>
      </c>
      <c r="I213" s="7">
        <v>-3.8194325090276036</v>
      </c>
      <c r="J213" s="21" t="s">
        <v>605</v>
      </c>
      <c r="K213" s="49">
        <v>14873</v>
      </c>
      <c r="L213" s="49">
        <v>11645</v>
      </c>
      <c r="M213" s="49">
        <v>16538</v>
      </c>
      <c r="N213" s="24">
        <v>8.4657680836046537E-2</v>
      </c>
      <c r="O213" s="24">
        <v>7.7779039400476896E-2</v>
      </c>
      <c r="P213" s="24">
        <v>0.10627988278237623</v>
      </c>
      <c r="Q213" s="24">
        <v>8.9572201006299881E-2</v>
      </c>
      <c r="R213" s="24">
        <v>1.4872420776314723E-2</v>
      </c>
      <c r="S213" s="24">
        <v>0.16603835352073912</v>
      </c>
    </row>
    <row r="214" spans="1:19" ht="25.15" x14ac:dyDescent="0.35">
      <c r="A214" s="57"/>
      <c r="B214" s="58"/>
      <c r="C214" s="57"/>
      <c r="D214" s="6">
        <v>191</v>
      </c>
      <c r="E214" s="6" t="s">
        <v>606</v>
      </c>
      <c r="F214" s="6" t="s">
        <v>794</v>
      </c>
      <c r="G214" s="21">
        <v>1164.0867500000002</v>
      </c>
      <c r="H214" s="21">
        <v>1164.0805</v>
      </c>
      <c r="I214" s="7">
        <v>-5.3690156684082382</v>
      </c>
      <c r="J214" s="21" t="s">
        <v>607</v>
      </c>
      <c r="K214" s="49">
        <v>4323</v>
      </c>
      <c r="L214" s="49">
        <v>7670</v>
      </c>
      <c r="M214" s="49">
        <v>8104</v>
      </c>
      <c r="N214" s="24">
        <v>2.4606680175770133E-2</v>
      </c>
      <c r="O214" s="24">
        <v>5.1229302894088259E-2</v>
      </c>
      <c r="P214" s="24">
        <v>5.2079584597192946E-2</v>
      </c>
      <c r="Q214" s="24">
        <v>4.2638522555683782E-2</v>
      </c>
      <c r="R214" s="24">
        <v>1.562181965886804E-2</v>
      </c>
      <c r="S214" s="24">
        <v>0.36637807134303785</v>
      </c>
    </row>
    <row r="215" spans="1:19" ht="25.15" x14ac:dyDescent="0.35">
      <c r="A215" s="57"/>
      <c r="B215" s="58"/>
      <c r="C215" s="57"/>
      <c r="D215" s="6">
        <v>192</v>
      </c>
      <c r="E215" s="6" t="s">
        <v>608</v>
      </c>
      <c r="F215" s="6" t="s">
        <v>794</v>
      </c>
      <c r="G215" s="21">
        <v>1178.1024000000002</v>
      </c>
      <c r="H215" s="21">
        <v>1178.0969</v>
      </c>
      <c r="I215" s="7">
        <v>-4.6685245698599731</v>
      </c>
      <c r="J215" s="21" t="s">
        <v>609</v>
      </c>
      <c r="K215" s="49">
        <v>69473</v>
      </c>
      <c r="L215" s="49">
        <v>61542</v>
      </c>
      <c r="M215" s="49">
        <v>61157</v>
      </c>
      <c r="N215" s="24">
        <v>0.39544295439539173</v>
      </c>
      <c r="O215" s="24">
        <v>0.41105003372985394</v>
      </c>
      <c r="P215" s="24">
        <v>0.39301963909310578</v>
      </c>
      <c r="Q215" s="24">
        <v>0.39983754240611713</v>
      </c>
      <c r="R215" s="24">
        <v>9.7856060378102225E-3</v>
      </c>
      <c r="S215" s="24">
        <v>2.4473955044148732E-2</v>
      </c>
    </row>
    <row r="216" spans="1:19" ht="25.15" x14ac:dyDescent="0.35">
      <c r="A216" s="57"/>
      <c r="B216" s="58"/>
      <c r="C216" s="57"/>
      <c r="D216" s="6">
        <v>193</v>
      </c>
      <c r="E216" s="6" t="s">
        <v>610</v>
      </c>
      <c r="F216" s="6" t="s">
        <v>794</v>
      </c>
      <c r="G216" s="21">
        <v>1177.0946000000001</v>
      </c>
      <c r="H216" s="21">
        <v>1177.0898</v>
      </c>
      <c r="I216" s="7">
        <v>-4.0778370745727175</v>
      </c>
      <c r="J216" s="21" t="s">
        <v>611</v>
      </c>
      <c r="K216" s="49">
        <v>8005</v>
      </c>
      <c r="L216" s="49">
        <v>6356</v>
      </c>
      <c r="M216" s="49">
        <v>7896</v>
      </c>
      <c r="N216" s="24">
        <v>4.5564764008105461E-2</v>
      </c>
      <c r="O216" s="24">
        <v>4.2452861694240542E-2</v>
      </c>
      <c r="P216" s="24">
        <v>5.0742892396277828E-2</v>
      </c>
      <c r="Q216" s="24">
        <v>4.6253506032874613E-2</v>
      </c>
      <c r="R216" s="24">
        <v>4.1877113609575019E-3</v>
      </c>
      <c r="S216" s="24">
        <v>9.0538247154304197E-2</v>
      </c>
    </row>
    <row r="217" spans="1:19" s="29" customFormat="1" x14ac:dyDescent="0.35">
      <c r="A217" s="25"/>
      <c r="B217" s="26"/>
      <c r="C217" s="25"/>
      <c r="D217" s="25"/>
      <c r="E217" s="25"/>
      <c r="F217" s="25"/>
      <c r="G217" s="27"/>
      <c r="H217" s="27"/>
      <c r="I217" s="26"/>
      <c r="J217" s="27"/>
      <c r="K217" s="50">
        <f>SUM(K210:K216)</f>
        <v>175684</v>
      </c>
      <c r="L217" s="50">
        <f t="shared" ref="L217:P217" si="44">SUM(L210:L216)</f>
        <v>149719</v>
      </c>
      <c r="M217" s="50">
        <f t="shared" si="44"/>
        <v>155608</v>
      </c>
      <c r="N217" s="28">
        <f t="shared" si="44"/>
        <v>1</v>
      </c>
      <c r="O217" s="28">
        <f t="shared" si="44"/>
        <v>1</v>
      </c>
      <c r="P217" s="28">
        <f t="shared" si="44"/>
        <v>1</v>
      </c>
      <c r="Q217" s="28"/>
      <c r="R217" s="28"/>
      <c r="S217" s="28"/>
    </row>
    <row r="218" spans="1:19" ht="25.15" x14ac:dyDescent="0.35">
      <c r="A218" s="60">
        <v>23</v>
      </c>
      <c r="B218" s="63">
        <v>12</v>
      </c>
      <c r="C218" s="60" t="s">
        <v>612</v>
      </c>
      <c r="D218" s="6">
        <v>194</v>
      </c>
      <c r="E218" s="6" t="s">
        <v>854</v>
      </c>
      <c r="F218" s="6" t="s">
        <v>794</v>
      </c>
      <c r="G218" s="21">
        <v>1196.0764999999999</v>
      </c>
      <c r="H218" s="21">
        <v>1196.0725</v>
      </c>
      <c r="I218" s="7">
        <v>-3.3442676951728529</v>
      </c>
      <c r="J218" s="21" t="s">
        <v>614</v>
      </c>
      <c r="K218" s="49">
        <v>64916</v>
      </c>
      <c r="L218" s="49">
        <v>35849</v>
      </c>
      <c r="M218" s="49">
        <v>69630</v>
      </c>
      <c r="N218" s="24">
        <v>0.31751683794002417</v>
      </c>
      <c r="O218" s="24">
        <v>0.39836648516501832</v>
      </c>
      <c r="P218" s="24">
        <v>0.33720597992164308</v>
      </c>
      <c r="Q218" s="24">
        <v>0.35102976767556188</v>
      </c>
      <c r="R218" s="24">
        <v>4.2160279825927953E-2</v>
      </c>
      <c r="S218" s="24">
        <v>0.12010457148720918</v>
      </c>
    </row>
    <row r="219" spans="1:19" ht="25.15" x14ac:dyDescent="0.35">
      <c r="A219" s="61"/>
      <c r="B219" s="64"/>
      <c r="C219" s="61"/>
      <c r="D219" s="6">
        <v>195</v>
      </c>
      <c r="E219" s="6" t="s">
        <v>856</v>
      </c>
      <c r="F219" s="6" t="s">
        <v>794</v>
      </c>
      <c r="G219" s="21">
        <v>1210.0921499999999</v>
      </c>
      <c r="H219" s="21">
        <v>1210.087</v>
      </c>
      <c r="I219" s="7">
        <v>-4.2558742323531309</v>
      </c>
      <c r="J219" s="21" t="s">
        <v>615</v>
      </c>
      <c r="K219" s="49">
        <v>4261</v>
      </c>
      <c r="L219" s="49">
        <v>2646.4438251589659</v>
      </c>
      <c r="M219" s="49">
        <v>5621</v>
      </c>
      <c r="N219" s="24">
        <v>2.0841383425695404E-2</v>
      </c>
      <c r="O219" s="24">
        <v>2.9408198968318321E-2</v>
      </c>
      <c r="P219" s="24">
        <v>2.7221525393358547E-2</v>
      </c>
      <c r="Q219" s="24">
        <v>2.5823702595790757E-2</v>
      </c>
      <c r="R219" s="24">
        <v>4.451181142728476E-3</v>
      </c>
      <c r="S219" s="24">
        <v>0.17236804545038459</v>
      </c>
    </row>
    <row r="220" spans="1:19" ht="25.15" x14ac:dyDescent="0.35">
      <c r="A220" s="61"/>
      <c r="B220" s="64"/>
      <c r="C220" s="61"/>
      <c r="D220" s="6">
        <v>196</v>
      </c>
      <c r="E220" s="6" t="s">
        <v>857</v>
      </c>
      <c r="F220" s="6" t="s">
        <v>794</v>
      </c>
      <c r="G220" s="21">
        <v>1238.12345</v>
      </c>
      <c r="H220" s="21">
        <v>1238.1176</v>
      </c>
      <c r="I220" s="7">
        <v>-4.7248923360666977</v>
      </c>
      <c r="J220" s="21" t="s">
        <v>616</v>
      </c>
      <c r="K220" s="49">
        <v>15613</v>
      </c>
      <c r="L220" s="49">
        <v>8242.2227562849293</v>
      </c>
      <c r="M220" s="49">
        <v>16257</v>
      </c>
      <c r="N220" s="24">
        <v>7.6366233143717988E-2</v>
      </c>
      <c r="O220" s="24">
        <v>9.1590429562006109E-2</v>
      </c>
      <c r="P220" s="24">
        <v>7.8729823575845917E-2</v>
      </c>
      <c r="Q220" s="24">
        <v>8.2228828760523343E-2</v>
      </c>
      <c r="R220" s="24">
        <v>8.1930651838889833E-3</v>
      </c>
      <c r="S220" s="24">
        <v>9.9637381528925942E-2</v>
      </c>
    </row>
    <row r="221" spans="1:19" ht="25.15" x14ac:dyDescent="0.35">
      <c r="A221" s="61"/>
      <c r="B221" s="64"/>
      <c r="C221" s="61"/>
      <c r="D221" s="6">
        <v>197</v>
      </c>
      <c r="E221" s="6" t="s">
        <v>855</v>
      </c>
      <c r="F221" s="6" t="s">
        <v>794</v>
      </c>
      <c r="G221" s="21">
        <v>1195.0686999999998</v>
      </c>
      <c r="H221" s="21">
        <v>1195.0586000000001</v>
      </c>
      <c r="I221" s="7">
        <v>-8.4513969780468958</v>
      </c>
      <c r="J221" s="21">
        <v>1.242</v>
      </c>
      <c r="K221" s="49">
        <v>2163</v>
      </c>
      <c r="L221" s="49">
        <v>1165.9535134842479</v>
      </c>
      <c r="M221" s="49">
        <v>2631</v>
      </c>
      <c r="N221" s="24">
        <v>1.0579655562022804E-2</v>
      </c>
      <c r="O221" s="24">
        <v>1.2956478647452471E-2</v>
      </c>
      <c r="P221" s="24">
        <v>1.2741475415393408E-2</v>
      </c>
      <c r="Q221" s="24">
        <v>1.2092536541622893E-2</v>
      </c>
      <c r="R221" s="24">
        <v>1.3145962274690116E-3</v>
      </c>
      <c r="S221" s="24">
        <v>0.10871137109605829</v>
      </c>
    </row>
    <row r="222" spans="1:19" ht="25.15" x14ac:dyDescent="0.35">
      <c r="A222" s="61"/>
      <c r="B222" s="64"/>
      <c r="C222" s="61"/>
      <c r="D222" s="6">
        <v>198</v>
      </c>
      <c r="E222" s="6" t="s">
        <v>858</v>
      </c>
      <c r="F222" s="6" t="s">
        <v>794</v>
      </c>
      <c r="G222" s="21">
        <v>1237.11565</v>
      </c>
      <c r="H222" s="21">
        <v>1237.1085</v>
      </c>
      <c r="I222" s="7">
        <v>-5.7795728312955275</v>
      </c>
      <c r="J222" s="21" t="s">
        <v>617</v>
      </c>
      <c r="K222" s="49">
        <v>6756</v>
      </c>
      <c r="L222" s="49">
        <v>3826.7385776419565</v>
      </c>
      <c r="M222" s="49">
        <v>9851</v>
      </c>
      <c r="N222" s="24">
        <v>3.3044915846983845E-2</v>
      </c>
      <c r="O222" s="24">
        <v>4.2524042422957625E-2</v>
      </c>
      <c r="P222" s="24">
        <v>4.7706679710011572E-2</v>
      </c>
      <c r="Q222" s="24">
        <v>4.1091879326651017E-2</v>
      </c>
      <c r="R222" s="24">
        <v>7.4350620874753135E-3</v>
      </c>
      <c r="S222" s="24">
        <v>0.18093750418110338</v>
      </c>
    </row>
    <row r="223" spans="1:19" ht="25.15" x14ac:dyDescent="0.35">
      <c r="A223" s="61"/>
      <c r="B223" s="64"/>
      <c r="C223" s="61"/>
      <c r="D223" s="6">
        <v>199</v>
      </c>
      <c r="E223" s="6" t="s">
        <v>859</v>
      </c>
      <c r="F223" s="6" t="s">
        <v>794</v>
      </c>
      <c r="G223" s="21">
        <v>1251.1313</v>
      </c>
      <c r="H223" s="21">
        <v>1251.1242</v>
      </c>
      <c r="I223" s="7">
        <v>-5.6748640210957424</v>
      </c>
      <c r="J223" s="21" t="s">
        <v>619</v>
      </c>
      <c r="K223" s="49">
        <v>89652</v>
      </c>
      <c r="L223" s="49">
        <v>32288</v>
      </c>
      <c r="M223" s="49">
        <v>79043</v>
      </c>
      <c r="N223" s="24">
        <v>0.4385054463460325</v>
      </c>
      <c r="O223" s="24">
        <v>0.35879542171352374</v>
      </c>
      <c r="P223" s="24">
        <v>0.38279150180879556</v>
      </c>
      <c r="Q223" s="24">
        <v>0.39336412328945064</v>
      </c>
      <c r="R223" s="24">
        <v>4.0893242112342895E-2</v>
      </c>
      <c r="S223" s="24">
        <v>0.10395773201271907</v>
      </c>
    </row>
    <row r="224" spans="1:19" ht="25.15" x14ac:dyDescent="0.35">
      <c r="A224" s="61"/>
      <c r="B224" s="64"/>
      <c r="C224" s="61"/>
      <c r="D224" s="6">
        <v>200</v>
      </c>
      <c r="E224" s="6" t="s">
        <v>860</v>
      </c>
      <c r="F224" s="6" t="s">
        <v>794</v>
      </c>
      <c r="G224" s="21">
        <v>1250.1234999999999</v>
      </c>
      <c r="H224" s="21">
        <v>1250.1170999999999</v>
      </c>
      <c r="I224" s="7">
        <v>-5.1194941939617049</v>
      </c>
      <c r="J224" s="21" t="s">
        <v>620</v>
      </c>
      <c r="K224" s="49">
        <v>13526</v>
      </c>
      <c r="L224" s="49">
        <v>4808.628219164897</v>
      </c>
      <c r="M224" s="49">
        <v>17518</v>
      </c>
      <c r="N224" s="24">
        <v>6.6158308428996962E-2</v>
      </c>
      <c r="O224" s="24">
        <v>5.3435139672906959E-2</v>
      </c>
      <c r="P224" s="24">
        <v>8.483662726220513E-2</v>
      </c>
      <c r="Q224" s="24">
        <v>6.8143358454703026E-2</v>
      </c>
      <c r="R224" s="24">
        <v>1.5794577341879924E-2</v>
      </c>
      <c r="S224" s="24">
        <v>0.23178454511277224</v>
      </c>
    </row>
    <row r="225" spans="1:19" ht="25.15" x14ac:dyDescent="0.35">
      <c r="A225" s="62"/>
      <c r="B225" s="65"/>
      <c r="C225" s="62"/>
      <c r="D225" s="6">
        <v>201</v>
      </c>
      <c r="E225" s="6" t="s">
        <v>861</v>
      </c>
      <c r="F225" s="6" t="s">
        <v>794</v>
      </c>
      <c r="G225" s="21">
        <v>1249.1156999999998</v>
      </c>
      <c r="H225" s="21">
        <v>1249.1095</v>
      </c>
      <c r="I225" s="7">
        <v>-4.9635113863414864</v>
      </c>
      <c r="J225" s="21">
        <v>1.2809999999999999</v>
      </c>
      <c r="K225" s="49">
        <v>7562</v>
      </c>
      <c r="L225" s="49">
        <v>1163</v>
      </c>
      <c r="M225" s="49">
        <v>5940</v>
      </c>
      <c r="N225" s="24">
        <v>3.698721930652632E-2</v>
      </c>
      <c r="O225" s="24">
        <v>1.2923658184242693E-2</v>
      </c>
      <c r="P225" s="24">
        <v>2.8766386912746803E-2</v>
      </c>
      <c r="Q225" s="24">
        <v>2.6225754801171938E-2</v>
      </c>
      <c r="R225" s="24">
        <v>1.2231306230989563E-2</v>
      </c>
      <c r="S225" s="24">
        <v>0.46638528895431403</v>
      </c>
    </row>
    <row r="226" spans="1:19" s="29" customFormat="1" x14ac:dyDescent="0.35">
      <c r="A226" s="25"/>
      <c r="B226" s="26"/>
      <c r="C226" s="25"/>
      <c r="D226" s="25"/>
      <c r="E226" s="25"/>
      <c r="F226" s="25"/>
      <c r="G226" s="27"/>
      <c r="H226" s="27"/>
      <c r="I226" s="26"/>
      <c r="J226" s="27"/>
      <c r="K226" s="50">
        <f t="shared" ref="K226:P226" si="45">SUM(K218:K225)</f>
        <v>204449</v>
      </c>
      <c r="L226" s="50">
        <f t="shared" si="45"/>
        <v>89989.986891734981</v>
      </c>
      <c r="M226" s="50">
        <f t="shared" si="45"/>
        <v>206491</v>
      </c>
      <c r="N226" s="28">
        <f t="shared" si="45"/>
        <v>1</v>
      </c>
      <c r="O226" s="28">
        <f t="shared" si="45"/>
        <v>0.99999985433642613</v>
      </c>
      <c r="P226" s="28">
        <f t="shared" si="45"/>
        <v>0.99999999999999989</v>
      </c>
      <c r="Q226" s="28"/>
      <c r="R226" s="28"/>
      <c r="S226" s="28"/>
    </row>
    <row r="227" spans="1:19" ht="25.15" x14ac:dyDescent="0.35">
      <c r="A227" s="57">
        <v>24</v>
      </c>
      <c r="B227" s="58">
        <v>12.2</v>
      </c>
      <c r="C227" s="57" t="s">
        <v>621</v>
      </c>
      <c r="D227" s="6">
        <v>202</v>
      </c>
      <c r="E227" s="6" t="s">
        <v>622</v>
      </c>
      <c r="F227" s="6" t="s">
        <v>794</v>
      </c>
      <c r="G227" s="21">
        <v>1268.5953</v>
      </c>
      <c r="H227" s="21">
        <v>1268.5894000000001</v>
      </c>
      <c r="I227" s="7">
        <v>-4.6508133838137518</v>
      </c>
      <c r="J227" s="21">
        <v>1.2949999999999999</v>
      </c>
      <c r="K227" s="49">
        <v>108093</v>
      </c>
      <c r="L227" s="49">
        <v>61884</v>
      </c>
      <c r="M227" s="49">
        <v>79797</v>
      </c>
      <c r="N227" s="24">
        <v>0.19729788434054252</v>
      </c>
      <c r="O227" s="24">
        <v>0.19866261320115697</v>
      </c>
      <c r="P227" s="24">
        <v>0.21304595077332181</v>
      </c>
      <c r="Q227" s="24">
        <v>0.20300214943834041</v>
      </c>
      <c r="R227" s="24">
        <v>8.7249114699335922E-3</v>
      </c>
      <c r="S227" s="24">
        <v>4.2979404376127968E-2</v>
      </c>
    </row>
    <row r="228" spans="1:19" ht="25.15" x14ac:dyDescent="0.35">
      <c r="A228" s="57"/>
      <c r="B228" s="58"/>
      <c r="C228" s="57"/>
      <c r="D228" s="6">
        <v>203</v>
      </c>
      <c r="E228" s="6" t="s">
        <v>623</v>
      </c>
      <c r="F228" s="6" t="s">
        <v>794</v>
      </c>
      <c r="G228" s="21">
        <v>1282.61095</v>
      </c>
      <c r="H228" s="21">
        <v>1282.6076</v>
      </c>
      <c r="I228" s="7">
        <v>-2.6118598160688471</v>
      </c>
      <c r="J228" s="21">
        <v>1.3080000000000001</v>
      </c>
      <c r="K228" s="49">
        <v>9986</v>
      </c>
      <c r="L228" s="49">
        <v>6000</v>
      </c>
      <c r="M228" s="49">
        <v>7445</v>
      </c>
      <c r="N228" s="24">
        <v>1.8227051455919047E-2</v>
      </c>
      <c r="O228" s="24">
        <v>1.9261451735617312E-2</v>
      </c>
      <c r="P228" s="24">
        <v>1.9877026749218402E-2</v>
      </c>
      <c r="Q228" s="24">
        <v>1.9121843313584921E-2</v>
      </c>
      <c r="R228" s="24">
        <v>8.3380003643041055E-4</v>
      </c>
      <c r="S228" s="24">
        <v>4.36045847022523E-2</v>
      </c>
    </row>
    <row r="229" spans="1:19" ht="25.15" x14ac:dyDescent="0.35">
      <c r="A229" s="57"/>
      <c r="B229" s="58"/>
      <c r="C229" s="57"/>
      <c r="D229" s="6">
        <v>204</v>
      </c>
      <c r="E229" s="6" t="s">
        <v>624</v>
      </c>
      <c r="F229" s="6" t="s">
        <v>794</v>
      </c>
      <c r="G229" s="21">
        <v>1296.6266000000001</v>
      </c>
      <c r="H229" s="21">
        <v>1296.6199999999999</v>
      </c>
      <c r="I229" s="7">
        <v>-5.0901315769414675</v>
      </c>
      <c r="J229" s="21">
        <v>1.3180000000000001</v>
      </c>
      <c r="K229" s="49">
        <v>9862</v>
      </c>
      <c r="L229" s="49">
        <v>4549</v>
      </c>
      <c r="M229" s="49">
        <v>5828</v>
      </c>
      <c r="N229" s="24">
        <v>1.8000719152641061E-2</v>
      </c>
      <c r="O229" s="24">
        <v>1.4603390657553859E-2</v>
      </c>
      <c r="P229" s="24">
        <v>1.5559880711141014E-2</v>
      </c>
      <c r="Q229" s="24">
        <v>1.6054663507111978E-2</v>
      </c>
      <c r="R229" s="24">
        <v>1.7518754913733172E-3</v>
      </c>
      <c r="S229" s="24">
        <v>0.1091194150906534</v>
      </c>
    </row>
    <row r="230" spans="1:19" ht="25.15" x14ac:dyDescent="0.35">
      <c r="A230" s="57"/>
      <c r="B230" s="58"/>
      <c r="C230" s="57"/>
      <c r="D230" s="6">
        <v>205</v>
      </c>
      <c r="E230" s="6" t="s">
        <v>625</v>
      </c>
      <c r="F230" s="6" t="s">
        <v>794</v>
      </c>
      <c r="G230" s="21">
        <v>1310.6422500000001</v>
      </c>
      <c r="H230" s="21">
        <v>1310.6358</v>
      </c>
      <c r="I230" s="7">
        <v>-4.9212513941819136</v>
      </c>
      <c r="J230" s="21">
        <v>1.3280000000000001</v>
      </c>
      <c r="K230" s="49">
        <v>42561</v>
      </c>
      <c r="L230" s="49">
        <v>25000</v>
      </c>
      <c r="M230" s="49">
        <v>30778</v>
      </c>
      <c r="N230" s="24">
        <v>7.7684912579147863E-2</v>
      </c>
      <c r="O230" s="24">
        <v>8.0256048898405472E-2</v>
      </c>
      <c r="P230" s="24">
        <v>8.2172616425445794E-2</v>
      </c>
      <c r="Q230" s="24">
        <v>8.00378593009997E-2</v>
      </c>
      <c r="R230" s="24">
        <v>2.2517940577085143E-3</v>
      </c>
      <c r="S230" s="24">
        <v>2.8134111498911474E-2</v>
      </c>
    </row>
    <row r="231" spans="1:19" ht="25.15" x14ac:dyDescent="0.35">
      <c r="A231" s="57"/>
      <c r="B231" s="58"/>
      <c r="C231" s="57"/>
      <c r="D231" s="6">
        <v>206</v>
      </c>
      <c r="E231" s="6" t="s">
        <v>626</v>
      </c>
      <c r="F231" s="6" t="s">
        <v>794</v>
      </c>
      <c r="G231" s="21">
        <v>1309.63445</v>
      </c>
      <c r="H231" s="21">
        <v>1309.6253999999999</v>
      </c>
      <c r="I231" s="7">
        <v>-6.9103252438996909</v>
      </c>
      <c r="J231" s="21">
        <v>1.325</v>
      </c>
      <c r="K231" s="49">
        <v>26512</v>
      </c>
      <c r="L231" s="49">
        <v>11596</v>
      </c>
      <c r="M231" s="49">
        <v>16704</v>
      </c>
      <c r="N231" s="24">
        <v>4.839130664924151E-2</v>
      </c>
      <c r="O231" s="24">
        <v>3.7225965721036397E-2</v>
      </c>
      <c r="P231" s="24">
        <v>4.4597159814498882E-2</v>
      </c>
      <c r="Q231" s="24">
        <v>4.3404810728258934E-2</v>
      </c>
      <c r="R231" s="24">
        <v>5.6773657419930228E-3</v>
      </c>
      <c r="S231" s="24">
        <v>0.13080038011309064</v>
      </c>
    </row>
    <row r="232" spans="1:19" ht="25.15" x14ac:dyDescent="0.35">
      <c r="A232" s="57"/>
      <c r="B232" s="58"/>
      <c r="C232" s="57"/>
      <c r="D232" s="6">
        <v>207</v>
      </c>
      <c r="E232" s="6" t="s">
        <v>627</v>
      </c>
      <c r="F232" s="6" t="s">
        <v>794</v>
      </c>
      <c r="G232" s="21">
        <v>1323.6501000000001</v>
      </c>
      <c r="H232" s="21">
        <v>1323.6424</v>
      </c>
      <c r="I232" s="7">
        <v>-5.8172473224710251</v>
      </c>
      <c r="J232" s="21">
        <v>1.339</v>
      </c>
      <c r="K232" s="49">
        <v>256212</v>
      </c>
      <c r="L232" s="49">
        <v>136521</v>
      </c>
      <c r="M232" s="49">
        <v>150935</v>
      </c>
      <c r="N232" s="24">
        <v>0.46765364586660629</v>
      </c>
      <c r="O232" s="24">
        <v>0.43826544206636853</v>
      </c>
      <c r="P232" s="24">
        <v>0.40297367795745864</v>
      </c>
      <c r="Q232" s="24">
        <v>0.43629758863014451</v>
      </c>
      <c r="R232" s="24">
        <v>3.2384855990754947E-2</v>
      </c>
      <c r="S232" s="24">
        <v>7.4226529861039503E-2</v>
      </c>
    </row>
    <row r="233" spans="1:19" ht="25.15" x14ac:dyDescent="0.35">
      <c r="A233" s="57"/>
      <c r="B233" s="58"/>
      <c r="C233" s="57"/>
      <c r="D233" s="6">
        <v>208</v>
      </c>
      <c r="E233" s="6" t="s">
        <v>628</v>
      </c>
      <c r="F233" s="6" t="s">
        <v>794</v>
      </c>
      <c r="G233" s="21">
        <v>1337.6501000000001</v>
      </c>
      <c r="H233" s="21">
        <v>1337.6591000000001</v>
      </c>
      <c r="I233" s="7">
        <v>6.7282168932029025</v>
      </c>
      <c r="J233" s="21">
        <v>1.3460000000000001</v>
      </c>
      <c r="K233" s="49">
        <v>14810</v>
      </c>
      <c r="L233" s="49">
        <v>9521</v>
      </c>
      <c r="M233" s="49">
        <v>11209</v>
      </c>
      <c r="N233" s="24">
        <v>2.7032108157636799E-2</v>
      </c>
      <c r="O233" s="24">
        <v>3.056471366246874E-2</v>
      </c>
      <c r="P233" s="24">
        <v>2.9926338862590874E-2</v>
      </c>
      <c r="Q233" s="24">
        <v>2.917438689423214E-2</v>
      </c>
      <c r="R233" s="24">
        <v>1.8825246971105498E-3</v>
      </c>
      <c r="S233" s="24">
        <v>6.4526624121884479E-2</v>
      </c>
    </row>
    <row r="234" spans="1:19" ht="25.15" x14ac:dyDescent="0.35">
      <c r="A234" s="57"/>
      <c r="B234" s="58"/>
      <c r="C234" s="57"/>
      <c r="D234" s="6">
        <v>209</v>
      </c>
      <c r="E234" s="6" t="s">
        <v>629</v>
      </c>
      <c r="F234" s="6" t="s">
        <v>794</v>
      </c>
      <c r="G234" s="21">
        <v>1322.6423</v>
      </c>
      <c r="H234" s="21">
        <v>1322.6326999999999</v>
      </c>
      <c r="I234" s="7">
        <v>-7.2581982294769443</v>
      </c>
      <c r="J234" s="21">
        <v>1.335</v>
      </c>
      <c r="K234" s="49">
        <v>24510</v>
      </c>
      <c r="L234" s="49">
        <v>15462</v>
      </c>
      <c r="M234" s="49">
        <v>21181</v>
      </c>
      <c r="N234" s="24">
        <v>4.4737135107608232E-2</v>
      </c>
      <c r="O234" s="24">
        <v>4.9636761122685814E-2</v>
      </c>
      <c r="P234" s="24">
        <v>5.6550074355298185E-2</v>
      </c>
      <c r="Q234" s="24">
        <v>5.0307990195197411E-2</v>
      </c>
      <c r="R234" s="24">
        <v>5.9350058776922879E-3</v>
      </c>
      <c r="S234" s="24">
        <v>0.11797342439370329</v>
      </c>
    </row>
    <row r="235" spans="1:19" ht="25.15" x14ac:dyDescent="0.35">
      <c r="A235" s="57"/>
      <c r="B235" s="58"/>
      <c r="C235" s="57"/>
      <c r="D235" s="6">
        <v>210</v>
      </c>
      <c r="E235" s="6" t="s">
        <v>630</v>
      </c>
      <c r="F235" s="6" t="s">
        <v>794</v>
      </c>
      <c r="G235" s="21">
        <v>1336.6423</v>
      </c>
      <c r="H235" s="21">
        <v>1336.6514</v>
      </c>
      <c r="I235" s="7">
        <v>6.8081041577013162</v>
      </c>
      <c r="J235" s="21">
        <v>1.341</v>
      </c>
      <c r="K235" s="49">
        <v>8651</v>
      </c>
      <c r="L235" s="49">
        <v>6594</v>
      </c>
      <c r="M235" s="49">
        <v>8063</v>
      </c>
      <c r="N235" s="24">
        <v>1.5790328674660091E-2</v>
      </c>
      <c r="O235" s="24">
        <v>2.1168335457443427E-2</v>
      </c>
      <c r="P235" s="24">
        <v>2.1526993509596772E-2</v>
      </c>
      <c r="Q235" s="24">
        <v>1.9495219213900097E-2</v>
      </c>
      <c r="R235" s="24">
        <v>3.2135368879796888E-3</v>
      </c>
      <c r="S235" s="24">
        <v>0.16483717637237114</v>
      </c>
    </row>
    <row r="236" spans="1:19" ht="25.15" x14ac:dyDescent="0.35">
      <c r="A236" s="57"/>
      <c r="B236" s="58"/>
      <c r="C236" s="57"/>
      <c r="D236" s="6">
        <v>211</v>
      </c>
      <c r="E236" s="6" t="s">
        <v>631</v>
      </c>
      <c r="F236" s="6" t="s">
        <v>794</v>
      </c>
      <c r="G236" s="21">
        <v>1321.6344999999999</v>
      </c>
      <c r="H236" s="21">
        <v>1321.6303</v>
      </c>
      <c r="I236" s="7">
        <v>-3.1778831438307709</v>
      </c>
      <c r="J236" s="21">
        <v>1.335</v>
      </c>
      <c r="K236" s="49">
        <v>7506</v>
      </c>
      <c r="L236" s="49">
        <v>7142</v>
      </c>
      <c r="M236" s="49">
        <v>7069</v>
      </c>
      <c r="N236" s="24">
        <v>1.3700405390359339E-2</v>
      </c>
      <c r="O236" s="24">
        <v>2.2927548049296476E-2</v>
      </c>
      <c r="P236" s="24">
        <v>1.8873163477531884E-2</v>
      </c>
      <c r="Q236" s="24">
        <v>1.8500372305729235E-2</v>
      </c>
      <c r="R236" s="24">
        <v>4.6248535496191453E-3</v>
      </c>
      <c r="S236" s="24">
        <v>0.24998705286525022</v>
      </c>
    </row>
    <row r="237" spans="1:19" ht="25.15" x14ac:dyDescent="0.35">
      <c r="A237" s="57"/>
      <c r="B237" s="58"/>
      <c r="C237" s="57"/>
      <c r="D237" s="6">
        <v>212</v>
      </c>
      <c r="E237" s="6" t="s">
        <v>632</v>
      </c>
      <c r="F237" s="6" t="s">
        <v>794</v>
      </c>
      <c r="G237" s="21">
        <v>1277.60058</v>
      </c>
      <c r="H237" s="21">
        <v>1277.6025999999999</v>
      </c>
      <c r="I237" s="7">
        <v>1.581088825039678</v>
      </c>
      <c r="J237" s="21">
        <v>1.2849999999999999</v>
      </c>
      <c r="K237" s="49">
        <v>8961</v>
      </c>
      <c r="L237" s="49">
        <v>6321</v>
      </c>
      <c r="M237" s="49">
        <v>8789</v>
      </c>
      <c r="N237" s="24">
        <v>1.6356159432855056E-2</v>
      </c>
      <c r="O237" s="24">
        <v>2.029193940347284E-2</v>
      </c>
      <c r="P237" s="24">
        <v>2.3465303975672334E-2</v>
      </c>
      <c r="Q237" s="24">
        <v>2.003780093733341E-2</v>
      </c>
      <c r="R237" s="24">
        <v>3.561379480292145E-3</v>
      </c>
      <c r="S237" s="24">
        <v>0.17773305021993527</v>
      </c>
    </row>
    <row r="238" spans="1:19" ht="25.15" x14ac:dyDescent="0.35">
      <c r="A238" s="57"/>
      <c r="B238" s="58"/>
      <c r="C238" s="57"/>
      <c r="D238" s="6">
        <v>213</v>
      </c>
      <c r="E238" s="6" t="s">
        <v>633</v>
      </c>
      <c r="F238" s="6" t="s">
        <v>794</v>
      </c>
      <c r="G238" s="21">
        <v>1276.5927799999999</v>
      </c>
      <c r="H238" s="21">
        <v>1276.6018999999999</v>
      </c>
      <c r="I238" s="7">
        <v>7.1440165907400441</v>
      </c>
      <c r="J238" s="21">
        <v>1.2849999999999999</v>
      </c>
      <c r="K238" s="49">
        <v>8999</v>
      </c>
      <c r="L238" s="49">
        <v>7021</v>
      </c>
      <c r="M238" s="49">
        <v>9016</v>
      </c>
      <c r="N238" s="24">
        <v>1.6425519332246695E-2</v>
      </c>
      <c r="O238" s="24">
        <v>2.2539108772628193E-2</v>
      </c>
      <c r="P238" s="24">
        <v>2.40713597274618E-2</v>
      </c>
      <c r="Q238" s="24">
        <v>2.1011995944112228E-2</v>
      </c>
      <c r="R238" s="24">
        <v>4.0452161908282836E-3</v>
      </c>
      <c r="S238" s="24">
        <v>0.19251936853537199</v>
      </c>
    </row>
    <row r="239" spans="1:19" ht="25.15" x14ac:dyDescent="0.35">
      <c r="A239" s="57"/>
      <c r="B239" s="58"/>
      <c r="C239" s="57"/>
      <c r="D239" s="6">
        <v>214</v>
      </c>
      <c r="E239" s="6" t="s">
        <v>634</v>
      </c>
      <c r="F239" s="6" t="s">
        <v>794</v>
      </c>
      <c r="G239" s="21">
        <v>1332.6553799999999</v>
      </c>
      <c r="H239" s="21">
        <v>1332.6506999999999</v>
      </c>
      <c r="I239" s="7">
        <v>-3.5117856200809898</v>
      </c>
      <c r="J239" s="21">
        <v>1.33</v>
      </c>
      <c r="K239" s="49">
        <v>14521</v>
      </c>
      <c r="L239" s="49">
        <v>10031</v>
      </c>
      <c r="M239" s="49">
        <v>12806</v>
      </c>
      <c r="N239" s="24">
        <v>2.6504607870158268E-2</v>
      </c>
      <c r="O239" s="24">
        <v>3.2201937059996209E-2</v>
      </c>
      <c r="P239" s="24">
        <v>3.4190087918131745E-2</v>
      </c>
      <c r="Q239" s="24">
        <v>3.0965544282762075E-2</v>
      </c>
      <c r="R239" s="24">
        <v>3.989129130104358E-3</v>
      </c>
      <c r="S239" s="24">
        <v>0.12882477032141268</v>
      </c>
    </row>
    <row r="240" spans="1:19" ht="25.15" x14ac:dyDescent="0.35">
      <c r="A240" s="57"/>
      <c r="B240" s="58"/>
      <c r="C240" s="57"/>
      <c r="D240" s="6">
        <v>215</v>
      </c>
      <c r="E240" s="6" t="s">
        <v>635</v>
      </c>
      <c r="F240" s="6" t="s">
        <v>794</v>
      </c>
      <c r="G240" s="21">
        <v>1331.6475799999998</v>
      </c>
      <c r="H240" s="21">
        <v>1331.6452999999999</v>
      </c>
      <c r="I240" s="7">
        <v>-1.7121647154781714</v>
      </c>
      <c r="J240" s="21">
        <v>1.33</v>
      </c>
      <c r="K240" s="49">
        <v>6683</v>
      </c>
      <c r="L240" s="49">
        <v>3861</v>
      </c>
      <c r="M240" s="49">
        <v>4933</v>
      </c>
      <c r="N240" s="24">
        <v>1.2198215990377227E-2</v>
      </c>
      <c r="O240" s="24">
        <v>1.2394744191869742E-2</v>
      </c>
      <c r="P240" s="24">
        <v>1.3170365742631885E-2</v>
      </c>
      <c r="Q240" s="24">
        <v>1.2587775308292951E-2</v>
      </c>
      <c r="R240" s="24">
        <v>5.1401803872324486E-4</v>
      </c>
      <c r="S240" s="24">
        <v>4.0834700821566518E-2</v>
      </c>
    </row>
    <row r="241" spans="1:19" s="29" customFormat="1" x14ac:dyDescent="0.35">
      <c r="A241" s="25"/>
      <c r="B241" s="26"/>
      <c r="C241" s="25"/>
      <c r="D241" s="25"/>
      <c r="E241" s="25"/>
      <c r="F241" s="25"/>
      <c r="G241" s="27"/>
      <c r="H241" s="27"/>
      <c r="I241" s="26"/>
      <c r="J241" s="27"/>
      <c r="K241" s="50">
        <f>SUM(K227:K240)</f>
        <v>547867</v>
      </c>
      <c r="L241" s="50">
        <f t="shared" ref="L241:P241" si="46">SUM(L227:L240)</f>
        <v>311503</v>
      </c>
      <c r="M241" s="50">
        <f t="shared" si="46"/>
        <v>374553</v>
      </c>
      <c r="N241" s="28">
        <f t="shared" si="46"/>
        <v>1</v>
      </c>
      <c r="O241" s="28">
        <f t="shared" si="46"/>
        <v>0.99999999999999989</v>
      </c>
      <c r="P241" s="28">
        <f t="shared" si="46"/>
        <v>1</v>
      </c>
      <c r="Q241" s="28"/>
      <c r="R241" s="28"/>
      <c r="S241" s="28"/>
    </row>
  </sheetData>
  <mergeCells count="64">
    <mergeCell ref="C227:C240"/>
    <mergeCell ref="A192:A199"/>
    <mergeCell ref="B192:B199"/>
    <mergeCell ref="C192:C199"/>
    <mergeCell ref="A201:A205"/>
    <mergeCell ref="B201:B205"/>
    <mergeCell ref="C201:C205"/>
    <mergeCell ref="A207:A208"/>
    <mergeCell ref="B207:B208"/>
    <mergeCell ref="C207:C208"/>
    <mergeCell ref="A210:A216"/>
    <mergeCell ref="B210:B216"/>
    <mergeCell ref="C210:C216"/>
    <mergeCell ref="A218:A225"/>
    <mergeCell ref="B218:B225"/>
    <mergeCell ref="C218:C225"/>
    <mergeCell ref="A144:A146"/>
    <mergeCell ref="B144:B146"/>
    <mergeCell ref="C144:C146"/>
    <mergeCell ref="A148:A149"/>
    <mergeCell ref="B148:B149"/>
    <mergeCell ref="C148:C149"/>
    <mergeCell ref="A3:A32"/>
    <mergeCell ref="C3:C32"/>
    <mergeCell ref="A36:A64"/>
    <mergeCell ref="C36:C64"/>
    <mergeCell ref="A68:A71"/>
    <mergeCell ref="C68:C71"/>
    <mergeCell ref="B3:B32"/>
    <mergeCell ref="B36:B64"/>
    <mergeCell ref="B68:B71"/>
    <mergeCell ref="A73:A83"/>
    <mergeCell ref="C73:C83"/>
    <mergeCell ref="A87:A103"/>
    <mergeCell ref="C87:C103"/>
    <mergeCell ref="A105:A106"/>
    <mergeCell ref="C105:C106"/>
    <mergeCell ref="B73:B83"/>
    <mergeCell ref="B87:B103"/>
    <mergeCell ref="B105:B106"/>
    <mergeCell ref="C108:C112"/>
    <mergeCell ref="A114:A139"/>
    <mergeCell ref="C114:C139"/>
    <mergeCell ref="A141:A142"/>
    <mergeCell ref="C141:C142"/>
    <mergeCell ref="B114:B139"/>
    <mergeCell ref="B108:B112"/>
    <mergeCell ref="B141:B142"/>
    <mergeCell ref="A227:A240"/>
    <mergeCell ref="B227:B240"/>
    <mergeCell ref="C1:S1"/>
    <mergeCell ref="A176:A181"/>
    <mergeCell ref="B176:B181"/>
    <mergeCell ref="C176:C181"/>
    <mergeCell ref="A183:A190"/>
    <mergeCell ref="B183:B190"/>
    <mergeCell ref="C183:C190"/>
    <mergeCell ref="A151:A171"/>
    <mergeCell ref="B151:B171"/>
    <mergeCell ref="C151:C171"/>
    <mergeCell ref="A173:A174"/>
    <mergeCell ref="B173:B174"/>
    <mergeCell ref="C173:C174"/>
    <mergeCell ref="A108:A112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2BCD-F6EC-4BED-BAB6-13E2C272524D}">
  <dimension ref="A1:T124"/>
  <sheetViews>
    <sheetView topLeftCell="D1" zoomScale="75" zoomScaleNormal="75" workbookViewId="0">
      <selection activeCell="E101" sqref="E101"/>
    </sheetView>
  </sheetViews>
  <sheetFormatPr defaultColWidth="9.1328125" defaultRowHeight="22.15" x14ac:dyDescent="0.55000000000000004"/>
  <cols>
    <col min="1" max="1" width="38.796875" style="18" customWidth="1"/>
    <col min="2" max="3" width="70" style="18" customWidth="1"/>
    <col min="4" max="4" width="57.86328125" style="18" customWidth="1"/>
    <col min="5" max="5" width="81.46484375" style="19" customWidth="1"/>
    <col min="6" max="6" width="37.1328125" style="20" customWidth="1"/>
    <col min="7" max="7" width="40.1328125" style="20" customWidth="1"/>
    <col min="8" max="8" width="33.796875" style="20" customWidth="1"/>
    <col min="9" max="9" width="21.1328125" style="20" customWidth="1"/>
    <col min="10" max="10" width="16.86328125" style="20" customWidth="1"/>
    <col min="11" max="11" width="24" style="20" customWidth="1"/>
    <col min="12" max="16384" width="9.1328125" style="4"/>
  </cols>
  <sheetData>
    <row r="1" spans="1:20" s="11" customFormat="1" ht="22.5" x14ac:dyDescent="0.4">
      <c r="A1" s="56" t="s">
        <v>680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0"/>
      <c r="M1" s="10"/>
      <c r="N1" s="10"/>
      <c r="O1" s="10"/>
      <c r="P1" s="10"/>
      <c r="Q1" s="10"/>
      <c r="R1" s="10"/>
      <c r="S1" s="10"/>
      <c r="T1" s="10"/>
    </row>
    <row r="2" spans="1:20" ht="22.5" x14ac:dyDescent="0.6">
      <c r="A2" s="3" t="s">
        <v>327</v>
      </c>
      <c r="B2" s="3" t="s">
        <v>326</v>
      </c>
      <c r="C2" s="12" t="s">
        <v>639</v>
      </c>
      <c r="D2" s="3" t="s">
        <v>678</v>
      </c>
      <c r="E2" s="12" t="s">
        <v>636</v>
      </c>
      <c r="F2" s="13" t="s">
        <v>359</v>
      </c>
      <c r="G2" s="14" t="s">
        <v>360</v>
      </c>
      <c r="H2" s="14" t="s">
        <v>361</v>
      </c>
      <c r="I2" s="14" t="s">
        <v>362</v>
      </c>
      <c r="J2" s="14" t="s">
        <v>363</v>
      </c>
      <c r="K2" s="14" t="s">
        <v>364</v>
      </c>
      <c r="L2" s="11"/>
      <c r="M2" s="11"/>
      <c r="N2" s="11"/>
      <c r="O2" s="11"/>
      <c r="P2" s="11"/>
      <c r="Q2" s="11"/>
      <c r="R2" s="11"/>
      <c r="S2" s="11"/>
      <c r="T2" s="11"/>
    </row>
    <row r="3" spans="1:20" x14ac:dyDescent="0.55000000000000004">
      <c r="A3" s="57">
        <v>1</v>
      </c>
      <c r="B3" s="57" t="s">
        <v>9</v>
      </c>
      <c r="C3" s="6">
        <v>1</v>
      </c>
      <c r="D3" s="6">
        <v>236.2</v>
      </c>
      <c r="E3" s="15" t="s">
        <v>932</v>
      </c>
      <c r="F3" s="16">
        <v>8.6614173228346455E-2</v>
      </c>
      <c r="G3" s="16">
        <v>6.8627450980392163E-2</v>
      </c>
      <c r="H3" s="16">
        <v>5.4945054945054944E-2</v>
      </c>
      <c r="I3" s="16">
        <f>AVERAGE(F3:H3)</f>
        <v>7.0062226384597845E-2</v>
      </c>
      <c r="J3" s="16">
        <f>STDEV(F3:H3)</f>
        <v>1.5883236400547104E-2</v>
      </c>
      <c r="K3" s="16">
        <f>J3/I3</f>
        <v>0.22670185091404405</v>
      </c>
    </row>
    <row r="4" spans="1:20" x14ac:dyDescent="0.55000000000000004">
      <c r="A4" s="57"/>
      <c r="B4" s="57"/>
      <c r="C4" s="6">
        <v>2</v>
      </c>
      <c r="D4" s="6">
        <v>264.2</v>
      </c>
      <c r="E4" s="15" t="s">
        <v>933</v>
      </c>
      <c r="F4" s="16">
        <v>0.91338582677165359</v>
      </c>
      <c r="G4" s="16">
        <v>0.93137254901960786</v>
      </c>
      <c r="H4" s="16">
        <v>0.94505494505494503</v>
      </c>
      <c r="I4" s="16">
        <f t="shared" ref="I4:I6" si="0">AVERAGE(F4:H4)</f>
        <v>0.92993777361540209</v>
      </c>
      <c r="J4" s="16">
        <f t="shared" ref="J4:J6" si="1">STDEV(F4:H4)</f>
        <v>1.5883236400547004E-2</v>
      </c>
      <c r="K4" s="16">
        <f t="shared" ref="K4:K7" si="2">J4/I4</f>
        <v>1.7079891634895449E-2</v>
      </c>
    </row>
    <row r="5" spans="1:20" x14ac:dyDescent="0.55000000000000004">
      <c r="A5" s="57">
        <v>2</v>
      </c>
      <c r="B5" s="57" t="s">
        <v>10</v>
      </c>
      <c r="C5" s="6">
        <v>3</v>
      </c>
      <c r="D5" s="6">
        <v>250.2</v>
      </c>
      <c r="E5" s="15" t="s">
        <v>1235</v>
      </c>
      <c r="F5" s="16">
        <v>0.70085470085470081</v>
      </c>
      <c r="G5" s="16">
        <v>0.58333333333333337</v>
      </c>
      <c r="H5" s="16">
        <v>0.71074380165289253</v>
      </c>
      <c r="I5" s="16">
        <f t="shared" si="0"/>
        <v>0.6649772786136422</v>
      </c>
      <c r="J5" s="16">
        <f t="shared" si="1"/>
        <v>7.0878409472488524E-2</v>
      </c>
      <c r="K5" s="16">
        <f t="shared" si="2"/>
        <v>0.10658771623033081</v>
      </c>
    </row>
    <row r="6" spans="1:20" x14ac:dyDescent="0.55000000000000004">
      <c r="A6" s="57"/>
      <c r="B6" s="57"/>
      <c r="C6" s="6">
        <v>4</v>
      </c>
      <c r="D6" s="6">
        <v>264.2</v>
      </c>
      <c r="E6" s="17" t="s">
        <v>935</v>
      </c>
      <c r="F6" s="16">
        <v>0.29914529914529914</v>
      </c>
      <c r="G6" s="16">
        <v>0.41666666666666669</v>
      </c>
      <c r="H6" s="16">
        <v>0.28925619834710742</v>
      </c>
      <c r="I6" s="16">
        <f t="shared" si="0"/>
        <v>0.33502272138635775</v>
      </c>
      <c r="J6" s="16">
        <f t="shared" si="1"/>
        <v>7.0878409472488579E-2</v>
      </c>
      <c r="K6" s="16">
        <f t="shared" si="2"/>
        <v>0.211562992441786</v>
      </c>
    </row>
    <row r="7" spans="1:20" x14ac:dyDescent="0.55000000000000004">
      <c r="A7" s="57">
        <v>3</v>
      </c>
      <c r="B7" s="57" t="s">
        <v>8</v>
      </c>
      <c r="C7" s="6">
        <v>5</v>
      </c>
      <c r="D7" s="6">
        <v>236.2</v>
      </c>
      <c r="E7" s="15" t="s">
        <v>1233</v>
      </c>
      <c r="F7" s="16">
        <v>4.6874999999999998E-3</v>
      </c>
      <c r="G7" s="16">
        <v>1.5527219686632474E-3</v>
      </c>
      <c r="H7" s="16">
        <v>4.0633019674935844E-3</v>
      </c>
      <c r="I7" s="16">
        <f>AVERAGE(F7:H7)</f>
        <v>3.4345079787189438E-3</v>
      </c>
      <c r="J7" s="16">
        <f>STDEV(F7:H7)</f>
        <v>1.6592904316837433E-3</v>
      </c>
      <c r="K7" s="16">
        <f t="shared" si="2"/>
        <v>0.48312318444595703</v>
      </c>
    </row>
    <row r="8" spans="1:20" x14ac:dyDescent="0.55000000000000004">
      <c r="A8" s="57"/>
      <c r="B8" s="57"/>
      <c r="C8" s="6">
        <v>6</v>
      </c>
      <c r="D8" s="6">
        <v>264.2</v>
      </c>
      <c r="E8" s="15" t="s">
        <v>936</v>
      </c>
      <c r="F8" s="16">
        <v>0.99531250000000004</v>
      </c>
      <c r="G8" s="16">
        <v>0.9984472780313367</v>
      </c>
      <c r="H8" s="16">
        <v>0.9959366980325064</v>
      </c>
      <c r="I8" s="16">
        <f t="shared" ref="I8:I9" si="3">AVERAGE(F8:H8)</f>
        <v>0.99656549202128097</v>
      </c>
      <c r="J8" s="16">
        <f t="shared" ref="J8:J9" si="4">STDEV(F8:H8)</f>
        <v>1.6592904316837032E-3</v>
      </c>
      <c r="K8" s="16">
        <f t="shared" ref="K8:K9" si="5">J8/I8</f>
        <v>1.6650089180975476E-3</v>
      </c>
    </row>
    <row r="9" spans="1:20" x14ac:dyDescent="0.55000000000000004">
      <c r="A9" s="57">
        <v>4</v>
      </c>
      <c r="B9" s="57" t="s">
        <v>11</v>
      </c>
      <c r="C9" s="6">
        <v>7</v>
      </c>
      <c r="D9" s="6">
        <v>264.2</v>
      </c>
      <c r="E9" s="17" t="s">
        <v>937</v>
      </c>
      <c r="F9" s="16">
        <v>0.8721804511278195</v>
      </c>
      <c r="G9" s="16">
        <v>0.92452830188679247</v>
      </c>
      <c r="H9" s="16">
        <v>0.89130434782608692</v>
      </c>
      <c r="I9" s="16">
        <f t="shared" si="3"/>
        <v>0.89600436694689967</v>
      </c>
      <c r="J9" s="16">
        <f t="shared" si="4"/>
        <v>2.648852590411423E-2</v>
      </c>
      <c r="K9" s="16">
        <f t="shared" si="5"/>
        <v>2.9562942861955977E-2</v>
      </c>
    </row>
    <row r="10" spans="1:20" x14ac:dyDescent="0.55000000000000004">
      <c r="A10" s="57"/>
      <c r="B10" s="57"/>
      <c r="C10" s="6">
        <v>8</v>
      </c>
      <c r="D10" s="6">
        <v>278.3</v>
      </c>
      <c r="E10" s="15" t="s">
        <v>938</v>
      </c>
      <c r="F10" s="16">
        <v>0.12781954887218044</v>
      </c>
      <c r="G10" s="16">
        <v>7.5471698113207544E-2</v>
      </c>
      <c r="H10" s="16">
        <v>0.10869565217391304</v>
      </c>
      <c r="I10" s="16">
        <f t="shared" ref="I10:I12" si="6">AVERAGE(F10:H10)</f>
        <v>0.10399563305310033</v>
      </c>
      <c r="J10" s="16">
        <f t="shared" ref="J10:J12" si="7">STDEV(F10:H10)</f>
        <v>2.6488525904114241E-2</v>
      </c>
      <c r="K10" s="16">
        <f t="shared" ref="K10:K12" si="8">J10/I10</f>
        <v>0.25470805962197623</v>
      </c>
    </row>
    <row r="11" spans="1:20" x14ac:dyDescent="0.55000000000000004">
      <c r="A11" s="57">
        <v>5</v>
      </c>
      <c r="B11" s="57" t="s">
        <v>12</v>
      </c>
      <c r="C11" s="6">
        <v>9</v>
      </c>
      <c r="D11" s="6">
        <v>236.2</v>
      </c>
      <c r="E11" s="17" t="s">
        <v>1234</v>
      </c>
      <c r="F11" s="16">
        <v>2.5723472668810289E-2</v>
      </c>
      <c r="G11" s="16">
        <v>4.6762589928057555E-2</v>
      </c>
      <c r="H11" s="16">
        <v>6.9444444444444448E-2</v>
      </c>
      <c r="I11" s="16">
        <f t="shared" si="6"/>
        <v>4.7310169013770768E-2</v>
      </c>
      <c r="J11" s="16">
        <f t="shared" si="7"/>
        <v>2.1865628858845618E-2</v>
      </c>
      <c r="K11" s="16">
        <f t="shared" si="8"/>
        <v>0.46217608845322655</v>
      </c>
    </row>
    <row r="12" spans="1:20" x14ac:dyDescent="0.55000000000000004">
      <c r="A12" s="57"/>
      <c r="B12" s="57"/>
      <c r="C12" s="6">
        <v>10</v>
      </c>
      <c r="D12" s="6">
        <v>264.2</v>
      </c>
      <c r="E12" s="15" t="s">
        <v>939</v>
      </c>
      <c r="F12" s="16">
        <v>0.97427652733118975</v>
      </c>
      <c r="G12" s="16">
        <v>0.9532374100719424</v>
      </c>
      <c r="H12" s="16">
        <v>0.93055555555555558</v>
      </c>
      <c r="I12" s="16">
        <f t="shared" si="6"/>
        <v>0.95268983098622917</v>
      </c>
      <c r="J12" s="16">
        <f t="shared" si="7"/>
        <v>2.1865628858845625E-2</v>
      </c>
      <c r="K12" s="16">
        <f t="shared" si="8"/>
        <v>2.2951466623938054E-2</v>
      </c>
    </row>
    <row r="13" spans="1:20" x14ac:dyDescent="0.55000000000000004">
      <c r="A13" s="6">
        <v>6</v>
      </c>
      <c r="B13" s="6" t="s">
        <v>13</v>
      </c>
      <c r="C13" s="6">
        <v>11</v>
      </c>
      <c r="D13" s="6">
        <v>264.2</v>
      </c>
      <c r="E13" s="15" t="s">
        <v>942</v>
      </c>
      <c r="F13" s="16">
        <v>1</v>
      </c>
      <c r="G13" s="16">
        <v>1</v>
      </c>
      <c r="H13" s="16">
        <v>1</v>
      </c>
      <c r="I13" s="16">
        <f t="shared" ref="I13:I18" si="9">AVERAGE(F13:H13)</f>
        <v>1</v>
      </c>
      <c r="J13" s="16">
        <f t="shared" ref="J13:J18" si="10">STDEV(F13:H13)</f>
        <v>0</v>
      </c>
      <c r="K13" s="16">
        <f t="shared" ref="K13:K19" si="11">J13/I13</f>
        <v>0</v>
      </c>
    </row>
    <row r="14" spans="1:20" x14ac:dyDescent="0.55000000000000004">
      <c r="A14" s="57">
        <v>7</v>
      </c>
      <c r="B14" s="57" t="s">
        <v>14</v>
      </c>
      <c r="C14" s="6">
        <v>12</v>
      </c>
      <c r="D14" s="6">
        <v>264.2</v>
      </c>
      <c r="E14" s="15" t="s">
        <v>945</v>
      </c>
      <c r="F14" s="16">
        <v>0.97549019607843135</v>
      </c>
      <c r="G14" s="16">
        <v>0.88461538461538458</v>
      </c>
      <c r="H14" s="16">
        <v>0.90721649484536082</v>
      </c>
      <c r="I14" s="16">
        <f t="shared" si="9"/>
        <v>0.92244069184639221</v>
      </c>
      <c r="J14" s="16">
        <f t="shared" si="10"/>
        <v>4.7311626164778305E-2</v>
      </c>
      <c r="K14" s="16">
        <f t="shared" si="11"/>
        <v>5.1289613069949856E-2</v>
      </c>
    </row>
    <row r="15" spans="1:20" x14ac:dyDescent="0.55000000000000004">
      <c r="A15" s="57"/>
      <c r="B15" s="57"/>
      <c r="C15" s="6">
        <v>13</v>
      </c>
      <c r="D15" s="6">
        <v>292.3</v>
      </c>
      <c r="E15" s="17" t="s">
        <v>946</v>
      </c>
      <c r="F15" s="16">
        <v>2.4509803921568627E-2</v>
      </c>
      <c r="G15" s="16">
        <v>0.11538461538461539</v>
      </c>
      <c r="H15" s="16">
        <v>9.2783505154639179E-2</v>
      </c>
      <c r="I15" s="16">
        <f t="shared" si="9"/>
        <v>7.7559308153607731E-2</v>
      </c>
      <c r="J15" s="16">
        <f t="shared" si="10"/>
        <v>4.7311626164778305E-2</v>
      </c>
      <c r="K15" s="16">
        <f t="shared" si="11"/>
        <v>0.61000577868844186</v>
      </c>
    </row>
    <row r="16" spans="1:20" x14ac:dyDescent="0.55000000000000004">
      <c r="A16" s="6">
        <v>8</v>
      </c>
      <c r="B16" s="6" t="s">
        <v>16</v>
      </c>
      <c r="C16" s="6">
        <v>14</v>
      </c>
      <c r="D16" s="6">
        <v>264.2</v>
      </c>
      <c r="E16" s="15" t="s">
        <v>949</v>
      </c>
      <c r="F16" s="16">
        <v>1</v>
      </c>
      <c r="G16" s="16">
        <v>1</v>
      </c>
      <c r="H16" s="16">
        <v>1</v>
      </c>
      <c r="I16" s="16">
        <f t="shared" si="9"/>
        <v>1</v>
      </c>
      <c r="J16" s="16">
        <f t="shared" si="10"/>
        <v>0</v>
      </c>
      <c r="K16" s="16">
        <f t="shared" si="11"/>
        <v>0</v>
      </c>
    </row>
    <row r="17" spans="1:11" x14ac:dyDescent="0.55000000000000004">
      <c r="A17" s="6">
        <v>9</v>
      </c>
      <c r="B17" s="6" t="s">
        <v>17</v>
      </c>
      <c r="C17" s="6">
        <v>15</v>
      </c>
      <c r="D17" s="6">
        <v>264.2</v>
      </c>
      <c r="E17" s="15" t="s">
        <v>952</v>
      </c>
      <c r="F17" s="16">
        <v>1</v>
      </c>
      <c r="G17" s="16">
        <v>1</v>
      </c>
      <c r="H17" s="16">
        <v>1</v>
      </c>
      <c r="I17" s="16">
        <f t="shared" si="9"/>
        <v>1</v>
      </c>
      <c r="J17" s="16">
        <f t="shared" si="10"/>
        <v>0</v>
      </c>
      <c r="K17" s="16">
        <f t="shared" si="11"/>
        <v>0</v>
      </c>
    </row>
    <row r="18" spans="1:11" x14ac:dyDescent="0.55000000000000004">
      <c r="A18" s="6">
        <v>10</v>
      </c>
      <c r="B18" s="6" t="s">
        <v>18</v>
      </c>
      <c r="C18" s="6">
        <v>16</v>
      </c>
      <c r="D18" s="6">
        <v>264.2</v>
      </c>
      <c r="E18" s="15" t="s">
        <v>953</v>
      </c>
      <c r="F18" s="16">
        <v>1</v>
      </c>
      <c r="G18" s="16">
        <v>1</v>
      </c>
      <c r="H18" s="16">
        <v>1</v>
      </c>
      <c r="I18" s="16">
        <f t="shared" si="9"/>
        <v>1</v>
      </c>
      <c r="J18" s="16">
        <f t="shared" si="10"/>
        <v>0</v>
      </c>
      <c r="K18" s="16">
        <f t="shared" si="11"/>
        <v>0</v>
      </c>
    </row>
    <row r="19" spans="1:11" x14ac:dyDescent="0.55000000000000004">
      <c r="A19" s="6">
        <v>11</v>
      </c>
      <c r="B19" s="6" t="s">
        <v>19</v>
      </c>
      <c r="C19" s="6">
        <v>17</v>
      </c>
      <c r="D19" s="6">
        <v>264.2</v>
      </c>
      <c r="E19" s="15" t="s">
        <v>955</v>
      </c>
      <c r="F19" s="16">
        <v>1</v>
      </c>
      <c r="G19" s="16">
        <v>1</v>
      </c>
      <c r="H19" s="16">
        <v>1</v>
      </c>
      <c r="I19" s="16">
        <f>AVERAGE(F19:H19)</f>
        <v>1</v>
      </c>
      <c r="J19" s="16">
        <f>STDEV(F19:H19)</f>
        <v>0</v>
      </c>
      <c r="K19" s="16">
        <f t="shared" si="11"/>
        <v>0</v>
      </c>
    </row>
    <row r="20" spans="1:11" x14ac:dyDescent="0.55000000000000004">
      <c r="A20" s="57">
        <v>12</v>
      </c>
      <c r="B20" s="57" t="s">
        <v>20</v>
      </c>
      <c r="C20" s="6">
        <v>18</v>
      </c>
      <c r="D20" s="6">
        <v>264.2</v>
      </c>
      <c r="E20" s="15" t="s">
        <v>957</v>
      </c>
      <c r="F20" s="16">
        <v>0.79487179487179482</v>
      </c>
      <c r="G20" s="16">
        <v>0.7</v>
      </c>
      <c r="H20" s="16">
        <v>0.8125</v>
      </c>
      <c r="I20" s="16">
        <f t="shared" ref="I20:I81" si="12">AVERAGE(F20:H20)</f>
        <v>0.76912393162393167</v>
      </c>
      <c r="J20" s="16">
        <f t="shared" ref="J20:J81" si="13">STDEV(F20:H20)</f>
        <v>6.0508485738555724E-2</v>
      </c>
      <c r="K20" s="16">
        <f t="shared" ref="K20:K81" si="14">J20/I20</f>
        <v>7.8671958120972565E-2</v>
      </c>
    </row>
    <row r="21" spans="1:11" x14ac:dyDescent="0.55000000000000004">
      <c r="A21" s="57"/>
      <c r="B21" s="57"/>
      <c r="C21" s="6">
        <v>19</v>
      </c>
      <c r="D21" s="6">
        <v>292.3</v>
      </c>
      <c r="E21" s="17" t="s">
        <v>958</v>
      </c>
      <c r="F21" s="16">
        <v>0.20512820512820512</v>
      </c>
      <c r="G21" s="16">
        <v>0.3</v>
      </c>
      <c r="H21" s="16">
        <v>0.1875</v>
      </c>
      <c r="I21" s="16">
        <f t="shared" si="12"/>
        <v>0.23087606837606836</v>
      </c>
      <c r="J21" s="16">
        <f t="shared" si="13"/>
        <v>6.0508485738555752E-2</v>
      </c>
      <c r="K21" s="16">
        <f t="shared" si="14"/>
        <v>0.26208210389305037</v>
      </c>
    </row>
    <row r="22" spans="1:11" x14ac:dyDescent="0.55000000000000004">
      <c r="A22" s="57">
        <v>13</v>
      </c>
      <c r="B22" s="57" t="s">
        <v>23</v>
      </c>
      <c r="C22" s="6">
        <v>20</v>
      </c>
      <c r="D22" s="6">
        <v>264.2</v>
      </c>
      <c r="E22" s="15" t="s">
        <v>960</v>
      </c>
      <c r="F22" s="16">
        <v>0.22274881516587677</v>
      </c>
      <c r="G22" s="16">
        <v>0.29775280898876405</v>
      </c>
      <c r="H22" s="16">
        <v>0.23577235772357724</v>
      </c>
      <c r="I22" s="16">
        <f t="shared" si="12"/>
        <v>0.25209132729273936</v>
      </c>
      <c r="J22" s="16">
        <f t="shared" si="13"/>
        <v>4.0076568568121848E-2</v>
      </c>
      <c r="K22" s="16">
        <f t="shared" si="14"/>
        <v>0.15897638763900512</v>
      </c>
    </row>
    <row r="23" spans="1:11" x14ac:dyDescent="0.55000000000000004">
      <c r="A23" s="57"/>
      <c r="B23" s="57"/>
      <c r="C23" s="6">
        <v>21</v>
      </c>
      <c r="D23" s="6">
        <v>262.2</v>
      </c>
      <c r="E23" s="17" t="s">
        <v>961</v>
      </c>
      <c r="F23" s="16">
        <v>0.77725118483412325</v>
      </c>
      <c r="G23" s="16">
        <v>0.702247191011236</v>
      </c>
      <c r="H23" s="16">
        <v>0.76422764227642281</v>
      </c>
      <c r="I23" s="16">
        <f t="shared" si="12"/>
        <v>0.74790867270726069</v>
      </c>
      <c r="J23" s="16">
        <f t="shared" si="13"/>
        <v>4.0076568568121654E-2</v>
      </c>
      <c r="K23" s="16">
        <f t="shared" si="14"/>
        <v>5.3584842682801788E-2</v>
      </c>
    </row>
    <row r="24" spans="1:11" x14ac:dyDescent="0.55000000000000004">
      <c r="A24" s="57">
        <v>14</v>
      </c>
      <c r="B24" s="57" t="s">
        <v>24</v>
      </c>
      <c r="C24" s="6">
        <v>22</v>
      </c>
      <c r="D24" s="6">
        <v>264.2</v>
      </c>
      <c r="E24" s="15" t="s">
        <v>962</v>
      </c>
      <c r="F24" s="16">
        <v>0.72826086956521741</v>
      </c>
      <c r="G24" s="16">
        <v>0.66666666666666663</v>
      </c>
      <c r="H24" s="16">
        <v>0.74725274725274726</v>
      </c>
      <c r="I24" s="16">
        <f t="shared" si="12"/>
        <v>0.71406009449487706</v>
      </c>
      <c r="J24" s="16">
        <f t="shared" si="13"/>
        <v>4.2128085709006162E-2</v>
      </c>
      <c r="K24" s="16">
        <f t="shared" si="14"/>
        <v>5.8997955541553376E-2</v>
      </c>
    </row>
    <row r="25" spans="1:11" x14ac:dyDescent="0.55000000000000004">
      <c r="A25" s="57"/>
      <c r="B25" s="57"/>
      <c r="C25" s="6">
        <v>23</v>
      </c>
      <c r="D25" s="6">
        <v>262.2</v>
      </c>
      <c r="E25" s="17" t="s">
        <v>964</v>
      </c>
      <c r="F25" s="16">
        <v>0.27173913043478259</v>
      </c>
      <c r="G25" s="16">
        <v>0.33333333333333331</v>
      </c>
      <c r="H25" s="16">
        <v>0.25274725274725274</v>
      </c>
      <c r="I25" s="16">
        <f t="shared" si="12"/>
        <v>0.28593990550512288</v>
      </c>
      <c r="J25" s="16">
        <f t="shared" si="13"/>
        <v>4.2128085709006058E-2</v>
      </c>
      <c r="K25" s="16">
        <f t="shared" si="14"/>
        <v>0.14733195646331812</v>
      </c>
    </row>
    <row r="26" spans="1:11" x14ac:dyDescent="0.55000000000000004">
      <c r="A26" s="57">
        <v>15</v>
      </c>
      <c r="B26" s="57" t="s">
        <v>25</v>
      </c>
      <c r="C26" s="6">
        <v>24</v>
      </c>
      <c r="D26" s="6">
        <v>264.2</v>
      </c>
      <c r="E26" s="15" t="s">
        <v>965</v>
      </c>
      <c r="F26" s="16">
        <v>0.7021276595744681</v>
      </c>
      <c r="G26" s="16">
        <v>0.66666666666666663</v>
      </c>
      <c r="H26" s="16">
        <v>0.76470588235294112</v>
      </c>
      <c r="I26" s="16">
        <f t="shared" si="12"/>
        <v>0.71116673619802528</v>
      </c>
      <c r="J26" s="16">
        <f t="shared" si="13"/>
        <v>4.9640715473790925E-2</v>
      </c>
      <c r="K26" s="16">
        <f t="shared" si="14"/>
        <v>6.980179604458947E-2</v>
      </c>
    </row>
    <row r="27" spans="1:11" x14ac:dyDescent="0.55000000000000004">
      <c r="A27" s="57"/>
      <c r="B27" s="57"/>
      <c r="C27" s="6">
        <v>25</v>
      </c>
      <c r="D27" s="6">
        <v>262.2</v>
      </c>
      <c r="E27" s="17" t="s">
        <v>966</v>
      </c>
      <c r="F27" s="16">
        <v>0.2978723404255319</v>
      </c>
      <c r="G27" s="16">
        <v>0.33333333333333331</v>
      </c>
      <c r="H27" s="16">
        <v>0.23529411764705882</v>
      </c>
      <c r="I27" s="16">
        <f t="shared" si="12"/>
        <v>0.28883326380197466</v>
      </c>
      <c r="J27" s="16">
        <f t="shared" si="13"/>
        <v>4.9640715473791071E-2</v>
      </c>
      <c r="K27" s="16">
        <f t="shared" si="14"/>
        <v>0.17186633845547983</v>
      </c>
    </row>
    <row r="28" spans="1:11" x14ac:dyDescent="0.55000000000000004">
      <c r="A28" s="57">
        <v>16</v>
      </c>
      <c r="B28" s="57" t="s">
        <v>26</v>
      </c>
      <c r="C28" s="6">
        <v>26</v>
      </c>
      <c r="D28" s="6">
        <v>264.2</v>
      </c>
      <c r="E28" s="15" t="s">
        <v>967</v>
      </c>
      <c r="F28" s="16">
        <v>0.70930232558139539</v>
      </c>
      <c r="G28" s="16">
        <v>0.71830985915492962</v>
      </c>
      <c r="H28" s="16">
        <v>0.65333333333333332</v>
      </c>
      <c r="I28" s="16">
        <f t="shared" si="12"/>
        <v>0.69364850602321937</v>
      </c>
      <c r="J28" s="16">
        <f t="shared" si="13"/>
        <v>3.5203249523745553E-2</v>
      </c>
      <c r="K28" s="16">
        <f t="shared" si="14"/>
        <v>5.0750847465340247E-2</v>
      </c>
    </row>
    <row r="29" spans="1:11" x14ac:dyDescent="0.55000000000000004">
      <c r="A29" s="57"/>
      <c r="B29" s="57"/>
      <c r="C29" s="6">
        <v>27</v>
      </c>
      <c r="D29" s="6">
        <v>262.2</v>
      </c>
      <c r="E29" s="17" t="s">
        <v>969</v>
      </c>
      <c r="F29" s="16">
        <v>0.29069767441860467</v>
      </c>
      <c r="G29" s="16">
        <v>0.28169014084507044</v>
      </c>
      <c r="H29" s="16">
        <v>0.34666666666666668</v>
      </c>
      <c r="I29" s="16">
        <f t="shared" si="12"/>
        <v>0.30635149397678058</v>
      </c>
      <c r="J29" s="16">
        <f t="shared" si="13"/>
        <v>3.5203249523745518E-2</v>
      </c>
      <c r="K29" s="16">
        <f t="shared" si="14"/>
        <v>0.11491130357083779</v>
      </c>
    </row>
    <row r="30" spans="1:11" x14ac:dyDescent="0.55000000000000004">
      <c r="A30" s="57">
        <v>17</v>
      </c>
      <c r="B30" s="57" t="s">
        <v>27</v>
      </c>
      <c r="C30" s="6">
        <v>28</v>
      </c>
      <c r="D30" s="6">
        <v>264.2</v>
      </c>
      <c r="E30" s="15" t="s">
        <v>971</v>
      </c>
      <c r="F30" s="16">
        <v>0.69767441860465118</v>
      </c>
      <c r="G30" s="16">
        <v>0.8928571428571429</v>
      </c>
      <c r="H30" s="16">
        <v>0.86363636363636365</v>
      </c>
      <c r="I30" s="16">
        <f t="shared" si="12"/>
        <v>0.81805597503271921</v>
      </c>
      <c r="J30" s="16">
        <f t="shared" si="13"/>
        <v>0.10527227949750348</v>
      </c>
      <c r="K30" s="16">
        <f t="shared" si="14"/>
        <v>0.1286859123463929</v>
      </c>
    </row>
    <row r="31" spans="1:11" x14ac:dyDescent="0.55000000000000004">
      <c r="A31" s="57"/>
      <c r="B31" s="57"/>
      <c r="C31" s="6">
        <v>29</v>
      </c>
      <c r="D31" s="6">
        <v>262.2</v>
      </c>
      <c r="E31" s="17" t="s">
        <v>973</v>
      </c>
      <c r="F31" s="16">
        <v>0.30232558139534882</v>
      </c>
      <c r="G31" s="16">
        <v>0.10714285714285714</v>
      </c>
      <c r="H31" s="16">
        <v>0.13636363636363635</v>
      </c>
      <c r="I31" s="16">
        <f t="shared" si="12"/>
        <v>0.18194402496728079</v>
      </c>
      <c r="J31" s="16">
        <f t="shared" si="13"/>
        <v>0.10527227949750335</v>
      </c>
      <c r="K31" s="16">
        <f t="shared" si="14"/>
        <v>0.57859706861181393</v>
      </c>
    </row>
    <row r="32" spans="1:11" x14ac:dyDescent="0.55000000000000004">
      <c r="A32" s="57">
        <v>18</v>
      </c>
      <c r="B32" s="57" t="s">
        <v>28</v>
      </c>
      <c r="C32" s="6">
        <v>30</v>
      </c>
      <c r="D32" s="6">
        <v>264.2</v>
      </c>
      <c r="E32" s="15" t="s">
        <v>974</v>
      </c>
      <c r="F32" s="16">
        <v>0.85035211267605637</v>
      </c>
      <c r="G32" s="16">
        <v>0.93418647166361979</v>
      </c>
      <c r="H32" s="16">
        <v>0.94651162790697674</v>
      </c>
      <c r="I32" s="16">
        <f t="shared" si="12"/>
        <v>0.9103500707488843</v>
      </c>
      <c r="J32" s="16">
        <f t="shared" si="13"/>
        <v>5.2323929504457176E-2</v>
      </c>
      <c r="K32" s="16">
        <f t="shared" si="14"/>
        <v>5.7476712734710687E-2</v>
      </c>
    </row>
    <row r="33" spans="1:11" x14ac:dyDescent="0.55000000000000004">
      <c r="A33" s="57"/>
      <c r="B33" s="57"/>
      <c r="C33" s="6">
        <v>31</v>
      </c>
      <c r="D33" s="6">
        <v>262.2</v>
      </c>
      <c r="E33" s="17" t="s">
        <v>976</v>
      </c>
      <c r="F33" s="16">
        <v>0.14964788732394366</v>
      </c>
      <c r="G33" s="16">
        <v>6.5813528336380253E-2</v>
      </c>
      <c r="H33" s="16">
        <v>5.3488372093023255E-2</v>
      </c>
      <c r="I33" s="16">
        <f t="shared" si="12"/>
        <v>8.9649929251115715E-2</v>
      </c>
      <c r="J33" s="16">
        <f t="shared" si="13"/>
        <v>5.2323929504457189E-2</v>
      </c>
      <c r="K33" s="16">
        <f t="shared" si="14"/>
        <v>0.58364719237975315</v>
      </c>
    </row>
    <row r="34" spans="1:11" x14ac:dyDescent="0.55000000000000004">
      <c r="A34" s="57">
        <v>19</v>
      </c>
      <c r="B34" s="57" t="s">
        <v>29</v>
      </c>
      <c r="C34" s="6">
        <v>32</v>
      </c>
      <c r="D34" s="6">
        <v>264.2</v>
      </c>
      <c r="E34" s="15" t="s">
        <v>977</v>
      </c>
      <c r="F34" s="16">
        <v>0.70769230769230773</v>
      </c>
      <c r="G34" s="16">
        <v>0.66666666666666663</v>
      </c>
      <c r="H34" s="16">
        <v>0.7441860465116279</v>
      </c>
      <c r="I34" s="16">
        <f t="shared" si="12"/>
        <v>0.70618167362353412</v>
      </c>
      <c r="J34" s="16">
        <f t="shared" si="13"/>
        <v>3.8781762135753343E-2</v>
      </c>
      <c r="K34" s="16">
        <f t="shared" si="14"/>
        <v>5.4917542587529573E-2</v>
      </c>
    </row>
    <row r="35" spans="1:11" x14ac:dyDescent="0.55000000000000004">
      <c r="A35" s="57"/>
      <c r="B35" s="57"/>
      <c r="C35" s="6">
        <v>33</v>
      </c>
      <c r="D35" s="6">
        <v>262.2</v>
      </c>
      <c r="E35" s="17" t="s">
        <v>980</v>
      </c>
      <c r="F35" s="16">
        <v>0.29230769230769232</v>
      </c>
      <c r="G35" s="16">
        <v>0.33333333333333331</v>
      </c>
      <c r="H35" s="16">
        <v>0.2558139534883721</v>
      </c>
      <c r="I35" s="16">
        <f t="shared" si="12"/>
        <v>0.29381832637646593</v>
      </c>
      <c r="J35" s="16">
        <f t="shared" si="13"/>
        <v>3.8781762135753371E-2</v>
      </c>
      <c r="K35" s="16">
        <f t="shared" si="14"/>
        <v>0.13199231856648302</v>
      </c>
    </row>
    <row r="36" spans="1:11" x14ac:dyDescent="0.55000000000000004">
      <c r="A36" s="57">
        <v>20</v>
      </c>
      <c r="B36" s="57" t="s">
        <v>30</v>
      </c>
      <c r="C36" s="6">
        <v>34</v>
      </c>
      <c r="D36" s="6">
        <v>264.2</v>
      </c>
      <c r="E36" s="15" t="s">
        <v>981</v>
      </c>
      <c r="F36" s="16">
        <v>0.578125</v>
      </c>
      <c r="G36" s="16">
        <v>0.625</v>
      </c>
      <c r="H36" s="16">
        <v>0.63265306122448983</v>
      </c>
      <c r="I36" s="16">
        <f t="shared" si="12"/>
        <v>0.61192602040816324</v>
      </c>
      <c r="J36" s="16">
        <f t="shared" si="13"/>
        <v>2.9521586542752918E-2</v>
      </c>
      <c r="K36" s="16">
        <f t="shared" si="14"/>
        <v>4.8243718289772357E-2</v>
      </c>
    </row>
    <row r="37" spans="1:11" x14ac:dyDescent="0.55000000000000004">
      <c r="A37" s="57"/>
      <c r="B37" s="57"/>
      <c r="C37" s="6">
        <v>35</v>
      </c>
      <c r="D37" s="6">
        <v>292.3</v>
      </c>
      <c r="E37" s="15" t="s">
        <v>982</v>
      </c>
      <c r="F37" s="16">
        <v>0.421875</v>
      </c>
      <c r="G37" s="16">
        <v>0.375</v>
      </c>
      <c r="H37" s="16">
        <v>0.36734693877551022</v>
      </c>
      <c r="I37" s="16">
        <f t="shared" si="12"/>
        <v>0.3880739795918367</v>
      </c>
      <c r="J37" s="16">
        <f t="shared" si="13"/>
        <v>2.9521586542752901E-2</v>
      </c>
      <c r="K37" s="16">
        <f t="shared" si="14"/>
        <v>7.6072058667274525E-2</v>
      </c>
    </row>
    <row r="38" spans="1:11" x14ac:dyDescent="0.55000000000000004">
      <c r="A38" s="57">
        <v>21</v>
      </c>
      <c r="B38" s="57" t="s">
        <v>189</v>
      </c>
      <c r="C38" s="6">
        <v>36</v>
      </c>
      <c r="D38" s="6">
        <v>264.2</v>
      </c>
      <c r="E38" s="15" t="s">
        <v>1188</v>
      </c>
      <c r="F38" s="16">
        <v>0.875</v>
      </c>
      <c r="G38" s="16">
        <v>0.81395348837209303</v>
      </c>
      <c r="H38" s="16">
        <v>0.78260869565217395</v>
      </c>
      <c r="I38" s="16">
        <f t="shared" si="12"/>
        <v>0.82385406134142236</v>
      </c>
      <c r="J38" s="16">
        <f t="shared" si="13"/>
        <v>4.6984617574413814E-2</v>
      </c>
      <c r="K38" s="16">
        <f t="shared" si="14"/>
        <v>5.7030267591218931E-2</v>
      </c>
    </row>
    <row r="39" spans="1:11" x14ac:dyDescent="0.55000000000000004">
      <c r="A39" s="57"/>
      <c r="B39" s="57"/>
      <c r="C39" s="6">
        <v>37</v>
      </c>
      <c r="D39" s="6">
        <v>262.2</v>
      </c>
      <c r="E39" s="17" t="s">
        <v>1230</v>
      </c>
      <c r="F39" s="16">
        <v>0.125</v>
      </c>
      <c r="G39" s="16">
        <v>0.18604651162790697</v>
      </c>
      <c r="H39" s="16">
        <v>0.21739130434782608</v>
      </c>
      <c r="I39" s="16">
        <f t="shared" si="12"/>
        <v>0.17614593865857767</v>
      </c>
      <c r="J39" s="16">
        <f t="shared" si="13"/>
        <v>4.6984617574413988E-2</v>
      </c>
      <c r="K39" s="16">
        <f t="shared" si="14"/>
        <v>0.26673687700222209</v>
      </c>
    </row>
    <row r="40" spans="1:11" x14ac:dyDescent="0.55000000000000004">
      <c r="A40" s="57">
        <v>22</v>
      </c>
      <c r="B40" s="57" t="s">
        <v>33</v>
      </c>
      <c r="C40" s="6">
        <v>38</v>
      </c>
      <c r="D40" s="6">
        <v>264.2</v>
      </c>
      <c r="E40" s="15" t="s">
        <v>983</v>
      </c>
      <c r="F40" s="16">
        <v>0.88655462184873945</v>
      </c>
      <c r="G40" s="16">
        <v>0.90322580645161288</v>
      </c>
      <c r="H40" s="16">
        <v>0.89473684210526316</v>
      </c>
      <c r="I40" s="16">
        <f t="shared" si="12"/>
        <v>0.89483909013520524</v>
      </c>
      <c r="J40" s="16">
        <f t="shared" si="13"/>
        <v>8.3360626203556817E-3</v>
      </c>
      <c r="K40" s="16">
        <f t="shared" si="14"/>
        <v>9.3157112963137868E-3</v>
      </c>
    </row>
    <row r="41" spans="1:11" x14ac:dyDescent="0.55000000000000004">
      <c r="A41" s="57"/>
      <c r="B41" s="57"/>
      <c r="C41" s="6">
        <v>39</v>
      </c>
      <c r="D41" s="6">
        <v>262.2</v>
      </c>
      <c r="E41" s="17" t="s">
        <v>985</v>
      </c>
      <c r="F41" s="16">
        <v>0.1134453781512605</v>
      </c>
      <c r="G41" s="16">
        <v>9.6774193548387094E-2</v>
      </c>
      <c r="H41" s="16">
        <v>0.10526315789473684</v>
      </c>
      <c r="I41" s="16">
        <f t="shared" si="12"/>
        <v>0.10516090986479482</v>
      </c>
      <c r="J41" s="16">
        <f t="shared" si="13"/>
        <v>8.3360626203556748E-3</v>
      </c>
      <c r="K41" s="16">
        <f t="shared" si="14"/>
        <v>7.9269593911590677E-2</v>
      </c>
    </row>
    <row r="42" spans="1:11" x14ac:dyDescent="0.55000000000000004">
      <c r="A42" s="57">
        <v>23</v>
      </c>
      <c r="B42" s="57" t="s">
        <v>35</v>
      </c>
      <c r="C42" s="6">
        <v>40</v>
      </c>
      <c r="D42" s="6">
        <v>264.2</v>
      </c>
      <c r="E42" s="15" t="s">
        <v>988</v>
      </c>
      <c r="F42" s="16">
        <v>0.86270190895741561</v>
      </c>
      <c r="G42" s="16">
        <v>0.93814432989690721</v>
      </c>
      <c r="H42" s="16">
        <v>0.92820512820512824</v>
      </c>
      <c r="I42" s="16">
        <f t="shared" si="12"/>
        <v>0.90968378901981717</v>
      </c>
      <c r="J42" s="16">
        <f t="shared" si="13"/>
        <v>4.0989873422784179E-2</v>
      </c>
      <c r="K42" s="16">
        <f t="shared" si="14"/>
        <v>4.5059474421271922E-2</v>
      </c>
    </row>
    <row r="43" spans="1:11" x14ac:dyDescent="0.55000000000000004">
      <c r="A43" s="57"/>
      <c r="B43" s="57"/>
      <c r="C43" s="6">
        <v>41</v>
      </c>
      <c r="D43" s="6">
        <v>262.2</v>
      </c>
      <c r="E43" s="17" t="s">
        <v>990</v>
      </c>
      <c r="F43" s="16">
        <v>0.13729809104258445</v>
      </c>
      <c r="G43" s="16">
        <v>6.1855670103092786E-2</v>
      </c>
      <c r="H43" s="16">
        <v>7.179487179487179E-2</v>
      </c>
      <c r="I43" s="16">
        <f t="shared" si="12"/>
        <v>9.0316210980183012E-2</v>
      </c>
      <c r="J43" s="16">
        <f t="shared" si="13"/>
        <v>4.0989873422784144E-2</v>
      </c>
      <c r="K43" s="16">
        <f t="shared" si="14"/>
        <v>0.45384846173161597</v>
      </c>
    </row>
    <row r="44" spans="1:11" x14ac:dyDescent="0.55000000000000004">
      <c r="A44" s="6">
        <v>24</v>
      </c>
      <c r="B44" s="6" t="s">
        <v>37</v>
      </c>
      <c r="C44" s="6">
        <v>42</v>
      </c>
      <c r="D44" s="6">
        <v>264.2</v>
      </c>
      <c r="E44" s="15" t="s">
        <v>993</v>
      </c>
      <c r="F44" s="16">
        <v>1</v>
      </c>
      <c r="G44" s="16">
        <v>1</v>
      </c>
      <c r="H44" s="16">
        <v>1</v>
      </c>
      <c r="I44" s="16">
        <f t="shared" si="12"/>
        <v>1</v>
      </c>
      <c r="J44" s="16">
        <f t="shared" si="13"/>
        <v>0</v>
      </c>
      <c r="K44" s="16">
        <f t="shared" si="14"/>
        <v>0</v>
      </c>
    </row>
    <row r="45" spans="1:11" x14ac:dyDescent="0.55000000000000004">
      <c r="A45" s="57">
        <v>25</v>
      </c>
      <c r="B45" s="57" t="s">
        <v>38</v>
      </c>
      <c r="C45" s="6">
        <v>43</v>
      </c>
      <c r="D45" s="6">
        <v>264.2</v>
      </c>
      <c r="E45" s="15" t="s">
        <v>996</v>
      </c>
      <c r="F45" s="16">
        <v>0.41739130434782606</v>
      </c>
      <c r="G45" s="16">
        <v>0.3904109589041096</v>
      </c>
      <c r="H45" s="16">
        <v>0.33333333333333331</v>
      </c>
      <c r="I45" s="16">
        <f t="shared" si="12"/>
        <v>0.38037853219508966</v>
      </c>
      <c r="J45" s="16">
        <f t="shared" si="13"/>
        <v>4.2917628219907709E-2</v>
      </c>
      <c r="K45" s="16">
        <f t="shared" si="14"/>
        <v>0.112828733977805</v>
      </c>
    </row>
    <row r="46" spans="1:11" x14ac:dyDescent="0.55000000000000004">
      <c r="A46" s="57"/>
      <c r="B46" s="57"/>
      <c r="C46" s="6">
        <v>44</v>
      </c>
      <c r="D46" s="6">
        <v>262.2</v>
      </c>
      <c r="E46" s="17" t="s">
        <v>1231</v>
      </c>
      <c r="F46" s="16">
        <v>0.58260869565217388</v>
      </c>
      <c r="G46" s="16">
        <v>0.6095890410958904</v>
      </c>
      <c r="H46" s="16">
        <v>0.66666666666666663</v>
      </c>
      <c r="I46" s="16">
        <f t="shared" si="12"/>
        <v>0.61962146780491034</v>
      </c>
      <c r="J46" s="16">
        <f t="shared" si="13"/>
        <v>4.2917628219907702E-2</v>
      </c>
      <c r="K46" s="16">
        <f t="shared" si="14"/>
        <v>6.926426931582759E-2</v>
      </c>
    </row>
    <row r="47" spans="1:11" x14ac:dyDescent="0.55000000000000004">
      <c r="A47" s="6">
        <v>26</v>
      </c>
      <c r="B47" s="6" t="s">
        <v>561</v>
      </c>
      <c r="C47" s="6">
        <v>45</v>
      </c>
      <c r="D47" s="6">
        <v>318.3</v>
      </c>
      <c r="E47" s="15" t="s">
        <v>1001</v>
      </c>
      <c r="F47" s="16">
        <v>1</v>
      </c>
      <c r="G47" s="16">
        <v>1</v>
      </c>
      <c r="H47" s="16">
        <v>1</v>
      </c>
      <c r="I47" s="16">
        <f t="shared" si="12"/>
        <v>1</v>
      </c>
      <c r="J47" s="16">
        <f t="shared" si="13"/>
        <v>0</v>
      </c>
      <c r="K47" s="16">
        <f t="shared" si="14"/>
        <v>0</v>
      </c>
    </row>
    <row r="48" spans="1:11" x14ac:dyDescent="0.55000000000000004">
      <c r="A48" s="6">
        <v>27</v>
      </c>
      <c r="B48" s="6" t="s">
        <v>190</v>
      </c>
      <c r="C48" s="6">
        <v>46</v>
      </c>
      <c r="D48" s="6">
        <v>264.2</v>
      </c>
      <c r="E48" s="15" t="s">
        <v>1007</v>
      </c>
      <c r="F48" s="16">
        <v>1</v>
      </c>
      <c r="G48" s="16">
        <v>1</v>
      </c>
      <c r="H48" s="16">
        <v>1</v>
      </c>
      <c r="I48" s="16">
        <f t="shared" si="12"/>
        <v>1</v>
      </c>
      <c r="J48" s="16">
        <f t="shared" si="13"/>
        <v>0</v>
      </c>
      <c r="K48" s="16">
        <f t="shared" si="14"/>
        <v>0</v>
      </c>
    </row>
    <row r="49" spans="1:11" x14ac:dyDescent="0.55000000000000004">
      <c r="A49" s="6">
        <v>28</v>
      </c>
      <c r="B49" s="6" t="s">
        <v>192</v>
      </c>
      <c r="C49" s="6">
        <v>47</v>
      </c>
      <c r="D49" s="6">
        <v>318.3</v>
      </c>
      <c r="E49" s="15" t="s">
        <v>1011</v>
      </c>
      <c r="F49" s="16">
        <v>1</v>
      </c>
      <c r="G49" s="16">
        <v>1</v>
      </c>
      <c r="H49" s="16">
        <v>1</v>
      </c>
      <c r="I49" s="16">
        <f t="shared" si="12"/>
        <v>1</v>
      </c>
      <c r="J49" s="16">
        <f t="shared" si="13"/>
        <v>0</v>
      </c>
      <c r="K49" s="16">
        <f t="shared" si="14"/>
        <v>0</v>
      </c>
    </row>
    <row r="50" spans="1:11" x14ac:dyDescent="0.55000000000000004">
      <c r="A50" s="6">
        <v>29</v>
      </c>
      <c r="B50" s="6" t="s">
        <v>193</v>
      </c>
      <c r="C50" s="6">
        <v>48</v>
      </c>
      <c r="D50" s="6">
        <v>318.3</v>
      </c>
      <c r="E50" s="15" t="s">
        <v>1013</v>
      </c>
      <c r="F50" s="16">
        <v>1</v>
      </c>
      <c r="G50" s="16">
        <v>1</v>
      </c>
      <c r="H50" s="16">
        <v>1</v>
      </c>
      <c r="I50" s="16">
        <f t="shared" si="12"/>
        <v>1</v>
      </c>
      <c r="J50" s="16">
        <f t="shared" si="13"/>
        <v>0</v>
      </c>
      <c r="K50" s="16">
        <f t="shared" si="14"/>
        <v>0</v>
      </c>
    </row>
    <row r="51" spans="1:11" x14ac:dyDescent="0.55000000000000004">
      <c r="A51" s="6">
        <v>30</v>
      </c>
      <c r="B51" s="6" t="s">
        <v>562</v>
      </c>
      <c r="C51" s="6">
        <v>49</v>
      </c>
      <c r="D51" s="6">
        <v>264.2</v>
      </c>
      <c r="E51" s="6" t="s">
        <v>1023</v>
      </c>
      <c r="F51" s="16">
        <v>1</v>
      </c>
      <c r="G51" s="16">
        <v>1</v>
      </c>
      <c r="H51" s="16">
        <v>1</v>
      </c>
      <c r="I51" s="16">
        <f t="shared" si="12"/>
        <v>1</v>
      </c>
      <c r="J51" s="16">
        <f t="shared" si="13"/>
        <v>0</v>
      </c>
      <c r="K51" s="16">
        <f t="shared" si="14"/>
        <v>0</v>
      </c>
    </row>
    <row r="52" spans="1:11" x14ac:dyDescent="0.55000000000000004">
      <c r="A52" s="6">
        <v>31</v>
      </c>
      <c r="B52" s="6" t="s">
        <v>194</v>
      </c>
      <c r="C52" s="6">
        <v>50</v>
      </c>
      <c r="D52" s="6">
        <v>264.2</v>
      </c>
      <c r="E52" s="15" t="s">
        <v>1025</v>
      </c>
      <c r="F52" s="16">
        <v>1</v>
      </c>
      <c r="G52" s="16">
        <v>1</v>
      </c>
      <c r="H52" s="16">
        <v>1</v>
      </c>
      <c r="I52" s="16">
        <f t="shared" si="12"/>
        <v>1</v>
      </c>
      <c r="J52" s="16">
        <f t="shared" si="13"/>
        <v>0</v>
      </c>
      <c r="K52" s="16">
        <f t="shared" si="14"/>
        <v>0</v>
      </c>
    </row>
    <row r="53" spans="1:11" x14ac:dyDescent="0.55000000000000004">
      <c r="A53" s="6">
        <v>32</v>
      </c>
      <c r="B53" s="6" t="s">
        <v>195</v>
      </c>
      <c r="C53" s="6">
        <v>51</v>
      </c>
      <c r="D53" s="6">
        <v>264.2</v>
      </c>
      <c r="E53" s="15" t="s">
        <v>1189</v>
      </c>
      <c r="F53" s="16">
        <v>1</v>
      </c>
      <c r="G53" s="16">
        <v>1</v>
      </c>
      <c r="H53" s="16">
        <v>1</v>
      </c>
      <c r="I53" s="16">
        <f t="shared" si="12"/>
        <v>1</v>
      </c>
      <c r="J53" s="16">
        <f t="shared" si="13"/>
        <v>0</v>
      </c>
      <c r="K53" s="16">
        <f t="shared" si="14"/>
        <v>0</v>
      </c>
    </row>
    <row r="54" spans="1:11" x14ac:dyDescent="0.55000000000000004">
      <c r="A54" s="6">
        <v>33</v>
      </c>
      <c r="B54" s="6" t="s">
        <v>196</v>
      </c>
      <c r="C54" s="6">
        <v>52</v>
      </c>
      <c r="D54" s="6">
        <v>264.2</v>
      </c>
      <c r="E54" s="15" t="s">
        <v>1026</v>
      </c>
      <c r="F54" s="16">
        <v>1</v>
      </c>
      <c r="G54" s="16">
        <v>1</v>
      </c>
      <c r="H54" s="16">
        <v>1</v>
      </c>
      <c r="I54" s="16">
        <f t="shared" si="12"/>
        <v>1</v>
      </c>
      <c r="J54" s="16">
        <f t="shared" si="13"/>
        <v>0</v>
      </c>
      <c r="K54" s="16">
        <f t="shared" si="14"/>
        <v>0</v>
      </c>
    </row>
    <row r="55" spans="1:11" x14ac:dyDescent="0.55000000000000004">
      <c r="A55" s="6">
        <v>34</v>
      </c>
      <c r="B55" s="6" t="s">
        <v>197</v>
      </c>
      <c r="C55" s="6">
        <v>53</v>
      </c>
      <c r="D55" s="6">
        <v>264.2</v>
      </c>
      <c r="E55" s="15" t="s">
        <v>1190</v>
      </c>
      <c r="F55" s="16">
        <v>1</v>
      </c>
      <c r="G55" s="16">
        <v>1</v>
      </c>
      <c r="H55" s="16">
        <v>1</v>
      </c>
      <c r="I55" s="16">
        <f t="shared" si="12"/>
        <v>1</v>
      </c>
      <c r="J55" s="16">
        <f t="shared" si="13"/>
        <v>0</v>
      </c>
      <c r="K55" s="16">
        <f t="shared" si="14"/>
        <v>0</v>
      </c>
    </row>
    <row r="56" spans="1:11" x14ac:dyDescent="0.55000000000000004">
      <c r="A56" s="6">
        <v>35</v>
      </c>
      <c r="B56" s="6" t="s">
        <v>198</v>
      </c>
      <c r="C56" s="6">
        <v>54</v>
      </c>
      <c r="D56" s="6">
        <v>264.2</v>
      </c>
      <c r="E56" s="15" t="s">
        <v>1027</v>
      </c>
      <c r="F56" s="16">
        <v>1</v>
      </c>
      <c r="G56" s="16">
        <v>1</v>
      </c>
      <c r="H56" s="16">
        <v>1</v>
      </c>
      <c r="I56" s="16">
        <f t="shared" si="12"/>
        <v>1</v>
      </c>
      <c r="J56" s="16">
        <f t="shared" si="13"/>
        <v>0</v>
      </c>
      <c r="K56" s="16">
        <f t="shared" si="14"/>
        <v>0</v>
      </c>
    </row>
    <row r="57" spans="1:11" x14ac:dyDescent="0.55000000000000004">
      <c r="A57" s="6">
        <v>36</v>
      </c>
      <c r="B57" s="6" t="s">
        <v>202</v>
      </c>
      <c r="C57" s="6">
        <v>55</v>
      </c>
      <c r="D57" s="6">
        <v>264.2</v>
      </c>
      <c r="E57" s="15" t="s">
        <v>1028</v>
      </c>
      <c r="F57" s="16">
        <v>1</v>
      </c>
      <c r="G57" s="16">
        <v>1</v>
      </c>
      <c r="H57" s="16">
        <v>1</v>
      </c>
      <c r="I57" s="16">
        <f t="shared" si="12"/>
        <v>1</v>
      </c>
      <c r="J57" s="16">
        <f t="shared" si="13"/>
        <v>0</v>
      </c>
      <c r="K57" s="16">
        <f t="shared" si="14"/>
        <v>0</v>
      </c>
    </row>
    <row r="58" spans="1:11" x14ac:dyDescent="0.55000000000000004">
      <c r="A58" s="6">
        <v>37</v>
      </c>
      <c r="B58" s="6" t="s">
        <v>204</v>
      </c>
      <c r="C58" s="6">
        <v>56</v>
      </c>
      <c r="D58" s="6">
        <v>264.2</v>
      </c>
      <c r="E58" s="15" t="s">
        <v>1029</v>
      </c>
      <c r="F58" s="16">
        <v>1</v>
      </c>
      <c r="G58" s="16">
        <v>1</v>
      </c>
      <c r="H58" s="16">
        <v>1</v>
      </c>
      <c r="I58" s="16">
        <f t="shared" si="12"/>
        <v>1</v>
      </c>
      <c r="J58" s="16">
        <f t="shared" si="13"/>
        <v>0</v>
      </c>
      <c r="K58" s="16">
        <f t="shared" si="14"/>
        <v>0</v>
      </c>
    </row>
    <row r="59" spans="1:11" x14ac:dyDescent="0.55000000000000004">
      <c r="A59" s="6">
        <v>38</v>
      </c>
      <c r="B59" s="6" t="s">
        <v>205</v>
      </c>
      <c r="C59" s="6">
        <v>57</v>
      </c>
      <c r="D59" s="6">
        <v>264.2</v>
      </c>
      <c r="E59" s="15" t="s">
        <v>1191</v>
      </c>
      <c r="F59" s="16">
        <v>1</v>
      </c>
      <c r="G59" s="16">
        <v>1</v>
      </c>
      <c r="H59" s="16">
        <v>1</v>
      </c>
      <c r="I59" s="16">
        <f t="shared" si="12"/>
        <v>1</v>
      </c>
      <c r="J59" s="16">
        <f t="shared" si="13"/>
        <v>0</v>
      </c>
      <c r="K59" s="16">
        <f t="shared" si="14"/>
        <v>0</v>
      </c>
    </row>
    <row r="60" spans="1:11" x14ac:dyDescent="0.55000000000000004">
      <c r="A60" s="6">
        <v>39</v>
      </c>
      <c r="B60" s="6" t="s">
        <v>206</v>
      </c>
      <c r="C60" s="6">
        <v>58</v>
      </c>
      <c r="D60" s="6">
        <v>264.2</v>
      </c>
      <c r="E60" s="15" t="s">
        <v>1192</v>
      </c>
      <c r="F60" s="16">
        <v>1</v>
      </c>
      <c r="G60" s="16">
        <v>1</v>
      </c>
      <c r="H60" s="16">
        <v>1</v>
      </c>
      <c r="I60" s="16">
        <f t="shared" si="12"/>
        <v>1</v>
      </c>
      <c r="J60" s="16">
        <f t="shared" si="13"/>
        <v>0</v>
      </c>
      <c r="K60" s="16">
        <f t="shared" si="14"/>
        <v>0</v>
      </c>
    </row>
    <row r="61" spans="1:11" x14ac:dyDescent="0.55000000000000004">
      <c r="A61" s="6">
        <v>40</v>
      </c>
      <c r="B61" s="6" t="s">
        <v>209</v>
      </c>
      <c r="C61" s="6">
        <v>59</v>
      </c>
      <c r="D61" s="6">
        <v>264.2</v>
      </c>
      <c r="E61" s="15" t="s">
        <v>1032</v>
      </c>
      <c r="F61" s="16">
        <v>1</v>
      </c>
      <c r="G61" s="16">
        <v>1</v>
      </c>
      <c r="H61" s="16">
        <v>1</v>
      </c>
      <c r="I61" s="16">
        <f t="shared" si="12"/>
        <v>1</v>
      </c>
      <c r="J61" s="16">
        <f t="shared" si="13"/>
        <v>0</v>
      </c>
      <c r="K61" s="16">
        <f t="shared" si="14"/>
        <v>0</v>
      </c>
    </row>
    <row r="62" spans="1:11" x14ac:dyDescent="0.55000000000000004">
      <c r="A62" s="57">
        <v>41</v>
      </c>
      <c r="B62" s="57" t="s">
        <v>211</v>
      </c>
      <c r="C62" s="6">
        <v>60</v>
      </c>
      <c r="D62" s="6">
        <v>264.2</v>
      </c>
      <c r="E62" s="15" t="s">
        <v>1035</v>
      </c>
      <c r="F62" s="16">
        <v>0.65686274509803921</v>
      </c>
      <c r="G62" s="16">
        <v>0.69624573378839594</v>
      </c>
      <c r="H62" s="16">
        <v>0.67346938775510201</v>
      </c>
      <c r="I62" s="16">
        <f t="shared" si="12"/>
        <v>0.67552595554717909</v>
      </c>
      <c r="J62" s="16">
        <f t="shared" si="13"/>
        <v>1.9771875299494177E-2</v>
      </c>
      <c r="K62" s="16">
        <f t="shared" si="14"/>
        <v>2.9268861006945125E-2</v>
      </c>
    </row>
    <row r="63" spans="1:11" x14ac:dyDescent="0.55000000000000004">
      <c r="A63" s="57"/>
      <c r="B63" s="57"/>
      <c r="C63" s="6">
        <v>61</v>
      </c>
      <c r="D63" s="6">
        <v>262.2</v>
      </c>
      <c r="E63" s="15" t="s">
        <v>1232</v>
      </c>
      <c r="F63" s="16">
        <v>0.34313725490196079</v>
      </c>
      <c r="G63" s="16">
        <v>0.30375426621160412</v>
      </c>
      <c r="H63" s="16">
        <v>0.32653061224489793</v>
      </c>
      <c r="I63" s="16">
        <f t="shared" si="12"/>
        <v>0.32447404445282091</v>
      </c>
      <c r="J63" s="16">
        <f t="shared" si="13"/>
        <v>1.9771875299494143E-2</v>
      </c>
      <c r="K63" s="16">
        <f t="shared" si="14"/>
        <v>6.0935152248730973E-2</v>
      </c>
    </row>
    <row r="64" spans="1:11" x14ac:dyDescent="0.55000000000000004">
      <c r="A64" s="6">
        <v>42</v>
      </c>
      <c r="B64" s="6" t="s">
        <v>213</v>
      </c>
      <c r="C64" s="6">
        <v>62</v>
      </c>
      <c r="D64" s="6">
        <v>264.2</v>
      </c>
      <c r="E64" s="15" t="s">
        <v>1038</v>
      </c>
      <c r="F64" s="16">
        <v>1</v>
      </c>
      <c r="G64" s="16">
        <v>1</v>
      </c>
      <c r="H64" s="16">
        <v>1</v>
      </c>
      <c r="I64" s="16">
        <f t="shared" si="12"/>
        <v>1</v>
      </c>
      <c r="J64" s="16">
        <f t="shared" si="13"/>
        <v>0</v>
      </c>
      <c r="K64" s="16">
        <f t="shared" si="14"/>
        <v>0</v>
      </c>
    </row>
    <row r="65" spans="1:11" x14ac:dyDescent="0.55000000000000004">
      <c r="A65" s="6">
        <v>43</v>
      </c>
      <c r="B65" s="6" t="s">
        <v>215</v>
      </c>
      <c r="C65" s="6">
        <v>63</v>
      </c>
      <c r="D65" s="6">
        <v>264.2</v>
      </c>
      <c r="E65" s="15" t="s">
        <v>1193</v>
      </c>
      <c r="F65" s="16">
        <v>1</v>
      </c>
      <c r="G65" s="16">
        <v>1</v>
      </c>
      <c r="H65" s="16">
        <v>1</v>
      </c>
      <c r="I65" s="16">
        <f t="shared" si="12"/>
        <v>1</v>
      </c>
      <c r="J65" s="16">
        <f t="shared" si="13"/>
        <v>0</v>
      </c>
      <c r="K65" s="16">
        <f t="shared" si="14"/>
        <v>0</v>
      </c>
    </row>
    <row r="66" spans="1:11" x14ac:dyDescent="0.55000000000000004">
      <c r="A66" s="57">
        <v>44</v>
      </c>
      <c r="B66" s="57" t="s">
        <v>216</v>
      </c>
      <c r="C66" s="6">
        <v>64</v>
      </c>
      <c r="D66" s="6">
        <v>264.2</v>
      </c>
      <c r="E66" s="15" t="s">
        <v>1153</v>
      </c>
      <c r="F66" s="16">
        <v>0.74193548387096775</v>
      </c>
      <c r="G66" s="16">
        <v>0.70833333333333337</v>
      </c>
      <c r="H66" s="16">
        <v>0.72222222222222221</v>
      </c>
      <c r="I66" s="16">
        <f t="shared" si="12"/>
        <v>0.72416367980884111</v>
      </c>
      <c r="J66" s="16">
        <f t="shared" si="13"/>
        <v>1.6884995509591959E-2</v>
      </c>
      <c r="K66" s="16">
        <f t="shared" si="14"/>
        <v>2.3316545665545009E-2</v>
      </c>
    </row>
    <row r="67" spans="1:11" x14ac:dyDescent="0.55000000000000004">
      <c r="A67" s="57"/>
      <c r="B67" s="57"/>
      <c r="C67" s="6">
        <v>65</v>
      </c>
      <c r="D67" s="6">
        <v>262.2</v>
      </c>
      <c r="E67" s="15" t="s">
        <v>1179</v>
      </c>
      <c r="F67" s="16">
        <v>0.25806451612903225</v>
      </c>
      <c r="G67" s="16">
        <v>0.29166666666666669</v>
      </c>
      <c r="H67" s="16">
        <v>0.27777777777777779</v>
      </c>
      <c r="I67" s="16">
        <f t="shared" si="12"/>
        <v>0.27583632019115895</v>
      </c>
      <c r="J67" s="16">
        <f t="shared" si="13"/>
        <v>1.6884995509591987E-2</v>
      </c>
      <c r="K67" s="16">
        <f t="shared" si="14"/>
        <v>6.1213822378033529E-2</v>
      </c>
    </row>
    <row r="68" spans="1:11" x14ac:dyDescent="0.55000000000000004">
      <c r="A68" s="6">
        <v>45</v>
      </c>
      <c r="B68" s="6" t="s">
        <v>637</v>
      </c>
      <c r="C68" s="6">
        <v>66</v>
      </c>
      <c r="D68" s="6">
        <v>264.2</v>
      </c>
      <c r="E68" s="15" t="s">
        <v>1194</v>
      </c>
      <c r="F68" s="16">
        <v>1</v>
      </c>
      <c r="G68" s="16">
        <v>1</v>
      </c>
      <c r="H68" s="16">
        <v>1</v>
      </c>
      <c r="I68" s="16">
        <f t="shared" si="12"/>
        <v>1</v>
      </c>
      <c r="J68" s="16">
        <f t="shared" si="13"/>
        <v>0</v>
      </c>
      <c r="K68" s="16">
        <f t="shared" si="14"/>
        <v>0</v>
      </c>
    </row>
    <row r="69" spans="1:11" x14ac:dyDescent="0.55000000000000004">
      <c r="A69" s="6">
        <v>46</v>
      </c>
      <c r="B69" s="6" t="s">
        <v>228</v>
      </c>
      <c r="C69" s="6">
        <v>67</v>
      </c>
      <c r="D69" s="6">
        <v>264.2</v>
      </c>
      <c r="E69" s="15" t="s">
        <v>1195</v>
      </c>
      <c r="F69" s="16">
        <v>1</v>
      </c>
      <c r="G69" s="16">
        <v>1</v>
      </c>
      <c r="H69" s="16">
        <v>1</v>
      </c>
      <c r="I69" s="16">
        <f t="shared" si="12"/>
        <v>1</v>
      </c>
      <c r="J69" s="16">
        <f t="shared" si="13"/>
        <v>0</v>
      </c>
      <c r="K69" s="16">
        <f t="shared" si="14"/>
        <v>0</v>
      </c>
    </row>
    <row r="70" spans="1:11" x14ac:dyDescent="0.55000000000000004">
      <c r="A70" s="6">
        <v>47</v>
      </c>
      <c r="B70" s="6" t="s">
        <v>229</v>
      </c>
      <c r="C70" s="6">
        <v>68</v>
      </c>
      <c r="D70" s="6">
        <v>264.2</v>
      </c>
      <c r="E70" s="15" t="s">
        <v>1196</v>
      </c>
      <c r="F70" s="16">
        <v>1</v>
      </c>
      <c r="G70" s="16">
        <v>1</v>
      </c>
      <c r="H70" s="16">
        <v>1</v>
      </c>
      <c r="I70" s="16">
        <f t="shared" si="12"/>
        <v>1</v>
      </c>
      <c r="J70" s="16">
        <f t="shared" si="13"/>
        <v>0</v>
      </c>
      <c r="K70" s="16">
        <f t="shared" si="14"/>
        <v>0</v>
      </c>
    </row>
    <row r="71" spans="1:11" x14ac:dyDescent="0.55000000000000004">
      <c r="A71" s="6">
        <v>48</v>
      </c>
      <c r="B71" s="6" t="s">
        <v>230</v>
      </c>
      <c r="C71" s="6">
        <v>69</v>
      </c>
      <c r="D71" s="6">
        <v>264.2</v>
      </c>
      <c r="E71" s="15" t="s">
        <v>1197</v>
      </c>
      <c r="F71" s="16">
        <v>1</v>
      </c>
      <c r="G71" s="16">
        <v>1</v>
      </c>
      <c r="H71" s="16">
        <v>1</v>
      </c>
      <c r="I71" s="16">
        <f t="shared" si="12"/>
        <v>1</v>
      </c>
      <c r="J71" s="16">
        <f t="shared" si="13"/>
        <v>0</v>
      </c>
      <c r="K71" s="16">
        <f t="shared" si="14"/>
        <v>0</v>
      </c>
    </row>
    <row r="72" spans="1:11" x14ac:dyDescent="0.55000000000000004">
      <c r="A72" s="6">
        <v>49</v>
      </c>
      <c r="B72" s="6" t="s">
        <v>231</v>
      </c>
      <c r="C72" s="6">
        <v>70</v>
      </c>
      <c r="D72" s="6">
        <v>264.2</v>
      </c>
      <c r="E72" s="15" t="s">
        <v>1198</v>
      </c>
      <c r="F72" s="16">
        <v>1</v>
      </c>
      <c r="G72" s="16">
        <v>1</v>
      </c>
      <c r="H72" s="16">
        <v>1</v>
      </c>
      <c r="I72" s="16">
        <f t="shared" si="12"/>
        <v>1</v>
      </c>
      <c r="J72" s="16">
        <f t="shared" si="13"/>
        <v>0</v>
      </c>
      <c r="K72" s="16">
        <f t="shared" si="14"/>
        <v>0</v>
      </c>
    </row>
    <row r="73" spans="1:11" x14ac:dyDescent="0.55000000000000004">
      <c r="A73" s="6">
        <v>50</v>
      </c>
      <c r="B73" s="6" t="s">
        <v>232</v>
      </c>
      <c r="C73" s="6">
        <v>71</v>
      </c>
      <c r="D73" s="6">
        <v>264.2</v>
      </c>
      <c r="E73" s="15" t="s">
        <v>1158</v>
      </c>
      <c r="F73" s="16">
        <v>1</v>
      </c>
      <c r="G73" s="16">
        <v>1</v>
      </c>
      <c r="H73" s="16">
        <v>1</v>
      </c>
      <c r="I73" s="16">
        <f t="shared" si="12"/>
        <v>1</v>
      </c>
      <c r="J73" s="16">
        <f t="shared" si="13"/>
        <v>0</v>
      </c>
      <c r="K73" s="16">
        <f t="shared" si="14"/>
        <v>0</v>
      </c>
    </row>
    <row r="74" spans="1:11" x14ac:dyDescent="0.55000000000000004">
      <c r="A74" s="6">
        <v>51</v>
      </c>
      <c r="B74" s="6" t="s">
        <v>235</v>
      </c>
      <c r="C74" s="6">
        <v>72</v>
      </c>
      <c r="D74" s="6">
        <v>264.2</v>
      </c>
      <c r="E74" s="15" t="s">
        <v>1160</v>
      </c>
      <c r="F74" s="16">
        <v>1</v>
      </c>
      <c r="G74" s="16">
        <v>1</v>
      </c>
      <c r="H74" s="16">
        <v>1</v>
      </c>
      <c r="I74" s="16">
        <f t="shared" si="12"/>
        <v>1</v>
      </c>
      <c r="J74" s="16">
        <f t="shared" si="13"/>
        <v>0</v>
      </c>
      <c r="K74" s="16">
        <f t="shared" si="14"/>
        <v>0</v>
      </c>
    </row>
    <row r="75" spans="1:11" x14ac:dyDescent="0.55000000000000004">
      <c r="A75" s="6">
        <v>52</v>
      </c>
      <c r="B75" s="6" t="s">
        <v>238</v>
      </c>
      <c r="C75" s="6">
        <v>73</v>
      </c>
      <c r="D75" s="6">
        <v>264.2</v>
      </c>
      <c r="E75" s="15" t="s">
        <v>1199</v>
      </c>
      <c r="F75" s="16">
        <v>1</v>
      </c>
      <c r="G75" s="16">
        <v>1</v>
      </c>
      <c r="H75" s="16">
        <v>1</v>
      </c>
      <c r="I75" s="16">
        <f t="shared" si="12"/>
        <v>1</v>
      </c>
      <c r="J75" s="16">
        <f t="shared" si="13"/>
        <v>0</v>
      </c>
      <c r="K75" s="16">
        <f t="shared" si="14"/>
        <v>0</v>
      </c>
    </row>
    <row r="76" spans="1:11" x14ac:dyDescent="0.55000000000000004">
      <c r="A76" s="6">
        <v>53</v>
      </c>
      <c r="B76" s="6" t="s">
        <v>571</v>
      </c>
      <c r="C76" s="6">
        <v>74</v>
      </c>
      <c r="D76" s="6">
        <v>264.2</v>
      </c>
      <c r="E76" s="6" t="s">
        <v>1200</v>
      </c>
      <c r="F76" s="16">
        <v>1</v>
      </c>
      <c r="G76" s="16">
        <v>1</v>
      </c>
      <c r="H76" s="16">
        <v>1</v>
      </c>
      <c r="I76" s="16">
        <f t="shared" si="12"/>
        <v>1</v>
      </c>
      <c r="J76" s="16">
        <f t="shared" si="13"/>
        <v>0</v>
      </c>
      <c r="K76" s="16">
        <f t="shared" si="14"/>
        <v>0</v>
      </c>
    </row>
    <row r="77" spans="1:11" x14ac:dyDescent="0.55000000000000004">
      <c r="A77" s="6">
        <v>54</v>
      </c>
      <c r="B77" s="6" t="s">
        <v>241</v>
      </c>
      <c r="C77" s="6">
        <v>75</v>
      </c>
      <c r="D77" s="6">
        <v>264.2</v>
      </c>
      <c r="E77" s="15" t="s">
        <v>1201</v>
      </c>
      <c r="F77" s="16">
        <v>1</v>
      </c>
      <c r="G77" s="16">
        <v>1</v>
      </c>
      <c r="H77" s="16">
        <v>1</v>
      </c>
      <c r="I77" s="16">
        <f t="shared" si="12"/>
        <v>1</v>
      </c>
      <c r="J77" s="16">
        <f t="shared" si="13"/>
        <v>0</v>
      </c>
      <c r="K77" s="16">
        <f t="shared" si="14"/>
        <v>0</v>
      </c>
    </row>
    <row r="78" spans="1:11" x14ac:dyDescent="0.55000000000000004">
      <c r="A78" s="6">
        <v>55</v>
      </c>
      <c r="B78" s="6" t="s">
        <v>572</v>
      </c>
      <c r="C78" s="6">
        <v>76</v>
      </c>
      <c r="D78" s="6">
        <v>264.2</v>
      </c>
      <c r="E78" s="6" t="s">
        <v>1202</v>
      </c>
      <c r="F78" s="16">
        <v>1</v>
      </c>
      <c r="G78" s="16">
        <v>1</v>
      </c>
      <c r="H78" s="16">
        <v>1</v>
      </c>
      <c r="I78" s="16">
        <f t="shared" si="12"/>
        <v>1</v>
      </c>
      <c r="J78" s="16">
        <f t="shared" si="13"/>
        <v>0</v>
      </c>
      <c r="K78" s="16">
        <f t="shared" si="14"/>
        <v>0</v>
      </c>
    </row>
    <row r="79" spans="1:11" x14ac:dyDescent="0.55000000000000004">
      <c r="A79" s="6">
        <v>56</v>
      </c>
      <c r="B79" s="6" t="s">
        <v>573</v>
      </c>
      <c r="C79" s="6">
        <v>77</v>
      </c>
      <c r="D79" s="6">
        <v>264.2</v>
      </c>
      <c r="E79" s="6" t="s">
        <v>1203</v>
      </c>
      <c r="F79" s="16">
        <v>1</v>
      </c>
      <c r="G79" s="16">
        <v>1</v>
      </c>
      <c r="H79" s="16">
        <v>1</v>
      </c>
      <c r="I79" s="16">
        <f t="shared" si="12"/>
        <v>1</v>
      </c>
      <c r="J79" s="16">
        <f t="shared" si="13"/>
        <v>0</v>
      </c>
      <c r="K79" s="16">
        <f t="shared" si="14"/>
        <v>0</v>
      </c>
    </row>
    <row r="80" spans="1:11" x14ac:dyDescent="0.55000000000000004">
      <c r="A80" s="6">
        <v>57</v>
      </c>
      <c r="B80" s="6" t="s">
        <v>574</v>
      </c>
      <c r="C80" s="6">
        <v>78</v>
      </c>
      <c r="D80" s="6">
        <v>264.2</v>
      </c>
      <c r="E80" s="6" t="s">
        <v>1204</v>
      </c>
      <c r="F80" s="16">
        <v>1</v>
      </c>
      <c r="G80" s="16">
        <v>1</v>
      </c>
      <c r="H80" s="16">
        <v>1</v>
      </c>
      <c r="I80" s="16">
        <f t="shared" si="12"/>
        <v>1</v>
      </c>
      <c r="J80" s="16">
        <f t="shared" si="13"/>
        <v>0</v>
      </c>
      <c r="K80" s="16">
        <f t="shared" si="14"/>
        <v>0</v>
      </c>
    </row>
    <row r="81" spans="1:11" x14ac:dyDescent="0.55000000000000004">
      <c r="A81" s="6">
        <v>58</v>
      </c>
      <c r="B81" s="6" t="s">
        <v>575</v>
      </c>
      <c r="C81" s="6">
        <v>79</v>
      </c>
      <c r="D81" s="6">
        <v>264.2</v>
      </c>
      <c r="E81" s="6" t="s">
        <v>1205</v>
      </c>
      <c r="F81" s="16">
        <v>1</v>
      </c>
      <c r="G81" s="16">
        <v>1</v>
      </c>
      <c r="H81" s="16">
        <v>1</v>
      </c>
      <c r="I81" s="16">
        <f t="shared" si="12"/>
        <v>1</v>
      </c>
      <c r="J81" s="16">
        <f t="shared" si="13"/>
        <v>0</v>
      </c>
      <c r="K81" s="16">
        <f t="shared" si="14"/>
        <v>0</v>
      </c>
    </row>
    <row r="82" spans="1:11" x14ac:dyDescent="0.55000000000000004">
      <c r="A82" s="6">
        <v>59</v>
      </c>
      <c r="B82" s="6" t="s">
        <v>314</v>
      </c>
      <c r="C82" s="6">
        <v>80</v>
      </c>
      <c r="D82" s="6">
        <v>264.2</v>
      </c>
      <c r="E82" s="6" t="s">
        <v>1091</v>
      </c>
      <c r="F82" s="16">
        <v>1</v>
      </c>
      <c r="G82" s="16">
        <v>1</v>
      </c>
      <c r="H82" s="16">
        <v>1</v>
      </c>
      <c r="I82" s="16">
        <f t="shared" ref="I82:I88" si="15">AVERAGE(F82:H82)</f>
        <v>1</v>
      </c>
      <c r="J82" s="16">
        <f t="shared" ref="J82:J88" si="16">STDEV(F82:H82)</f>
        <v>0</v>
      </c>
      <c r="K82" s="16">
        <f t="shared" ref="K82:K88" si="17">J82/I82</f>
        <v>0</v>
      </c>
    </row>
    <row r="83" spans="1:11" x14ac:dyDescent="0.55000000000000004">
      <c r="A83" s="6">
        <v>60</v>
      </c>
      <c r="B83" s="6" t="s">
        <v>242</v>
      </c>
      <c r="C83" s="6">
        <v>81</v>
      </c>
      <c r="D83" s="6">
        <v>264.2</v>
      </c>
      <c r="E83" s="6" t="s">
        <v>1206</v>
      </c>
      <c r="F83" s="16">
        <v>1</v>
      </c>
      <c r="G83" s="16">
        <v>1</v>
      </c>
      <c r="H83" s="16">
        <v>1</v>
      </c>
      <c r="I83" s="16">
        <f t="shared" si="15"/>
        <v>1</v>
      </c>
      <c r="J83" s="16">
        <f t="shared" si="16"/>
        <v>0</v>
      </c>
      <c r="K83" s="16">
        <f t="shared" si="17"/>
        <v>0</v>
      </c>
    </row>
    <row r="84" spans="1:11" x14ac:dyDescent="0.55000000000000004">
      <c r="A84" s="6">
        <v>61</v>
      </c>
      <c r="B84" s="6" t="s">
        <v>244</v>
      </c>
      <c r="C84" s="6">
        <v>82</v>
      </c>
      <c r="D84" s="6">
        <v>264.2</v>
      </c>
      <c r="E84" s="6" t="s">
        <v>1207</v>
      </c>
      <c r="F84" s="16">
        <v>1</v>
      </c>
      <c r="G84" s="16">
        <v>1</v>
      </c>
      <c r="H84" s="16">
        <v>1</v>
      </c>
      <c r="I84" s="16">
        <f t="shared" si="15"/>
        <v>1</v>
      </c>
      <c r="J84" s="16">
        <f t="shared" si="16"/>
        <v>0</v>
      </c>
      <c r="K84" s="16">
        <f t="shared" si="17"/>
        <v>0</v>
      </c>
    </row>
    <row r="85" spans="1:11" x14ac:dyDescent="0.55000000000000004">
      <c r="A85" s="6">
        <v>62</v>
      </c>
      <c r="B85" s="6" t="s">
        <v>246</v>
      </c>
      <c r="C85" s="6">
        <v>83</v>
      </c>
      <c r="D85" s="6">
        <v>264.2</v>
      </c>
      <c r="E85" s="6" t="s">
        <v>1208</v>
      </c>
      <c r="F85" s="16">
        <v>1</v>
      </c>
      <c r="G85" s="16">
        <v>1</v>
      </c>
      <c r="H85" s="16">
        <v>1</v>
      </c>
      <c r="I85" s="16">
        <f t="shared" si="15"/>
        <v>1</v>
      </c>
      <c r="J85" s="16">
        <f t="shared" si="16"/>
        <v>0</v>
      </c>
      <c r="K85" s="16">
        <f t="shared" si="17"/>
        <v>0</v>
      </c>
    </row>
    <row r="86" spans="1:11" x14ac:dyDescent="0.55000000000000004">
      <c r="A86" s="6">
        <v>63</v>
      </c>
      <c r="B86" s="6" t="s">
        <v>249</v>
      </c>
      <c r="C86" s="6">
        <v>84</v>
      </c>
      <c r="D86" s="6">
        <v>264.2</v>
      </c>
      <c r="E86" s="6" t="s">
        <v>1209</v>
      </c>
      <c r="F86" s="16">
        <v>1</v>
      </c>
      <c r="G86" s="16">
        <v>1</v>
      </c>
      <c r="H86" s="16">
        <v>1</v>
      </c>
      <c r="I86" s="16">
        <f t="shared" si="15"/>
        <v>1</v>
      </c>
      <c r="J86" s="16">
        <f t="shared" si="16"/>
        <v>0</v>
      </c>
      <c r="K86" s="16">
        <f t="shared" si="17"/>
        <v>0</v>
      </c>
    </row>
    <row r="87" spans="1:11" x14ac:dyDescent="0.55000000000000004">
      <c r="A87" s="6">
        <v>64</v>
      </c>
      <c r="B87" s="6" t="s">
        <v>86</v>
      </c>
      <c r="C87" s="6">
        <v>85</v>
      </c>
      <c r="D87" s="6">
        <v>264.2</v>
      </c>
      <c r="E87" s="6" t="s">
        <v>1092</v>
      </c>
      <c r="F87" s="16">
        <v>1</v>
      </c>
      <c r="G87" s="16">
        <v>1</v>
      </c>
      <c r="H87" s="16">
        <v>1</v>
      </c>
      <c r="I87" s="16">
        <f t="shared" si="15"/>
        <v>1</v>
      </c>
      <c r="J87" s="16">
        <f t="shared" si="16"/>
        <v>0</v>
      </c>
      <c r="K87" s="16">
        <f t="shared" si="17"/>
        <v>0</v>
      </c>
    </row>
    <row r="88" spans="1:11" x14ac:dyDescent="0.55000000000000004">
      <c r="A88" s="6">
        <v>65</v>
      </c>
      <c r="B88" s="6" t="s">
        <v>253</v>
      </c>
      <c r="C88" s="6">
        <v>86</v>
      </c>
      <c r="D88" s="6">
        <v>264.2</v>
      </c>
      <c r="E88" s="6" t="s">
        <v>1162</v>
      </c>
      <c r="F88" s="16">
        <v>1</v>
      </c>
      <c r="G88" s="16">
        <v>1</v>
      </c>
      <c r="H88" s="16">
        <v>1</v>
      </c>
      <c r="I88" s="16">
        <f t="shared" si="15"/>
        <v>1</v>
      </c>
      <c r="J88" s="16">
        <f t="shared" si="16"/>
        <v>0</v>
      </c>
      <c r="K88" s="16">
        <f t="shared" si="17"/>
        <v>0</v>
      </c>
    </row>
    <row r="89" spans="1:11" x14ac:dyDescent="0.55000000000000004">
      <c r="A89" s="6">
        <v>66</v>
      </c>
      <c r="B89" s="6" t="s">
        <v>257</v>
      </c>
      <c r="C89" s="6">
        <v>87</v>
      </c>
      <c r="D89" s="6">
        <v>264.2</v>
      </c>
      <c r="E89" s="15" t="s">
        <v>1210</v>
      </c>
      <c r="F89" s="16">
        <v>1</v>
      </c>
      <c r="G89" s="16">
        <v>1</v>
      </c>
      <c r="H89" s="16">
        <v>1</v>
      </c>
      <c r="I89" s="16">
        <f t="shared" ref="I89:I124" si="18">AVERAGE(F89:H89)</f>
        <v>1</v>
      </c>
      <c r="J89" s="16">
        <f t="shared" ref="J89:J124" si="19">STDEV(F89:H89)</f>
        <v>0</v>
      </c>
      <c r="K89" s="16">
        <f t="shared" ref="K89:K124" si="20">J89/I89</f>
        <v>0</v>
      </c>
    </row>
    <row r="90" spans="1:11" x14ac:dyDescent="0.55000000000000004">
      <c r="A90" s="6">
        <v>67</v>
      </c>
      <c r="B90" s="6" t="s">
        <v>578</v>
      </c>
      <c r="C90" s="6">
        <v>88</v>
      </c>
      <c r="D90" s="6">
        <v>264.2</v>
      </c>
      <c r="E90" s="6" t="s">
        <v>1211</v>
      </c>
      <c r="F90" s="16">
        <v>1</v>
      </c>
      <c r="G90" s="16">
        <v>1</v>
      </c>
      <c r="H90" s="16">
        <v>1</v>
      </c>
      <c r="I90" s="16">
        <f t="shared" si="18"/>
        <v>1</v>
      </c>
      <c r="J90" s="16">
        <f t="shared" si="19"/>
        <v>0</v>
      </c>
      <c r="K90" s="16">
        <f t="shared" si="20"/>
        <v>0</v>
      </c>
    </row>
    <row r="91" spans="1:11" x14ac:dyDescent="0.55000000000000004">
      <c r="A91" s="6">
        <v>68</v>
      </c>
      <c r="B91" s="6" t="s">
        <v>579</v>
      </c>
      <c r="C91" s="6">
        <v>89</v>
      </c>
      <c r="D91" s="6">
        <v>264.2</v>
      </c>
      <c r="E91" s="6" t="s">
        <v>1212</v>
      </c>
      <c r="F91" s="16">
        <v>1</v>
      </c>
      <c r="G91" s="16">
        <v>1</v>
      </c>
      <c r="H91" s="16">
        <v>1</v>
      </c>
      <c r="I91" s="16">
        <f t="shared" si="18"/>
        <v>1</v>
      </c>
      <c r="J91" s="16">
        <f t="shared" si="19"/>
        <v>0</v>
      </c>
      <c r="K91" s="16">
        <f t="shared" si="20"/>
        <v>0</v>
      </c>
    </row>
    <row r="92" spans="1:11" x14ac:dyDescent="0.55000000000000004">
      <c r="A92" s="6">
        <v>69</v>
      </c>
      <c r="B92" s="6" t="s">
        <v>187</v>
      </c>
      <c r="C92" s="6">
        <v>90</v>
      </c>
      <c r="D92" s="6">
        <v>264.2</v>
      </c>
      <c r="E92" s="6" t="s">
        <v>1213</v>
      </c>
      <c r="F92" s="16">
        <v>1</v>
      </c>
      <c r="G92" s="16">
        <v>1</v>
      </c>
      <c r="H92" s="16">
        <v>1</v>
      </c>
      <c r="I92" s="16">
        <f t="shared" si="18"/>
        <v>1</v>
      </c>
      <c r="J92" s="16">
        <f t="shared" si="19"/>
        <v>0</v>
      </c>
      <c r="K92" s="16">
        <f t="shared" si="20"/>
        <v>0</v>
      </c>
    </row>
    <row r="93" spans="1:11" x14ac:dyDescent="0.55000000000000004">
      <c r="A93" s="6">
        <v>70</v>
      </c>
      <c r="B93" s="6" t="s">
        <v>638</v>
      </c>
      <c r="C93" s="6">
        <v>91</v>
      </c>
      <c r="D93" s="6">
        <v>264.2</v>
      </c>
      <c r="E93" s="17" t="s">
        <v>1214</v>
      </c>
      <c r="F93" s="16">
        <v>1</v>
      </c>
      <c r="G93" s="16">
        <v>1</v>
      </c>
      <c r="H93" s="16">
        <v>1</v>
      </c>
      <c r="I93" s="16">
        <f t="shared" si="18"/>
        <v>1</v>
      </c>
      <c r="J93" s="16">
        <f t="shared" si="19"/>
        <v>0</v>
      </c>
      <c r="K93" s="16">
        <f t="shared" si="20"/>
        <v>0</v>
      </c>
    </row>
    <row r="94" spans="1:11" x14ac:dyDescent="0.55000000000000004">
      <c r="A94" s="6">
        <v>71</v>
      </c>
      <c r="B94" s="6" t="s">
        <v>261</v>
      </c>
      <c r="C94" s="6">
        <v>92</v>
      </c>
      <c r="D94" s="6">
        <v>264.2</v>
      </c>
      <c r="E94" s="17" t="s">
        <v>1093</v>
      </c>
      <c r="F94" s="16">
        <v>1</v>
      </c>
      <c r="G94" s="16">
        <v>1</v>
      </c>
      <c r="H94" s="16">
        <v>1</v>
      </c>
      <c r="I94" s="16">
        <f t="shared" si="18"/>
        <v>1</v>
      </c>
      <c r="J94" s="16">
        <f t="shared" si="19"/>
        <v>0</v>
      </c>
      <c r="K94" s="16">
        <f t="shared" si="20"/>
        <v>0</v>
      </c>
    </row>
    <row r="95" spans="1:11" x14ac:dyDescent="0.55000000000000004">
      <c r="A95" s="6">
        <v>72</v>
      </c>
      <c r="B95" s="6" t="s">
        <v>262</v>
      </c>
      <c r="C95" s="6">
        <v>93</v>
      </c>
      <c r="D95" s="6">
        <v>264.2</v>
      </c>
      <c r="E95" s="17" t="s">
        <v>1094</v>
      </c>
      <c r="F95" s="16">
        <v>1</v>
      </c>
      <c r="G95" s="16">
        <v>1</v>
      </c>
      <c r="H95" s="16">
        <v>1</v>
      </c>
      <c r="I95" s="16">
        <f t="shared" si="18"/>
        <v>1</v>
      </c>
      <c r="J95" s="16">
        <f t="shared" si="19"/>
        <v>0</v>
      </c>
      <c r="K95" s="16">
        <f t="shared" si="20"/>
        <v>0</v>
      </c>
    </row>
    <row r="96" spans="1:11" x14ac:dyDescent="0.55000000000000004">
      <c r="A96" s="6">
        <v>73</v>
      </c>
      <c r="B96" s="6" t="s">
        <v>263</v>
      </c>
      <c r="C96" s="6">
        <v>94</v>
      </c>
      <c r="D96" s="6">
        <v>264.2</v>
      </c>
      <c r="E96" s="17" t="s">
        <v>1215</v>
      </c>
      <c r="F96" s="16">
        <v>1</v>
      </c>
      <c r="G96" s="16">
        <v>1</v>
      </c>
      <c r="H96" s="16">
        <v>1</v>
      </c>
      <c r="I96" s="16">
        <f t="shared" si="18"/>
        <v>1</v>
      </c>
      <c r="J96" s="16">
        <f t="shared" si="19"/>
        <v>0</v>
      </c>
      <c r="K96" s="16">
        <f t="shared" si="20"/>
        <v>0</v>
      </c>
    </row>
    <row r="97" spans="1:11" x14ac:dyDescent="0.55000000000000004">
      <c r="A97" s="6">
        <v>74</v>
      </c>
      <c r="B97" s="6" t="s">
        <v>264</v>
      </c>
      <c r="C97" s="6">
        <v>95</v>
      </c>
      <c r="D97" s="6">
        <v>264.2</v>
      </c>
      <c r="E97" s="17" t="s">
        <v>1097</v>
      </c>
      <c r="F97" s="16">
        <v>1</v>
      </c>
      <c r="G97" s="16">
        <v>1</v>
      </c>
      <c r="H97" s="16">
        <v>1</v>
      </c>
      <c r="I97" s="16">
        <f t="shared" si="18"/>
        <v>1</v>
      </c>
      <c r="J97" s="16">
        <f t="shared" si="19"/>
        <v>0</v>
      </c>
      <c r="K97" s="16">
        <f t="shared" si="20"/>
        <v>0</v>
      </c>
    </row>
    <row r="98" spans="1:11" x14ac:dyDescent="0.55000000000000004">
      <c r="A98" s="6">
        <v>75</v>
      </c>
      <c r="B98" s="6" t="s">
        <v>265</v>
      </c>
      <c r="C98" s="6">
        <v>96</v>
      </c>
      <c r="D98" s="6">
        <v>264.2</v>
      </c>
      <c r="E98" s="17" t="s">
        <v>1099</v>
      </c>
      <c r="F98" s="16">
        <v>1</v>
      </c>
      <c r="G98" s="16">
        <v>1</v>
      </c>
      <c r="H98" s="16">
        <v>1</v>
      </c>
      <c r="I98" s="16">
        <f t="shared" si="18"/>
        <v>1</v>
      </c>
      <c r="J98" s="16">
        <f t="shared" si="19"/>
        <v>0</v>
      </c>
      <c r="K98" s="16">
        <f t="shared" si="20"/>
        <v>0</v>
      </c>
    </row>
    <row r="99" spans="1:11" x14ac:dyDescent="0.55000000000000004">
      <c r="A99" s="6">
        <v>76</v>
      </c>
      <c r="B99" s="6" t="s">
        <v>266</v>
      </c>
      <c r="C99" s="6">
        <v>97</v>
      </c>
      <c r="D99" s="6">
        <v>264.2</v>
      </c>
      <c r="E99" s="17" t="s">
        <v>1100</v>
      </c>
      <c r="F99" s="16">
        <v>1</v>
      </c>
      <c r="G99" s="16">
        <v>1</v>
      </c>
      <c r="H99" s="16">
        <v>1</v>
      </c>
      <c r="I99" s="16">
        <f t="shared" si="18"/>
        <v>1</v>
      </c>
      <c r="J99" s="16">
        <f t="shared" si="19"/>
        <v>0</v>
      </c>
      <c r="K99" s="16">
        <f t="shared" si="20"/>
        <v>0</v>
      </c>
    </row>
    <row r="100" spans="1:11" x14ac:dyDescent="0.55000000000000004">
      <c r="A100" s="6">
        <v>77</v>
      </c>
      <c r="B100" s="6" t="s">
        <v>267</v>
      </c>
      <c r="C100" s="6">
        <v>98</v>
      </c>
      <c r="D100" s="6">
        <v>264.2</v>
      </c>
      <c r="E100" s="17" t="s">
        <v>1104</v>
      </c>
      <c r="F100" s="16">
        <v>1</v>
      </c>
      <c r="G100" s="16">
        <v>1</v>
      </c>
      <c r="H100" s="16">
        <v>1</v>
      </c>
      <c r="I100" s="16">
        <f t="shared" si="18"/>
        <v>1</v>
      </c>
      <c r="J100" s="16">
        <f t="shared" si="19"/>
        <v>0</v>
      </c>
      <c r="K100" s="16">
        <f t="shared" si="20"/>
        <v>0</v>
      </c>
    </row>
    <row r="101" spans="1:11" x14ac:dyDescent="0.55000000000000004">
      <c r="A101" s="6">
        <v>78</v>
      </c>
      <c r="B101" s="6" t="s">
        <v>268</v>
      </c>
      <c r="C101" s="6">
        <v>99</v>
      </c>
      <c r="D101" s="6">
        <v>264.2</v>
      </c>
      <c r="E101" s="17" t="s">
        <v>1105</v>
      </c>
      <c r="F101" s="16">
        <v>1</v>
      </c>
      <c r="G101" s="16">
        <v>1</v>
      </c>
      <c r="H101" s="16">
        <v>1</v>
      </c>
      <c r="I101" s="16">
        <f t="shared" si="18"/>
        <v>1</v>
      </c>
      <c r="J101" s="16">
        <f t="shared" si="19"/>
        <v>0</v>
      </c>
      <c r="K101" s="16">
        <f t="shared" si="20"/>
        <v>0</v>
      </c>
    </row>
    <row r="102" spans="1:11" x14ac:dyDescent="0.55000000000000004">
      <c r="A102" s="6">
        <v>79</v>
      </c>
      <c r="B102" s="6" t="s">
        <v>269</v>
      </c>
      <c r="C102" s="6">
        <v>100</v>
      </c>
      <c r="D102" s="6">
        <v>264.2</v>
      </c>
      <c r="E102" s="17" t="s">
        <v>1106</v>
      </c>
      <c r="F102" s="16">
        <v>1</v>
      </c>
      <c r="G102" s="16">
        <v>1</v>
      </c>
      <c r="H102" s="16">
        <v>1</v>
      </c>
      <c r="I102" s="16">
        <f t="shared" si="18"/>
        <v>1</v>
      </c>
      <c r="J102" s="16">
        <f t="shared" si="19"/>
        <v>0</v>
      </c>
      <c r="K102" s="16">
        <f t="shared" si="20"/>
        <v>0</v>
      </c>
    </row>
    <row r="103" spans="1:11" x14ac:dyDescent="0.55000000000000004">
      <c r="A103" s="6">
        <v>80</v>
      </c>
      <c r="B103" s="6" t="s">
        <v>270</v>
      </c>
      <c r="C103" s="6">
        <v>101</v>
      </c>
      <c r="D103" s="6">
        <v>264.2</v>
      </c>
      <c r="E103" s="17" t="s">
        <v>1108</v>
      </c>
      <c r="F103" s="16">
        <v>1</v>
      </c>
      <c r="G103" s="16">
        <v>1</v>
      </c>
      <c r="H103" s="16">
        <v>1</v>
      </c>
      <c r="I103" s="16">
        <f t="shared" si="18"/>
        <v>1</v>
      </c>
      <c r="J103" s="16">
        <f t="shared" si="19"/>
        <v>0</v>
      </c>
      <c r="K103" s="16">
        <f t="shared" si="20"/>
        <v>0</v>
      </c>
    </row>
    <row r="104" spans="1:11" x14ac:dyDescent="0.55000000000000004">
      <c r="A104" s="6">
        <v>81</v>
      </c>
      <c r="B104" s="6" t="s">
        <v>271</v>
      </c>
      <c r="C104" s="6">
        <v>102</v>
      </c>
      <c r="D104" s="6">
        <v>264.2</v>
      </c>
      <c r="E104" s="17" t="s">
        <v>1110</v>
      </c>
      <c r="F104" s="16">
        <v>1</v>
      </c>
      <c r="G104" s="16">
        <v>1</v>
      </c>
      <c r="H104" s="16">
        <v>1</v>
      </c>
      <c r="I104" s="16">
        <f t="shared" si="18"/>
        <v>1</v>
      </c>
      <c r="J104" s="16">
        <f t="shared" si="19"/>
        <v>0</v>
      </c>
      <c r="K104" s="16">
        <f t="shared" si="20"/>
        <v>0</v>
      </c>
    </row>
    <row r="105" spans="1:11" x14ac:dyDescent="0.55000000000000004">
      <c r="A105" s="6">
        <v>82</v>
      </c>
      <c r="B105" s="6" t="s">
        <v>272</v>
      </c>
      <c r="C105" s="6">
        <v>103</v>
      </c>
      <c r="D105" s="6">
        <v>264.2</v>
      </c>
      <c r="E105" s="17" t="s">
        <v>1112</v>
      </c>
      <c r="F105" s="16">
        <v>1</v>
      </c>
      <c r="G105" s="16">
        <v>1</v>
      </c>
      <c r="H105" s="16">
        <v>1</v>
      </c>
      <c r="I105" s="16">
        <f t="shared" si="18"/>
        <v>1</v>
      </c>
      <c r="J105" s="16">
        <f t="shared" si="19"/>
        <v>0</v>
      </c>
      <c r="K105" s="16">
        <f t="shared" si="20"/>
        <v>0</v>
      </c>
    </row>
    <row r="106" spans="1:11" x14ac:dyDescent="0.55000000000000004">
      <c r="A106" s="6">
        <v>83</v>
      </c>
      <c r="B106" s="6" t="s">
        <v>273</v>
      </c>
      <c r="C106" s="6">
        <v>104</v>
      </c>
      <c r="D106" s="6">
        <v>264.2</v>
      </c>
      <c r="E106" s="17" t="s">
        <v>1113</v>
      </c>
      <c r="F106" s="16">
        <v>1</v>
      </c>
      <c r="G106" s="16">
        <v>1</v>
      </c>
      <c r="H106" s="16">
        <v>1</v>
      </c>
      <c r="I106" s="16">
        <f t="shared" si="18"/>
        <v>1</v>
      </c>
      <c r="J106" s="16">
        <f t="shared" si="19"/>
        <v>0</v>
      </c>
      <c r="K106" s="16">
        <f t="shared" si="20"/>
        <v>0</v>
      </c>
    </row>
    <row r="107" spans="1:11" x14ac:dyDescent="0.55000000000000004">
      <c r="A107" s="6">
        <v>84</v>
      </c>
      <c r="B107" s="6" t="s">
        <v>274</v>
      </c>
      <c r="C107" s="6">
        <v>105</v>
      </c>
      <c r="D107" s="6">
        <v>264.2</v>
      </c>
      <c r="E107" s="17" t="s">
        <v>1115</v>
      </c>
      <c r="F107" s="16">
        <v>1</v>
      </c>
      <c r="G107" s="16">
        <v>1</v>
      </c>
      <c r="H107" s="16">
        <v>1</v>
      </c>
      <c r="I107" s="16">
        <f t="shared" si="18"/>
        <v>1</v>
      </c>
      <c r="J107" s="16">
        <f t="shared" si="19"/>
        <v>0</v>
      </c>
      <c r="K107" s="16">
        <f t="shared" si="20"/>
        <v>0</v>
      </c>
    </row>
    <row r="108" spans="1:11" x14ac:dyDescent="0.55000000000000004">
      <c r="A108" s="6">
        <v>85</v>
      </c>
      <c r="B108" s="6" t="s">
        <v>275</v>
      </c>
      <c r="C108" s="6">
        <v>106</v>
      </c>
      <c r="D108" s="6">
        <v>264.2</v>
      </c>
      <c r="E108" s="17" t="s">
        <v>1216</v>
      </c>
      <c r="F108" s="16">
        <v>1</v>
      </c>
      <c r="G108" s="16">
        <v>1</v>
      </c>
      <c r="H108" s="16">
        <v>1</v>
      </c>
      <c r="I108" s="16">
        <f t="shared" si="18"/>
        <v>1</v>
      </c>
      <c r="J108" s="16">
        <f t="shared" si="19"/>
        <v>0</v>
      </c>
      <c r="K108" s="16">
        <f t="shared" si="20"/>
        <v>0</v>
      </c>
    </row>
    <row r="109" spans="1:11" x14ac:dyDescent="0.55000000000000004">
      <c r="A109" s="6">
        <v>86</v>
      </c>
      <c r="B109" s="6" t="s">
        <v>276</v>
      </c>
      <c r="C109" s="6">
        <v>107</v>
      </c>
      <c r="D109" s="6">
        <v>318.3</v>
      </c>
      <c r="E109" s="17" t="s">
        <v>1118</v>
      </c>
      <c r="F109" s="16">
        <v>1</v>
      </c>
      <c r="G109" s="16">
        <v>1</v>
      </c>
      <c r="H109" s="16">
        <v>1</v>
      </c>
      <c r="I109" s="16">
        <f t="shared" si="18"/>
        <v>1</v>
      </c>
      <c r="J109" s="16">
        <f t="shared" si="19"/>
        <v>0</v>
      </c>
      <c r="K109" s="16">
        <f t="shared" si="20"/>
        <v>0</v>
      </c>
    </row>
    <row r="110" spans="1:11" x14ac:dyDescent="0.55000000000000004">
      <c r="A110" s="6">
        <v>87</v>
      </c>
      <c r="B110" s="6" t="s">
        <v>277</v>
      </c>
      <c r="C110" s="6">
        <v>108</v>
      </c>
      <c r="D110" s="6">
        <v>264.2</v>
      </c>
      <c r="E110" s="17" t="s">
        <v>1217</v>
      </c>
      <c r="F110" s="16">
        <v>1</v>
      </c>
      <c r="G110" s="16">
        <v>1</v>
      </c>
      <c r="H110" s="16">
        <v>1</v>
      </c>
      <c r="I110" s="16">
        <f t="shared" si="18"/>
        <v>1</v>
      </c>
      <c r="J110" s="16">
        <f t="shared" si="19"/>
        <v>0</v>
      </c>
      <c r="K110" s="16">
        <f t="shared" si="20"/>
        <v>0</v>
      </c>
    </row>
    <row r="111" spans="1:11" x14ac:dyDescent="0.55000000000000004">
      <c r="A111" s="6">
        <v>88</v>
      </c>
      <c r="B111" s="6" t="s">
        <v>581</v>
      </c>
      <c r="C111" s="6">
        <v>109</v>
      </c>
      <c r="D111" s="6">
        <v>264.2</v>
      </c>
      <c r="E111" s="6" t="s">
        <v>1218</v>
      </c>
      <c r="F111" s="16">
        <v>1</v>
      </c>
      <c r="G111" s="16">
        <v>1</v>
      </c>
      <c r="H111" s="16">
        <v>1</v>
      </c>
      <c r="I111" s="16">
        <f t="shared" si="18"/>
        <v>1</v>
      </c>
      <c r="J111" s="16">
        <f t="shared" si="19"/>
        <v>0</v>
      </c>
      <c r="K111" s="16">
        <f t="shared" si="20"/>
        <v>0</v>
      </c>
    </row>
    <row r="112" spans="1:11" x14ac:dyDescent="0.55000000000000004">
      <c r="A112" s="6">
        <v>89</v>
      </c>
      <c r="B112" s="6" t="s">
        <v>188</v>
      </c>
      <c r="C112" s="6">
        <v>110</v>
      </c>
      <c r="D112" s="6">
        <v>264.2</v>
      </c>
      <c r="E112" s="17" t="s">
        <v>1219</v>
      </c>
      <c r="F112" s="16">
        <v>1</v>
      </c>
      <c r="G112" s="16">
        <v>1</v>
      </c>
      <c r="H112" s="16">
        <v>1</v>
      </c>
      <c r="I112" s="16">
        <f t="shared" si="18"/>
        <v>1</v>
      </c>
      <c r="J112" s="16">
        <f t="shared" si="19"/>
        <v>0</v>
      </c>
      <c r="K112" s="16">
        <f t="shared" si="20"/>
        <v>0</v>
      </c>
    </row>
    <row r="113" spans="1:11" x14ac:dyDescent="0.55000000000000004">
      <c r="A113" s="6">
        <v>90</v>
      </c>
      <c r="B113" s="6" t="s">
        <v>280</v>
      </c>
      <c r="C113" s="6">
        <v>111</v>
      </c>
      <c r="D113" s="6">
        <v>264.2</v>
      </c>
      <c r="E113" s="6" t="s">
        <v>1220</v>
      </c>
      <c r="F113" s="16">
        <v>1</v>
      </c>
      <c r="G113" s="16">
        <v>1</v>
      </c>
      <c r="H113" s="16">
        <v>1</v>
      </c>
      <c r="I113" s="16">
        <f t="shared" si="18"/>
        <v>1</v>
      </c>
      <c r="J113" s="16">
        <f t="shared" si="19"/>
        <v>0</v>
      </c>
      <c r="K113" s="16">
        <f t="shared" si="20"/>
        <v>0</v>
      </c>
    </row>
    <row r="114" spans="1:11" x14ac:dyDescent="0.55000000000000004">
      <c r="A114" s="6">
        <v>91</v>
      </c>
      <c r="B114" s="6" t="s">
        <v>585</v>
      </c>
      <c r="C114" s="6">
        <v>112</v>
      </c>
      <c r="D114" s="6">
        <v>264.2</v>
      </c>
      <c r="E114" s="6" t="s">
        <v>1221</v>
      </c>
      <c r="F114" s="16">
        <v>1</v>
      </c>
      <c r="G114" s="16">
        <v>1</v>
      </c>
      <c r="H114" s="16">
        <v>1</v>
      </c>
      <c r="I114" s="16">
        <f t="shared" si="18"/>
        <v>1</v>
      </c>
      <c r="J114" s="16">
        <f t="shared" si="19"/>
        <v>0</v>
      </c>
      <c r="K114" s="16">
        <f t="shared" si="20"/>
        <v>0</v>
      </c>
    </row>
    <row r="115" spans="1:11" x14ac:dyDescent="0.55000000000000004">
      <c r="A115" s="6">
        <v>92</v>
      </c>
      <c r="B115" s="6" t="s">
        <v>590</v>
      </c>
      <c r="C115" s="6">
        <v>113</v>
      </c>
      <c r="D115" s="6">
        <v>264.2</v>
      </c>
      <c r="E115" s="6" t="s">
        <v>1222</v>
      </c>
      <c r="F115" s="16">
        <v>1</v>
      </c>
      <c r="G115" s="16">
        <v>1</v>
      </c>
      <c r="H115" s="16">
        <v>1</v>
      </c>
      <c r="I115" s="16">
        <f t="shared" si="18"/>
        <v>1</v>
      </c>
      <c r="J115" s="16">
        <f t="shared" si="19"/>
        <v>0</v>
      </c>
      <c r="K115" s="16">
        <f t="shared" si="20"/>
        <v>0</v>
      </c>
    </row>
    <row r="116" spans="1:11" x14ac:dyDescent="0.55000000000000004">
      <c r="A116" s="6">
        <v>93</v>
      </c>
      <c r="B116" s="6" t="s">
        <v>306</v>
      </c>
      <c r="C116" s="6">
        <v>114</v>
      </c>
      <c r="D116" s="6">
        <v>264.2</v>
      </c>
      <c r="E116" s="6" t="s">
        <v>1223</v>
      </c>
      <c r="F116" s="16">
        <v>1</v>
      </c>
      <c r="G116" s="16">
        <v>1</v>
      </c>
      <c r="H116" s="16">
        <v>1</v>
      </c>
      <c r="I116" s="16">
        <f t="shared" si="18"/>
        <v>1</v>
      </c>
      <c r="J116" s="16">
        <f t="shared" si="19"/>
        <v>0</v>
      </c>
      <c r="K116" s="16">
        <f t="shared" si="20"/>
        <v>0</v>
      </c>
    </row>
    <row r="117" spans="1:11" x14ac:dyDescent="0.55000000000000004">
      <c r="A117" s="6">
        <v>94</v>
      </c>
      <c r="B117" s="6" t="s">
        <v>118</v>
      </c>
      <c r="C117" s="6">
        <v>115</v>
      </c>
      <c r="D117" s="6">
        <v>264.2</v>
      </c>
      <c r="E117" s="6" t="s">
        <v>1145</v>
      </c>
      <c r="F117" s="16">
        <v>1</v>
      </c>
      <c r="G117" s="16">
        <v>1</v>
      </c>
      <c r="H117" s="16">
        <v>1</v>
      </c>
      <c r="I117" s="16">
        <f t="shared" si="18"/>
        <v>1</v>
      </c>
      <c r="J117" s="16">
        <f t="shared" si="19"/>
        <v>0</v>
      </c>
      <c r="K117" s="16">
        <f t="shared" si="20"/>
        <v>0</v>
      </c>
    </row>
    <row r="118" spans="1:11" x14ac:dyDescent="0.55000000000000004">
      <c r="A118" s="6">
        <v>95</v>
      </c>
      <c r="B118" s="6" t="s">
        <v>122</v>
      </c>
      <c r="C118" s="6">
        <v>116</v>
      </c>
      <c r="D118" s="6">
        <v>264.2</v>
      </c>
      <c r="E118" s="6" t="s">
        <v>1147</v>
      </c>
      <c r="F118" s="16">
        <v>1</v>
      </c>
      <c r="G118" s="16">
        <v>1</v>
      </c>
      <c r="H118" s="16">
        <v>1</v>
      </c>
      <c r="I118" s="16">
        <f t="shared" si="18"/>
        <v>1</v>
      </c>
      <c r="J118" s="16">
        <f t="shared" si="19"/>
        <v>0</v>
      </c>
      <c r="K118" s="16">
        <f t="shared" si="20"/>
        <v>0</v>
      </c>
    </row>
    <row r="119" spans="1:11" x14ac:dyDescent="0.55000000000000004">
      <c r="A119" s="6">
        <v>96</v>
      </c>
      <c r="B119" s="6" t="s">
        <v>600</v>
      </c>
      <c r="C119" s="6">
        <v>117</v>
      </c>
      <c r="D119" s="6">
        <v>264.2</v>
      </c>
      <c r="E119" s="6" t="s">
        <v>1224</v>
      </c>
      <c r="F119" s="16">
        <v>1</v>
      </c>
      <c r="G119" s="16">
        <v>1</v>
      </c>
      <c r="H119" s="16">
        <v>1</v>
      </c>
      <c r="I119" s="16">
        <f t="shared" si="18"/>
        <v>1</v>
      </c>
      <c r="J119" s="16">
        <f t="shared" si="19"/>
        <v>0</v>
      </c>
      <c r="K119" s="16">
        <f t="shared" si="20"/>
        <v>0</v>
      </c>
    </row>
    <row r="120" spans="1:11" x14ac:dyDescent="0.55000000000000004">
      <c r="A120" s="6">
        <v>97</v>
      </c>
      <c r="B120" s="6" t="s">
        <v>608</v>
      </c>
      <c r="C120" s="6">
        <v>118</v>
      </c>
      <c r="D120" s="6">
        <v>264.2</v>
      </c>
      <c r="E120" s="6" t="s">
        <v>1225</v>
      </c>
      <c r="F120" s="16">
        <v>1</v>
      </c>
      <c r="G120" s="16">
        <v>1</v>
      </c>
      <c r="H120" s="16">
        <v>1</v>
      </c>
      <c r="I120" s="16">
        <f t="shared" si="18"/>
        <v>1</v>
      </c>
      <c r="J120" s="16">
        <f t="shared" si="19"/>
        <v>0</v>
      </c>
      <c r="K120" s="16">
        <f t="shared" si="20"/>
        <v>0</v>
      </c>
    </row>
    <row r="121" spans="1:11" x14ac:dyDescent="0.55000000000000004">
      <c r="A121" s="6">
        <v>98</v>
      </c>
      <c r="B121" s="6" t="s">
        <v>613</v>
      </c>
      <c r="C121" s="6">
        <v>119</v>
      </c>
      <c r="D121" s="6">
        <v>264.2</v>
      </c>
      <c r="E121" s="6" t="s">
        <v>1226</v>
      </c>
      <c r="F121" s="16">
        <v>1</v>
      </c>
      <c r="G121" s="16">
        <v>1</v>
      </c>
      <c r="H121" s="16">
        <v>1</v>
      </c>
      <c r="I121" s="16">
        <f t="shared" si="18"/>
        <v>1</v>
      </c>
      <c r="J121" s="16">
        <f t="shared" si="19"/>
        <v>0</v>
      </c>
      <c r="K121" s="16">
        <f t="shared" si="20"/>
        <v>0</v>
      </c>
    </row>
    <row r="122" spans="1:11" x14ac:dyDescent="0.55000000000000004">
      <c r="A122" s="6">
        <v>99</v>
      </c>
      <c r="B122" s="6" t="s">
        <v>618</v>
      </c>
      <c r="C122" s="6">
        <v>120</v>
      </c>
      <c r="D122" s="6">
        <v>264.2</v>
      </c>
      <c r="E122" s="6" t="s">
        <v>1227</v>
      </c>
      <c r="F122" s="16">
        <v>1</v>
      </c>
      <c r="G122" s="16">
        <v>1</v>
      </c>
      <c r="H122" s="16">
        <v>1</v>
      </c>
      <c r="I122" s="16">
        <f t="shared" si="18"/>
        <v>1</v>
      </c>
      <c r="J122" s="16">
        <f t="shared" si="19"/>
        <v>0</v>
      </c>
      <c r="K122" s="16">
        <f t="shared" si="20"/>
        <v>0</v>
      </c>
    </row>
    <row r="123" spans="1:11" x14ac:dyDescent="0.55000000000000004">
      <c r="A123" s="6">
        <v>100</v>
      </c>
      <c r="B123" s="6" t="s">
        <v>622</v>
      </c>
      <c r="C123" s="6">
        <v>121</v>
      </c>
      <c r="D123" s="6">
        <v>264.2</v>
      </c>
      <c r="E123" s="6" t="s">
        <v>1228</v>
      </c>
      <c r="F123" s="16">
        <v>1</v>
      </c>
      <c r="G123" s="16">
        <v>1</v>
      </c>
      <c r="H123" s="16">
        <v>1</v>
      </c>
      <c r="I123" s="16">
        <f t="shared" si="18"/>
        <v>1</v>
      </c>
      <c r="J123" s="16">
        <f t="shared" si="19"/>
        <v>0</v>
      </c>
      <c r="K123" s="16">
        <f t="shared" si="20"/>
        <v>0</v>
      </c>
    </row>
    <row r="124" spans="1:11" x14ac:dyDescent="0.55000000000000004">
      <c r="A124" s="6">
        <v>101</v>
      </c>
      <c r="B124" s="6" t="s">
        <v>627</v>
      </c>
      <c r="C124" s="6">
        <v>122</v>
      </c>
      <c r="D124" s="6">
        <v>264.2</v>
      </c>
      <c r="E124" s="6" t="s">
        <v>1229</v>
      </c>
      <c r="F124" s="16">
        <v>1</v>
      </c>
      <c r="G124" s="16">
        <v>1</v>
      </c>
      <c r="H124" s="16">
        <v>1</v>
      </c>
      <c r="I124" s="16">
        <f t="shared" si="18"/>
        <v>1</v>
      </c>
      <c r="J124" s="16">
        <f t="shared" si="19"/>
        <v>0</v>
      </c>
      <c r="K124" s="16">
        <f t="shared" si="20"/>
        <v>0</v>
      </c>
    </row>
  </sheetData>
  <mergeCells count="43">
    <mergeCell ref="B9:B10"/>
    <mergeCell ref="A7:A8"/>
    <mergeCell ref="A9:A10"/>
    <mergeCell ref="B3:B4"/>
    <mergeCell ref="A3:A4"/>
    <mergeCell ref="B5:B6"/>
    <mergeCell ref="A5:A6"/>
    <mergeCell ref="B7:B8"/>
    <mergeCell ref="B11:B12"/>
    <mergeCell ref="A11:A12"/>
    <mergeCell ref="A14:A15"/>
    <mergeCell ref="B14:B15"/>
    <mergeCell ref="B20:B21"/>
    <mergeCell ref="A20:A21"/>
    <mergeCell ref="B22:B23"/>
    <mergeCell ref="B24:B25"/>
    <mergeCell ref="B26:B27"/>
    <mergeCell ref="A22:A23"/>
    <mergeCell ref="A24:A25"/>
    <mergeCell ref="A26:A27"/>
    <mergeCell ref="B38:B39"/>
    <mergeCell ref="A28:A29"/>
    <mergeCell ref="B28:B29"/>
    <mergeCell ref="B30:B31"/>
    <mergeCell ref="A30:A31"/>
    <mergeCell ref="B32:B33"/>
    <mergeCell ref="A32:A33"/>
    <mergeCell ref="A1:K1"/>
    <mergeCell ref="A62:A63"/>
    <mergeCell ref="B62:B63"/>
    <mergeCell ref="A66:A67"/>
    <mergeCell ref="B66:B67"/>
    <mergeCell ref="B40:B41"/>
    <mergeCell ref="B42:B43"/>
    <mergeCell ref="A40:A41"/>
    <mergeCell ref="A42:A43"/>
    <mergeCell ref="B45:B46"/>
    <mergeCell ref="A45:A46"/>
    <mergeCell ref="B34:B35"/>
    <mergeCell ref="B36:B37"/>
    <mergeCell ref="A34:A35"/>
    <mergeCell ref="A36:A37"/>
    <mergeCell ref="A38:A3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19AE3-9F61-4B17-9E19-C06CA66052E9}">
  <dimension ref="A1:H32"/>
  <sheetViews>
    <sheetView topLeftCell="C1" zoomScale="72" zoomScaleNormal="72" workbookViewId="0">
      <selection activeCell="E26" sqref="E26"/>
    </sheetView>
  </sheetViews>
  <sheetFormatPr defaultColWidth="9.1328125" defaultRowHeight="13.5" x14ac:dyDescent="0.35"/>
  <cols>
    <col min="1" max="1" width="35.19921875" style="8" customWidth="1"/>
    <col min="2" max="2" width="61.6640625" style="8" customWidth="1"/>
    <col min="3" max="3" width="45.1328125" style="9" customWidth="1"/>
    <col min="4" max="4" width="45.33203125" style="9" customWidth="1"/>
    <col min="5" max="5" width="84.1328125" style="8" customWidth="1"/>
    <col min="6" max="6" width="48.796875" style="8" customWidth="1"/>
    <col min="7" max="7" width="84.86328125" style="8" customWidth="1"/>
    <col min="8" max="8" width="45.796875" style="8" customWidth="1"/>
    <col min="9" max="16384" width="9.1328125" style="4"/>
  </cols>
  <sheetData>
    <row r="1" spans="1:8" ht="22.5" x14ac:dyDescent="0.35">
      <c r="A1" s="56" t="s">
        <v>679</v>
      </c>
      <c r="B1" s="56"/>
      <c r="C1" s="56"/>
      <c r="D1" s="56"/>
      <c r="E1" s="56"/>
      <c r="F1" s="56"/>
      <c r="G1" s="56"/>
      <c r="H1" s="56"/>
    </row>
    <row r="2" spans="1:8" ht="26.25" x14ac:dyDescent="0.35">
      <c r="A2" s="3" t="s">
        <v>327</v>
      </c>
      <c r="B2" s="3" t="s">
        <v>351</v>
      </c>
      <c r="C2" s="5" t="s">
        <v>788</v>
      </c>
      <c r="D2" s="5" t="s">
        <v>789</v>
      </c>
      <c r="E2" s="3" t="s">
        <v>636</v>
      </c>
      <c r="F2" s="3" t="s">
        <v>676</v>
      </c>
      <c r="G2" s="3" t="s">
        <v>643</v>
      </c>
      <c r="H2" s="3" t="s">
        <v>790</v>
      </c>
    </row>
    <row r="3" spans="1:8" ht="22.15" x14ac:dyDescent="0.35">
      <c r="A3" s="6">
        <v>1</v>
      </c>
      <c r="B3" s="6" t="s">
        <v>26</v>
      </c>
      <c r="C3" s="7">
        <v>1235.7498000000001</v>
      </c>
      <c r="D3" s="7">
        <v>1356.7498000000001</v>
      </c>
      <c r="E3" s="6" t="s">
        <v>967</v>
      </c>
      <c r="F3" s="6">
        <v>1</v>
      </c>
      <c r="G3" s="6" t="s">
        <v>1148</v>
      </c>
      <c r="H3" s="6">
        <v>599.5</v>
      </c>
    </row>
    <row r="4" spans="1:8" ht="22.15" x14ac:dyDescent="0.35">
      <c r="A4" s="6">
        <v>2</v>
      </c>
      <c r="B4" s="6" t="s">
        <v>28</v>
      </c>
      <c r="C4" s="7">
        <v>1263.7808</v>
      </c>
      <c r="D4" s="7">
        <v>1384.7808</v>
      </c>
      <c r="E4" s="6" t="s">
        <v>974</v>
      </c>
      <c r="F4" s="6">
        <v>2</v>
      </c>
      <c r="G4" s="6" t="s">
        <v>1149</v>
      </c>
      <c r="H4" s="6">
        <v>627.5</v>
      </c>
    </row>
    <row r="5" spans="1:8" ht="22.15" x14ac:dyDescent="0.35">
      <c r="A5" s="57">
        <v>3</v>
      </c>
      <c r="B5" s="57" t="s">
        <v>35</v>
      </c>
      <c r="C5" s="58">
        <v>1261.7654</v>
      </c>
      <c r="D5" s="58">
        <v>1382.7654</v>
      </c>
      <c r="E5" s="6" t="s">
        <v>988</v>
      </c>
      <c r="F5" s="6">
        <v>3</v>
      </c>
      <c r="G5" s="6" t="s">
        <v>1150</v>
      </c>
      <c r="H5" s="6" t="s">
        <v>661</v>
      </c>
    </row>
    <row r="6" spans="1:8" ht="22.15" x14ac:dyDescent="0.35">
      <c r="A6" s="57"/>
      <c r="B6" s="57"/>
      <c r="C6" s="58"/>
      <c r="D6" s="58"/>
      <c r="E6" s="6" t="s">
        <v>990</v>
      </c>
      <c r="F6" s="6">
        <v>4</v>
      </c>
      <c r="G6" s="6" t="s">
        <v>1247</v>
      </c>
      <c r="H6" s="6" t="s">
        <v>662</v>
      </c>
    </row>
    <row r="7" spans="1:8" ht="22.15" x14ac:dyDescent="0.35">
      <c r="A7" s="6">
        <v>4</v>
      </c>
      <c r="B7" s="6" t="s">
        <v>663</v>
      </c>
      <c r="C7" s="7">
        <v>1281.8092999999999</v>
      </c>
      <c r="D7" s="7">
        <v>1402.8092999999999</v>
      </c>
      <c r="E7" s="6" t="s">
        <v>1011</v>
      </c>
      <c r="F7" s="6">
        <v>5</v>
      </c>
      <c r="G7" s="6" t="s">
        <v>1183</v>
      </c>
      <c r="H7" s="6">
        <v>645.5</v>
      </c>
    </row>
    <row r="8" spans="1:8" ht="22.15" x14ac:dyDescent="0.35">
      <c r="A8" s="6">
        <v>5</v>
      </c>
      <c r="B8" s="6" t="s">
        <v>209</v>
      </c>
      <c r="C8" s="7">
        <v>1438.8253999999999</v>
      </c>
      <c r="D8" s="7">
        <v>1559.8253999999999</v>
      </c>
      <c r="E8" s="6" t="s">
        <v>1032</v>
      </c>
      <c r="F8" s="6">
        <v>6</v>
      </c>
      <c r="G8" s="6" t="s">
        <v>1151</v>
      </c>
      <c r="H8" s="6">
        <v>599.5</v>
      </c>
    </row>
    <row r="9" spans="1:8" ht="22.15" x14ac:dyDescent="0.35">
      <c r="A9" s="6">
        <v>6</v>
      </c>
      <c r="B9" s="6" t="s">
        <v>211</v>
      </c>
      <c r="C9" s="7">
        <v>1466.8562999999999</v>
      </c>
      <c r="D9" s="7">
        <v>1587.8562999999999</v>
      </c>
      <c r="E9" s="6" t="s">
        <v>1035</v>
      </c>
      <c r="F9" s="6">
        <v>7</v>
      </c>
      <c r="G9" s="6" t="s">
        <v>1152</v>
      </c>
      <c r="H9" s="6">
        <v>627.5</v>
      </c>
    </row>
    <row r="10" spans="1:8" ht="22.15" x14ac:dyDescent="0.35">
      <c r="A10" s="57">
        <v>7</v>
      </c>
      <c r="B10" s="57" t="s">
        <v>216</v>
      </c>
      <c r="C10" s="58">
        <v>1464.8409999999999</v>
      </c>
      <c r="D10" s="58">
        <v>1585.8409999999999</v>
      </c>
      <c r="E10" s="6" t="s">
        <v>1153</v>
      </c>
      <c r="F10" s="6">
        <v>8</v>
      </c>
      <c r="G10" s="6" t="s">
        <v>1154</v>
      </c>
      <c r="H10" s="6" t="s">
        <v>661</v>
      </c>
    </row>
    <row r="11" spans="1:8" ht="22.15" x14ac:dyDescent="0.35">
      <c r="A11" s="57"/>
      <c r="B11" s="57"/>
      <c r="C11" s="58"/>
      <c r="D11" s="58"/>
      <c r="E11" s="6" t="s">
        <v>1179</v>
      </c>
      <c r="F11" s="6">
        <v>9</v>
      </c>
      <c r="G11" s="6" t="s">
        <v>1248</v>
      </c>
      <c r="H11" s="6" t="s">
        <v>662</v>
      </c>
    </row>
    <row r="12" spans="1:8" ht="22.15" x14ac:dyDescent="0.35">
      <c r="A12" s="6">
        <v>8</v>
      </c>
      <c r="B12" s="6" t="s">
        <v>220</v>
      </c>
      <c r="C12" s="7">
        <v>1484.8</v>
      </c>
      <c r="D12" s="7">
        <v>1605.8</v>
      </c>
      <c r="E12" s="6" t="s">
        <v>1044</v>
      </c>
      <c r="F12" s="6">
        <v>10</v>
      </c>
      <c r="G12" s="6" t="s">
        <v>1184</v>
      </c>
      <c r="H12" s="6">
        <v>645.5</v>
      </c>
    </row>
    <row r="13" spans="1:8" ht="22.15" x14ac:dyDescent="0.35">
      <c r="A13" s="6">
        <v>9</v>
      </c>
      <c r="B13" s="6" t="s">
        <v>60</v>
      </c>
      <c r="C13" s="7">
        <v>777.952</v>
      </c>
      <c r="D13" s="7">
        <f t="shared" ref="D13:D14" si="0">C13+121/2</f>
        <v>838.452</v>
      </c>
      <c r="E13" s="6" t="s">
        <v>1049</v>
      </c>
      <c r="F13" s="6">
        <v>11</v>
      </c>
      <c r="G13" s="6" t="s">
        <v>1155</v>
      </c>
      <c r="H13" s="6">
        <v>627.5</v>
      </c>
    </row>
    <row r="14" spans="1:8" ht="22.15" x14ac:dyDescent="0.35">
      <c r="A14" s="57">
        <v>10</v>
      </c>
      <c r="B14" s="57" t="s">
        <v>62</v>
      </c>
      <c r="C14" s="58">
        <v>776.94889999999998</v>
      </c>
      <c r="D14" s="58">
        <f t="shared" si="0"/>
        <v>837.44889999999998</v>
      </c>
      <c r="E14" s="6" t="s">
        <v>1156</v>
      </c>
      <c r="F14" s="6">
        <v>12</v>
      </c>
      <c r="G14" s="6" t="s">
        <v>1157</v>
      </c>
      <c r="H14" s="6" t="s">
        <v>661</v>
      </c>
    </row>
    <row r="15" spans="1:8" ht="22.15" x14ac:dyDescent="0.35">
      <c r="A15" s="57"/>
      <c r="B15" s="57"/>
      <c r="C15" s="58"/>
      <c r="D15" s="58"/>
      <c r="E15" s="6" t="s">
        <v>1180</v>
      </c>
      <c r="F15" s="6">
        <v>13</v>
      </c>
      <c r="G15" s="6" t="s">
        <v>1249</v>
      </c>
      <c r="H15" s="6" t="s">
        <v>662</v>
      </c>
    </row>
    <row r="16" spans="1:8" ht="22.15" x14ac:dyDescent="0.35">
      <c r="A16" s="6">
        <v>11</v>
      </c>
      <c r="B16" s="6" t="s">
        <v>644</v>
      </c>
      <c r="C16" s="7">
        <v>814.88310000000001</v>
      </c>
      <c r="D16" s="7">
        <f t="shared" ref="D16:D24" si="1">C16+121/2</f>
        <v>875.38310000000001</v>
      </c>
      <c r="E16" s="6" t="s">
        <v>1158</v>
      </c>
      <c r="F16" s="6">
        <v>14</v>
      </c>
      <c r="G16" s="6" t="s">
        <v>1159</v>
      </c>
      <c r="H16" s="6">
        <v>627.5</v>
      </c>
    </row>
    <row r="17" spans="1:8" ht="22.15" x14ac:dyDescent="0.35">
      <c r="A17" s="57">
        <v>12</v>
      </c>
      <c r="B17" s="57" t="s">
        <v>235</v>
      </c>
      <c r="C17" s="58">
        <v>813.88310000000001</v>
      </c>
      <c r="D17" s="58">
        <f t="shared" si="1"/>
        <v>874.38310000000001</v>
      </c>
      <c r="E17" s="6" t="s">
        <v>1160</v>
      </c>
      <c r="F17" s="6">
        <v>15</v>
      </c>
      <c r="G17" s="6" t="s">
        <v>1161</v>
      </c>
      <c r="H17" s="6" t="s">
        <v>661</v>
      </c>
    </row>
    <row r="18" spans="1:8" ht="22.15" x14ac:dyDescent="0.35">
      <c r="A18" s="57"/>
      <c r="B18" s="57"/>
      <c r="C18" s="58"/>
      <c r="D18" s="58"/>
      <c r="E18" s="6" t="s">
        <v>1181</v>
      </c>
      <c r="F18" s="6">
        <v>16</v>
      </c>
      <c r="G18" s="6" t="s">
        <v>1182</v>
      </c>
      <c r="H18" s="6" t="s">
        <v>662</v>
      </c>
    </row>
    <row r="19" spans="1:8" ht="22.15" x14ac:dyDescent="0.55000000000000004">
      <c r="A19" s="6">
        <v>13</v>
      </c>
      <c r="B19" s="6" t="s">
        <v>645</v>
      </c>
      <c r="C19" s="7">
        <v>879.45</v>
      </c>
      <c r="D19" s="7">
        <f t="shared" si="1"/>
        <v>939.95</v>
      </c>
      <c r="E19" s="6" t="s">
        <v>1250</v>
      </c>
      <c r="F19" s="6">
        <v>17</v>
      </c>
      <c r="G19" s="6" t="s">
        <v>1251</v>
      </c>
      <c r="H19" s="15">
        <v>627.5</v>
      </c>
    </row>
    <row r="20" spans="1:8" ht="22.15" x14ac:dyDescent="0.35">
      <c r="A20" s="6">
        <v>14</v>
      </c>
      <c r="B20" s="6" t="s">
        <v>646</v>
      </c>
      <c r="C20" s="7">
        <v>878.45</v>
      </c>
      <c r="D20" s="7">
        <f t="shared" si="1"/>
        <v>938.95</v>
      </c>
      <c r="E20" s="6" t="s">
        <v>1162</v>
      </c>
      <c r="F20" s="6">
        <v>18</v>
      </c>
      <c r="G20" s="6" t="s">
        <v>1163</v>
      </c>
      <c r="H20" s="6" t="s">
        <v>661</v>
      </c>
    </row>
    <row r="21" spans="1:8" ht="22.15" x14ac:dyDescent="0.35">
      <c r="A21" s="6">
        <v>15</v>
      </c>
      <c r="B21" s="6" t="s">
        <v>647</v>
      </c>
      <c r="C21" s="7">
        <v>960.52</v>
      </c>
      <c r="D21" s="7">
        <f t="shared" si="1"/>
        <v>1021.02</v>
      </c>
      <c r="E21" s="6" t="s">
        <v>1106</v>
      </c>
      <c r="F21" s="6">
        <v>19</v>
      </c>
      <c r="G21" s="6" t="s">
        <v>1164</v>
      </c>
      <c r="H21" s="6">
        <v>627.5</v>
      </c>
    </row>
    <row r="22" spans="1:8" ht="22.15" x14ac:dyDescent="0.35">
      <c r="A22" s="6">
        <v>16</v>
      </c>
      <c r="B22" s="6" t="s">
        <v>648</v>
      </c>
      <c r="C22" s="7">
        <v>959.50199999999995</v>
      </c>
      <c r="D22" s="7">
        <f t="shared" si="1"/>
        <v>1020.002</v>
      </c>
      <c r="E22" s="6" t="s">
        <v>1113</v>
      </c>
      <c r="F22" s="6">
        <v>20</v>
      </c>
      <c r="G22" s="6" t="s">
        <v>1165</v>
      </c>
      <c r="H22" s="6" t="s">
        <v>661</v>
      </c>
    </row>
    <row r="23" spans="1:8" ht="22.15" x14ac:dyDescent="0.35">
      <c r="A23" s="6">
        <v>17</v>
      </c>
      <c r="B23" s="6" t="s">
        <v>649</v>
      </c>
      <c r="C23" s="7">
        <v>969.51</v>
      </c>
      <c r="D23" s="7">
        <f t="shared" si="1"/>
        <v>1030.01</v>
      </c>
      <c r="E23" s="6" t="s">
        <v>931</v>
      </c>
      <c r="F23" s="6">
        <v>21</v>
      </c>
      <c r="G23" s="6" t="s">
        <v>1185</v>
      </c>
      <c r="H23" s="6">
        <v>645.5</v>
      </c>
    </row>
    <row r="24" spans="1:8" ht="22.15" x14ac:dyDescent="0.35">
      <c r="A24" s="6">
        <v>18</v>
      </c>
      <c r="B24" s="6" t="s">
        <v>650</v>
      </c>
      <c r="C24" s="7">
        <v>968.50620000000004</v>
      </c>
      <c r="D24" s="7">
        <f t="shared" si="1"/>
        <v>1029.0062</v>
      </c>
      <c r="E24" s="6" t="s">
        <v>1252</v>
      </c>
      <c r="F24" s="6">
        <v>22</v>
      </c>
      <c r="G24" s="6" t="s">
        <v>1165</v>
      </c>
      <c r="H24" s="6" t="s">
        <v>661</v>
      </c>
    </row>
    <row r="25" spans="1:8" ht="22.15" x14ac:dyDescent="0.35">
      <c r="A25" s="6">
        <v>19</v>
      </c>
      <c r="B25" s="6" t="s">
        <v>651</v>
      </c>
      <c r="C25" s="7">
        <v>1105.96</v>
      </c>
      <c r="D25" s="7">
        <f>C25+121/2</f>
        <v>1166.46</v>
      </c>
      <c r="E25" s="6" t="s">
        <v>1147</v>
      </c>
      <c r="F25" s="6">
        <v>23</v>
      </c>
      <c r="G25" s="6" t="s">
        <v>1166</v>
      </c>
      <c r="H25" s="6">
        <v>627.5</v>
      </c>
    </row>
    <row r="26" spans="1:8" ht="22.15" x14ac:dyDescent="0.35">
      <c r="A26" s="6">
        <v>20</v>
      </c>
      <c r="B26" s="6" t="s">
        <v>652</v>
      </c>
      <c r="C26" s="7">
        <v>1180</v>
      </c>
      <c r="D26" s="7">
        <f t="shared" ref="D26:D32" si="2">C26+121/2</f>
        <v>1240.5</v>
      </c>
      <c r="E26" s="6" t="s">
        <v>1167</v>
      </c>
      <c r="F26" s="6">
        <v>24</v>
      </c>
      <c r="G26" s="6" t="s">
        <v>1168</v>
      </c>
      <c r="H26" s="6">
        <v>627.5</v>
      </c>
    </row>
    <row r="27" spans="1:8" ht="22.15" x14ac:dyDescent="0.35">
      <c r="A27" s="6">
        <v>21</v>
      </c>
      <c r="B27" s="6" t="s">
        <v>653</v>
      </c>
      <c r="C27" s="7">
        <v>1179</v>
      </c>
      <c r="D27" s="7">
        <f t="shared" si="2"/>
        <v>1239.5</v>
      </c>
      <c r="E27" s="6" t="s">
        <v>1169</v>
      </c>
      <c r="F27" s="6">
        <v>25</v>
      </c>
      <c r="G27" s="6" t="s">
        <v>1170</v>
      </c>
      <c r="H27" s="6" t="s">
        <v>661</v>
      </c>
    </row>
    <row r="28" spans="1:8" ht="22.15" x14ac:dyDescent="0.35">
      <c r="A28" s="6">
        <v>22</v>
      </c>
      <c r="B28" s="6" t="s">
        <v>654</v>
      </c>
      <c r="C28" s="7">
        <v>1253.08</v>
      </c>
      <c r="D28" s="7">
        <f t="shared" si="2"/>
        <v>1313.58</v>
      </c>
      <c r="E28" s="6" t="s">
        <v>1171</v>
      </c>
      <c r="F28" s="6">
        <v>26</v>
      </c>
      <c r="G28" s="6" t="s">
        <v>1172</v>
      </c>
      <c r="H28" s="6">
        <v>627.5</v>
      </c>
    </row>
    <row r="29" spans="1:8" ht="22.15" x14ac:dyDescent="0.35">
      <c r="A29" s="6">
        <v>23</v>
      </c>
      <c r="B29" s="6" t="s">
        <v>655</v>
      </c>
      <c r="C29" s="7">
        <v>1252.08</v>
      </c>
      <c r="D29" s="7">
        <f t="shared" si="2"/>
        <v>1312.58</v>
      </c>
      <c r="E29" s="6" t="s">
        <v>1173</v>
      </c>
      <c r="F29" s="6">
        <v>27</v>
      </c>
      <c r="G29" s="6" t="s">
        <v>1174</v>
      </c>
      <c r="H29" s="6" t="s">
        <v>661</v>
      </c>
    </row>
    <row r="30" spans="1:8" ht="22.15" x14ac:dyDescent="0.35">
      <c r="A30" s="6">
        <v>24</v>
      </c>
      <c r="B30" s="6" t="s">
        <v>656</v>
      </c>
      <c r="C30" s="7">
        <v>1325.54</v>
      </c>
      <c r="D30" s="7">
        <f t="shared" si="2"/>
        <v>1386.04</v>
      </c>
      <c r="E30" s="6" t="s">
        <v>1175</v>
      </c>
      <c r="F30" s="6">
        <v>28</v>
      </c>
      <c r="G30" s="6" t="s">
        <v>1176</v>
      </c>
      <c r="H30" s="6">
        <v>627.5</v>
      </c>
    </row>
    <row r="31" spans="1:8" ht="22.15" x14ac:dyDescent="0.35">
      <c r="A31" s="6">
        <v>25</v>
      </c>
      <c r="B31" s="6" t="s">
        <v>657</v>
      </c>
      <c r="C31" s="7">
        <v>1324.54</v>
      </c>
      <c r="D31" s="7">
        <f t="shared" si="2"/>
        <v>1385.04</v>
      </c>
      <c r="E31" s="6" t="s">
        <v>1177</v>
      </c>
      <c r="F31" s="6">
        <v>29</v>
      </c>
      <c r="G31" s="6" t="s">
        <v>1178</v>
      </c>
      <c r="H31" s="6" t="s">
        <v>661</v>
      </c>
    </row>
    <row r="32" spans="1:8" ht="22.15" x14ac:dyDescent="0.35">
      <c r="A32" s="6">
        <v>26</v>
      </c>
      <c r="B32" s="6" t="s">
        <v>658</v>
      </c>
      <c r="C32" s="7">
        <v>1334.54</v>
      </c>
      <c r="D32" s="7">
        <f t="shared" si="2"/>
        <v>1395.04</v>
      </c>
      <c r="E32" s="6" t="s">
        <v>1186</v>
      </c>
      <c r="F32" s="6">
        <v>30</v>
      </c>
      <c r="G32" s="6" t="s">
        <v>1187</v>
      </c>
      <c r="H32" s="6">
        <v>645.5</v>
      </c>
    </row>
  </sheetData>
  <mergeCells count="17">
    <mergeCell ref="A17:A18"/>
    <mergeCell ref="B17:B18"/>
    <mergeCell ref="C17:C18"/>
    <mergeCell ref="D17:D18"/>
    <mergeCell ref="A10:A11"/>
    <mergeCell ref="B10:B11"/>
    <mergeCell ref="C10:C11"/>
    <mergeCell ref="D10:D11"/>
    <mergeCell ref="A14:A15"/>
    <mergeCell ref="B14:B15"/>
    <mergeCell ref="C14:C15"/>
    <mergeCell ref="D14:D15"/>
    <mergeCell ref="A1:H1"/>
    <mergeCell ref="A5:A6"/>
    <mergeCell ref="B5:B6"/>
    <mergeCell ref="C5:C6"/>
    <mergeCell ref="D5:D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8673-5C2C-46DD-A4D1-73EB7DA8FCF6}">
  <dimension ref="A1:E42"/>
  <sheetViews>
    <sheetView tabSelected="1" zoomScale="92" zoomScaleNormal="92" workbookViewId="0">
      <selection activeCell="I12" sqref="I12"/>
    </sheetView>
  </sheetViews>
  <sheetFormatPr defaultRowHeight="13.9" x14ac:dyDescent="0.4"/>
  <cols>
    <col min="1" max="1" width="37" customWidth="1"/>
    <col min="2" max="2" width="49.1328125" customWidth="1"/>
    <col min="3" max="3" width="76.1328125" customWidth="1"/>
  </cols>
  <sheetData>
    <row r="1" spans="1:4" ht="22.5" x14ac:dyDescent="0.6">
      <c r="A1" s="66" t="s">
        <v>847</v>
      </c>
      <c r="B1" s="66"/>
      <c r="C1" s="66"/>
    </row>
    <row r="2" spans="1:4" ht="22.5" x14ac:dyDescent="0.4">
      <c r="A2" s="46" t="s">
        <v>817</v>
      </c>
      <c r="B2" s="46" t="s">
        <v>818</v>
      </c>
      <c r="C2" s="46" t="s">
        <v>819</v>
      </c>
      <c r="D2" s="1"/>
    </row>
    <row r="3" spans="1:4" ht="22.15" x14ac:dyDescent="0.4">
      <c r="A3" s="57" t="s">
        <v>824</v>
      </c>
      <c r="B3" s="47" t="s">
        <v>842</v>
      </c>
      <c r="C3" s="47" t="s">
        <v>799</v>
      </c>
      <c r="D3" s="1"/>
    </row>
    <row r="4" spans="1:4" ht="22.15" x14ac:dyDescent="0.4">
      <c r="A4" s="57"/>
      <c r="B4" s="47" t="s">
        <v>841</v>
      </c>
      <c r="C4" s="47" t="s">
        <v>800</v>
      </c>
      <c r="D4" s="1"/>
    </row>
    <row r="5" spans="1:4" ht="22.15" x14ac:dyDescent="0.4">
      <c r="A5" s="57" t="s">
        <v>823</v>
      </c>
      <c r="B5" s="47" t="s">
        <v>840</v>
      </c>
      <c r="C5" s="47" t="s">
        <v>801</v>
      </c>
      <c r="D5" s="1"/>
    </row>
    <row r="6" spans="1:4" ht="22.15" x14ac:dyDescent="0.4">
      <c r="A6" s="57"/>
      <c r="B6" s="47" t="s">
        <v>839</v>
      </c>
      <c r="C6" s="47" t="s">
        <v>802</v>
      </c>
      <c r="D6" s="1"/>
    </row>
    <row r="7" spans="1:4" ht="22.15" x14ac:dyDescent="0.4">
      <c r="A7" s="57" t="s">
        <v>848</v>
      </c>
      <c r="B7" s="47" t="s">
        <v>849</v>
      </c>
      <c r="C7" s="47" t="s">
        <v>851</v>
      </c>
      <c r="D7" s="1"/>
    </row>
    <row r="8" spans="1:4" ht="22.15" x14ac:dyDescent="0.4">
      <c r="A8" s="57"/>
      <c r="B8" s="47" t="s">
        <v>850</v>
      </c>
      <c r="C8" s="47" t="s">
        <v>852</v>
      </c>
      <c r="D8" s="1"/>
    </row>
    <row r="9" spans="1:4" ht="22.15" x14ac:dyDescent="0.4">
      <c r="A9" s="57" t="s">
        <v>822</v>
      </c>
      <c r="B9" s="47" t="s">
        <v>838</v>
      </c>
      <c r="C9" s="47" t="s">
        <v>803</v>
      </c>
      <c r="D9" s="1"/>
    </row>
    <row r="10" spans="1:4" ht="22.15" x14ac:dyDescent="0.4">
      <c r="A10" s="57"/>
      <c r="B10" s="47" t="s">
        <v>837</v>
      </c>
      <c r="C10" s="47" t="s">
        <v>804</v>
      </c>
      <c r="D10" s="1"/>
    </row>
    <row r="11" spans="1:4" ht="22.15" x14ac:dyDescent="0.4">
      <c r="A11" s="57" t="s">
        <v>821</v>
      </c>
      <c r="B11" s="47" t="s">
        <v>836</v>
      </c>
      <c r="C11" s="47" t="s">
        <v>811</v>
      </c>
      <c r="D11" s="1"/>
    </row>
    <row r="12" spans="1:4" ht="22.15" x14ac:dyDescent="0.4">
      <c r="A12" s="57"/>
      <c r="B12" s="47" t="s">
        <v>835</v>
      </c>
      <c r="C12" s="47" t="s">
        <v>812</v>
      </c>
      <c r="D12" s="1"/>
    </row>
    <row r="13" spans="1:4" ht="22.15" x14ac:dyDescent="0.4">
      <c r="A13" s="57" t="s">
        <v>820</v>
      </c>
      <c r="B13" s="47" t="s">
        <v>834</v>
      </c>
      <c r="C13" s="47" t="s">
        <v>813</v>
      </c>
      <c r="D13" s="1"/>
    </row>
    <row r="14" spans="1:4" ht="22.15" x14ac:dyDescent="0.4">
      <c r="A14" s="57"/>
      <c r="B14" s="47" t="s">
        <v>833</v>
      </c>
      <c r="C14" s="47" t="s">
        <v>814</v>
      </c>
      <c r="D14" s="1"/>
    </row>
    <row r="15" spans="1:4" ht="22.15" x14ac:dyDescent="0.4">
      <c r="A15" s="57" t="s">
        <v>752</v>
      </c>
      <c r="B15" s="47" t="s">
        <v>832</v>
      </c>
      <c r="C15" s="47" t="s">
        <v>807</v>
      </c>
      <c r="D15" s="1"/>
    </row>
    <row r="16" spans="1:4" ht="22.15" x14ac:dyDescent="0.4">
      <c r="A16" s="57"/>
      <c r="B16" s="47" t="s">
        <v>831</v>
      </c>
      <c r="C16" s="47" t="s">
        <v>808</v>
      </c>
      <c r="D16" s="1"/>
    </row>
    <row r="17" spans="1:5" ht="22.15" x14ac:dyDescent="0.4">
      <c r="A17" s="57" t="s">
        <v>825</v>
      </c>
      <c r="B17" s="47" t="s">
        <v>830</v>
      </c>
      <c r="C17" s="47" t="s">
        <v>809</v>
      </c>
      <c r="D17" s="1"/>
    </row>
    <row r="18" spans="1:5" ht="22.15" x14ac:dyDescent="0.4">
      <c r="A18" s="57"/>
      <c r="B18" s="47" t="s">
        <v>827</v>
      </c>
      <c r="C18" s="47" t="s">
        <v>810</v>
      </c>
      <c r="D18" s="1"/>
    </row>
    <row r="19" spans="1:5" ht="22.15" x14ac:dyDescent="0.4">
      <c r="A19" s="57" t="s">
        <v>826</v>
      </c>
      <c r="B19" s="47" t="s">
        <v>828</v>
      </c>
      <c r="C19" s="47" t="s">
        <v>815</v>
      </c>
      <c r="D19" s="1"/>
    </row>
    <row r="20" spans="1:5" ht="22.15" x14ac:dyDescent="0.4">
      <c r="A20" s="57"/>
      <c r="B20" s="47" t="s">
        <v>829</v>
      </c>
      <c r="C20" s="47" t="s">
        <v>816</v>
      </c>
      <c r="D20" s="1"/>
    </row>
    <row r="21" spans="1:5" ht="22.15" x14ac:dyDescent="0.4">
      <c r="A21" s="57" t="s">
        <v>844</v>
      </c>
      <c r="B21" s="47" t="s">
        <v>843</v>
      </c>
      <c r="C21" s="47" t="s">
        <v>805</v>
      </c>
      <c r="D21" s="1"/>
      <c r="E21" s="1"/>
    </row>
    <row r="22" spans="1:5" ht="22.15" x14ac:dyDescent="0.4">
      <c r="A22" s="57"/>
      <c r="B22" s="47" t="s">
        <v>845</v>
      </c>
      <c r="C22" s="47" t="s">
        <v>806</v>
      </c>
      <c r="D22" s="1"/>
      <c r="E22" s="1"/>
    </row>
    <row r="23" spans="1:5" x14ac:dyDescent="0.4">
      <c r="A23" s="1"/>
      <c r="B23" s="1"/>
      <c r="C23" s="1"/>
      <c r="D23" s="1"/>
    </row>
    <row r="24" spans="1:5" x14ac:dyDescent="0.4">
      <c r="A24" s="1"/>
      <c r="B24" s="1"/>
      <c r="C24" s="1"/>
      <c r="D24" s="1"/>
    </row>
    <row r="25" spans="1:5" x14ac:dyDescent="0.4">
      <c r="A25" s="1"/>
      <c r="B25" s="1"/>
      <c r="C25" s="1"/>
      <c r="D25" s="1"/>
    </row>
    <row r="26" spans="1:5" x14ac:dyDescent="0.4">
      <c r="A26" s="1"/>
      <c r="B26" s="1"/>
      <c r="C26" s="1"/>
      <c r="D26" s="1"/>
    </row>
    <row r="27" spans="1:5" x14ac:dyDescent="0.4">
      <c r="A27" s="1"/>
      <c r="B27" s="1"/>
      <c r="C27" s="1"/>
      <c r="D27" s="1"/>
    </row>
    <row r="28" spans="1:5" x14ac:dyDescent="0.4">
      <c r="A28" s="1"/>
      <c r="B28" s="1"/>
      <c r="C28" s="1"/>
      <c r="D28" s="1"/>
    </row>
    <row r="29" spans="1:5" x14ac:dyDescent="0.4">
      <c r="A29" s="1"/>
      <c r="B29" s="1"/>
      <c r="C29" s="1"/>
      <c r="D29" s="1"/>
    </row>
    <row r="30" spans="1:5" x14ac:dyDescent="0.4">
      <c r="A30" s="1"/>
      <c r="B30" s="1"/>
      <c r="C30" s="1"/>
      <c r="D30" s="1"/>
    </row>
    <row r="31" spans="1:5" x14ac:dyDescent="0.4">
      <c r="A31" s="1"/>
      <c r="B31" s="1"/>
      <c r="C31" s="1"/>
      <c r="D31" s="1"/>
    </row>
    <row r="32" spans="1:5" x14ac:dyDescent="0.4">
      <c r="A32" s="1"/>
      <c r="B32" s="1"/>
      <c r="C32" s="1"/>
      <c r="D32" s="1"/>
    </row>
    <row r="33" spans="1:4" x14ac:dyDescent="0.4">
      <c r="A33" s="1"/>
      <c r="B33" s="1"/>
      <c r="C33" s="1"/>
      <c r="D33" s="1"/>
    </row>
    <row r="34" spans="1:4" x14ac:dyDescent="0.4">
      <c r="A34" s="1"/>
      <c r="B34" s="1"/>
      <c r="C34" s="1"/>
      <c r="D34" s="1"/>
    </row>
    <row r="35" spans="1:4" x14ac:dyDescent="0.4">
      <c r="A35" s="1"/>
      <c r="B35" s="1"/>
      <c r="C35" s="1"/>
      <c r="D35" s="1"/>
    </row>
    <row r="36" spans="1:4" x14ac:dyDescent="0.4">
      <c r="A36" s="1"/>
      <c r="B36" s="1"/>
      <c r="C36" s="1"/>
      <c r="D36" s="1"/>
    </row>
    <row r="37" spans="1:4" x14ac:dyDescent="0.4">
      <c r="A37" s="1"/>
      <c r="B37" s="1"/>
      <c r="C37" s="1"/>
      <c r="D37" s="1"/>
    </row>
    <row r="38" spans="1:4" x14ac:dyDescent="0.4">
      <c r="A38" s="1"/>
      <c r="B38" s="1"/>
      <c r="C38" s="1"/>
      <c r="D38" s="1"/>
    </row>
    <row r="39" spans="1:4" x14ac:dyDescent="0.4">
      <c r="A39" s="1"/>
      <c r="B39" s="1"/>
      <c r="C39" s="1"/>
      <c r="D39" s="1"/>
    </row>
    <row r="40" spans="1:4" x14ac:dyDescent="0.4">
      <c r="A40" s="1"/>
      <c r="B40" s="1"/>
      <c r="C40" s="1"/>
      <c r="D40" s="1"/>
    </row>
    <row r="41" spans="1:4" x14ac:dyDescent="0.4">
      <c r="A41" s="1"/>
      <c r="B41" s="1"/>
      <c r="C41" s="1"/>
      <c r="D41" s="1"/>
    </row>
    <row r="42" spans="1:4" x14ac:dyDescent="0.4">
      <c r="A42" s="1"/>
      <c r="B42" s="1"/>
      <c r="C42" s="1"/>
      <c r="D42" s="1"/>
    </row>
  </sheetData>
  <mergeCells count="11">
    <mergeCell ref="A15:A16"/>
    <mergeCell ref="A17:A18"/>
    <mergeCell ref="A19:A20"/>
    <mergeCell ref="A21:A22"/>
    <mergeCell ref="A1:C1"/>
    <mergeCell ref="A3:A4"/>
    <mergeCell ref="A5:A6"/>
    <mergeCell ref="A9:A10"/>
    <mergeCell ref="A11:A12"/>
    <mergeCell ref="A13:A14"/>
    <mergeCell ref="A7:A8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9033-EF5C-4304-87BE-A6510224D5ED}">
  <dimension ref="A1:F42"/>
  <sheetViews>
    <sheetView topLeftCell="A12" zoomScale="40" zoomScaleNormal="40" workbookViewId="0">
      <selection activeCell="E19" sqref="E19"/>
    </sheetView>
  </sheetViews>
  <sheetFormatPr defaultRowHeight="13.9" x14ac:dyDescent="0.4"/>
  <cols>
    <col min="1" max="1" width="49.19921875" customWidth="1"/>
    <col min="2" max="3" width="109" customWidth="1"/>
    <col min="4" max="4" width="94.796875" customWidth="1"/>
    <col min="5" max="5" width="87.53125" customWidth="1"/>
    <col min="6" max="6" width="91.86328125" customWidth="1"/>
  </cols>
  <sheetData>
    <row r="1" spans="1:6" ht="50" customHeight="1" thickBot="1" x14ac:dyDescent="0.45">
      <c r="A1" s="69" t="s">
        <v>892</v>
      </c>
      <c r="B1" s="69"/>
      <c r="C1" s="69"/>
      <c r="D1" s="69"/>
      <c r="E1" s="69"/>
      <c r="F1" s="69"/>
    </row>
    <row r="2" spans="1:6" ht="50" customHeight="1" x14ac:dyDescent="0.4">
      <c r="A2" s="67" t="s">
        <v>693</v>
      </c>
      <c r="B2" s="67" t="s">
        <v>925</v>
      </c>
      <c r="C2" s="67" t="s">
        <v>926</v>
      </c>
      <c r="D2" s="67" t="s">
        <v>846</v>
      </c>
      <c r="E2" s="67" t="s">
        <v>694</v>
      </c>
      <c r="F2" s="67" t="s">
        <v>695</v>
      </c>
    </row>
    <row r="3" spans="1:6" ht="50" customHeight="1" thickBot="1" x14ac:dyDescent="0.45">
      <c r="A3" s="68"/>
      <c r="B3" s="68"/>
      <c r="C3" s="68"/>
      <c r="D3" s="68"/>
      <c r="E3" s="68"/>
      <c r="F3" s="68"/>
    </row>
    <row r="4" spans="1:6" ht="50" customHeight="1" thickBot="1" x14ac:dyDescent="0.45">
      <c r="A4" s="52">
        <v>1</v>
      </c>
      <c r="B4" s="54" t="s">
        <v>866</v>
      </c>
      <c r="C4" s="52" t="s">
        <v>894</v>
      </c>
      <c r="D4" s="52" t="s">
        <v>868</v>
      </c>
      <c r="E4" s="52" t="s">
        <v>867</v>
      </c>
      <c r="F4" s="2" t="s">
        <v>698</v>
      </c>
    </row>
    <row r="5" spans="1:6" ht="50" customHeight="1" thickBot="1" x14ac:dyDescent="0.45">
      <c r="A5" s="2">
        <v>2</v>
      </c>
      <c r="B5" s="55" t="s">
        <v>696</v>
      </c>
      <c r="C5" s="2" t="s">
        <v>895</v>
      </c>
      <c r="D5" s="2" t="s">
        <v>697</v>
      </c>
      <c r="E5" s="2" t="s">
        <v>798</v>
      </c>
      <c r="F5" s="2" t="s">
        <v>698</v>
      </c>
    </row>
    <row r="6" spans="1:6" ht="50" customHeight="1" thickBot="1" x14ac:dyDescent="0.45">
      <c r="A6" s="2">
        <v>3</v>
      </c>
      <c r="B6" s="55" t="s">
        <v>699</v>
      </c>
      <c r="C6" s="2" t="s">
        <v>701</v>
      </c>
      <c r="D6" s="2" t="s">
        <v>700</v>
      </c>
      <c r="E6" s="2" t="s">
        <v>701</v>
      </c>
      <c r="F6" s="2" t="s">
        <v>702</v>
      </c>
    </row>
    <row r="7" spans="1:6" ht="50" customHeight="1" thickBot="1" x14ac:dyDescent="0.45">
      <c r="A7" s="52">
        <v>4</v>
      </c>
      <c r="B7" s="55" t="s">
        <v>703</v>
      </c>
      <c r="C7" s="2" t="s">
        <v>896</v>
      </c>
      <c r="D7" s="2" t="s">
        <v>704</v>
      </c>
      <c r="E7" s="2" t="s">
        <v>705</v>
      </c>
      <c r="F7" s="53" t="s">
        <v>882</v>
      </c>
    </row>
    <row r="8" spans="1:6" ht="50" customHeight="1" thickBot="1" x14ac:dyDescent="0.45">
      <c r="A8" s="52">
        <v>5</v>
      </c>
      <c r="B8" s="55" t="s">
        <v>893</v>
      </c>
      <c r="C8" s="2" t="s">
        <v>707</v>
      </c>
      <c r="D8" s="2" t="s">
        <v>706</v>
      </c>
      <c r="E8" s="2" t="s">
        <v>707</v>
      </c>
      <c r="F8" s="2" t="s">
        <v>702</v>
      </c>
    </row>
    <row r="9" spans="1:6" ht="50" customHeight="1" thickBot="1" x14ac:dyDescent="0.45">
      <c r="A9" s="2">
        <v>6</v>
      </c>
      <c r="B9" s="55" t="s">
        <v>873</v>
      </c>
      <c r="C9" s="2" t="s">
        <v>897</v>
      </c>
      <c r="D9" s="2" t="s">
        <v>876</v>
      </c>
      <c r="E9" s="2" t="s">
        <v>879</v>
      </c>
      <c r="F9" s="53" t="s">
        <v>698</v>
      </c>
    </row>
    <row r="10" spans="1:6" ht="50" customHeight="1" thickBot="1" x14ac:dyDescent="0.45">
      <c r="A10" s="52">
        <v>7</v>
      </c>
      <c r="B10" s="55" t="s">
        <v>874</v>
      </c>
      <c r="C10" s="2" t="s">
        <v>898</v>
      </c>
      <c r="D10" s="2" t="s">
        <v>877</v>
      </c>
      <c r="E10" s="2" t="s">
        <v>880</v>
      </c>
      <c r="F10" s="53" t="s">
        <v>882</v>
      </c>
    </row>
    <row r="11" spans="1:6" ht="50" customHeight="1" thickBot="1" x14ac:dyDescent="0.45">
      <c r="A11" s="2">
        <v>8</v>
      </c>
      <c r="B11" s="55" t="s">
        <v>875</v>
      </c>
      <c r="C11" s="2" t="s">
        <v>899</v>
      </c>
      <c r="D11" s="2" t="s">
        <v>878</v>
      </c>
      <c r="E11" s="2" t="s">
        <v>881</v>
      </c>
      <c r="F11" s="53" t="s">
        <v>882</v>
      </c>
    </row>
    <row r="12" spans="1:6" ht="50" customHeight="1" thickBot="1" x14ac:dyDescent="0.45">
      <c r="A12" s="2">
        <v>9</v>
      </c>
      <c r="B12" s="55" t="s">
        <v>886</v>
      </c>
      <c r="C12" s="2" t="s">
        <v>888</v>
      </c>
      <c r="D12" s="2" t="s">
        <v>887</v>
      </c>
      <c r="E12" s="2" t="s">
        <v>888</v>
      </c>
      <c r="F12" s="2" t="s">
        <v>702</v>
      </c>
    </row>
    <row r="13" spans="1:6" ht="50" customHeight="1" thickBot="1" x14ac:dyDescent="0.45">
      <c r="A13" s="52">
        <v>10</v>
      </c>
      <c r="B13" s="55" t="s">
        <v>889</v>
      </c>
      <c r="C13" s="2" t="s">
        <v>900</v>
      </c>
      <c r="D13" s="2" t="s">
        <v>890</v>
      </c>
      <c r="E13" s="2" t="s">
        <v>891</v>
      </c>
      <c r="F13" s="2" t="s">
        <v>702</v>
      </c>
    </row>
    <row r="14" spans="1:6" ht="50" customHeight="1" thickBot="1" x14ac:dyDescent="0.45">
      <c r="A14" s="52">
        <v>11</v>
      </c>
      <c r="B14" s="55" t="s">
        <v>708</v>
      </c>
      <c r="C14" s="2" t="s">
        <v>901</v>
      </c>
      <c r="D14" s="2" t="s">
        <v>709</v>
      </c>
      <c r="E14" s="2" t="s">
        <v>710</v>
      </c>
      <c r="F14" s="2" t="s">
        <v>698</v>
      </c>
    </row>
    <row r="15" spans="1:6" ht="50" customHeight="1" thickBot="1" x14ac:dyDescent="0.45">
      <c r="A15" s="2">
        <v>12</v>
      </c>
      <c r="B15" s="55" t="s">
        <v>711</v>
      </c>
      <c r="C15" s="2" t="s">
        <v>902</v>
      </c>
      <c r="D15" s="2" t="s">
        <v>712</v>
      </c>
      <c r="E15" s="2" t="s">
        <v>713</v>
      </c>
      <c r="F15" s="2" t="s">
        <v>702</v>
      </c>
    </row>
    <row r="16" spans="1:6" ht="50" customHeight="1" thickBot="1" x14ac:dyDescent="0.45">
      <c r="A16" s="52">
        <v>13</v>
      </c>
      <c r="B16" s="55" t="s">
        <v>714</v>
      </c>
      <c r="C16" s="2" t="s">
        <v>903</v>
      </c>
      <c r="D16" s="2" t="s">
        <v>715</v>
      </c>
      <c r="E16" s="2" t="s">
        <v>716</v>
      </c>
      <c r="F16" s="2" t="s">
        <v>702</v>
      </c>
    </row>
    <row r="17" spans="1:6" ht="50" customHeight="1" thickBot="1" x14ac:dyDescent="0.45">
      <c r="A17" s="2">
        <v>14</v>
      </c>
      <c r="B17" s="55" t="s">
        <v>717</v>
      </c>
      <c r="C17" s="2" t="s">
        <v>904</v>
      </c>
      <c r="D17" s="2" t="s">
        <v>718</v>
      </c>
      <c r="E17" s="2" t="s">
        <v>719</v>
      </c>
      <c r="F17" s="2" t="s">
        <v>702</v>
      </c>
    </row>
    <row r="18" spans="1:6" ht="50" customHeight="1" thickBot="1" x14ac:dyDescent="0.45">
      <c r="A18" s="2">
        <v>15</v>
      </c>
      <c r="B18" s="55" t="s">
        <v>720</v>
      </c>
      <c r="C18" s="2" t="s">
        <v>905</v>
      </c>
      <c r="D18" s="2" t="s">
        <v>721</v>
      </c>
      <c r="E18" s="2" t="s">
        <v>722</v>
      </c>
      <c r="F18" s="2" t="s">
        <v>702</v>
      </c>
    </row>
    <row r="19" spans="1:6" ht="50" customHeight="1" thickBot="1" x14ac:dyDescent="0.45">
      <c r="A19" s="52">
        <v>16</v>
      </c>
      <c r="B19" s="55" t="s">
        <v>723</v>
      </c>
      <c r="C19" s="2" t="s">
        <v>906</v>
      </c>
      <c r="D19" s="2" t="s">
        <v>724</v>
      </c>
      <c r="E19" s="2" t="s">
        <v>725</v>
      </c>
      <c r="F19" s="2" t="s">
        <v>702</v>
      </c>
    </row>
    <row r="20" spans="1:6" ht="50" customHeight="1" thickBot="1" x14ac:dyDescent="0.45">
      <c r="A20" s="52">
        <v>17</v>
      </c>
      <c r="B20" s="55" t="s">
        <v>726</v>
      </c>
      <c r="C20" s="2" t="s">
        <v>907</v>
      </c>
      <c r="D20" s="2" t="s">
        <v>727</v>
      </c>
      <c r="E20" s="2" t="s">
        <v>728</v>
      </c>
      <c r="F20" s="2" t="s">
        <v>698</v>
      </c>
    </row>
    <row r="21" spans="1:6" ht="50" customHeight="1" thickBot="1" x14ac:dyDescent="0.45">
      <c r="A21" s="2">
        <v>18</v>
      </c>
      <c r="B21" s="55" t="s">
        <v>729</v>
      </c>
      <c r="C21" s="2" t="s">
        <v>908</v>
      </c>
      <c r="D21" s="2" t="s">
        <v>730</v>
      </c>
      <c r="E21" s="2" t="s">
        <v>731</v>
      </c>
      <c r="F21" s="2" t="s">
        <v>702</v>
      </c>
    </row>
    <row r="22" spans="1:6" ht="50" customHeight="1" thickBot="1" x14ac:dyDescent="0.45">
      <c r="A22" s="52">
        <v>19</v>
      </c>
      <c r="B22" s="55" t="s">
        <v>872</v>
      </c>
      <c r="C22" s="2" t="s">
        <v>909</v>
      </c>
      <c r="D22" s="2" t="s">
        <v>732</v>
      </c>
      <c r="E22" s="2" t="s">
        <v>733</v>
      </c>
      <c r="F22" s="2" t="s">
        <v>702</v>
      </c>
    </row>
    <row r="23" spans="1:6" ht="50" customHeight="1" thickBot="1" x14ac:dyDescent="0.45">
      <c r="A23" s="2">
        <v>20</v>
      </c>
      <c r="B23" s="55" t="s">
        <v>884</v>
      </c>
      <c r="C23" s="2" t="s">
        <v>910</v>
      </c>
      <c r="D23" s="2" t="s">
        <v>885</v>
      </c>
      <c r="E23" s="2" t="s">
        <v>883</v>
      </c>
      <c r="F23" s="2" t="s">
        <v>698</v>
      </c>
    </row>
    <row r="24" spans="1:6" ht="50" customHeight="1" thickBot="1" x14ac:dyDescent="0.45">
      <c r="A24" s="2">
        <v>21</v>
      </c>
      <c r="B24" s="55" t="s">
        <v>734</v>
      </c>
      <c r="C24" s="2" t="s">
        <v>736</v>
      </c>
      <c r="D24" s="2" t="s">
        <v>735</v>
      </c>
      <c r="E24" s="2" t="s">
        <v>736</v>
      </c>
      <c r="F24" s="2" t="s">
        <v>698</v>
      </c>
    </row>
    <row r="25" spans="1:6" ht="50" customHeight="1" thickBot="1" x14ac:dyDescent="0.45">
      <c r="A25" s="52">
        <v>22</v>
      </c>
      <c r="B25" s="55" t="s">
        <v>737</v>
      </c>
      <c r="C25" s="2" t="s">
        <v>739</v>
      </c>
      <c r="D25" s="2" t="s">
        <v>738</v>
      </c>
      <c r="E25" s="2" t="s">
        <v>739</v>
      </c>
      <c r="F25" s="2" t="s">
        <v>702</v>
      </c>
    </row>
    <row r="26" spans="1:6" ht="50" customHeight="1" thickBot="1" x14ac:dyDescent="0.45">
      <c r="A26" s="52">
        <v>23</v>
      </c>
      <c r="B26" s="55" t="s">
        <v>740</v>
      </c>
      <c r="C26" s="2" t="s">
        <v>742</v>
      </c>
      <c r="D26" s="2" t="s">
        <v>741</v>
      </c>
      <c r="E26" s="2" t="s">
        <v>742</v>
      </c>
      <c r="F26" s="2" t="s">
        <v>698</v>
      </c>
    </row>
    <row r="27" spans="1:6" ht="50" customHeight="1" thickBot="1" x14ac:dyDescent="0.45">
      <c r="A27" s="2">
        <v>24</v>
      </c>
      <c r="B27" s="55" t="s">
        <v>743</v>
      </c>
      <c r="C27" s="2" t="s">
        <v>914</v>
      </c>
      <c r="D27" s="2" t="s">
        <v>744</v>
      </c>
      <c r="E27" s="2" t="s">
        <v>745</v>
      </c>
      <c r="F27" s="2" t="s">
        <v>698</v>
      </c>
    </row>
    <row r="28" spans="1:6" ht="50" customHeight="1" thickBot="1" x14ac:dyDescent="0.45">
      <c r="A28" s="52">
        <v>25</v>
      </c>
      <c r="B28" s="55" t="s">
        <v>746</v>
      </c>
      <c r="C28" s="2" t="s">
        <v>916</v>
      </c>
      <c r="D28" s="2" t="s">
        <v>747</v>
      </c>
      <c r="E28" s="2" t="s">
        <v>748</v>
      </c>
      <c r="F28" s="2" t="s">
        <v>702</v>
      </c>
    </row>
    <row r="29" spans="1:6" ht="50" customHeight="1" thickBot="1" x14ac:dyDescent="0.45">
      <c r="A29" s="2">
        <v>26</v>
      </c>
      <c r="B29" s="55" t="s">
        <v>749</v>
      </c>
      <c r="C29" s="2" t="s">
        <v>917</v>
      </c>
      <c r="D29" s="2" t="s">
        <v>750</v>
      </c>
      <c r="E29" s="2" t="s">
        <v>751</v>
      </c>
      <c r="F29" s="2" t="s">
        <v>698</v>
      </c>
    </row>
    <row r="30" spans="1:6" ht="50" customHeight="1" thickBot="1" x14ac:dyDescent="0.45">
      <c r="A30" s="2">
        <v>27</v>
      </c>
      <c r="B30" s="55" t="s">
        <v>752</v>
      </c>
      <c r="C30" s="2" t="s">
        <v>918</v>
      </c>
      <c r="D30" s="2" t="s">
        <v>753</v>
      </c>
      <c r="E30" s="2" t="s">
        <v>754</v>
      </c>
      <c r="F30" s="2" t="s">
        <v>698</v>
      </c>
    </row>
    <row r="31" spans="1:6" ht="50" customHeight="1" thickBot="1" x14ac:dyDescent="0.45">
      <c r="A31" s="52">
        <v>28</v>
      </c>
      <c r="B31" s="55" t="s">
        <v>755</v>
      </c>
      <c r="C31" s="2" t="s">
        <v>919</v>
      </c>
      <c r="D31" s="2" t="s">
        <v>756</v>
      </c>
      <c r="E31" s="2" t="s">
        <v>757</v>
      </c>
      <c r="F31" s="2" t="s">
        <v>698</v>
      </c>
    </row>
    <row r="32" spans="1:6" ht="50" customHeight="1" thickBot="1" x14ac:dyDescent="0.45">
      <c r="A32" s="52">
        <v>29</v>
      </c>
      <c r="B32" s="55" t="s">
        <v>758</v>
      </c>
      <c r="C32" s="2" t="s">
        <v>920</v>
      </c>
      <c r="D32" s="2" t="s">
        <v>759</v>
      </c>
      <c r="E32" s="2" t="s">
        <v>760</v>
      </c>
      <c r="F32" s="2" t="s">
        <v>702</v>
      </c>
    </row>
    <row r="33" spans="1:6" ht="50" customHeight="1" thickBot="1" x14ac:dyDescent="0.45">
      <c r="A33" s="2">
        <v>30</v>
      </c>
      <c r="B33" s="55" t="s">
        <v>761</v>
      </c>
      <c r="C33" s="2" t="s">
        <v>921</v>
      </c>
      <c r="D33" s="2" t="s">
        <v>762</v>
      </c>
      <c r="E33" s="2" t="s">
        <v>763</v>
      </c>
      <c r="F33" s="2" t="s">
        <v>698</v>
      </c>
    </row>
    <row r="34" spans="1:6" ht="50" customHeight="1" thickBot="1" x14ac:dyDescent="0.45">
      <c r="A34" s="52">
        <v>31</v>
      </c>
      <c r="B34" s="55" t="s">
        <v>764</v>
      </c>
      <c r="C34" s="2" t="s">
        <v>922</v>
      </c>
      <c r="D34" s="2" t="s">
        <v>765</v>
      </c>
      <c r="E34" s="2" t="s">
        <v>766</v>
      </c>
      <c r="F34" s="2" t="s">
        <v>698</v>
      </c>
    </row>
    <row r="35" spans="1:6" ht="50" customHeight="1" thickBot="1" x14ac:dyDescent="0.45">
      <c r="A35" s="2">
        <v>32</v>
      </c>
      <c r="B35" s="55" t="s">
        <v>767</v>
      </c>
      <c r="C35" s="2" t="s">
        <v>769</v>
      </c>
      <c r="D35" s="2" t="s">
        <v>768</v>
      </c>
      <c r="E35" s="2" t="s">
        <v>769</v>
      </c>
      <c r="F35" s="2" t="s">
        <v>702</v>
      </c>
    </row>
    <row r="36" spans="1:6" ht="50" customHeight="1" thickBot="1" x14ac:dyDescent="0.45">
      <c r="A36" s="2">
        <v>33</v>
      </c>
      <c r="B36" s="55" t="s">
        <v>770</v>
      </c>
      <c r="C36" s="2" t="s">
        <v>772</v>
      </c>
      <c r="D36" s="2" t="s">
        <v>771</v>
      </c>
      <c r="E36" s="2" t="s">
        <v>772</v>
      </c>
      <c r="F36" s="2" t="s">
        <v>702</v>
      </c>
    </row>
    <row r="37" spans="1:6" ht="50" customHeight="1" thickBot="1" x14ac:dyDescent="0.45">
      <c r="A37" s="52">
        <v>34</v>
      </c>
      <c r="B37" s="55" t="s">
        <v>869</v>
      </c>
      <c r="C37" s="2" t="s">
        <v>915</v>
      </c>
      <c r="D37" s="2" t="s">
        <v>870</v>
      </c>
      <c r="E37" s="2" t="s">
        <v>871</v>
      </c>
      <c r="F37" s="2" t="s">
        <v>698</v>
      </c>
    </row>
    <row r="38" spans="1:6" ht="50" customHeight="1" thickBot="1" x14ac:dyDescent="0.45">
      <c r="A38" s="52">
        <v>35</v>
      </c>
      <c r="B38" s="55" t="s">
        <v>773</v>
      </c>
      <c r="C38" s="2" t="s">
        <v>923</v>
      </c>
      <c r="D38" s="2" t="s">
        <v>774</v>
      </c>
      <c r="E38" s="2" t="s">
        <v>775</v>
      </c>
      <c r="F38" s="2" t="s">
        <v>698</v>
      </c>
    </row>
    <row r="39" spans="1:6" ht="50" customHeight="1" thickBot="1" x14ac:dyDescent="0.45">
      <c r="A39" s="2">
        <v>36</v>
      </c>
      <c r="B39" s="55" t="s">
        <v>776</v>
      </c>
      <c r="C39" s="2" t="s">
        <v>924</v>
      </c>
      <c r="D39" s="2" t="s">
        <v>777</v>
      </c>
      <c r="E39" s="2" t="s">
        <v>778</v>
      </c>
      <c r="F39" s="2" t="s">
        <v>702</v>
      </c>
    </row>
    <row r="40" spans="1:6" ht="50" customHeight="1" thickBot="1" x14ac:dyDescent="0.45">
      <c r="A40" s="52">
        <v>37</v>
      </c>
      <c r="B40" s="55" t="s">
        <v>779</v>
      </c>
      <c r="C40" s="2" t="s">
        <v>911</v>
      </c>
      <c r="D40" s="2" t="s">
        <v>780</v>
      </c>
      <c r="E40" s="2" t="s">
        <v>781</v>
      </c>
      <c r="F40" s="2" t="s">
        <v>698</v>
      </c>
    </row>
    <row r="41" spans="1:6" ht="50" customHeight="1" thickBot="1" x14ac:dyDescent="0.45">
      <c r="A41" s="2">
        <v>38</v>
      </c>
      <c r="B41" s="55" t="s">
        <v>782</v>
      </c>
      <c r="C41" s="2" t="s">
        <v>912</v>
      </c>
      <c r="D41" s="2" t="s">
        <v>783</v>
      </c>
      <c r="E41" s="2" t="s">
        <v>784</v>
      </c>
      <c r="F41" s="2" t="s">
        <v>698</v>
      </c>
    </row>
    <row r="42" spans="1:6" ht="50" customHeight="1" thickBot="1" x14ac:dyDescent="0.45">
      <c r="A42" s="2">
        <v>39</v>
      </c>
      <c r="B42" s="55" t="s">
        <v>785</v>
      </c>
      <c r="C42" s="2" t="s">
        <v>913</v>
      </c>
      <c r="D42" s="2" t="s">
        <v>786</v>
      </c>
      <c r="E42" s="2" t="s">
        <v>787</v>
      </c>
      <c r="F42" s="2" t="s">
        <v>698</v>
      </c>
    </row>
  </sheetData>
  <mergeCells count="7">
    <mergeCell ref="A2:A3"/>
    <mergeCell ref="B2:B3"/>
    <mergeCell ref="E2:E3"/>
    <mergeCell ref="F2:F3"/>
    <mergeCell ref="A1:F1"/>
    <mergeCell ref="D2:D3"/>
    <mergeCell ref="C2:C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MCF-7 species</vt:lpstr>
      <vt:lpstr>MCF-7 chain composition level</vt:lpstr>
      <vt:lpstr>MCF-7 C=C location level</vt:lpstr>
      <vt:lpstr>MCF-10A species</vt:lpstr>
      <vt:lpstr>MCF-10A chain composition level</vt:lpstr>
      <vt:lpstr>MCF-10A C=C location level</vt:lpstr>
      <vt:lpstr>Primer</vt:lpstr>
      <vt:lpstr>Enzymes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祎纯 王</dc:creator>
  <cp:lastModifiedBy>祎纯 王</cp:lastModifiedBy>
  <dcterms:created xsi:type="dcterms:W3CDTF">2025-03-04T02:10:24Z</dcterms:created>
  <dcterms:modified xsi:type="dcterms:W3CDTF">2026-01-13T08:20:50Z</dcterms:modified>
</cp:coreProperties>
</file>