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utsedu.sharepoint.com/sites/ZhuLab-Zetaviewproject/Shared Documents/Zetaview/Paper/Revision/"/>
    </mc:Choice>
  </mc:AlternateContent>
  <xr:revisionPtr revIDLastSave="627" documentId="13_ncr:1_{2B313C03-E59B-4FBC-89FF-4A1AF8EA4175}" xr6:coauthVersionLast="47" xr6:coauthVersionMax="47" xr10:uidLastSave="{F5508E7B-8CF4-6846-AA8F-688A75614159}"/>
  <bookViews>
    <workbookView xWindow="0" yWindow="760" windowWidth="29400" windowHeight="16820" activeTab="3" xr2:uid="{8025F34C-2D75-4090-B89B-DE0720EBFB20}"/>
  </bookViews>
  <sheets>
    <sheet name="Figure 2" sheetId="4" r:id="rId1"/>
    <sheet name="Figure 3" sheetId="7" r:id="rId2"/>
    <sheet name="Figure 4" sheetId="5" r:id="rId3"/>
    <sheet name="Figure 5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4" l="1"/>
  <c r="R26" i="4"/>
  <c r="R27" i="4"/>
  <c r="R28" i="4"/>
  <c r="R29" i="4"/>
  <c r="R30" i="4"/>
  <c r="R31" i="4"/>
  <c r="R32" i="4"/>
  <c r="R33" i="4"/>
  <c r="R34" i="4"/>
  <c r="Q25" i="4"/>
  <c r="Q26" i="4"/>
  <c r="Q27" i="4"/>
  <c r="Q28" i="4"/>
  <c r="Q29" i="4"/>
  <c r="Q30" i="4"/>
  <c r="Q31" i="4"/>
  <c r="Q32" i="4"/>
  <c r="Q33" i="4"/>
  <c r="Q34" i="4"/>
  <c r="P25" i="4"/>
  <c r="P26" i="4"/>
  <c r="P27" i="4"/>
  <c r="P28" i="4"/>
  <c r="P29" i="4"/>
  <c r="P30" i="4"/>
  <c r="P31" i="4"/>
  <c r="P32" i="4"/>
  <c r="P33" i="4"/>
  <c r="P34" i="4"/>
  <c r="P24" i="4"/>
  <c r="Q24" i="4"/>
  <c r="R24" i="4"/>
  <c r="O25" i="4"/>
  <c r="O26" i="4"/>
  <c r="O27" i="4"/>
  <c r="O28" i="4"/>
  <c r="O29" i="4"/>
  <c r="O30" i="4"/>
  <c r="O31" i="4"/>
  <c r="O32" i="4"/>
  <c r="O33" i="4"/>
  <c r="O34" i="4"/>
  <c r="O24" i="4"/>
  <c r="X19" i="4"/>
  <c r="X20" i="4"/>
  <c r="X21" i="4"/>
  <c r="X22" i="4"/>
  <c r="X23" i="4"/>
  <c r="X24" i="4"/>
  <c r="X25" i="4"/>
  <c r="X26" i="4"/>
  <c r="X27" i="4"/>
  <c r="X28" i="4"/>
  <c r="W19" i="4"/>
  <c r="W20" i="4"/>
  <c r="W21" i="4"/>
  <c r="W22" i="4"/>
  <c r="W23" i="4"/>
  <c r="W24" i="4"/>
  <c r="W25" i="4"/>
  <c r="W26" i="4"/>
  <c r="W27" i="4"/>
  <c r="W28" i="4"/>
  <c r="V19" i="4"/>
  <c r="V20" i="4"/>
  <c r="V21" i="4"/>
  <c r="V22" i="4"/>
  <c r="V23" i="4"/>
  <c r="V24" i="4"/>
  <c r="V25" i="4"/>
  <c r="V26" i="4"/>
  <c r="V27" i="4"/>
  <c r="V28" i="4"/>
  <c r="V18" i="4"/>
  <c r="W18" i="4"/>
  <c r="X18" i="4"/>
  <c r="U19" i="4"/>
  <c r="U20" i="4"/>
  <c r="U21" i="4"/>
  <c r="U22" i="4"/>
  <c r="U23" i="4"/>
  <c r="U24" i="4"/>
  <c r="U25" i="4"/>
  <c r="U26" i="4"/>
  <c r="U27" i="4"/>
  <c r="U28" i="4"/>
  <c r="U18" i="4"/>
  <c r="R21" i="5"/>
  <c r="H21" i="5"/>
  <c r="O21" i="4"/>
  <c r="F25" i="4"/>
  <c r="F26" i="4"/>
  <c r="F27" i="4"/>
  <c r="F28" i="4"/>
  <c r="F29" i="4"/>
  <c r="F30" i="4"/>
  <c r="F31" i="4"/>
  <c r="F32" i="4"/>
  <c r="F33" i="4"/>
  <c r="F34" i="4"/>
  <c r="E25" i="4"/>
  <c r="E26" i="4"/>
  <c r="E27" i="4"/>
  <c r="E28" i="4"/>
  <c r="E29" i="4"/>
  <c r="E30" i="4"/>
  <c r="E31" i="4"/>
  <c r="E32" i="4"/>
  <c r="E33" i="4"/>
  <c r="E34" i="4"/>
  <c r="D25" i="4"/>
  <c r="D26" i="4"/>
  <c r="D27" i="4"/>
  <c r="D28" i="4"/>
  <c r="D29" i="4"/>
  <c r="D30" i="4"/>
  <c r="D31" i="4"/>
  <c r="D32" i="4"/>
  <c r="D33" i="4"/>
  <c r="D34" i="4"/>
  <c r="D24" i="4"/>
  <c r="E24" i="4"/>
  <c r="F24" i="4"/>
  <c r="C25" i="4"/>
  <c r="C26" i="4"/>
  <c r="C27" i="4"/>
  <c r="C28" i="4"/>
  <c r="C29" i="4"/>
  <c r="C30" i="4"/>
  <c r="C31" i="4"/>
  <c r="C32" i="4"/>
  <c r="C33" i="4"/>
  <c r="C34" i="4"/>
  <c r="C24" i="4"/>
  <c r="X28" i="7"/>
  <c r="W28" i="7"/>
  <c r="V28" i="7"/>
  <c r="U28" i="7"/>
  <c r="X27" i="7"/>
  <c r="W27" i="7"/>
  <c r="V27" i="7"/>
  <c r="U27" i="7"/>
  <c r="X26" i="7"/>
  <c r="W26" i="7"/>
  <c r="V26" i="7"/>
  <c r="U26" i="7"/>
  <c r="X25" i="7"/>
  <c r="W25" i="7"/>
  <c r="V25" i="7"/>
  <c r="U25" i="7"/>
  <c r="X24" i="7"/>
  <c r="W24" i="7"/>
  <c r="V24" i="7"/>
  <c r="U24" i="7"/>
  <c r="W23" i="7"/>
  <c r="V23" i="7"/>
  <c r="U23" i="7"/>
  <c r="X22" i="7"/>
  <c r="W22" i="7"/>
  <c r="V22" i="7"/>
  <c r="U22" i="7"/>
  <c r="W21" i="7"/>
  <c r="V21" i="7"/>
  <c r="U21" i="7"/>
  <c r="X20" i="7"/>
  <c r="W20" i="7"/>
  <c r="V20" i="7"/>
  <c r="U20" i="7"/>
  <c r="X19" i="7"/>
  <c r="W19" i="7"/>
  <c r="V19" i="7"/>
  <c r="U19" i="7"/>
  <c r="X18" i="7"/>
  <c r="W18" i="7"/>
  <c r="V18" i="7"/>
  <c r="U18" i="7"/>
  <c r="O21" i="7"/>
  <c r="L19" i="7"/>
  <c r="L20" i="7"/>
  <c r="L21" i="7"/>
  <c r="L24" i="7"/>
  <c r="L25" i="7"/>
  <c r="L26" i="7"/>
  <c r="L28" i="7"/>
  <c r="K19" i="7"/>
  <c r="K20" i="7"/>
  <c r="K21" i="7"/>
  <c r="K22" i="7"/>
  <c r="K23" i="7"/>
  <c r="K24" i="7"/>
  <c r="K25" i="7"/>
  <c r="K26" i="7"/>
  <c r="K27" i="7"/>
  <c r="K28" i="7"/>
  <c r="J19" i="7"/>
  <c r="J20" i="7"/>
  <c r="J21" i="7"/>
  <c r="J22" i="7"/>
  <c r="J23" i="7"/>
  <c r="J24" i="7"/>
  <c r="J25" i="7"/>
  <c r="J26" i="7"/>
  <c r="J27" i="7"/>
  <c r="J28" i="7"/>
  <c r="J18" i="7"/>
  <c r="K18" i="7"/>
  <c r="L18" i="7"/>
  <c r="I19" i="7"/>
  <c r="I20" i="7"/>
  <c r="I21" i="7"/>
  <c r="I22" i="7"/>
  <c r="I23" i="7"/>
  <c r="I24" i="7"/>
  <c r="I25" i="7"/>
  <c r="I26" i="7"/>
  <c r="I27" i="7"/>
  <c r="I28" i="7"/>
  <c r="I18" i="7"/>
  <c r="L19" i="4"/>
  <c r="L20" i="4"/>
  <c r="L22" i="4"/>
  <c r="L24" i="4"/>
  <c r="L25" i="4"/>
  <c r="L26" i="4"/>
  <c r="L27" i="4"/>
  <c r="L28" i="4"/>
  <c r="K19" i="4"/>
  <c r="K20" i="4"/>
  <c r="K21" i="4"/>
  <c r="K22" i="4"/>
  <c r="K23" i="4"/>
  <c r="K24" i="4"/>
  <c r="K25" i="4"/>
  <c r="K26" i="4"/>
  <c r="K27" i="4"/>
  <c r="K28" i="4"/>
  <c r="J19" i="4"/>
  <c r="J20" i="4"/>
  <c r="J21" i="4"/>
  <c r="J22" i="4"/>
  <c r="J23" i="4"/>
  <c r="J24" i="4"/>
  <c r="J25" i="4"/>
  <c r="J26" i="4"/>
  <c r="J27" i="4"/>
  <c r="J28" i="4"/>
  <c r="J18" i="4"/>
  <c r="K18" i="4"/>
  <c r="L18" i="4"/>
  <c r="I19" i="4"/>
  <c r="I20" i="4"/>
  <c r="I21" i="4"/>
  <c r="I22" i="4"/>
  <c r="I23" i="4"/>
  <c r="I24" i="4"/>
  <c r="I25" i="4"/>
  <c r="I26" i="4"/>
  <c r="I27" i="4"/>
  <c r="I28" i="4"/>
  <c r="I18" i="4"/>
  <c r="C21" i="7"/>
  <c r="C21" i="4"/>
  <c r="M15" i="6" l="1"/>
  <c r="M16" i="6"/>
  <c r="M17" i="6"/>
  <c r="M18" i="6"/>
  <c r="M19" i="6"/>
  <c r="M20" i="6"/>
  <c r="M21" i="6"/>
  <c r="M22" i="6"/>
  <c r="M23" i="6"/>
  <c r="M24" i="6"/>
  <c r="L19" i="6"/>
  <c r="L20" i="6"/>
  <c r="L21" i="6"/>
  <c r="L22" i="6"/>
  <c r="L23" i="6"/>
  <c r="L24" i="6"/>
  <c r="K21" i="6"/>
  <c r="K22" i="6"/>
  <c r="K23" i="6"/>
  <c r="K24" i="6"/>
  <c r="K15" i="6"/>
  <c r="X19" i="6"/>
  <c r="X20" i="6"/>
  <c r="X21" i="6"/>
  <c r="X22" i="6"/>
  <c r="X23" i="6"/>
  <c r="X24" i="6"/>
  <c r="X25" i="6"/>
  <c r="X26" i="6"/>
  <c r="X27" i="6"/>
  <c r="X28" i="6"/>
  <c r="W19" i="6"/>
  <c r="L15" i="6" s="1"/>
  <c r="W20" i="6"/>
  <c r="L16" i="6" s="1"/>
  <c r="W21" i="6"/>
  <c r="L17" i="6" s="1"/>
  <c r="W22" i="6"/>
  <c r="L18" i="6" s="1"/>
  <c r="W23" i="6"/>
  <c r="W24" i="6"/>
  <c r="W25" i="6"/>
  <c r="W26" i="6"/>
  <c r="W27" i="6"/>
  <c r="W28" i="6"/>
  <c r="W18" i="6"/>
  <c r="L14" i="6" s="1"/>
  <c r="V19" i="6"/>
  <c r="V20" i="6"/>
  <c r="K16" i="6" s="1"/>
  <c r="V21" i="6"/>
  <c r="K17" i="6" s="1"/>
  <c r="V22" i="6"/>
  <c r="K18" i="6" s="1"/>
  <c r="V23" i="6"/>
  <c r="K19" i="6" s="1"/>
  <c r="V24" i="6"/>
  <c r="K20" i="6" s="1"/>
  <c r="V25" i="6"/>
  <c r="V26" i="6"/>
  <c r="V27" i="6"/>
  <c r="V28" i="6"/>
  <c r="V18" i="6"/>
  <c r="Q19" i="6"/>
  <c r="Q20" i="6"/>
  <c r="Q21" i="6"/>
  <c r="Q22" i="6"/>
  <c r="Q23" i="6"/>
  <c r="Q24" i="6"/>
  <c r="Q25" i="6"/>
  <c r="Q26" i="6"/>
  <c r="Q27" i="6"/>
  <c r="Q28" i="6"/>
  <c r="S19" i="6"/>
  <c r="S20" i="6"/>
  <c r="S21" i="6"/>
  <c r="S22" i="6"/>
  <c r="S23" i="6"/>
  <c r="S24" i="6"/>
  <c r="S25" i="6"/>
  <c r="S26" i="6"/>
  <c r="S27" i="6"/>
  <c r="S28" i="6"/>
  <c r="R19" i="6"/>
  <c r="R20" i="6"/>
  <c r="R21" i="6"/>
  <c r="R22" i="6"/>
  <c r="R23" i="6"/>
  <c r="R24" i="6"/>
  <c r="R25" i="6"/>
  <c r="R26" i="6"/>
  <c r="R27" i="6"/>
  <c r="R28" i="6"/>
  <c r="R18" i="6"/>
  <c r="N7" i="6"/>
  <c r="K7" i="6"/>
  <c r="AD8" i="5"/>
  <c r="AC7" i="5"/>
  <c r="AC6" i="5"/>
  <c r="O19" i="5"/>
  <c r="AD7" i="5" s="1"/>
  <c r="O20" i="5"/>
  <c r="O21" i="5"/>
  <c r="AD9" i="5" s="1"/>
  <c r="O22" i="5"/>
  <c r="AD10" i="5" s="1"/>
  <c r="O23" i="5"/>
  <c r="AD11" i="5" s="1"/>
  <c r="O24" i="5"/>
  <c r="AD12" i="5" s="1"/>
  <c r="O25" i="5"/>
  <c r="AD13" i="5" s="1"/>
  <c r="O26" i="5"/>
  <c r="AD14" i="5" s="1"/>
  <c r="O27" i="5"/>
  <c r="AD15" i="5" s="1"/>
  <c r="O28" i="5"/>
  <c r="AD16" i="5" s="1"/>
  <c r="O18" i="5"/>
  <c r="AD6" i="5" s="1"/>
  <c r="N19" i="5"/>
  <c r="N20" i="5"/>
  <c r="AC8" i="5" s="1"/>
  <c r="N21" i="5"/>
  <c r="AC9" i="5" s="1"/>
  <c r="N22" i="5"/>
  <c r="AC10" i="5" s="1"/>
  <c r="N23" i="5"/>
  <c r="AC11" i="5" s="1"/>
  <c r="N24" i="5"/>
  <c r="AC12" i="5" s="1"/>
  <c r="N25" i="5"/>
  <c r="AC13" i="5" s="1"/>
  <c r="N26" i="5"/>
  <c r="AC14" i="5" s="1"/>
  <c r="N27" i="5"/>
  <c r="AC15" i="5" s="1"/>
  <c r="N28" i="5"/>
  <c r="AC16" i="5" s="1"/>
  <c r="N18" i="5"/>
  <c r="M19" i="5"/>
  <c r="AB7" i="5" s="1"/>
  <c r="M20" i="5"/>
  <c r="AB8" i="5" s="1"/>
  <c r="M21" i="5"/>
  <c r="AB9" i="5" s="1"/>
  <c r="M22" i="5"/>
  <c r="AB10" i="5" s="1"/>
  <c r="M23" i="5"/>
  <c r="AB11" i="5" s="1"/>
  <c r="M24" i="5"/>
  <c r="AB12" i="5" s="1"/>
  <c r="M25" i="5"/>
  <c r="AB13" i="5" s="1"/>
  <c r="M26" i="5"/>
  <c r="AB14" i="5" s="1"/>
  <c r="M27" i="5"/>
  <c r="AB15" i="5" s="1"/>
  <c r="M28" i="5"/>
  <c r="AB16" i="5" s="1"/>
  <c r="M18" i="5"/>
  <c r="AB6" i="5" s="1"/>
  <c r="E19" i="5"/>
  <c r="Y7" i="5" s="1"/>
  <c r="E20" i="5"/>
  <c r="Y8" i="5" s="1"/>
  <c r="E22" i="5"/>
  <c r="Y10" i="5" s="1"/>
  <c r="E23" i="5"/>
  <c r="Y11" i="5" s="1"/>
  <c r="E24" i="5"/>
  <c r="Y12" i="5" s="1"/>
  <c r="E25" i="5"/>
  <c r="Y13" i="5" s="1"/>
  <c r="E27" i="5"/>
  <c r="E28" i="5"/>
  <c r="Y16" i="5" s="1"/>
  <c r="E18" i="5"/>
  <c r="Y6" i="5" s="1"/>
  <c r="D19" i="5"/>
  <c r="X7" i="5" s="1"/>
  <c r="D20" i="5"/>
  <c r="X8" i="5" s="1"/>
  <c r="D22" i="5"/>
  <c r="X10" i="5" s="1"/>
  <c r="D24" i="5"/>
  <c r="X12" i="5" s="1"/>
  <c r="D25" i="5"/>
  <c r="D26" i="5"/>
  <c r="X14" i="5" s="1"/>
  <c r="D28" i="5"/>
  <c r="X16" i="5" s="1"/>
  <c r="D18" i="5"/>
  <c r="X6" i="5" s="1"/>
  <c r="C19" i="5"/>
  <c r="W7" i="5" s="1"/>
  <c r="C21" i="5"/>
  <c r="W9" i="5" s="1"/>
  <c r="C22" i="5"/>
  <c r="W10" i="5" s="1"/>
  <c r="C23" i="5"/>
  <c r="W11" i="5" s="1"/>
  <c r="C24" i="5"/>
  <c r="W12" i="5" s="1"/>
  <c r="C26" i="5"/>
  <c r="C27" i="5"/>
  <c r="C28" i="5"/>
  <c r="W16" i="5" s="1"/>
</calcChain>
</file>

<file path=xl/sharedStrings.xml><?xml version="1.0" encoding="utf-8"?>
<sst xmlns="http://schemas.openxmlformats.org/spreadsheetml/2006/main" count="539" uniqueCount="73">
  <si>
    <t>F: Fraction</t>
  </si>
  <si>
    <t>F1: 4.0-4.7 mL</t>
  </si>
  <si>
    <t>F2: 4.7-5.4 mL</t>
  </si>
  <si>
    <t>F3: 5.4-6.1 mL</t>
  </si>
  <si>
    <t>F4: 6.1-6.8 mL</t>
  </si>
  <si>
    <t>P: Position</t>
  </si>
  <si>
    <t xml:space="preserve">NVS = A number of Particles vs. Sensitivity </t>
  </si>
  <si>
    <t>NVS Scatter sensitivity: 80</t>
  </si>
  <si>
    <t>NVS Fluorescence sensitivity: 95</t>
  </si>
  <si>
    <r>
      <rPr>
        <b/>
        <sz val="11"/>
        <color theme="1"/>
        <rFont val="Calibri"/>
        <family val="2"/>
        <scheme val="minor"/>
      </rPr>
      <t>Figure 2B.</t>
    </r>
    <r>
      <rPr>
        <sz val="11"/>
        <color theme="1"/>
        <rFont val="Calibri"/>
        <family val="2"/>
        <charset val="134"/>
        <scheme val="minor"/>
      </rPr>
      <t xml:space="preserve"> Unremoved label (AF488 anti-CD63) F-NTA measured particle concentration (Particles/mL)</t>
    </r>
  </si>
  <si>
    <r>
      <rPr>
        <b/>
        <sz val="11"/>
        <color theme="1"/>
        <rFont val="Calibri"/>
        <family val="2"/>
        <scheme val="minor"/>
      </rPr>
      <t>Figure 2B.</t>
    </r>
    <r>
      <rPr>
        <sz val="11"/>
        <color theme="1"/>
        <rFont val="Calibri"/>
        <family val="2"/>
        <charset val="134"/>
        <scheme val="minor"/>
      </rPr>
      <t xml:space="preserve"> HT29 EVs F-NTA measured 
particle concentration (Particles/mL)</t>
    </r>
  </si>
  <si>
    <r>
      <rPr>
        <b/>
        <sz val="11"/>
        <color theme="1"/>
        <rFont val="Calibri"/>
        <family val="2"/>
        <scheme val="minor"/>
      </rPr>
      <t>Figure 2C.</t>
    </r>
    <r>
      <rPr>
        <sz val="11"/>
        <color theme="1"/>
        <rFont val="Calibri"/>
        <family val="2"/>
        <charset val="134"/>
        <scheme val="minor"/>
      </rPr>
      <t xml:space="preserve"> Unremoved label (AF488 anti-AopB) F-NTA measured particle concentration (Particles/mL)</t>
    </r>
  </si>
  <si>
    <r>
      <rPr>
        <b/>
        <sz val="11"/>
        <color theme="1"/>
        <rFont val="Calibri"/>
        <family val="2"/>
        <scheme val="minor"/>
      </rPr>
      <t>Figure 2B.</t>
    </r>
    <r>
      <rPr>
        <sz val="11"/>
        <color theme="1"/>
        <rFont val="Calibri"/>
        <family val="2"/>
        <charset val="134"/>
        <scheme val="minor"/>
      </rPr>
      <t xml:space="preserve"> VLDL F-NTA measured 
particle concentration (Particles/mL)</t>
    </r>
  </si>
  <si>
    <t>F1</t>
  </si>
  <si>
    <t>F2</t>
  </si>
  <si>
    <t>F3</t>
  </si>
  <si>
    <t>F4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</si>
  <si>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</si>
  <si>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</si>
  <si>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</si>
  <si>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</si>
  <si>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</si>
  <si>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</si>
  <si>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</si>
  <si>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</si>
  <si>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</si>
  <si>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</si>
  <si>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</si>
  <si>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NVS F1</t>
  </si>
  <si>
    <t>NVS F2</t>
  </si>
  <si>
    <t>NVS F3</t>
  </si>
  <si>
    <t>NVS F4</t>
  </si>
  <si>
    <t>NVS Factor in HT29</t>
  </si>
  <si>
    <t>NVS Factor in AopB</t>
  </si>
  <si>
    <t>Scatter</t>
  </si>
  <si>
    <t>Fluorescence</t>
  </si>
  <si>
    <t>NVS</t>
  </si>
  <si>
    <r>
      <rPr>
        <b/>
        <sz val="11"/>
        <color theme="1"/>
        <rFont val="Calibri"/>
        <family val="2"/>
        <scheme val="minor"/>
      </rPr>
      <t>Figure 3A:</t>
    </r>
    <r>
      <rPr>
        <sz val="11"/>
        <color theme="1"/>
        <rFont val="Calibri"/>
        <family val="2"/>
        <charset val="134"/>
        <scheme val="minor"/>
      </rPr>
      <t xml:space="preserve"> Strep-labelled liposomes Scatter
 measured particle concentration (Particles/mL)</t>
    </r>
  </si>
  <si>
    <r>
      <rPr>
        <b/>
        <sz val="11"/>
        <color theme="1"/>
        <rFont val="Calibri"/>
        <family val="2"/>
        <scheme val="minor"/>
      </rPr>
      <t>Figure 3A:</t>
    </r>
    <r>
      <rPr>
        <sz val="11"/>
        <color theme="1"/>
        <rFont val="Calibri"/>
        <family val="2"/>
        <charset val="134"/>
        <scheme val="minor"/>
      </rPr>
      <t xml:space="preserve"> Strep labelled liposomes F-NTA
 measured particle concentration (Particles/mL)</t>
    </r>
  </si>
  <si>
    <r>
      <rPr>
        <b/>
        <sz val="11"/>
        <color theme="1"/>
        <rFont val="Calibri"/>
        <family val="2"/>
        <scheme val="minor"/>
      </rPr>
      <t>Figure 3C:</t>
    </r>
    <r>
      <rPr>
        <sz val="11"/>
        <color theme="1"/>
        <rFont val="Calibri"/>
        <family val="2"/>
        <charset val="134"/>
        <scheme val="minor"/>
      </rPr>
      <t xml:space="preserve"> CD63 labelled HT29 EVs Scatter
 measured particle concentration (Particles/mL)</t>
    </r>
  </si>
  <si>
    <r>
      <rPr>
        <b/>
        <sz val="11"/>
        <color theme="1"/>
        <rFont val="Calibri"/>
        <family val="2"/>
        <scheme val="minor"/>
      </rPr>
      <t>Figure 3C.</t>
    </r>
    <r>
      <rPr>
        <sz val="11"/>
        <color theme="1"/>
        <rFont val="Calibri"/>
        <family val="2"/>
        <charset val="134"/>
        <scheme val="minor"/>
      </rPr>
      <t xml:space="preserve"> CD63 labelled HT29 EVs F-NTA measured 
particle concentration (Particles/mL)</t>
    </r>
  </si>
  <si>
    <t>NVS Factor in Strep
 labelled liposomes</t>
  </si>
  <si>
    <t>NVS Factor in CD63
 labelled HT29 EVs</t>
  </si>
  <si>
    <r>
      <rPr>
        <b/>
        <sz val="11"/>
        <color theme="1"/>
        <rFont val="Calibri"/>
        <family val="2"/>
        <scheme val="minor"/>
      </rPr>
      <t>Figure 3B:</t>
    </r>
    <r>
      <rPr>
        <sz val="11"/>
        <color theme="1"/>
        <rFont val="Calibri"/>
        <family val="2"/>
        <charset val="134"/>
        <scheme val="minor"/>
      </rPr>
      <t xml:space="preserve"> Median Size of Strep labelled liposome in each Position (nm) </t>
    </r>
  </si>
  <si>
    <r>
      <rPr>
        <b/>
        <sz val="11"/>
        <color theme="1"/>
        <rFont val="Calibri"/>
        <family val="2"/>
        <scheme val="minor"/>
      </rPr>
      <t>Figure 3D:</t>
    </r>
    <r>
      <rPr>
        <sz val="11"/>
        <color theme="1"/>
        <rFont val="Calibri"/>
        <family val="2"/>
        <charset val="134"/>
        <scheme val="minor"/>
      </rPr>
      <t xml:space="preserve"> Median Size of CD63 labelled HT29 EVs in each Position (nm) </t>
    </r>
  </si>
  <si>
    <t>488 nm</t>
  </si>
  <si>
    <t>M: Measurement</t>
  </si>
  <si>
    <r>
      <rPr>
        <b/>
        <sz val="11"/>
        <color theme="1"/>
        <rFont val="Calibri"/>
        <family val="2"/>
        <scheme val="minor"/>
      </rPr>
      <t>Figure 4A</t>
    </r>
    <r>
      <rPr>
        <sz val="11"/>
        <color theme="1"/>
        <rFont val="Calibri"/>
        <family val="2"/>
        <charset val="134"/>
        <scheme val="minor"/>
      </rPr>
      <t>: HEK293 EVs F-NTA measured
 particle concentration</t>
    </r>
    <r>
      <rPr>
        <sz val="11"/>
        <color theme="1"/>
        <rFont val="Calibri"/>
        <family val="2"/>
        <scheme val="minor"/>
      </rPr>
      <t xml:space="preserve"> (Particles/mL)</t>
    </r>
  </si>
  <si>
    <r>
      <rPr>
        <b/>
        <sz val="11"/>
        <color theme="1"/>
        <rFont val="Calibri"/>
        <family val="2"/>
        <scheme val="minor"/>
      </rPr>
      <t>Figure 4A</t>
    </r>
    <r>
      <rPr>
        <sz val="11"/>
        <color theme="1"/>
        <rFont val="Calibri"/>
        <family val="2"/>
        <charset val="134"/>
        <scheme val="minor"/>
      </rPr>
      <t>: HEK293 EVs Scatter
 particle concentration (Particles/mL)</t>
    </r>
  </si>
  <si>
    <r>
      <rPr>
        <b/>
        <sz val="11"/>
        <color theme="1"/>
        <rFont val="Calibri"/>
        <family val="2"/>
        <scheme val="minor"/>
      </rPr>
      <t>Figure 4A</t>
    </r>
    <r>
      <rPr>
        <sz val="11"/>
        <color theme="1"/>
        <rFont val="Calibri"/>
        <family val="2"/>
        <charset val="134"/>
        <scheme val="minor"/>
      </rPr>
      <t>: HT29 EVs F-NTA measured
 particle concentration</t>
    </r>
    <r>
      <rPr>
        <sz val="11"/>
        <color theme="1"/>
        <rFont val="Calibri"/>
        <family val="2"/>
        <scheme val="minor"/>
      </rPr>
      <t xml:space="preserve"> (Particles/mL)</t>
    </r>
  </si>
  <si>
    <r>
      <rPr>
        <b/>
        <sz val="11"/>
        <color theme="1"/>
        <rFont val="Calibri"/>
        <family val="2"/>
        <scheme val="minor"/>
      </rPr>
      <t>Figure 4A</t>
    </r>
    <r>
      <rPr>
        <sz val="11"/>
        <color theme="1"/>
        <rFont val="Calibri"/>
        <family val="2"/>
        <charset val="134"/>
        <scheme val="minor"/>
      </rPr>
      <t>: HT29 EVs Scatter
 particle concentration (Particles/mL)</t>
    </r>
  </si>
  <si>
    <r>
      <rPr>
        <b/>
        <sz val="11"/>
        <color theme="1"/>
        <rFont val="Calibri"/>
        <family val="2"/>
        <scheme val="minor"/>
      </rPr>
      <t>Figure 4B</t>
    </r>
    <r>
      <rPr>
        <sz val="11"/>
        <color theme="1"/>
        <rFont val="Calibri"/>
        <family val="2"/>
        <charset val="134"/>
        <scheme val="minor"/>
      </rPr>
      <t>: HEK293 Fluorescence particle%</t>
    </r>
  </si>
  <si>
    <r>
      <rPr>
        <b/>
        <sz val="11"/>
        <rFont val="Calibri"/>
        <family val="2"/>
        <scheme val="minor"/>
      </rPr>
      <t>Figure 4B</t>
    </r>
    <r>
      <rPr>
        <sz val="11"/>
        <rFont val="Calibri"/>
        <family val="2"/>
        <charset val="134"/>
        <scheme val="minor"/>
      </rPr>
      <t>: HT29 Fluorescence particle%</t>
    </r>
  </si>
  <si>
    <t>M1</t>
  </si>
  <si>
    <t>M2</t>
  </si>
  <si>
    <t>M3</t>
  </si>
  <si>
    <t>NA</t>
  </si>
  <si>
    <t>NVS M1</t>
  </si>
  <si>
    <t>NVS M2</t>
  </si>
  <si>
    <t>NVS M3</t>
  </si>
  <si>
    <t>NVS Factor in HEK293</t>
  </si>
  <si>
    <r>
      <rPr>
        <b/>
        <sz val="11"/>
        <color theme="1"/>
        <rFont val="Calibri"/>
        <family val="2"/>
        <scheme val="minor"/>
      </rPr>
      <t>Figure 4C</t>
    </r>
    <r>
      <rPr>
        <sz val="11"/>
        <color theme="1"/>
        <rFont val="Calibri"/>
        <family val="2"/>
        <charset val="134"/>
        <scheme val="minor"/>
      </rPr>
      <t>: HT29 EVs Particle Size Distribution</t>
    </r>
  </si>
  <si>
    <r>
      <rPr>
        <b/>
        <sz val="11"/>
        <color theme="1"/>
        <rFont val="Calibri"/>
        <family val="2"/>
        <scheme val="minor"/>
      </rPr>
      <t>Figure 4D</t>
    </r>
    <r>
      <rPr>
        <sz val="11"/>
        <color theme="1"/>
        <rFont val="Calibri"/>
        <family val="2"/>
        <charset val="134"/>
        <scheme val="minor"/>
      </rPr>
      <t>: HEK293 EVs Particle Size Distribution</t>
    </r>
  </si>
  <si>
    <t>Size / nm</t>
  </si>
  <si>
    <t>647 nm</t>
  </si>
  <si>
    <r>
      <rPr>
        <b/>
        <sz val="11"/>
        <color theme="1"/>
        <rFont val="Calibri"/>
        <family val="2"/>
        <scheme val="minor"/>
      </rPr>
      <t>Figure 5A</t>
    </r>
    <r>
      <rPr>
        <sz val="11"/>
        <color theme="1"/>
        <rFont val="Calibri"/>
        <family val="2"/>
        <charset val="134"/>
        <scheme val="minor"/>
      </rPr>
      <t>: Concentration distribution of EVs and NVEPs</t>
    </r>
    <r>
      <rPr>
        <sz val="11"/>
        <color theme="1"/>
        <rFont val="Calibri"/>
        <family val="2"/>
        <scheme val="minor"/>
      </rPr>
      <t xml:space="preserve"> (Particles/mL)</t>
    </r>
  </si>
  <si>
    <t>NVS Factor in 647 nm (EVs) channel</t>
  </si>
  <si>
    <r>
      <rPr>
        <b/>
        <sz val="11"/>
        <color theme="1"/>
        <rFont val="Calibri"/>
        <family val="2"/>
        <scheme val="minor"/>
      </rPr>
      <t>Figure 5C</t>
    </r>
    <r>
      <rPr>
        <sz val="11"/>
        <color theme="1"/>
        <rFont val="Calibri"/>
        <family val="2"/>
        <charset val="134"/>
        <scheme val="minor"/>
      </rPr>
      <t>: F-NTA 647 nm (EVs) particle concentration</t>
    </r>
    <r>
      <rPr>
        <sz val="11"/>
        <color theme="1"/>
        <rFont val="Calibri"/>
        <family val="2"/>
        <scheme val="minor"/>
      </rPr>
      <t xml:space="preserve"> (Particles/mL)</t>
    </r>
  </si>
  <si>
    <t>647 nm (EVs)</t>
  </si>
  <si>
    <t>488 nm (Lipoproteins)</t>
  </si>
  <si>
    <t>NVS Factor in 488 nm (Lipoproteins) channel</t>
  </si>
  <si>
    <r>
      <rPr>
        <b/>
        <sz val="11"/>
        <color theme="1"/>
        <rFont val="Calibri"/>
        <family val="2"/>
        <scheme val="minor"/>
      </rPr>
      <t>Figure 5C</t>
    </r>
    <r>
      <rPr>
        <sz val="11"/>
        <color theme="1"/>
        <rFont val="Calibri"/>
        <family val="2"/>
        <charset val="134"/>
        <scheme val="minor"/>
      </rPr>
      <t>: F-NTA 488 nm (Lipoproteins) channel particle concentration</t>
    </r>
    <r>
      <rPr>
        <sz val="11"/>
        <color theme="1"/>
        <rFont val="Calibri"/>
        <family val="2"/>
        <scheme val="minor"/>
      </rPr>
      <t xml:space="preserve"> (Particles/mL)</t>
    </r>
  </si>
  <si>
    <r>
      <rPr>
        <b/>
        <sz val="11"/>
        <color theme="1"/>
        <rFont val="Calibri"/>
        <family val="2"/>
        <scheme val="minor"/>
      </rPr>
      <t>Figure 5C</t>
    </r>
    <r>
      <rPr>
        <sz val="11"/>
        <color theme="1"/>
        <rFont val="Calibri"/>
        <family val="2"/>
        <charset val="134"/>
        <scheme val="minor"/>
      </rPr>
      <t>: EV to Lipoprotein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</si>
</sst>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sz val="8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34"/>
      <scheme val="minor"/>
    </font>
    <font>
      <sz val="12"/>
      <color rgb="FF9C5700"/>
      <name val="Calibri"/>
      <family val="2"/>
      <scheme val="minor"/>
    </font>
    <font>
      <sz val="11"/>
      <name val="Calibri"/>
      <family val="2"/>
      <charset val="134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D5600"/>
      <name val="Calibri"/>
      <family val="2"/>
      <scheme val="minor"/>
    </font>
    <font>
      <sz val="11"/>
      <color rgb="FF9D560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EC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E2F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151">
    <xf numFmtId="0" fontId="0" fillId="0" borderId="0" xfId="0"/>
    <xf numFmtId="0" fontId="1" fillId="0" borderId="0" xfId="0" applyFont="1"/>
    <xf numFmtId="1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1" xfId="0" applyBorder="1"/>
    <xf numFmtId="11" fontId="0" fillId="0" borderId="1" xfId="0" applyNumberFormat="1" applyBorder="1"/>
    <xf numFmtId="0" fontId="0" fillId="0" borderId="2" xfId="0" applyBorder="1"/>
    <xf numFmtId="0" fontId="0" fillId="0" borderId="3" xfId="0" applyBorder="1"/>
    <xf numFmtId="11" fontId="0" fillId="0" borderId="3" xfId="0" applyNumberFormat="1" applyBorder="1"/>
    <xf numFmtId="0" fontId="0" fillId="0" borderId="4" xfId="0" applyBorder="1"/>
    <xf numFmtId="11" fontId="0" fillId="0" borderId="5" xfId="0" applyNumberFormat="1" applyBorder="1"/>
    <xf numFmtId="11" fontId="0" fillId="0" borderId="6" xfId="0" applyNumberFormat="1" applyBorder="1"/>
    <xf numFmtId="0" fontId="6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0" xfId="0" applyAlignment="1">
      <alignment vertical="center"/>
    </xf>
    <xf numFmtId="9" fontId="0" fillId="0" borderId="1" xfId="1" applyFont="1" applyFill="1" applyBorder="1"/>
    <xf numFmtId="9" fontId="0" fillId="0" borderId="3" xfId="1" applyFont="1" applyFill="1" applyBorder="1"/>
    <xf numFmtId="9" fontId="0" fillId="0" borderId="5" xfId="1" applyFont="1" applyFill="1" applyBorder="1"/>
    <xf numFmtId="9" fontId="0" fillId="0" borderId="6" xfId="1" applyFont="1" applyFill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9" fontId="8" fillId="0" borderId="1" xfId="1" applyFont="1" applyFill="1" applyBorder="1"/>
    <xf numFmtId="9" fontId="8" fillId="0" borderId="3" xfId="1" applyFont="1" applyFill="1" applyBorder="1"/>
    <xf numFmtId="0" fontId="8" fillId="0" borderId="4" xfId="0" applyFont="1" applyBorder="1"/>
    <xf numFmtId="9" fontId="8" fillId="0" borderId="5" xfId="1" applyFont="1" applyFill="1" applyBorder="1"/>
    <xf numFmtId="9" fontId="8" fillId="0" borderId="6" xfId="1" applyFont="1" applyFill="1" applyBorder="1"/>
    <xf numFmtId="0" fontId="11" fillId="2" borderId="2" xfId="2" applyFont="1" applyBorder="1"/>
    <xf numFmtId="0" fontId="11" fillId="2" borderId="1" xfId="2" applyFont="1" applyBorder="1"/>
    <xf numFmtId="0" fontId="11" fillId="2" borderId="3" xfId="2" applyFont="1" applyBorder="1"/>
    <xf numFmtId="11" fontId="11" fillId="2" borderId="1" xfId="2" applyNumberFormat="1" applyFont="1" applyBorder="1"/>
    <xf numFmtId="11" fontId="11" fillId="2" borderId="3" xfId="2" applyNumberFormat="1" applyFont="1" applyBorder="1"/>
    <xf numFmtId="0" fontId="11" fillId="2" borderId="4" xfId="2" applyFont="1" applyBorder="1"/>
    <xf numFmtId="11" fontId="11" fillId="2" borderId="5" xfId="2" applyNumberFormat="1" applyFont="1" applyBorder="1"/>
    <xf numFmtId="11" fontId="11" fillId="2" borderId="6" xfId="2" applyNumberFormat="1" applyFont="1" applyBorder="1"/>
    <xf numFmtId="0" fontId="1" fillId="0" borderId="2" xfId="0" applyFont="1" applyBorder="1" applyAlignment="1">
      <alignment horizontal="center" vertical="center"/>
    </xf>
    <xf numFmtId="0" fontId="12" fillId="3" borderId="2" xfId="2" applyFont="1" applyFill="1" applyBorder="1"/>
    <xf numFmtId="0" fontId="12" fillId="3" borderId="1" xfId="2" applyFont="1" applyFill="1" applyBorder="1"/>
    <xf numFmtId="0" fontId="12" fillId="3" borderId="3" xfId="2" applyFont="1" applyFill="1" applyBorder="1"/>
    <xf numFmtId="0" fontId="12" fillId="3" borderId="4" xfId="2" applyFont="1" applyFill="1" applyBorder="1"/>
    <xf numFmtId="0" fontId="13" fillId="3" borderId="4" xfId="0" applyFont="1" applyFill="1" applyBorder="1"/>
    <xf numFmtId="0" fontId="13" fillId="3" borderId="6" xfId="0" applyFont="1" applyFill="1" applyBorder="1"/>
    <xf numFmtId="11" fontId="13" fillId="3" borderId="1" xfId="0" applyNumberFormat="1" applyFont="1" applyFill="1" applyBorder="1"/>
    <xf numFmtId="11" fontId="13" fillId="3" borderId="3" xfId="0" applyNumberFormat="1" applyFont="1" applyFill="1" applyBorder="1"/>
    <xf numFmtId="11" fontId="13" fillId="3" borderId="5" xfId="0" applyNumberFormat="1" applyFont="1" applyFill="1" applyBorder="1"/>
    <xf numFmtId="11" fontId="13" fillId="3" borderId="6" xfId="0" applyNumberFormat="1" applyFont="1" applyFill="1" applyBorder="1"/>
    <xf numFmtId="11" fontId="12" fillId="3" borderId="1" xfId="0" applyNumberFormat="1" applyFont="1" applyFill="1" applyBorder="1"/>
    <xf numFmtId="11" fontId="12" fillId="3" borderId="3" xfId="0" applyNumberFormat="1" applyFont="1" applyFill="1" applyBorder="1"/>
    <xf numFmtId="11" fontId="12" fillId="3" borderId="5" xfId="0" applyNumberFormat="1" applyFont="1" applyFill="1" applyBorder="1"/>
    <xf numFmtId="11" fontId="12" fillId="3" borderId="6" xfId="0" applyNumberFormat="1" applyFont="1" applyFill="1" applyBorder="1"/>
    <xf numFmtId="10" fontId="0" fillId="0" borderId="1" xfId="1" applyNumberFormat="1" applyFont="1" applyBorder="1"/>
    <xf numFmtId="10" fontId="0" fillId="0" borderId="3" xfId="1" applyNumberFormat="1" applyFont="1" applyBorder="1"/>
    <xf numFmtId="10" fontId="0" fillId="0" borderId="5" xfId="1" applyNumberFormat="1" applyFont="1" applyBorder="1"/>
    <xf numFmtId="10" fontId="0" fillId="0" borderId="6" xfId="1" applyNumberFormat="1" applyFont="1" applyBorder="1"/>
    <xf numFmtId="9" fontId="0" fillId="0" borderId="0" xfId="1" applyFont="1" applyFill="1"/>
    <xf numFmtId="10" fontId="0" fillId="0" borderId="0" xfId="1" applyNumberFormat="1" applyFont="1" applyFill="1"/>
    <xf numFmtId="10" fontId="0" fillId="0" borderId="0" xfId="0" applyNumberFormat="1"/>
    <xf numFmtId="0" fontId="0" fillId="4" borderId="2" xfId="0" applyFill="1" applyBorder="1" applyAlignment="1">
      <alignment horizontal="left"/>
    </xf>
    <xf numFmtId="2" fontId="0" fillId="4" borderId="3" xfId="0" applyNumberFormat="1" applyFill="1" applyBorder="1"/>
    <xf numFmtId="0" fontId="0" fillId="4" borderId="2" xfId="0" applyFill="1" applyBorder="1"/>
    <xf numFmtId="0" fontId="1" fillId="4" borderId="1" xfId="0" applyFont="1" applyFill="1" applyBorder="1"/>
    <xf numFmtId="0" fontId="1" fillId="4" borderId="5" xfId="0" applyFont="1" applyFill="1" applyBorder="1"/>
    <xf numFmtId="0" fontId="0" fillId="5" borderId="2" xfId="0" applyFill="1" applyBorder="1" applyAlignment="1">
      <alignment horizontal="left"/>
    </xf>
    <xf numFmtId="2" fontId="0" fillId="5" borderId="3" xfId="0" applyNumberFormat="1" applyFill="1" applyBorder="1"/>
    <xf numFmtId="0" fontId="0" fillId="5" borderId="2" xfId="0" applyFill="1" applyBorder="1"/>
    <xf numFmtId="0" fontId="1" fillId="5" borderId="1" xfId="0" applyFont="1" applyFill="1" applyBorder="1"/>
    <xf numFmtId="0" fontId="1" fillId="5" borderId="3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0" fillId="5" borderId="1" xfId="0" applyFill="1" applyBorder="1"/>
    <xf numFmtId="0" fontId="0" fillId="5" borderId="3" xfId="0" applyFill="1" applyBorder="1"/>
    <xf numFmtId="11" fontId="0" fillId="5" borderId="1" xfId="0" applyNumberFormat="1" applyFill="1" applyBorder="1"/>
    <xf numFmtId="11" fontId="0" fillId="5" borderId="3" xfId="0" applyNumberFormat="1" applyFill="1" applyBorder="1"/>
    <xf numFmtId="0" fontId="0" fillId="4" borderId="1" xfId="0" applyFill="1" applyBorder="1"/>
    <xf numFmtId="0" fontId="0" fillId="4" borderId="3" xfId="0" applyFill="1" applyBorder="1"/>
    <xf numFmtId="11" fontId="0" fillId="4" borderId="1" xfId="0" applyNumberFormat="1" applyFill="1" applyBorder="1"/>
    <xf numFmtId="11" fontId="0" fillId="4" borderId="3" xfId="0" applyNumberFormat="1" applyFill="1" applyBorder="1"/>
    <xf numFmtId="0" fontId="0" fillId="4" borderId="0" xfId="0" applyFill="1"/>
    <xf numFmtId="0" fontId="0" fillId="5" borderId="0" xfId="0" applyFill="1"/>
    <xf numFmtId="0" fontId="0" fillId="0" borderId="2" xfId="0" applyBorder="1" applyAlignment="1">
      <alignment horizontal="left"/>
    </xf>
    <xf numFmtId="2" fontId="0" fillId="0" borderId="3" xfId="0" applyNumberFormat="1" applyBorder="1"/>
    <xf numFmtId="0" fontId="0" fillId="0" borderId="17" xfId="0" applyBorder="1"/>
    <xf numFmtId="11" fontId="0" fillId="0" borderId="18" xfId="0" applyNumberFormat="1" applyBorder="1"/>
    <xf numFmtId="11" fontId="0" fillId="0" borderId="19" xfId="0" applyNumberFormat="1" applyBorder="1"/>
    <xf numFmtId="0" fontId="13" fillId="3" borderId="2" xfId="0" applyFont="1" applyFill="1" applyBorder="1"/>
    <xf numFmtId="0" fontId="13" fillId="3" borderId="1" xfId="0" applyFont="1" applyFill="1" applyBorder="1"/>
    <xf numFmtId="0" fontId="13" fillId="3" borderId="3" xfId="0" applyFont="1" applyFill="1" applyBorder="1"/>
    <xf numFmtId="164" fontId="13" fillId="3" borderId="6" xfId="0" applyNumberFormat="1" applyFont="1" applyFill="1" applyBorder="1"/>
    <xf numFmtId="11" fontId="1" fillId="0" borderId="1" xfId="0" applyNumberFormat="1" applyFont="1" applyBorder="1"/>
    <xf numFmtId="11" fontId="1" fillId="0" borderId="3" xfId="0" applyNumberFormat="1" applyFont="1" applyBorder="1"/>
    <xf numFmtId="11" fontId="1" fillId="0" borderId="5" xfId="0" applyNumberFormat="1" applyFont="1" applyBorder="1"/>
    <xf numFmtId="11" fontId="1" fillId="0" borderId="6" xfId="0" applyNumberFormat="1" applyFont="1" applyBorder="1"/>
    <xf numFmtId="0" fontId="13" fillId="3" borderId="10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2" borderId="0" xfId="2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3" borderId="0" xfId="2" applyFont="1" applyFill="1" applyAlignment="1">
      <alignment horizontal="left"/>
    </xf>
    <xf numFmtId="0" fontId="0" fillId="5" borderId="10" xfId="0" applyFill="1" applyBorder="1" applyAlignment="1">
      <alignment horizontal="center" wrapText="1"/>
    </xf>
    <xf numFmtId="0" fontId="0" fillId="5" borderId="12" xfId="0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wrapText="1"/>
    </xf>
    <xf numFmtId="0" fontId="0" fillId="4" borderId="12" xfId="0" applyFill="1" applyBorder="1" applyAlignment="1">
      <alignment horizontal="center"/>
    </xf>
    <xf numFmtId="0" fontId="0" fillId="0" borderId="0" xfId="0" applyFill="1"/>
  </cellXfs>
  <cellStyles count="3">
    <cellStyle name="Neutral" xfId="2" builtinId="2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EC9C"/>
      <color rgb="FF9D5600"/>
      <color rgb="FFFDE2F3"/>
      <color rgb="FFFFD1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271B-7CCD-4DEE-A008-06E9AAFB4B6A}">
  <dimension ref="A1:X56"/>
  <sheetViews>
    <sheetView topLeftCell="A3" zoomScaleNormal="75" workbookViewId="0">
      <selection activeCell="L34" sqref="L34"/>
    </sheetView>
  </sheetViews>
  <sheetFormatPr baseColWidth="10" defaultColWidth="8.83203125" defaultRowHeight="15" x14ac:dyDescent="0.2"/>
  <cols>
    <col min="1" max="1" width="9.33203125" customWidth="1"/>
    <col min="2" max="5" width="9" bestFit="1" customWidth="1"/>
    <col min="8" max="11" width="9" bestFit="1" customWidth="1"/>
    <col min="15" max="16" width="9" bestFit="1" customWidth="1"/>
    <col min="17" max="22" width="9.1640625" bestFit="1" customWidth="1"/>
    <col min="23" max="25" width="9" bestFit="1" customWidth="1"/>
    <col min="26" max="26" width="9.1640625" bestFit="1" customWidth="1"/>
    <col min="27" max="28" width="10.1640625" bestFit="1" customWidth="1"/>
    <col min="29" max="29" width="10.33203125" bestFit="1" customWidth="1"/>
    <col min="30" max="32" width="9" bestFit="1" customWidth="1"/>
    <col min="38" max="38" width="9" bestFit="1" customWidth="1"/>
    <col min="39" max="41" width="10.1640625" bestFit="1" customWidth="1"/>
    <col min="42" max="42" width="9" bestFit="1" customWidth="1"/>
  </cols>
  <sheetData>
    <row r="1" spans="1:24" x14ac:dyDescent="0.2">
      <c r="A1" t="s">
        <v>0</v>
      </c>
      <c r="C1" t="s">
        <v>1</v>
      </c>
      <c r="E1" t="s">
        <v>2</v>
      </c>
      <c r="G1" t="s">
        <v>3</v>
      </c>
      <c r="I1" s="14" t="s">
        <v>4</v>
      </c>
    </row>
    <row r="2" spans="1:24" x14ac:dyDescent="0.2">
      <c r="A2" t="s">
        <v>5</v>
      </c>
      <c r="C2" s="106" t="s">
        <v>6</v>
      </c>
      <c r="D2" s="106"/>
      <c r="E2" s="106"/>
      <c r="F2" s="106"/>
      <c r="H2" s="114" t="s">
        <v>7</v>
      </c>
      <c r="I2" s="114"/>
      <c r="J2" s="114"/>
      <c r="L2" s="114" t="s">
        <v>8</v>
      </c>
      <c r="M2" s="114"/>
      <c r="N2" s="114"/>
    </row>
    <row r="3" spans="1:24" ht="18" customHeight="1" thickBot="1" x14ac:dyDescent="0.25"/>
    <row r="4" spans="1:24" ht="39" customHeight="1" x14ac:dyDescent="0.2">
      <c r="B4" s="107" t="s">
        <v>9</v>
      </c>
      <c r="C4" s="108"/>
      <c r="D4" s="108"/>
      <c r="E4" s="108"/>
      <c r="F4" s="109"/>
      <c r="H4" s="107" t="s">
        <v>10</v>
      </c>
      <c r="I4" s="110"/>
      <c r="J4" s="110"/>
      <c r="K4" s="110"/>
      <c r="L4" s="111"/>
      <c r="N4" s="103" t="s">
        <v>11</v>
      </c>
      <c r="O4" s="104"/>
      <c r="P4" s="104"/>
      <c r="Q4" s="104"/>
      <c r="R4" s="105"/>
      <c r="T4" s="103" t="s">
        <v>12</v>
      </c>
      <c r="U4" s="104"/>
      <c r="V4" s="104"/>
      <c r="W4" s="104"/>
      <c r="X4" s="105"/>
    </row>
    <row r="5" spans="1:24" x14ac:dyDescent="0.2">
      <c r="B5" s="8"/>
      <c r="C5" s="6" t="s">
        <v>13</v>
      </c>
      <c r="D5" s="6" t="s">
        <v>14</v>
      </c>
      <c r="E5" s="6" t="s">
        <v>15</v>
      </c>
      <c r="F5" s="9" t="s">
        <v>16</v>
      </c>
      <c r="H5" s="8"/>
      <c r="I5" s="6" t="s">
        <v>13</v>
      </c>
      <c r="J5" s="6" t="s">
        <v>14</v>
      </c>
      <c r="K5" s="6" t="s">
        <v>15</v>
      </c>
      <c r="L5" s="9" t="s">
        <v>16</v>
      </c>
      <c r="N5" s="8"/>
      <c r="O5" s="6" t="s">
        <v>13</v>
      </c>
      <c r="P5" s="6" t="s">
        <v>14</v>
      </c>
      <c r="Q5" s="6" t="s">
        <v>15</v>
      </c>
      <c r="R5" s="9" t="s">
        <v>16</v>
      </c>
      <c r="T5" s="8"/>
      <c r="U5" s="6" t="s">
        <v>13</v>
      </c>
      <c r="V5" s="6" t="s">
        <v>14</v>
      </c>
      <c r="W5" s="6" t="s">
        <v>15</v>
      </c>
      <c r="X5" s="9" t="s">
        <v>16</v>
      </c>
    </row>
    <row r="6" spans="1:24" x14ac:dyDescent="0.2">
      <c r="B6" s="8" t="s">
        <v>17</v>
      </c>
      <c r="C6" s="7">
        <v>0</v>
      </c>
      <c r="D6" s="7">
        <v>0</v>
      </c>
      <c r="E6" s="7">
        <v>0</v>
      </c>
      <c r="F6" s="10">
        <v>0</v>
      </c>
      <c r="H6" s="8" t="s">
        <v>17</v>
      </c>
      <c r="I6" s="7">
        <v>8100000</v>
      </c>
      <c r="J6" s="7">
        <v>85000000</v>
      </c>
      <c r="K6" s="7">
        <v>45000000</v>
      </c>
      <c r="L6" s="10">
        <v>13000000</v>
      </c>
      <c r="N6" s="8" t="s">
        <v>17</v>
      </c>
      <c r="O6" s="7">
        <v>4500000</v>
      </c>
      <c r="P6" s="7">
        <v>16000000</v>
      </c>
      <c r="Q6" s="7">
        <v>11000000</v>
      </c>
      <c r="R6" s="10">
        <v>9900000</v>
      </c>
      <c r="T6" s="8" t="s">
        <v>17</v>
      </c>
      <c r="U6" s="7">
        <v>9000000</v>
      </c>
      <c r="V6" s="7">
        <v>77000000</v>
      </c>
      <c r="W6" s="7">
        <v>170000000</v>
      </c>
      <c r="X6" s="10">
        <v>190000000</v>
      </c>
    </row>
    <row r="7" spans="1:24" x14ac:dyDescent="0.2">
      <c r="B7" s="8" t="s">
        <v>18</v>
      </c>
      <c r="C7" s="7">
        <v>0</v>
      </c>
      <c r="D7" s="7">
        <v>0</v>
      </c>
      <c r="E7" s="7">
        <v>900000</v>
      </c>
      <c r="F7" s="10">
        <v>900000</v>
      </c>
      <c r="H7" s="8" t="s">
        <v>18</v>
      </c>
      <c r="I7" s="7">
        <v>20000000</v>
      </c>
      <c r="J7" s="7">
        <v>90000000</v>
      </c>
      <c r="K7" s="7">
        <v>47000000</v>
      </c>
      <c r="L7" s="10">
        <v>21000000</v>
      </c>
      <c r="N7" s="8" t="s">
        <v>18</v>
      </c>
      <c r="O7" s="7">
        <v>7200000</v>
      </c>
      <c r="P7" s="7">
        <v>14000000</v>
      </c>
      <c r="Q7" s="7">
        <v>12000000</v>
      </c>
      <c r="R7" s="10">
        <v>11000000</v>
      </c>
      <c r="T7" s="8" t="s">
        <v>18</v>
      </c>
      <c r="U7" s="7">
        <v>9000000</v>
      </c>
      <c r="V7" s="7">
        <v>95000000</v>
      </c>
      <c r="W7" s="7">
        <v>220000000</v>
      </c>
      <c r="X7" s="10">
        <v>210000000</v>
      </c>
    </row>
    <row r="8" spans="1:24" x14ac:dyDescent="0.2">
      <c r="B8" s="8" t="s">
        <v>19</v>
      </c>
      <c r="C8" s="7">
        <v>0</v>
      </c>
      <c r="D8" s="7">
        <v>0</v>
      </c>
      <c r="E8" s="7">
        <v>1800000</v>
      </c>
      <c r="F8" s="10">
        <v>900000</v>
      </c>
      <c r="H8" s="8" t="s">
        <v>19</v>
      </c>
      <c r="I8" s="7">
        <v>25000000</v>
      </c>
      <c r="J8" s="7">
        <v>100000000</v>
      </c>
      <c r="K8" s="7">
        <v>54000000</v>
      </c>
      <c r="L8" s="10">
        <v>25000000</v>
      </c>
      <c r="N8" s="8" t="s">
        <v>19</v>
      </c>
      <c r="O8" s="7">
        <v>8100000</v>
      </c>
      <c r="P8" s="7">
        <v>13000000</v>
      </c>
      <c r="Q8" s="7">
        <v>7200000</v>
      </c>
      <c r="R8" s="10">
        <v>9900000</v>
      </c>
      <c r="T8" s="8" t="s">
        <v>19</v>
      </c>
      <c r="U8" s="7">
        <v>12000000</v>
      </c>
      <c r="V8" s="7">
        <v>83000000</v>
      </c>
      <c r="W8" s="7">
        <v>270000000</v>
      </c>
      <c r="X8" s="10">
        <v>250000000</v>
      </c>
    </row>
    <row r="9" spans="1:24" x14ac:dyDescent="0.2">
      <c r="B9" s="8" t="s">
        <v>20</v>
      </c>
      <c r="C9" s="7">
        <v>0</v>
      </c>
      <c r="D9" s="7">
        <v>900000</v>
      </c>
      <c r="E9" s="7">
        <v>900000</v>
      </c>
      <c r="F9" s="10">
        <v>0</v>
      </c>
      <c r="H9" s="8" t="s">
        <v>20</v>
      </c>
      <c r="I9" s="7">
        <v>25000000</v>
      </c>
      <c r="J9" s="7">
        <v>120000000</v>
      </c>
      <c r="K9" s="7">
        <v>47000000</v>
      </c>
      <c r="L9" s="10"/>
      <c r="N9" s="8" t="s">
        <v>20</v>
      </c>
      <c r="O9" s="7">
        <v>9000000</v>
      </c>
      <c r="P9" s="7">
        <v>13000000</v>
      </c>
      <c r="Q9" s="7">
        <v>9000000</v>
      </c>
      <c r="R9" s="10">
        <v>13000000</v>
      </c>
      <c r="T9" s="8" t="s">
        <v>20</v>
      </c>
      <c r="U9" s="7">
        <v>8100000</v>
      </c>
      <c r="V9" s="7">
        <v>68000000</v>
      </c>
      <c r="W9" s="7">
        <v>260000000</v>
      </c>
      <c r="X9" s="10">
        <v>320000000</v>
      </c>
    </row>
    <row r="10" spans="1:24" x14ac:dyDescent="0.2">
      <c r="B10" s="8" t="s">
        <v>21</v>
      </c>
      <c r="C10" s="7">
        <v>0</v>
      </c>
      <c r="D10" s="7">
        <v>0</v>
      </c>
      <c r="E10" s="7">
        <v>1800000</v>
      </c>
      <c r="F10" s="10">
        <v>0</v>
      </c>
      <c r="H10" s="8" t="s">
        <v>21</v>
      </c>
      <c r="I10" s="7">
        <v>35000000</v>
      </c>
      <c r="J10" s="7">
        <v>130000000</v>
      </c>
      <c r="K10" s="7">
        <v>45000000</v>
      </c>
      <c r="L10" s="10">
        <v>32000000</v>
      </c>
      <c r="N10" s="8" t="s">
        <v>21</v>
      </c>
      <c r="O10" s="7">
        <v>8100000</v>
      </c>
      <c r="P10" s="7">
        <v>21000000</v>
      </c>
      <c r="Q10" s="7">
        <v>7200000</v>
      </c>
      <c r="R10" s="10">
        <v>13000000</v>
      </c>
      <c r="T10" s="8" t="s">
        <v>21</v>
      </c>
      <c r="U10" s="7">
        <v>4500000</v>
      </c>
      <c r="V10" s="7">
        <v>92000000</v>
      </c>
      <c r="W10" s="7">
        <v>260000000</v>
      </c>
      <c r="X10" s="10">
        <v>290000000</v>
      </c>
    </row>
    <row r="11" spans="1:24" x14ac:dyDescent="0.2">
      <c r="B11" s="8" t="s">
        <v>22</v>
      </c>
      <c r="C11" s="7">
        <v>0</v>
      </c>
      <c r="D11" s="7">
        <v>1800000</v>
      </c>
      <c r="E11" s="7">
        <v>1800000</v>
      </c>
      <c r="F11" s="10">
        <v>1800000</v>
      </c>
      <c r="H11" s="8" t="s">
        <v>22</v>
      </c>
      <c r="I11" s="7">
        <v>37000000</v>
      </c>
      <c r="J11" s="7">
        <v>120000000</v>
      </c>
      <c r="K11" s="7">
        <v>68000000</v>
      </c>
      <c r="L11" s="10"/>
      <c r="N11" s="8" t="s">
        <v>22</v>
      </c>
      <c r="O11" s="7">
        <v>7200000</v>
      </c>
      <c r="P11" s="7">
        <v>27000000</v>
      </c>
      <c r="Q11" s="7">
        <v>11000000</v>
      </c>
      <c r="R11" s="10">
        <v>7200000</v>
      </c>
      <c r="T11" s="8" t="s">
        <v>22</v>
      </c>
      <c r="U11" s="7">
        <v>13000000</v>
      </c>
      <c r="V11" s="7">
        <v>88000000</v>
      </c>
      <c r="W11" s="7">
        <v>260000000</v>
      </c>
      <c r="X11" s="10">
        <v>340000000</v>
      </c>
    </row>
    <row r="12" spans="1:24" x14ac:dyDescent="0.2">
      <c r="B12" s="8" t="s">
        <v>23</v>
      </c>
      <c r="C12" s="7">
        <v>0</v>
      </c>
      <c r="D12" s="7">
        <v>1800000</v>
      </c>
      <c r="E12" s="7">
        <v>2700000</v>
      </c>
      <c r="F12" s="10">
        <v>0</v>
      </c>
      <c r="H12" s="8" t="s">
        <v>23</v>
      </c>
      <c r="I12" s="7">
        <v>21000000</v>
      </c>
      <c r="J12" s="7">
        <v>68000000</v>
      </c>
      <c r="K12" s="7">
        <v>43000000</v>
      </c>
      <c r="L12" s="10">
        <v>13000000</v>
      </c>
      <c r="N12" s="8" t="s">
        <v>23</v>
      </c>
      <c r="O12" s="7">
        <v>8100000</v>
      </c>
      <c r="P12" s="7">
        <v>15000000</v>
      </c>
      <c r="Q12" s="7">
        <v>9900000</v>
      </c>
      <c r="R12" s="10">
        <v>12000000</v>
      </c>
      <c r="T12" s="8" t="s">
        <v>23</v>
      </c>
      <c r="U12" s="7">
        <v>17000000</v>
      </c>
      <c r="V12" s="7">
        <v>99000000</v>
      </c>
      <c r="W12" s="7">
        <v>200000000</v>
      </c>
      <c r="X12" s="10">
        <v>250000000</v>
      </c>
    </row>
    <row r="13" spans="1:24" x14ac:dyDescent="0.2">
      <c r="B13" s="8" t="s">
        <v>24</v>
      </c>
      <c r="C13" s="7">
        <v>0</v>
      </c>
      <c r="D13" s="7">
        <v>0</v>
      </c>
      <c r="E13" s="7">
        <v>4500000</v>
      </c>
      <c r="F13" s="10">
        <v>900000</v>
      </c>
      <c r="H13" s="8" t="s">
        <v>24</v>
      </c>
      <c r="I13" s="7">
        <v>37000000</v>
      </c>
      <c r="J13" s="7">
        <v>120000000</v>
      </c>
      <c r="K13" s="7">
        <v>57000000</v>
      </c>
      <c r="L13" s="10">
        <v>18000000</v>
      </c>
      <c r="N13" s="8" t="s">
        <v>24</v>
      </c>
      <c r="O13" s="7">
        <v>9900000</v>
      </c>
      <c r="P13" s="7">
        <v>21000000</v>
      </c>
      <c r="Q13" s="7">
        <v>11000000</v>
      </c>
      <c r="R13" s="10">
        <v>13000000</v>
      </c>
      <c r="T13" s="8" t="s">
        <v>24</v>
      </c>
      <c r="U13" s="7">
        <v>5400000</v>
      </c>
      <c r="V13" s="7">
        <v>100000000</v>
      </c>
      <c r="W13" s="7">
        <v>270000000</v>
      </c>
      <c r="X13" s="10">
        <v>320000000</v>
      </c>
    </row>
    <row r="14" spans="1:24" x14ac:dyDescent="0.2">
      <c r="B14" s="8" t="s">
        <v>25</v>
      </c>
      <c r="C14" s="7">
        <v>1800000</v>
      </c>
      <c r="D14" s="7">
        <v>2700000</v>
      </c>
      <c r="E14" s="7">
        <v>3600000</v>
      </c>
      <c r="F14" s="10">
        <v>1800000</v>
      </c>
      <c r="H14" s="8" t="s">
        <v>25</v>
      </c>
      <c r="I14" s="7">
        <v>20000000</v>
      </c>
      <c r="J14" s="7">
        <v>96000000</v>
      </c>
      <c r="K14" s="7">
        <v>56000000</v>
      </c>
      <c r="L14" s="10">
        <v>25000000</v>
      </c>
      <c r="N14" s="8" t="s">
        <v>25</v>
      </c>
      <c r="O14" s="7">
        <v>9000000</v>
      </c>
      <c r="P14" s="7">
        <v>26000000</v>
      </c>
      <c r="Q14" s="7">
        <v>19000000</v>
      </c>
      <c r="R14" s="10">
        <v>30000000</v>
      </c>
      <c r="T14" s="8" t="s">
        <v>25</v>
      </c>
      <c r="U14" s="7">
        <v>11000000</v>
      </c>
      <c r="V14" s="7">
        <v>88000000</v>
      </c>
      <c r="W14" s="7">
        <v>250000000</v>
      </c>
      <c r="X14" s="10">
        <v>300000000</v>
      </c>
    </row>
    <row r="15" spans="1:24" x14ac:dyDescent="0.2">
      <c r="B15" s="8" t="s">
        <v>26</v>
      </c>
      <c r="C15" s="7">
        <v>900000</v>
      </c>
      <c r="D15" s="7">
        <v>900000</v>
      </c>
      <c r="E15" s="7">
        <v>3600000</v>
      </c>
      <c r="F15" s="10">
        <v>1800000</v>
      </c>
      <c r="H15" s="8" t="s">
        <v>26</v>
      </c>
      <c r="I15" s="7">
        <v>28000000</v>
      </c>
      <c r="J15" s="7">
        <v>32000000</v>
      </c>
      <c r="K15" s="7">
        <v>57000000</v>
      </c>
      <c r="L15" s="10">
        <v>32000000</v>
      </c>
      <c r="N15" s="8" t="s">
        <v>26</v>
      </c>
      <c r="O15" s="7">
        <v>9000000</v>
      </c>
      <c r="P15" s="7">
        <v>26000000</v>
      </c>
      <c r="Q15" s="7">
        <v>18000000</v>
      </c>
      <c r="R15" s="10">
        <v>17000000</v>
      </c>
      <c r="T15" s="8" t="s">
        <v>26</v>
      </c>
      <c r="U15" s="7">
        <v>14000000</v>
      </c>
      <c r="V15" s="7">
        <v>100000000</v>
      </c>
      <c r="W15" s="7">
        <v>240000000</v>
      </c>
      <c r="X15" s="10">
        <v>260000000</v>
      </c>
    </row>
    <row r="16" spans="1:24" ht="16" thickBot="1" x14ac:dyDescent="0.25">
      <c r="B16" s="11" t="s">
        <v>27</v>
      </c>
      <c r="C16" s="12">
        <v>900000</v>
      </c>
      <c r="D16" s="12">
        <v>1800000</v>
      </c>
      <c r="E16" s="12">
        <v>3600000</v>
      </c>
      <c r="F16" s="13">
        <v>0</v>
      </c>
      <c r="H16" s="89" t="s">
        <v>27</v>
      </c>
      <c r="I16" s="90">
        <v>29000000</v>
      </c>
      <c r="J16" s="90">
        <v>66000000</v>
      </c>
      <c r="K16" s="90">
        <v>50000000</v>
      </c>
      <c r="L16" s="91">
        <v>25000000</v>
      </c>
      <c r="N16" s="11" t="s">
        <v>27</v>
      </c>
      <c r="O16" s="12">
        <v>8100000</v>
      </c>
      <c r="P16" s="12">
        <v>26000000</v>
      </c>
      <c r="Q16" s="12">
        <v>13000000</v>
      </c>
      <c r="R16" s="13">
        <v>14000000</v>
      </c>
      <c r="T16" s="8" t="s">
        <v>27</v>
      </c>
      <c r="U16" s="7">
        <v>9900000</v>
      </c>
      <c r="V16" s="7">
        <v>90000000</v>
      </c>
      <c r="W16" s="7">
        <v>210000000</v>
      </c>
      <c r="X16" s="10">
        <v>260000000</v>
      </c>
    </row>
    <row r="17" spans="2:24" ht="16" thickBot="1" x14ac:dyDescent="0.25">
      <c r="H17" s="92"/>
      <c r="I17" s="93" t="s">
        <v>28</v>
      </c>
      <c r="J17" s="93" t="s">
        <v>29</v>
      </c>
      <c r="K17" s="93" t="s">
        <v>30</v>
      </c>
      <c r="L17" s="94" t="s">
        <v>31</v>
      </c>
      <c r="T17" s="92"/>
      <c r="U17" s="93" t="s">
        <v>28</v>
      </c>
      <c r="V17" s="93" t="s">
        <v>29</v>
      </c>
      <c r="W17" s="93" t="s">
        <v>30</v>
      </c>
      <c r="X17" s="94" t="s">
        <v>31</v>
      </c>
    </row>
    <row r="18" spans="2:24" ht="15" customHeight="1" x14ac:dyDescent="0.2">
      <c r="B18" s="112" t="s">
        <v>32</v>
      </c>
      <c r="C18" s="113"/>
      <c r="H18" s="92" t="s">
        <v>17</v>
      </c>
      <c r="I18" s="50">
        <f t="shared" ref="I18:I28" si="0">I6*1.126</f>
        <v>9120600</v>
      </c>
      <c r="J18" s="50">
        <f t="shared" ref="J18:K18" si="1">J6*1.126</f>
        <v>95709999.999999985</v>
      </c>
      <c r="K18" s="50">
        <f t="shared" si="1"/>
        <v>50669999.999999993</v>
      </c>
      <c r="L18" s="51">
        <f>L6*1.126</f>
        <v>14637999.999999998</v>
      </c>
      <c r="N18" s="112" t="s">
        <v>33</v>
      </c>
      <c r="O18" s="113"/>
      <c r="T18" s="92" t="s">
        <v>17</v>
      </c>
      <c r="U18" s="50">
        <f>U6*1.796</f>
        <v>16164000</v>
      </c>
      <c r="V18" s="50">
        <f t="shared" ref="V18:X18" si="2">V6*1.796</f>
        <v>138292000</v>
      </c>
      <c r="W18" s="50">
        <f t="shared" si="2"/>
        <v>305320000</v>
      </c>
      <c r="X18" s="51">
        <f t="shared" si="2"/>
        <v>341240000</v>
      </c>
    </row>
    <row r="19" spans="2:24" x14ac:dyDescent="0.2">
      <c r="B19" s="87" t="s">
        <v>34</v>
      </c>
      <c r="C19" s="88">
        <v>143</v>
      </c>
      <c r="H19" s="92" t="s">
        <v>18</v>
      </c>
      <c r="I19" s="50">
        <f t="shared" si="0"/>
        <v>22519999.999999996</v>
      </c>
      <c r="J19" s="50">
        <f t="shared" ref="J19:K28" si="3">J7*1.126</f>
        <v>101339999.99999999</v>
      </c>
      <c r="K19" s="50">
        <f t="shared" si="3"/>
        <v>52921999.999999993</v>
      </c>
      <c r="L19" s="51">
        <f>L7*1.126</f>
        <v>23645999.999999996</v>
      </c>
      <c r="N19" s="87" t="s">
        <v>34</v>
      </c>
      <c r="O19" s="88">
        <v>88</v>
      </c>
      <c r="T19" s="92" t="s">
        <v>18</v>
      </c>
      <c r="U19" s="50">
        <f t="shared" ref="U19:X28" si="4">U7*1.796</f>
        <v>16164000</v>
      </c>
      <c r="V19" s="50">
        <f t="shared" si="4"/>
        <v>170620000</v>
      </c>
      <c r="W19" s="50">
        <f t="shared" si="4"/>
        <v>395120000</v>
      </c>
      <c r="X19" s="51">
        <f t="shared" si="4"/>
        <v>377160000</v>
      </c>
    </row>
    <row r="20" spans="2:24" x14ac:dyDescent="0.2">
      <c r="B20" s="8" t="s">
        <v>35</v>
      </c>
      <c r="C20" s="88">
        <v>127</v>
      </c>
      <c r="H20" s="92" t="s">
        <v>19</v>
      </c>
      <c r="I20" s="50">
        <f t="shared" si="0"/>
        <v>28149999.999999996</v>
      </c>
      <c r="J20" s="50">
        <f t="shared" si="3"/>
        <v>112599999.99999999</v>
      </c>
      <c r="K20" s="50">
        <f t="shared" si="3"/>
        <v>60803999.999999993</v>
      </c>
      <c r="L20" s="51">
        <f>L8*1.126</f>
        <v>28149999.999999996</v>
      </c>
      <c r="N20" s="8" t="s">
        <v>35</v>
      </c>
      <c r="O20" s="88">
        <v>49</v>
      </c>
      <c r="T20" s="92" t="s">
        <v>19</v>
      </c>
      <c r="U20" s="50">
        <f t="shared" si="4"/>
        <v>21552000</v>
      </c>
      <c r="V20" s="50">
        <f t="shared" si="4"/>
        <v>149068000</v>
      </c>
      <c r="W20" s="50">
        <f t="shared" si="4"/>
        <v>484920000</v>
      </c>
      <c r="X20" s="51">
        <f t="shared" si="4"/>
        <v>449000000</v>
      </c>
    </row>
    <row r="21" spans="2:24" ht="16" thickBot="1" x14ac:dyDescent="0.25">
      <c r="B21" s="48" t="s">
        <v>36</v>
      </c>
      <c r="C21" s="95">
        <f>C19/C20</f>
        <v>1.1259842519685039</v>
      </c>
      <c r="H21" s="92" t="s">
        <v>20</v>
      </c>
      <c r="I21" s="50">
        <f t="shared" si="0"/>
        <v>28149999.999999996</v>
      </c>
      <c r="J21" s="50">
        <f t="shared" si="3"/>
        <v>135120000</v>
      </c>
      <c r="K21" s="50">
        <f t="shared" si="3"/>
        <v>52921999.999999993</v>
      </c>
      <c r="L21" s="51"/>
      <c r="N21" s="48" t="s">
        <v>36</v>
      </c>
      <c r="O21" s="95">
        <f>O19/O20</f>
        <v>1.7959183673469388</v>
      </c>
      <c r="T21" s="92" t="s">
        <v>20</v>
      </c>
      <c r="U21" s="50">
        <f t="shared" si="4"/>
        <v>14547600</v>
      </c>
      <c r="V21" s="50">
        <f t="shared" si="4"/>
        <v>122128000</v>
      </c>
      <c r="W21" s="50">
        <f t="shared" si="4"/>
        <v>466960000</v>
      </c>
      <c r="X21" s="51">
        <f t="shared" si="4"/>
        <v>574720000</v>
      </c>
    </row>
    <row r="22" spans="2:24" ht="16" thickBot="1" x14ac:dyDescent="0.25">
      <c r="H22" s="92" t="s">
        <v>21</v>
      </c>
      <c r="I22" s="50">
        <f t="shared" si="0"/>
        <v>39409999.999999993</v>
      </c>
      <c r="J22" s="50">
        <f t="shared" si="3"/>
        <v>146380000</v>
      </c>
      <c r="K22" s="50">
        <f t="shared" si="3"/>
        <v>50669999.999999993</v>
      </c>
      <c r="L22" s="51">
        <f>L10*1.126</f>
        <v>36032000</v>
      </c>
      <c r="T22" s="92" t="s">
        <v>21</v>
      </c>
      <c r="U22" s="50">
        <f t="shared" si="4"/>
        <v>8082000</v>
      </c>
      <c r="V22" s="50">
        <f t="shared" si="4"/>
        <v>165232000</v>
      </c>
      <c r="W22" s="50">
        <f t="shared" si="4"/>
        <v>466960000</v>
      </c>
      <c r="X22" s="51">
        <f t="shared" si="4"/>
        <v>520840000</v>
      </c>
    </row>
    <row r="23" spans="2:24" x14ac:dyDescent="0.2">
      <c r="B23" s="100"/>
      <c r="C23" s="101" t="s">
        <v>28</v>
      </c>
      <c r="D23" s="101" t="s">
        <v>29</v>
      </c>
      <c r="E23" s="101" t="s">
        <v>30</v>
      </c>
      <c r="F23" s="102" t="s">
        <v>31</v>
      </c>
      <c r="H23" s="92" t="s">
        <v>22</v>
      </c>
      <c r="I23" s="50">
        <f t="shared" si="0"/>
        <v>41661999.999999993</v>
      </c>
      <c r="J23" s="50">
        <f t="shared" si="3"/>
        <v>135120000</v>
      </c>
      <c r="K23" s="50">
        <f t="shared" si="3"/>
        <v>76567999.999999985</v>
      </c>
      <c r="L23" s="51"/>
      <c r="N23" s="100"/>
      <c r="O23" s="101" t="s">
        <v>28</v>
      </c>
      <c r="P23" s="101" t="s">
        <v>29</v>
      </c>
      <c r="Q23" s="101" t="s">
        <v>30</v>
      </c>
      <c r="R23" s="102" t="s">
        <v>31</v>
      </c>
      <c r="T23" s="92" t="s">
        <v>22</v>
      </c>
      <c r="U23" s="50">
        <f t="shared" si="4"/>
        <v>23348000</v>
      </c>
      <c r="V23" s="50">
        <f t="shared" si="4"/>
        <v>158048000</v>
      </c>
      <c r="W23" s="50">
        <f t="shared" si="4"/>
        <v>466960000</v>
      </c>
      <c r="X23" s="51">
        <f t="shared" si="4"/>
        <v>610640000</v>
      </c>
    </row>
    <row r="24" spans="2:24" x14ac:dyDescent="0.2">
      <c r="B24" s="92" t="s">
        <v>17</v>
      </c>
      <c r="C24" s="50">
        <f>C6*1.126</f>
        <v>0</v>
      </c>
      <c r="D24" s="50">
        <f t="shared" ref="D24:F24" si="5">D6*1.126</f>
        <v>0</v>
      </c>
      <c r="E24" s="50">
        <f t="shared" si="5"/>
        <v>0</v>
      </c>
      <c r="F24" s="51">
        <f t="shared" si="5"/>
        <v>0</v>
      </c>
      <c r="H24" s="92" t="s">
        <v>23</v>
      </c>
      <c r="I24" s="50">
        <f t="shared" si="0"/>
        <v>23645999.999999996</v>
      </c>
      <c r="J24" s="50">
        <f t="shared" si="3"/>
        <v>76567999.999999985</v>
      </c>
      <c r="K24" s="50">
        <f t="shared" si="3"/>
        <v>48417999.999999993</v>
      </c>
      <c r="L24" s="51">
        <f>L12*1.126</f>
        <v>14637999.999999998</v>
      </c>
      <c r="N24" s="92" t="s">
        <v>17</v>
      </c>
      <c r="O24" s="50">
        <f>O6*1.796</f>
        <v>8082000</v>
      </c>
      <c r="P24" s="50">
        <f t="shared" ref="P24:R24" si="6">P6*1.796</f>
        <v>28736000</v>
      </c>
      <c r="Q24" s="50">
        <f t="shared" si="6"/>
        <v>19756000</v>
      </c>
      <c r="R24" s="51">
        <f t="shared" si="6"/>
        <v>17780400</v>
      </c>
      <c r="T24" s="92" t="s">
        <v>23</v>
      </c>
      <c r="U24" s="50">
        <f t="shared" si="4"/>
        <v>30532000</v>
      </c>
      <c r="V24" s="50">
        <f t="shared" si="4"/>
        <v>177804000</v>
      </c>
      <c r="W24" s="50">
        <f t="shared" si="4"/>
        <v>359200000</v>
      </c>
      <c r="X24" s="51">
        <f t="shared" si="4"/>
        <v>449000000</v>
      </c>
    </row>
    <row r="25" spans="2:24" x14ac:dyDescent="0.2">
      <c r="B25" s="92" t="s">
        <v>18</v>
      </c>
      <c r="C25" s="50">
        <f t="shared" ref="C25:F34" si="7">C7*1.126</f>
        <v>0</v>
      </c>
      <c r="D25" s="50">
        <f t="shared" si="7"/>
        <v>0</v>
      </c>
      <c r="E25" s="50">
        <f t="shared" si="7"/>
        <v>1013399.9999999999</v>
      </c>
      <c r="F25" s="51">
        <f t="shared" si="7"/>
        <v>1013399.9999999999</v>
      </c>
      <c r="H25" s="92" t="s">
        <v>24</v>
      </c>
      <c r="I25" s="50">
        <f t="shared" si="0"/>
        <v>41661999.999999993</v>
      </c>
      <c r="J25" s="50">
        <f t="shared" si="3"/>
        <v>135120000</v>
      </c>
      <c r="K25" s="50">
        <f t="shared" si="3"/>
        <v>64181999.999999993</v>
      </c>
      <c r="L25" s="51">
        <f>L13*1.126</f>
        <v>20267999.999999996</v>
      </c>
      <c r="N25" s="92" t="s">
        <v>18</v>
      </c>
      <c r="O25" s="50">
        <f t="shared" ref="O25:R34" si="8">O7*1.796</f>
        <v>12931200</v>
      </c>
      <c r="P25" s="50">
        <f t="shared" si="8"/>
        <v>25144000</v>
      </c>
      <c r="Q25" s="50">
        <f t="shared" si="8"/>
        <v>21552000</v>
      </c>
      <c r="R25" s="51">
        <f t="shared" si="8"/>
        <v>19756000</v>
      </c>
      <c r="T25" s="92" t="s">
        <v>24</v>
      </c>
      <c r="U25" s="50">
        <f t="shared" si="4"/>
        <v>9698400</v>
      </c>
      <c r="V25" s="50">
        <f t="shared" si="4"/>
        <v>179600000</v>
      </c>
      <c r="W25" s="50">
        <f t="shared" si="4"/>
        <v>484920000</v>
      </c>
      <c r="X25" s="51">
        <f t="shared" si="4"/>
        <v>574720000</v>
      </c>
    </row>
    <row r="26" spans="2:24" x14ac:dyDescent="0.2">
      <c r="B26" s="92" t="s">
        <v>19</v>
      </c>
      <c r="C26" s="50">
        <f t="shared" si="7"/>
        <v>0</v>
      </c>
      <c r="D26" s="50">
        <f t="shared" si="7"/>
        <v>0</v>
      </c>
      <c r="E26" s="50">
        <f t="shared" si="7"/>
        <v>2026799.9999999998</v>
      </c>
      <c r="F26" s="51">
        <f t="shared" si="7"/>
        <v>1013399.9999999999</v>
      </c>
      <c r="H26" s="92" t="s">
        <v>25</v>
      </c>
      <c r="I26" s="50">
        <f t="shared" si="0"/>
        <v>22519999.999999996</v>
      </c>
      <c r="J26" s="50">
        <f t="shared" si="3"/>
        <v>108095999.99999999</v>
      </c>
      <c r="K26" s="50">
        <f t="shared" si="3"/>
        <v>63055999.999999993</v>
      </c>
      <c r="L26" s="51">
        <f>L14*1.126</f>
        <v>28149999.999999996</v>
      </c>
      <c r="N26" s="92" t="s">
        <v>19</v>
      </c>
      <c r="O26" s="50">
        <f t="shared" si="8"/>
        <v>14547600</v>
      </c>
      <c r="P26" s="50">
        <f t="shared" si="8"/>
        <v>23348000</v>
      </c>
      <c r="Q26" s="50">
        <f t="shared" si="8"/>
        <v>12931200</v>
      </c>
      <c r="R26" s="51">
        <f t="shared" si="8"/>
        <v>17780400</v>
      </c>
      <c r="T26" s="92" t="s">
        <v>25</v>
      </c>
      <c r="U26" s="50">
        <f t="shared" si="4"/>
        <v>19756000</v>
      </c>
      <c r="V26" s="50">
        <f t="shared" si="4"/>
        <v>158048000</v>
      </c>
      <c r="W26" s="50">
        <f t="shared" si="4"/>
        <v>449000000</v>
      </c>
      <c r="X26" s="51">
        <f t="shared" si="4"/>
        <v>538800000</v>
      </c>
    </row>
    <row r="27" spans="2:24" x14ac:dyDescent="0.2">
      <c r="B27" s="92" t="s">
        <v>20</v>
      </c>
      <c r="C27" s="50">
        <f t="shared" si="7"/>
        <v>0</v>
      </c>
      <c r="D27" s="50">
        <f t="shared" si="7"/>
        <v>1013399.9999999999</v>
      </c>
      <c r="E27" s="50">
        <f t="shared" si="7"/>
        <v>1013399.9999999999</v>
      </c>
      <c r="F27" s="51">
        <f t="shared" si="7"/>
        <v>0</v>
      </c>
      <c r="H27" s="92" t="s">
        <v>26</v>
      </c>
      <c r="I27" s="50">
        <f t="shared" si="0"/>
        <v>31527999.999999996</v>
      </c>
      <c r="J27" s="50">
        <f t="shared" si="3"/>
        <v>36032000</v>
      </c>
      <c r="K27" s="50">
        <f t="shared" si="3"/>
        <v>64181999.999999993</v>
      </c>
      <c r="L27" s="51">
        <f>L15*1.126</f>
        <v>36032000</v>
      </c>
      <c r="N27" s="92" t="s">
        <v>20</v>
      </c>
      <c r="O27" s="50">
        <f t="shared" si="8"/>
        <v>16164000</v>
      </c>
      <c r="P27" s="50">
        <f t="shared" si="8"/>
        <v>23348000</v>
      </c>
      <c r="Q27" s="50">
        <f t="shared" si="8"/>
        <v>16164000</v>
      </c>
      <c r="R27" s="51">
        <f t="shared" si="8"/>
        <v>23348000</v>
      </c>
      <c r="T27" s="92" t="s">
        <v>26</v>
      </c>
      <c r="U27" s="50">
        <f t="shared" si="4"/>
        <v>25144000</v>
      </c>
      <c r="V27" s="50">
        <f t="shared" si="4"/>
        <v>179600000</v>
      </c>
      <c r="W27" s="50">
        <f t="shared" si="4"/>
        <v>431040000</v>
      </c>
      <c r="X27" s="51">
        <f t="shared" si="4"/>
        <v>466960000</v>
      </c>
    </row>
    <row r="28" spans="2:24" ht="16" thickBot="1" x14ac:dyDescent="0.25">
      <c r="B28" s="92" t="s">
        <v>21</v>
      </c>
      <c r="C28" s="50">
        <f t="shared" si="7"/>
        <v>0</v>
      </c>
      <c r="D28" s="50">
        <f t="shared" si="7"/>
        <v>0</v>
      </c>
      <c r="E28" s="50">
        <f t="shared" si="7"/>
        <v>2026799.9999999998</v>
      </c>
      <c r="F28" s="51">
        <f t="shared" si="7"/>
        <v>0</v>
      </c>
      <c r="H28" s="48" t="s">
        <v>27</v>
      </c>
      <c r="I28" s="52">
        <f t="shared" si="0"/>
        <v>32653999.999999996</v>
      </c>
      <c r="J28" s="52">
        <f t="shared" si="3"/>
        <v>74316000</v>
      </c>
      <c r="K28" s="52">
        <f t="shared" si="3"/>
        <v>56299999.999999993</v>
      </c>
      <c r="L28" s="53">
        <f>L16*1.126</f>
        <v>28149999.999999996</v>
      </c>
      <c r="N28" s="92" t="s">
        <v>21</v>
      </c>
      <c r="O28" s="50">
        <f t="shared" si="8"/>
        <v>14547600</v>
      </c>
      <c r="P28" s="50">
        <f t="shared" si="8"/>
        <v>37716000</v>
      </c>
      <c r="Q28" s="50">
        <f t="shared" si="8"/>
        <v>12931200</v>
      </c>
      <c r="R28" s="51">
        <f t="shared" si="8"/>
        <v>23348000</v>
      </c>
      <c r="T28" s="48" t="s">
        <v>27</v>
      </c>
      <c r="U28" s="52">
        <f t="shared" si="4"/>
        <v>17780400</v>
      </c>
      <c r="V28" s="52">
        <f t="shared" si="4"/>
        <v>161640000</v>
      </c>
      <c r="W28" s="52">
        <f t="shared" si="4"/>
        <v>377160000</v>
      </c>
      <c r="X28" s="53">
        <f t="shared" si="4"/>
        <v>466960000</v>
      </c>
    </row>
    <row r="29" spans="2:24" x14ac:dyDescent="0.2">
      <c r="B29" s="92" t="s">
        <v>22</v>
      </c>
      <c r="C29" s="50">
        <f t="shared" si="7"/>
        <v>0</v>
      </c>
      <c r="D29" s="50">
        <f t="shared" si="7"/>
        <v>2026799.9999999998</v>
      </c>
      <c r="E29" s="50">
        <f t="shared" si="7"/>
        <v>2026799.9999999998</v>
      </c>
      <c r="F29" s="51">
        <f t="shared" si="7"/>
        <v>2026799.9999999998</v>
      </c>
      <c r="N29" s="92" t="s">
        <v>22</v>
      </c>
      <c r="O29" s="50">
        <f t="shared" si="8"/>
        <v>12931200</v>
      </c>
      <c r="P29" s="50">
        <f t="shared" si="8"/>
        <v>48492000</v>
      </c>
      <c r="Q29" s="50">
        <f t="shared" si="8"/>
        <v>19756000</v>
      </c>
      <c r="R29" s="51">
        <f t="shared" si="8"/>
        <v>12931200</v>
      </c>
    </row>
    <row r="30" spans="2:24" x14ac:dyDescent="0.2">
      <c r="B30" s="92" t="s">
        <v>23</v>
      </c>
      <c r="C30" s="50">
        <f t="shared" si="7"/>
        <v>0</v>
      </c>
      <c r="D30" s="50">
        <f t="shared" si="7"/>
        <v>2026799.9999999998</v>
      </c>
      <c r="E30" s="50">
        <f t="shared" si="7"/>
        <v>3040199.9999999995</v>
      </c>
      <c r="F30" s="51">
        <f t="shared" si="7"/>
        <v>0</v>
      </c>
      <c r="N30" s="92" t="s">
        <v>23</v>
      </c>
      <c r="O30" s="50">
        <f t="shared" si="8"/>
        <v>14547600</v>
      </c>
      <c r="P30" s="50">
        <f t="shared" si="8"/>
        <v>26940000</v>
      </c>
      <c r="Q30" s="50">
        <f t="shared" si="8"/>
        <v>17780400</v>
      </c>
      <c r="R30" s="51">
        <f t="shared" si="8"/>
        <v>21552000</v>
      </c>
    </row>
    <row r="31" spans="2:24" x14ac:dyDescent="0.2">
      <c r="B31" s="92" t="s">
        <v>24</v>
      </c>
      <c r="C31" s="50">
        <f t="shared" si="7"/>
        <v>0</v>
      </c>
      <c r="D31" s="50">
        <f t="shared" si="7"/>
        <v>0</v>
      </c>
      <c r="E31" s="50">
        <f t="shared" si="7"/>
        <v>5066999.9999999991</v>
      </c>
      <c r="F31" s="51">
        <f t="shared" si="7"/>
        <v>1013399.9999999999</v>
      </c>
      <c r="N31" s="92" t="s">
        <v>24</v>
      </c>
      <c r="O31" s="50">
        <f t="shared" si="8"/>
        <v>17780400</v>
      </c>
      <c r="P31" s="50">
        <f t="shared" si="8"/>
        <v>37716000</v>
      </c>
      <c r="Q31" s="50">
        <f t="shared" si="8"/>
        <v>19756000</v>
      </c>
      <c r="R31" s="51">
        <f t="shared" si="8"/>
        <v>23348000</v>
      </c>
    </row>
    <row r="32" spans="2:24" x14ac:dyDescent="0.2">
      <c r="B32" s="92" t="s">
        <v>25</v>
      </c>
      <c r="C32" s="50">
        <f t="shared" si="7"/>
        <v>2026799.9999999998</v>
      </c>
      <c r="D32" s="50">
        <f t="shared" si="7"/>
        <v>3040199.9999999995</v>
      </c>
      <c r="E32" s="50">
        <f t="shared" si="7"/>
        <v>4053599.9999999995</v>
      </c>
      <c r="F32" s="51">
        <f t="shared" si="7"/>
        <v>2026799.9999999998</v>
      </c>
      <c r="N32" s="92" t="s">
        <v>25</v>
      </c>
      <c r="O32" s="50">
        <f t="shared" si="8"/>
        <v>16164000</v>
      </c>
      <c r="P32" s="50">
        <f t="shared" si="8"/>
        <v>46696000</v>
      </c>
      <c r="Q32" s="50">
        <f t="shared" si="8"/>
        <v>34124000</v>
      </c>
      <c r="R32" s="51">
        <f t="shared" si="8"/>
        <v>53880000</v>
      </c>
    </row>
    <row r="33" spans="2:18" x14ac:dyDescent="0.2">
      <c r="B33" s="92" t="s">
        <v>26</v>
      </c>
      <c r="C33" s="50">
        <f t="shared" si="7"/>
        <v>1013399.9999999999</v>
      </c>
      <c r="D33" s="50">
        <f t="shared" si="7"/>
        <v>1013399.9999999999</v>
      </c>
      <c r="E33" s="50">
        <f t="shared" si="7"/>
        <v>4053599.9999999995</v>
      </c>
      <c r="F33" s="51">
        <f t="shared" si="7"/>
        <v>2026799.9999999998</v>
      </c>
      <c r="N33" s="92" t="s">
        <v>26</v>
      </c>
      <c r="O33" s="50">
        <f t="shared" si="8"/>
        <v>16164000</v>
      </c>
      <c r="P33" s="50">
        <f t="shared" si="8"/>
        <v>46696000</v>
      </c>
      <c r="Q33" s="50">
        <f t="shared" si="8"/>
        <v>32328000</v>
      </c>
      <c r="R33" s="51">
        <f t="shared" si="8"/>
        <v>30532000</v>
      </c>
    </row>
    <row r="34" spans="2:18" ht="16" thickBot="1" x14ac:dyDescent="0.25">
      <c r="B34" s="48" t="s">
        <v>27</v>
      </c>
      <c r="C34" s="52">
        <f t="shared" si="7"/>
        <v>1013399.9999999999</v>
      </c>
      <c r="D34" s="52">
        <f t="shared" si="7"/>
        <v>2026799.9999999998</v>
      </c>
      <c r="E34" s="52">
        <f t="shared" si="7"/>
        <v>4053599.9999999995</v>
      </c>
      <c r="F34" s="53">
        <f t="shared" si="7"/>
        <v>0</v>
      </c>
      <c r="N34" s="48" t="s">
        <v>27</v>
      </c>
      <c r="O34" s="52">
        <f t="shared" si="8"/>
        <v>14547600</v>
      </c>
      <c r="P34" s="52">
        <f t="shared" si="8"/>
        <v>46696000</v>
      </c>
      <c r="Q34" s="52">
        <f t="shared" si="8"/>
        <v>23348000</v>
      </c>
      <c r="R34" s="53">
        <f t="shared" si="8"/>
        <v>25144000</v>
      </c>
    </row>
    <row r="46" spans="2:18" x14ac:dyDescent="0.2">
      <c r="B46" s="2"/>
      <c r="C46" s="2"/>
      <c r="D46" s="2"/>
      <c r="E46" s="2"/>
      <c r="H46" s="2"/>
      <c r="I46" s="2"/>
      <c r="J46" s="2"/>
      <c r="K46" s="2"/>
    </row>
    <row r="47" spans="2:18" x14ac:dyDescent="0.2">
      <c r="B47" s="2"/>
      <c r="C47" s="2"/>
      <c r="D47" s="2"/>
      <c r="E47" s="2"/>
      <c r="H47" s="2"/>
      <c r="I47" s="2"/>
      <c r="J47" s="2"/>
      <c r="K47" s="2"/>
    </row>
    <row r="48" spans="2:18" x14ac:dyDescent="0.2">
      <c r="B48" s="2"/>
      <c r="C48" s="2"/>
      <c r="D48" s="2"/>
      <c r="E48" s="2"/>
      <c r="H48" s="2"/>
      <c r="I48" s="2"/>
      <c r="J48" s="2"/>
      <c r="K48" s="2"/>
    </row>
    <row r="49" spans="2:11" x14ac:dyDescent="0.2">
      <c r="B49" s="2"/>
      <c r="C49" s="2"/>
      <c r="D49" s="2"/>
      <c r="E49" s="2"/>
      <c r="H49" s="2"/>
      <c r="I49" s="2"/>
      <c r="J49" s="2"/>
      <c r="K49" s="2"/>
    </row>
    <row r="50" spans="2:11" x14ac:dyDescent="0.2">
      <c r="B50" s="2"/>
      <c r="C50" s="2"/>
      <c r="D50" s="2"/>
      <c r="E50" s="2"/>
      <c r="H50" s="2"/>
      <c r="I50" s="2"/>
      <c r="J50" s="2"/>
      <c r="K50" s="2"/>
    </row>
    <row r="51" spans="2:11" x14ac:dyDescent="0.2">
      <c r="B51" s="2"/>
      <c r="C51" s="2"/>
      <c r="D51" s="2"/>
      <c r="E51" s="2"/>
      <c r="H51" s="2"/>
      <c r="I51" s="2"/>
      <c r="J51" s="2"/>
      <c r="K51" s="2"/>
    </row>
    <row r="52" spans="2:11" x14ac:dyDescent="0.2">
      <c r="B52" s="2"/>
      <c r="C52" s="2"/>
      <c r="D52" s="2"/>
      <c r="E52" s="2"/>
      <c r="H52" s="2"/>
      <c r="I52" s="2"/>
      <c r="J52" s="2"/>
      <c r="K52" s="2"/>
    </row>
    <row r="53" spans="2:11" x14ac:dyDescent="0.2">
      <c r="B53" s="2"/>
      <c r="C53" s="2"/>
      <c r="D53" s="2"/>
      <c r="E53" s="2"/>
      <c r="H53" s="2"/>
      <c r="I53" s="2"/>
      <c r="J53" s="2"/>
      <c r="K53" s="2"/>
    </row>
    <row r="54" spans="2:11" x14ac:dyDescent="0.2">
      <c r="B54" s="2"/>
      <c r="C54" s="2"/>
      <c r="D54" s="2"/>
      <c r="E54" s="2"/>
      <c r="H54" s="2"/>
      <c r="I54" s="2"/>
      <c r="J54" s="2"/>
      <c r="K54" s="2"/>
    </row>
    <row r="55" spans="2:11" x14ac:dyDescent="0.2">
      <c r="B55" s="2"/>
      <c r="C55" s="2"/>
      <c r="D55" s="2"/>
      <c r="E55" s="2"/>
      <c r="H55" s="2"/>
      <c r="I55" s="2"/>
      <c r="J55" s="2"/>
      <c r="K55" s="2"/>
    </row>
    <row r="56" spans="2:11" x14ac:dyDescent="0.2">
      <c r="B56" s="2"/>
      <c r="C56" s="2"/>
      <c r="D56" s="2"/>
      <c r="E56" s="2"/>
      <c r="H56" s="2"/>
      <c r="I56" s="2"/>
      <c r="J56" s="2"/>
      <c r="K56" s="2"/>
    </row>
  </sheetData>
  <mergeCells count="9">
    <mergeCell ref="T4:X4"/>
    <mergeCell ref="C2:F2"/>
    <mergeCell ref="B4:F4"/>
    <mergeCell ref="H4:L4"/>
    <mergeCell ref="B18:C18"/>
    <mergeCell ref="N18:O18"/>
    <mergeCell ref="H2:J2"/>
    <mergeCell ref="L2:N2"/>
    <mergeCell ref="N4:R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3514-C88A-4540-BAB1-5CD2FA6DA7AD}">
  <dimension ref="A1:AO72"/>
  <sheetViews>
    <sheetView zoomScale="75" workbookViewId="0">
      <selection activeCell="F12" sqref="F12"/>
    </sheetView>
  </sheetViews>
  <sheetFormatPr baseColWidth="10" defaultColWidth="11" defaultRowHeight="15" x14ac:dyDescent="0.2"/>
  <sheetData>
    <row r="1" spans="1:24" x14ac:dyDescent="0.2">
      <c r="A1" t="s">
        <v>0</v>
      </c>
      <c r="C1" t="s">
        <v>1</v>
      </c>
      <c r="E1" t="s">
        <v>2</v>
      </c>
      <c r="G1" t="s">
        <v>3</v>
      </c>
      <c r="I1" s="14" t="s">
        <v>4</v>
      </c>
    </row>
    <row r="2" spans="1:24" x14ac:dyDescent="0.2">
      <c r="A2" t="s">
        <v>5</v>
      </c>
      <c r="C2" s="106" t="s">
        <v>6</v>
      </c>
      <c r="D2" s="106"/>
      <c r="E2" s="106"/>
      <c r="F2" s="106"/>
      <c r="H2" s="114" t="s">
        <v>7</v>
      </c>
      <c r="I2" s="114"/>
      <c r="J2" s="114"/>
      <c r="L2" s="114" t="s">
        <v>8</v>
      </c>
      <c r="M2" s="114"/>
      <c r="N2" s="114"/>
    </row>
    <row r="3" spans="1:24" ht="16" thickBot="1" x14ac:dyDescent="0.25"/>
    <row r="4" spans="1:24" ht="33" customHeight="1" x14ac:dyDescent="0.2">
      <c r="B4" s="115" t="s">
        <v>37</v>
      </c>
      <c r="C4" s="116"/>
      <c r="D4" s="116"/>
      <c r="E4" s="116"/>
      <c r="F4" s="117"/>
      <c r="H4" s="115" t="s">
        <v>38</v>
      </c>
      <c r="I4" s="116"/>
      <c r="J4" s="116"/>
      <c r="K4" s="116"/>
      <c r="L4" s="117"/>
      <c r="N4" s="115" t="s">
        <v>39</v>
      </c>
      <c r="O4" s="116"/>
      <c r="P4" s="116"/>
      <c r="Q4" s="116"/>
      <c r="R4" s="117"/>
      <c r="T4" s="107" t="s">
        <v>40</v>
      </c>
      <c r="U4" s="110"/>
      <c r="V4" s="110"/>
      <c r="W4" s="110"/>
      <c r="X4" s="111"/>
    </row>
    <row r="5" spans="1:24" x14ac:dyDescent="0.2">
      <c r="B5" s="8"/>
      <c r="C5" s="6" t="s">
        <v>13</v>
      </c>
      <c r="D5" s="6" t="s">
        <v>14</v>
      </c>
      <c r="E5" s="6" t="s">
        <v>15</v>
      </c>
      <c r="F5" s="9" t="s">
        <v>16</v>
      </c>
      <c r="H5" s="8"/>
      <c r="I5" s="6" t="s">
        <v>13</v>
      </c>
      <c r="J5" s="6" t="s">
        <v>14</v>
      </c>
      <c r="K5" s="6" t="s">
        <v>15</v>
      </c>
      <c r="L5" s="9" t="s">
        <v>16</v>
      </c>
      <c r="N5" s="8"/>
      <c r="O5" s="6" t="s">
        <v>13</v>
      </c>
      <c r="P5" s="6" t="s">
        <v>14</v>
      </c>
      <c r="Q5" s="6" t="s">
        <v>15</v>
      </c>
      <c r="R5" s="9" t="s">
        <v>16</v>
      </c>
      <c r="T5" s="8"/>
      <c r="U5" s="6" t="s">
        <v>13</v>
      </c>
      <c r="V5" s="6" t="s">
        <v>14</v>
      </c>
      <c r="W5" s="6" t="s">
        <v>15</v>
      </c>
      <c r="X5" s="9" t="s">
        <v>16</v>
      </c>
    </row>
    <row r="6" spans="1:24" x14ac:dyDescent="0.2">
      <c r="B6" s="8" t="s">
        <v>17</v>
      </c>
      <c r="C6" s="7"/>
      <c r="D6" s="7">
        <v>48000000</v>
      </c>
      <c r="E6" s="7">
        <v>25000000</v>
      </c>
      <c r="F6" s="10">
        <v>12000000</v>
      </c>
      <c r="H6" s="8" t="s">
        <v>17</v>
      </c>
      <c r="I6" s="7">
        <v>20000000</v>
      </c>
      <c r="J6" s="7">
        <v>44000000</v>
      </c>
      <c r="K6" s="7">
        <v>13000000</v>
      </c>
      <c r="L6" s="10">
        <v>3600000</v>
      </c>
      <c r="N6" s="8" t="s">
        <v>17</v>
      </c>
      <c r="O6" s="7">
        <v>360000000</v>
      </c>
      <c r="P6" s="96">
        <v>610000000</v>
      </c>
      <c r="Q6" s="96">
        <v>690000000</v>
      </c>
      <c r="R6" s="97">
        <v>180000000</v>
      </c>
      <c r="S6" s="2"/>
      <c r="T6" s="8" t="s">
        <v>17</v>
      </c>
      <c r="U6" s="7">
        <v>8100000</v>
      </c>
      <c r="V6" s="7">
        <v>85000000</v>
      </c>
      <c r="W6" s="7">
        <v>45000000</v>
      </c>
      <c r="X6" s="10">
        <v>13000000</v>
      </c>
    </row>
    <row r="7" spans="1:24" x14ac:dyDescent="0.2">
      <c r="B7" s="8" t="s">
        <v>18</v>
      </c>
      <c r="C7" s="7">
        <v>30000000</v>
      </c>
      <c r="D7" s="7">
        <v>50000000</v>
      </c>
      <c r="E7" s="7">
        <v>25000000</v>
      </c>
      <c r="F7" s="10">
        <v>13000000</v>
      </c>
      <c r="H7" s="8" t="s">
        <v>18</v>
      </c>
      <c r="I7" s="7">
        <v>16000000</v>
      </c>
      <c r="J7" s="7">
        <v>44000000</v>
      </c>
      <c r="K7" s="7">
        <v>19000000</v>
      </c>
      <c r="L7" s="10">
        <v>4500000</v>
      </c>
      <c r="N7" s="8" t="s">
        <v>18</v>
      </c>
      <c r="O7" s="7">
        <v>410000000</v>
      </c>
      <c r="P7" s="96">
        <v>590000000</v>
      </c>
      <c r="Q7" s="96">
        <v>740000000</v>
      </c>
      <c r="R7" s="97">
        <v>160000000</v>
      </c>
      <c r="S7" s="2"/>
      <c r="T7" s="8" t="s">
        <v>18</v>
      </c>
      <c r="U7" s="7">
        <v>20000000</v>
      </c>
      <c r="V7" s="7">
        <v>90000000</v>
      </c>
      <c r="W7" s="7">
        <v>47000000</v>
      </c>
      <c r="X7" s="10">
        <v>21000000</v>
      </c>
    </row>
    <row r="8" spans="1:24" x14ac:dyDescent="0.2">
      <c r="B8" s="8" t="s">
        <v>19</v>
      </c>
      <c r="C8" s="7">
        <v>25000000</v>
      </c>
      <c r="D8" s="7">
        <v>54000000</v>
      </c>
      <c r="E8" s="7">
        <v>26000000</v>
      </c>
      <c r="F8" s="10"/>
      <c r="H8" s="8" t="s">
        <v>19</v>
      </c>
      <c r="I8" s="7">
        <v>19000000</v>
      </c>
      <c r="J8" s="7">
        <v>48000000</v>
      </c>
      <c r="K8" s="7">
        <v>21000000</v>
      </c>
      <c r="L8" s="10">
        <v>7200000</v>
      </c>
      <c r="N8" s="8" t="s">
        <v>19</v>
      </c>
      <c r="O8" s="7">
        <v>370000000</v>
      </c>
      <c r="P8" s="96">
        <v>500000000</v>
      </c>
      <c r="Q8" s="96">
        <v>620000000</v>
      </c>
      <c r="R8" s="97">
        <v>160000000</v>
      </c>
      <c r="S8" s="2"/>
      <c r="T8" s="8" t="s">
        <v>19</v>
      </c>
      <c r="U8" s="7">
        <v>25000000</v>
      </c>
      <c r="V8" s="7">
        <v>100000000</v>
      </c>
      <c r="W8" s="7">
        <v>54000000</v>
      </c>
      <c r="X8" s="10">
        <v>25000000</v>
      </c>
    </row>
    <row r="9" spans="1:24" x14ac:dyDescent="0.2">
      <c r="B9" s="8" t="s">
        <v>20</v>
      </c>
      <c r="C9" s="7"/>
      <c r="D9" s="7">
        <v>50000000</v>
      </c>
      <c r="E9" s="7">
        <v>30000000</v>
      </c>
      <c r="F9" s="10">
        <v>9900000</v>
      </c>
      <c r="H9" s="8" t="s">
        <v>20</v>
      </c>
      <c r="I9" s="7">
        <v>15000000</v>
      </c>
      <c r="J9" s="7">
        <v>39000000</v>
      </c>
      <c r="K9" s="7">
        <v>13000000</v>
      </c>
      <c r="L9" s="10">
        <v>7200000</v>
      </c>
      <c r="N9" s="8" t="s">
        <v>20</v>
      </c>
      <c r="O9" s="7">
        <v>380000000</v>
      </c>
      <c r="P9" s="96">
        <v>600000000</v>
      </c>
      <c r="Q9" s="96">
        <v>660000000</v>
      </c>
      <c r="R9" s="97">
        <v>170000000</v>
      </c>
      <c r="S9" s="2"/>
      <c r="T9" s="8" t="s">
        <v>20</v>
      </c>
      <c r="U9" s="7">
        <v>25000000</v>
      </c>
      <c r="V9" s="7">
        <v>120000000</v>
      </c>
      <c r="W9" s="7">
        <v>47000000</v>
      </c>
      <c r="X9" s="10"/>
    </row>
    <row r="10" spans="1:24" x14ac:dyDescent="0.2">
      <c r="B10" s="8" t="s">
        <v>21</v>
      </c>
      <c r="C10" s="7">
        <v>29000000</v>
      </c>
      <c r="D10" s="7">
        <v>63000000</v>
      </c>
      <c r="E10" s="7">
        <v>28000000</v>
      </c>
      <c r="F10" s="10">
        <v>14000000</v>
      </c>
      <c r="H10" s="8" t="s">
        <v>21</v>
      </c>
      <c r="I10" s="7">
        <v>9900000</v>
      </c>
      <c r="J10" s="7">
        <v>40000000</v>
      </c>
      <c r="K10" s="7">
        <v>23000000</v>
      </c>
      <c r="L10" s="10"/>
      <c r="N10" s="8" t="s">
        <v>21</v>
      </c>
      <c r="O10" s="7">
        <v>350000000</v>
      </c>
      <c r="P10" s="96">
        <v>520000000</v>
      </c>
      <c r="Q10" s="96">
        <v>670000000</v>
      </c>
      <c r="R10" s="97">
        <v>170000000</v>
      </c>
      <c r="S10" s="2"/>
      <c r="T10" s="8" t="s">
        <v>21</v>
      </c>
      <c r="U10" s="7">
        <v>35000000</v>
      </c>
      <c r="V10" s="7">
        <v>130000000</v>
      </c>
      <c r="W10" s="7">
        <v>45000000</v>
      </c>
      <c r="X10" s="10">
        <v>32000000</v>
      </c>
    </row>
    <row r="11" spans="1:24" x14ac:dyDescent="0.2">
      <c r="B11" s="8" t="s">
        <v>22</v>
      </c>
      <c r="C11" s="7">
        <v>30000000</v>
      </c>
      <c r="D11" s="7">
        <v>61000000</v>
      </c>
      <c r="E11" s="7">
        <v>30000000</v>
      </c>
      <c r="F11" s="10"/>
      <c r="H11" s="8" t="s">
        <v>22</v>
      </c>
      <c r="I11" s="7">
        <v>21000000</v>
      </c>
      <c r="J11" s="7">
        <v>51000000</v>
      </c>
      <c r="K11" s="7">
        <v>25000000</v>
      </c>
      <c r="L11" s="10"/>
      <c r="N11" s="8" t="s">
        <v>22</v>
      </c>
      <c r="O11" s="7">
        <v>390000000</v>
      </c>
      <c r="P11" s="96">
        <v>600000000</v>
      </c>
      <c r="Q11" s="96">
        <v>690000000</v>
      </c>
      <c r="R11" s="97">
        <v>160000000</v>
      </c>
      <c r="S11" s="2"/>
      <c r="T11" s="8" t="s">
        <v>22</v>
      </c>
      <c r="U11" s="7">
        <v>37000000</v>
      </c>
      <c r="V11" s="7">
        <v>120000000</v>
      </c>
      <c r="W11" s="7">
        <v>68000000</v>
      </c>
      <c r="X11" s="10"/>
    </row>
    <row r="12" spans="1:24" x14ac:dyDescent="0.2">
      <c r="B12" s="8" t="s">
        <v>23</v>
      </c>
      <c r="C12" s="7">
        <v>24000000</v>
      </c>
      <c r="D12" s="7">
        <v>60000000</v>
      </c>
      <c r="E12" s="7">
        <v>35000000</v>
      </c>
      <c r="F12" s="10">
        <v>14000000</v>
      </c>
      <c r="H12" s="8" t="s">
        <v>23</v>
      </c>
      <c r="I12" s="7">
        <v>17000000</v>
      </c>
      <c r="J12" s="7">
        <v>41000000</v>
      </c>
      <c r="K12" s="7">
        <v>27000000</v>
      </c>
      <c r="L12" s="10">
        <v>5400000</v>
      </c>
      <c r="N12" s="8" t="s">
        <v>23</v>
      </c>
      <c r="O12" s="7"/>
      <c r="P12" s="96">
        <v>480000000</v>
      </c>
      <c r="Q12" s="96"/>
      <c r="R12" s="97"/>
      <c r="S12" s="2"/>
      <c r="T12" s="8" t="s">
        <v>23</v>
      </c>
      <c r="U12" s="7">
        <v>21000000</v>
      </c>
      <c r="V12" s="7">
        <v>68000000</v>
      </c>
      <c r="W12" s="7">
        <v>43000000</v>
      </c>
      <c r="X12" s="10">
        <v>13000000</v>
      </c>
    </row>
    <row r="13" spans="1:24" x14ac:dyDescent="0.2">
      <c r="B13" s="8" t="s">
        <v>24</v>
      </c>
      <c r="C13" s="7">
        <v>30000000</v>
      </c>
      <c r="D13" s="7">
        <v>63000000</v>
      </c>
      <c r="E13" s="7">
        <v>29000000</v>
      </c>
      <c r="F13" s="10">
        <v>15000000</v>
      </c>
      <c r="H13" s="8" t="s">
        <v>24</v>
      </c>
      <c r="I13" s="7">
        <v>13000000</v>
      </c>
      <c r="J13" s="7">
        <v>28000000</v>
      </c>
      <c r="K13" s="7">
        <v>13000000</v>
      </c>
      <c r="L13" s="10">
        <v>3600000</v>
      </c>
      <c r="N13" s="8" t="s">
        <v>24</v>
      </c>
      <c r="O13" s="7">
        <v>390000000</v>
      </c>
      <c r="P13" s="96">
        <v>660000000</v>
      </c>
      <c r="Q13" s="96">
        <v>710000000</v>
      </c>
      <c r="R13" s="97">
        <v>160000000</v>
      </c>
      <c r="S13" s="2"/>
      <c r="T13" s="8" t="s">
        <v>24</v>
      </c>
      <c r="U13" s="7">
        <v>37000000</v>
      </c>
      <c r="V13" s="7">
        <v>120000000</v>
      </c>
      <c r="W13" s="7">
        <v>57000000</v>
      </c>
      <c r="X13" s="10">
        <v>18000000</v>
      </c>
    </row>
    <row r="14" spans="1:24" x14ac:dyDescent="0.2">
      <c r="B14" s="8" t="s">
        <v>25</v>
      </c>
      <c r="C14" s="7">
        <v>30000000</v>
      </c>
      <c r="D14" s="7">
        <v>69000000</v>
      </c>
      <c r="E14" s="7">
        <v>27000000</v>
      </c>
      <c r="F14" s="10">
        <v>15000000</v>
      </c>
      <c r="H14" s="8" t="s">
        <v>25</v>
      </c>
      <c r="I14" s="7">
        <v>25000000</v>
      </c>
      <c r="J14" s="7">
        <v>52000000</v>
      </c>
      <c r="K14" s="7">
        <v>22000000</v>
      </c>
      <c r="L14" s="10">
        <v>5400000</v>
      </c>
      <c r="N14" s="8" t="s">
        <v>25</v>
      </c>
      <c r="O14" s="7">
        <v>260000000</v>
      </c>
      <c r="P14" s="96">
        <v>490000000</v>
      </c>
      <c r="Q14" s="96">
        <v>980000000</v>
      </c>
      <c r="R14" s="97">
        <v>170000000</v>
      </c>
      <c r="S14" s="2"/>
      <c r="T14" s="8" t="s">
        <v>25</v>
      </c>
      <c r="U14" s="7">
        <v>20000000</v>
      </c>
      <c r="V14" s="7">
        <v>96000000</v>
      </c>
      <c r="W14" s="7">
        <v>56000000</v>
      </c>
      <c r="X14" s="10">
        <v>25000000</v>
      </c>
    </row>
    <row r="15" spans="1:24" x14ac:dyDescent="0.2">
      <c r="B15" s="8" t="s">
        <v>26</v>
      </c>
      <c r="C15" s="7">
        <v>37000000</v>
      </c>
      <c r="D15" s="7">
        <v>59000000</v>
      </c>
      <c r="E15" s="7">
        <v>30000000</v>
      </c>
      <c r="F15" s="10">
        <v>15000000</v>
      </c>
      <c r="H15" s="8" t="s">
        <v>26</v>
      </c>
      <c r="I15" s="7">
        <v>18000000</v>
      </c>
      <c r="J15" s="7">
        <v>41000000</v>
      </c>
      <c r="K15" s="7">
        <v>24000000</v>
      </c>
      <c r="L15" s="10"/>
      <c r="N15" s="8" t="s">
        <v>26</v>
      </c>
      <c r="O15" s="7">
        <v>28000000</v>
      </c>
      <c r="P15" s="96">
        <v>370000000</v>
      </c>
      <c r="Q15" s="96">
        <v>690000000</v>
      </c>
      <c r="R15" s="97">
        <v>230000000</v>
      </c>
      <c r="S15" s="2"/>
      <c r="T15" s="8" t="s">
        <v>26</v>
      </c>
      <c r="U15" s="7">
        <v>28000000</v>
      </c>
      <c r="V15" s="7">
        <v>32000000</v>
      </c>
      <c r="W15" s="7">
        <v>57000000</v>
      </c>
      <c r="X15" s="10">
        <v>32000000</v>
      </c>
    </row>
    <row r="16" spans="1:24" ht="16" thickBot="1" x14ac:dyDescent="0.25">
      <c r="B16" s="11" t="s">
        <v>27</v>
      </c>
      <c r="C16" s="12">
        <v>54000000</v>
      </c>
      <c r="D16" s="12">
        <v>66000000</v>
      </c>
      <c r="E16" s="12">
        <v>47000000</v>
      </c>
      <c r="F16" s="13">
        <v>39000000</v>
      </c>
      <c r="H16" s="8" t="s">
        <v>27</v>
      </c>
      <c r="I16" s="7">
        <v>13000000</v>
      </c>
      <c r="J16" s="7">
        <v>36000000</v>
      </c>
      <c r="K16" s="7">
        <v>13000000</v>
      </c>
      <c r="L16" s="10">
        <v>6300000</v>
      </c>
      <c r="N16" s="11" t="s">
        <v>27</v>
      </c>
      <c r="O16" s="12">
        <v>260000000</v>
      </c>
      <c r="P16" s="98">
        <v>320000000</v>
      </c>
      <c r="Q16" s="98">
        <v>630000000</v>
      </c>
      <c r="R16" s="99">
        <v>410000000</v>
      </c>
      <c r="S16" s="2"/>
      <c r="T16" s="89" t="s">
        <v>27</v>
      </c>
      <c r="U16" s="90">
        <v>29000000</v>
      </c>
      <c r="V16" s="90">
        <v>66000000</v>
      </c>
      <c r="W16" s="90">
        <v>50000000</v>
      </c>
      <c r="X16" s="91">
        <v>25000000</v>
      </c>
    </row>
    <row r="17" spans="2:24" ht="16" thickBot="1" x14ac:dyDescent="0.25">
      <c r="H17" s="92"/>
      <c r="I17" s="93" t="s">
        <v>28</v>
      </c>
      <c r="J17" s="93" t="s">
        <v>29</v>
      </c>
      <c r="K17" s="93" t="s">
        <v>30</v>
      </c>
      <c r="L17" s="94" t="s">
        <v>31</v>
      </c>
      <c r="T17" s="92"/>
      <c r="U17" s="93" t="s">
        <v>28</v>
      </c>
      <c r="V17" s="93" t="s">
        <v>29</v>
      </c>
      <c r="W17" s="93" t="s">
        <v>30</v>
      </c>
      <c r="X17" s="94" t="s">
        <v>31</v>
      </c>
    </row>
    <row r="18" spans="2:24" ht="32" customHeight="1" x14ac:dyDescent="0.2">
      <c r="B18" s="112" t="s">
        <v>41</v>
      </c>
      <c r="C18" s="113"/>
      <c r="H18" s="92" t="s">
        <v>17</v>
      </c>
      <c r="I18" s="50">
        <f>I6*1.019</f>
        <v>20379999.999999996</v>
      </c>
      <c r="J18" s="50">
        <f t="shared" ref="J18:L18" si="0">J6*1.019</f>
        <v>44835999.999999993</v>
      </c>
      <c r="K18" s="50">
        <f t="shared" si="0"/>
        <v>13246999.999999998</v>
      </c>
      <c r="L18" s="51">
        <f t="shared" si="0"/>
        <v>3668399.9999999995</v>
      </c>
      <c r="N18" s="112" t="s">
        <v>42</v>
      </c>
      <c r="O18" s="113"/>
      <c r="T18" s="92" t="s">
        <v>17</v>
      </c>
      <c r="U18" s="50">
        <f t="shared" ref="U18:U28" si="1">U6*1.126</f>
        <v>9120600</v>
      </c>
      <c r="V18" s="50">
        <f t="shared" ref="V18:W18" si="2">V6*1.126</f>
        <v>95709999.999999985</v>
      </c>
      <c r="W18" s="50">
        <f t="shared" si="2"/>
        <v>50669999.999999993</v>
      </c>
      <c r="X18" s="51">
        <f>X6*1.126</f>
        <v>14637999.999999998</v>
      </c>
    </row>
    <row r="19" spans="2:24" x14ac:dyDescent="0.2">
      <c r="B19" s="87" t="s">
        <v>34</v>
      </c>
      <c r="C19" s="88">
        <v>160</v>
      </c>
      <c r="H19" s="92" t="s">
        <v>18</v>
      </c>
      <c r="I19" s="50">
        <f t="shared" ref="I19:L28" si="3">I7*1.019</f>
        <v>16303999.999999998</v>
      </c>
      <c r="J19" s="50">
        <f t="shared" si="3"/>
        <v>44835999.999999993</v>
      </c>
      <c r="K19" s="50">
        <f t="shared" si="3"/>
        <v>19361000</v>
      </c>
      <c r="L19" s="51">
        <f t="shared" si="3"/>
        <v>4585500</v>
      </c>
      <c r="N19" s="87" t="s">
        <v>34</v>
      </c>
      <c r="O19" s="88">
        <v>143</v>
      </c>
      <c r="T19" s="92" t="s">
        <v>18</v>
      </c>
      <c r="U19" s="50">
        <f t="shared" si="1"/>
        <v>22519999.999999996</v>
      </c>
      <c r="V19" s="50">
        <f t="shared" ref="V19:W28" si="4">V7*1.126</f>
        <v>101339999.99999999</v>
      </c>
      <c r="W19" s="50">
        <f t="shared" si="4"/>
        <v>52921999.999999993</v>
      </c>
      <c r="X19" s="51">
        <f>X7*1.126</f>
        <v>23645999.999999996</v>
      </c>
    </row>
    <row r="20" spans="2:24" x14ac:dyDescent="0.2">
      <c r="B20" s="8" t="s">
        <v>35</v>
      </c>
      <c r="C20" s="88">
        <v>157</v>
      </c>
      <c r="H20" s="92" t="s">
        <v>19</v>
      </c>
      <c r="I20" s="50">
        <f t="shared" si="3"/>
        <v>19361000</v>
      </c>
      <c r="J20" s="50">
        <f t="shared" si="3"/>
        <v>48911999.999999993</v>
      </c>
      <c r="K20" s="50">
        <f t="shared" si="3"/>
        <v>21398999.999999996</v>
      </c>
      <c r="L20" s="51">
        <f t="shared" si="3"/>
        <v>7336799.9999999991</v>
      </c>
      <c r="N20" s="8" t="s">
        <v>35</v>
      </c>
      <c r="O20" s="88">
        <v>127</v>
      </c>
      <c r="T20" s="92" t="s">
        <v>19</v>
      </c>
      <c r="U20" s="50">
        <f t="shared" si="1"/>
        <v>28149999.999999996</v>
      </c>
      <c r="V20" s="50">
        <f t="shared" si="4"/>
        <v>112599999.99999999</v>
      </c>
      <c r="W20" s="50">
        <f t="shared" si="4"/>
        <v>60803999.999999993</v>
      </c>
      <c r="X20" s="51">
        <f>X8*1.126</f>
        <v>28149999.999999996</v>
      </c>
    </row>
    <row r="21" spans="2:24" ht="16" thickBot="1" x14ac:dyDescent="0.25">
      <c r="B21" s="48" t="s">
        <v>36</v>
      </c>
      <c r="C21" s="95">
        <f>C19/C20</f>
        <v>1.0191082802547771</v>
      </c>
      <c r="H21" s="92" t="s">
        <v>20</v>
      </c>
      <c r="I21" s="50">
        <f t="shared" si="3"/>
        <v>15284999.999999998</v>
      </c>
      <c r="J21" s="50">
        <f t="shared" si="3"/>
        <v>39741000</v>
      </c>
      <c r="K21" s="50">
        <f t="shared" si="3"/>
        <v>13246999.999999998</v>
      </c>
      <c r="L21" s="51">
        <f t="shared" si="3"/>
        <v>7336799.9999999991</v>
      </c>
      <c r="N21" s="48" t="s">
        <v>36</v>
      </c>
      <c r="O21" s="95">
        <f>O19/O20</f>
        <v>1.1259842519685039</v>
      </c>
      <c r="T21" s="92" t="s">
        <v>20</v>
      </c>
      <c r="U21" s="50">
        <f t="shared" si="1"/>
        <v>28149999.999999996</v>
      </c>
      <c r="V21" s="50">
        <f t="shared" si="4"/>
        <v>135120000</v>
      </c>
      <c r="W21" s="50">
        <f t="shared" si="4"/>
        <v>52921999.999999993</v>
      </c>
      <c r="X21" s="51"/>
    </row>
    <row r="22" spans="2:24" x14ac:dyDescent="0.2">
      <c r="H22" s="92" t="s">
        <v>21</v>
      </c>
      <c r="I22" s="50">
        <f t="shared" si="3"/>
        <v>10088099.999999998</v>
      </c>
      <c r="J22" s="50">
        <f t="shared" si="3"/>
        <v>40759999.999999993</v>
      </c>
      <c r="K22" s="50">
        <f t="shared" si="3"/>
        <v>23436999.999999996</v>
      </c>
      <c r="L22" s="51"/>
      <c r="T22" s="92" t="s">
        <v>21</v>
      </c>
      <c r="U22" s="50">
        <f t="shared" si="1"/>
        <v>39409999.999999993</v>
      </c>
      <c r="V22" s="50">
        <f t="shared" si="4"/>
        <v>146380000</v>
      </c>
      <c r="W22" s="50">
        <f t="shared" si="4"/>
        <v>50669999.999999993</v>
      </c>
      <c r="X22" s="51">
        <f>X10*1.126</f>
        <v>36032000</v>
      </c>
    </row>
    <row r="23" spans="2:24" x14ac:dyDescent="0.2">
      <c r="H23" s="92" t="s">
        <v>22</v>
      </c>
      <c r="I23" s="50">
        <f t="shared" si="3"/>
        <v>21398999.999999996</v>
      </c>
      <c r="J23" s="50">
        <f t="shared" si="3"/>
        <v>51968999.999999993</v>
      </c>
      <c r="K23" s="50">
        <f t="shared" si="3"/>
        <v>25474999.999999996</v>
      </c>
      <c r="L23" s="51"/>
      <c r="T23" s="92" t="s">
        <v>22</v>
      </c>
      <c r="U23" s="50">
        <f t="shared" si="1"/>
        <v>41661999.999999993</v>
      </c>
      <c r="V23" s="50">
        <f t="shared" si="4"/>
        <v>135120000</v>
      </c>
      <c r="W23" s="50">
        <f t="shared" si="4"/>
        <v>76567999.999999985</v>
      </c>
      <c r="X23" s="51"/>
    </row>
    <row r="24" spans="2:24" x14ac:dyDescent="0.2">
      <c r="H24" s="92" t="s">
        <v>23</v>
      </c>
      <c r="I24" s="50">
        <f t="shared" si="3"/>
        <v>17323000</v>
      </c>
      <c r="J24" s="50">
        <f t="shared" si="3"/>
        <v>41778999.999999993</v>
      </c>
      <c r="K24" s="50">
        <f t="shared" si="3"/>
        <v>27512999.999999996</v>
      </c>
      <c r="L24" s="51">
        <f t="shared" si="3"/>
        <v>5502599.9999999991</v>
      </c>
      <c r="T24" s="92" t="s">
        <v>23</v>
      </c>
      <c r="U24" s="50">
        <f t="shared" si="1"/>
        <v>23645999.999999996</v>
      </c>
      <c r="V24" s="50">
        <f t="shared" si="4"/>
        <v>76567999.999999985</v>
      </c>
      <c r="W24" s="50">
        <f t="shared" si="4"/>
        <v>48417999.999999993</v>
      </c>
      <c r="X24" s="51">
        <f>X12*1.126</f>
        <v>14637999.999999998</v>
      </c>
    </row>
    <row r="25" spans="2:24" x14ac:dyDescent="0.2">
      <c r="H25" s="92" t="s">
        <v>24</v>
      </c>
      <c r="I25" s="50">
        <f t="shared" si="3"/>
        <v>13246999.999999998</v>
      </c>
      <c r="J25" s="50">
        <f t="shared" si="3"/>
        <v>28531999.999999996</v>
      </c>
      <c r="K25" s="50">
        <f t="shared" si="3"/>
        <v>13246999.999999998</v>
      </c>
      <c r="L25" s="51">
        <f t="shared" si="3"/>
        <v>3668399.9999999995</v>
      </c>
      <c r="T25" s="92" t="s">
        <v>24</v>
      </c>
      <c r="U25" s="50">
        <f t="shared" si="1"/>
        <v>41661999.999999993</v>
      </c>
      <c r="V25" s="50">
        <f t="shared" si="4"/>
        <v>135120000</v>
      </c>
      <c r="W25" s="50">
        <f t="shared" si="4"/>
        <v>64181999.999999993</v>
      </c>
      <c r="X25" s="51">
        <f>X13*1.126</f>
        <v>20267999.999999996</v>
      </c>
    </row>
    <row r="26" spans="2:24" x14ac:dyDescent="0.2">
      <c r="H26" s="92" t="s">
        <v>25</v>
      </c>
      <c r="I26" s="50">
        <f t="shared" si="3"/>
        <v>25474999.999999996</v>
      </c>
      <c r="J26" s="50">
        <f t="shared" si="3"/>
        <v>52987999.999999993</v>
      </c>
      <c r="K26" s="50">
        <f t="shared" si="3"/>
        <v>22417999.999999996</v>
      </c>
      <c r="L26" s="51">
        <f t="shared" si="3"/>
        <v>5502599.9999999991</v>
      </c>
      <c r="T26" s="92" t="s">
        <v>25</v>
      </c>
      <c r="U26" s="50">
        <f t="shared" si="1"/>
        <v>22519999.999999996</v>
      </c>
      <c r="V26" s="50">
        <f t="shared" si="4"/>
        <v>108095999.99999999</v>
      </c>
      <c r="W26" s="50">
        <f t="shared" si="4"/>
        <v>63055999.999999993</v>
      </c>
      <c r="X26" s="51">
        <f>X14*1.126</f>
        <v>28149999.999999996</v>
      </c>
    </row>
    <row r="27" spans="2:24" x14ac:dyDescent="0.2">
      <c r="H27" s="92" t="s">
        <v>26</v>
      </c>
      <c r="I27" s="50">
        <f t="shared" si="3"/>
        <v>18342000</v>
      </c>
      <c r="J27" s="50">
        <f t="shared" si="3"/>
        <v>41778999.999999993</v>
      </c>
      <c r="K27" s="50">
        <f t="shared" si="3"/>
        <v>24455999.999999996</v>
      </c>
      <c r="L27" s="51"/>
      <c r="T27" s="92" t="s">
        <v>26</v>
      </c>
      <c r="U27" s="50">
        <f t="shared" si="1"/>
        <v>31527999.999999996</v>
      </c>
      <c r="V27" s="50">
        <f t="shared" si="4"/>
        <v>36032000</v>
      </c>
      <c r="W27" s="50">
        <f t="shared" si="4"/>
        <v>64181999.999999993</v>
      </c>
      <c r="X27" s="51">
        <f>X15*1.126</f>
        <v>36032000</v>
      </c>
    </row>
    <row r="28" spans="2:24" ht="16" thickBot="1" x14ac:dyDescent="0.25">
      <c r="H28" s="48" t="s">
        <v>27</v>
      </c>
      <c r="I28" s="52">
        <f t="shared" si="3"/>
        <v>13246999.999999998</v>
      </c>
      <c r="J28" s="52">
        <f t="shared" si="3"/>
        <v>36684000</v>
      </c>
      <c r="K28" s="52">
        <f t="shared" si="3"/>
        <v>13246999.999999998</v>
      </c>
      <c r="L28" s="53">
        <f t="shared" si="3"/>
        <v>6419699.9999999991</v>
      </c>
      <c r="T28" s="48" t="s">
        <v>27</v>
      </c>
      <c r="U28" s="52">
        <f t="shared" si="1"/>
        <v>32653999.999999996</v>
      </c>
      <c r="V28" s="52">
        <f t="shared" si="4"/>
        <v>74316000</v>
      </c>
      <c r="W28" s="52">
        <f t="shared" si="4"/>
        <v>56299999.999999993</v>
      </c>
      <c r="X28" s="53">
        <f>X16*1.126</f>
        <v>28149999.999999996</v>
      </c>
    </row>
    <row r="29" spans="2:24" ht="16" thickBot="1" x14ac:dyDescent="0.25"/>
    <row r="30" spans="2:24" ht="37" customHeight="1" x14ac:dyDescent="0.2">
      <c r="B30" s="120" t="s">
        <v>43</v>
      </c>
      <c r="C30" s="121"/>
      <c r="D30" s="121"/>
      <c r="E30" s="121"/>
      <c r="F30" s="121"/>
      <c r="G30" s="121"/>
      <c r="H30" s="121"/>
      <c r="I30" s="121"/>
      <c r="J30" s="122"/>
      <c r="N30" s="120" t="s">
        <v>44</v>
      </c>
      <c r="O30" s="121"/>
      <c r="P30" s="121"/>
      <c r="Q30" s="121"/>
      <c r="R30" s="121"/>
      <c r="S30" s="121"/>
      <c r="T30" s="121"/>
      <c r="U30" s="121"/>
      <c r="V30" s="122"/>
    </row>
    <row r="31" spans="2:24" x14ac:dyDescent="0.2">
      <c r="B31" s="8"/>
      <c r="C31" s="118" t="s">
        <v>34</v>
      </c>
      <c r="D31" s="118"/>
      <c r="E31" s="118"/>
      <c r="F31" s="118"/>
      <c r="G31" s="118" t="s">
        <v>45</v>
      </c>
      <c r="H31" s="118"/>
      <c r="I31" s="118"/>
      <c r="J31" s="119"/>
      <c r="N31" s="8"/>
      <c r="O31" s="118" t="s">
        <v>34</v>
      </c>
      <c r="P31" s="118"/>
      <c r="Q31" s="118"/>
      <c r="R31" s="118"/>
      <c r="S31" s="118" t="s">
        <v>45</v>
      </c>
      <c r="T31" s="118"/>
      <c r="U31" s="118"/>
      <c r="V31" s="119"/>
    </row>
    <row r="32" spans="2:24" x14ac:dyDescent="0.2">
      <c r="B32" s="8"/>
      <c r="C32" s="6" t="s">
        <v>13</v>
      </c>
      <c r="D32" s="6" t="s">
        <v>14</v>
      </c>
      <c r="E32" s="6" t="s">
        <v>15</v>
      </c>
      <c r="F32" s="6" t="s">
        <v>16</v>
      </c>
      <c r="G32" s="6" t="s">
        <v>13</v>
      </c>
      <c r="H32" s="6" t="s">
        <v>14</v>
      </c>
      <c r="I32" s="6" t="s">
        <v>15</v>
      </c>
      <c r="J32" s="9" t="s">
        <v>16</v>
      </c>
      <c r="N32" s="8"/>
      <c r="O32" s="6" t="s">
        <v>13</v>
      </c>
      <c r="P32" s="6" t="s">
        <v>14</v>
      </c>
      <c r="Q32" s="6" t="s">
        <v>15</v>
      </c>
      <c r="R32" s="6" t="s">
        <v>16</v>
      </c>
      <c r="S32" s="6" t="s">
        <v>13</v>
      </c>
      <c r="T32" s="6" t="s">
        <v>14</v>
      </c>
      <c r="U32" s="6" t="s">
        <v>15</v>
      </c>
      <c r="V32" s="9" t="s">
        <v>16</v>
      </c>
    </row>
    <row r="33" spans="2:22" x14ac:dyDescent="0.2">
      <c r="B33" s="8" t="s">
        <v>17</v>
      </c>
      <c r="C33" s="15">
        <v>123.8</v>
      </c>
      <c r="D33" s="15">
        <v>111.4</v>
      </c>
      <c r="E33" s="15">
        <v>113.3</v>
      </c>
      <c r="F33" s="15">
        <v>113.3</v>
      </c>
      <c r="G33" s="15">
        <v>105</v>
      </c>
      <c r="H33" s="15">
        <v>121</v>
      </c>
      <c r="I33" s="15">
        <v>95</v>
      </c>
      <c r="J33" s="18">
        <v>50</v>
      </c>
      <c r="N33" s="8" t="s">
        <v>17</v>
      </c>
      <c r="O33" s="15">
        <v>125</v>
      </c>
      <c r="P33" s="15">
        <v>135</v>
      </c>
      <c r="Q33" s="15">
        <v>112.9</v>
      </c>
      <c r="R33" s="15">
        <v>108.3</v>
      </c>
      <c r="S33" s="15">
        <v>150</v>
      </c>
      <c r="T33" s="15">
        <v>120</v>
      </c>
      <c r="U33" s="15">
        <v>112.5</v>
      </c>
      <c r="V33" s="18">
        <v>140</v>
      </c>
    </row>
    <row r="34" spans="2:22" x14ac:dyDescent="0.2">
      <c r="B34" s="8" t="s">
        <v>18</v>
      </c>
      <c r="C34" s="15">
        <v>109.2</v>
      </c>
      <c r="D34" s="15">
        <v>113.8</v>
      </c>
      <c r="E34" s="15">
        <v>96.2</v>
      </c>
      <c r="F34" s="15">
        <v>96.2</v>
      </c>
      <c r="G34" s="15">
        <v>102.5</v>
      </c>
      <c r="H34" s="15">
        <v>112</v>
      </c>
      <c r="I34" s="15">
        <v>87.5</v>
      </c>
      <c r="J34" s="18">
        <v>90</v>
      </c>
      <c r="N34" s="8" t="s">
        <v>18</v>
      </c>
      <c r="O34" s="15">
        <v>123.8</v>
      </c>
      <c r="P34" s="15">
        <v>127.7</v>
      </c>
      <c r="Q34" s="15">
        <v>115.6</v>
      </c>
      <c r="R34" s="15">
        <v>103.8</v>
      </c>
      <c r="S34" s="15">
        <v>180</v>
      </c>
      <c r="T34" s="15">
        <v>135</v>
      </c>
      <c r="U34" s="15">
        <v>170</v>
      </c>
      <c r="V34" s="18">
        <v>85</v>
      </c>
    </row>
    <row r="35" spans="2:22" x14ac:dyDescent="0.2">
      <c r="B35" s="8" t="s">
        <v>19</v>
      </c>
      <c r="C35" s="15">
        <v>116.7</v>
      </c>
      <c r="D35" s="15">
        <v>120</v>
      </c>
      <c r="E35" s="15">
        <v>117.1</v>
      </c>
      <c r="F35" s="15">
        <v>117.1</v>
      </c>
      <c r="G35" s="15">
        <v>120</v>
      </c>
      <c r="H35" s="15">
        <v>107</v>
      </c>
      <c r="I35" s="15">
        <v>115</v>
      </c>
      <c r="J35" s="18">
        <v>101.7</v>
      </c>
      <c r="N35" s="8" t="s">
        <v>19</v>
      </c>
      <c r="O35" s="15">
        <v>121.5</v>
      </c>
      <c r="P35" s="15">
        <v>127.3</v>
      </c>
      <c r="Q35" s="15">
        <v>114.3</v>
      </c>
      <c r="R35" s="15">
        <v>103.5</v>
      </c>
      <c r="S35" s="15">
        <v>135</v>
      </c>
      <c r="T35" s="15">
        <v>145</v>
      </c>
      <c r="U35" s="15">
        <v>140</v>
      </c>
      <c r="V35" s="18">
        <v>226.7</v>
      </c>
    </row>
    <row r="36" spans="2:22" x14ac:dyDescent="0.2">
      <c r="B36" s="8" t="s">
        <v>20</v>
      </c>
      <c r="C36" s="15">
        <v>116.7</v>
      </c>
      <c r="D36" s="15">
        <v>124.2</v>
      </c>
      <c r="E36" s="15">
        <v>117.9</v>
      </c>
      <c r="F36" s="15">
        <v>117.9</v>
      </c>
      <c r="G36" s="15">
        <v>93.3</v>
      </c>
      <c r="H36" s="15">
        <v>110</v>
      </c>
      <c r="I36" s="15">
        <v>92.5</v>
      </c>
      <c r="J36" s="18">
        <v>85</v>
      </c>
      <c r="N36" s="8" t="s">
        <v>20</v>
      </c>
      <c r="O36" s="15">
        <v>116.2</v>
      </c>
      <c r="P36" s="15">
        <v>125.5</v>
      </c>
      <c r="Q36" s="15">
        <v>119.1</v>
      </c>
      <c r="R36" s="15">
        <v>108.5</v>
      </c>
      <c r="S36" s="15">
        <v>150</v>
      </c>
      <c r="T36" s="15">
        <v>135</v>
      </c>
      <c r="U36" s="15">
        <v>112.5</v>
      </c>
      <c r="V36" s="18"/>
    </row>
    <row r="37" spans="2:22" x14ac:dyDescent="0.2">
      <c r="B37" s="8" t="s">
        <v>21</v>
      </c>
      <c r="C37" s="15">
        <v>125</v>
      </c>
      <c r="D37" s="15">
        <v>109.4</v>
      </c>
      <c r="E37" s="15">
        <v>111.7</v>
      </c>
      <c r="F37" s="15">
        <v>111.7</v>
      </c>
      <c r="G37" s="15">
        <v>125</v>
      </c>
      <c r="H37" s="15">
        <v>111.7</v>
      </c>
      <c r="I37" s="15">
        <v>130</v>
      </c>
      <c r="J37" s="18">
        <v>122.5</v>
      </c>
      <c r="N37" s="8" t="s">
        <v>21</v>
      </c>
      <c r="O37" s="15">
        <v>120.6</v>
      </c>
      <c r="P37" s="15">
        <v>122.9</v>
      </c>
      <c r="Q37" s="15">
        <v>109.3</v>
      </c>
      <c r="R37" s="15">
        <v>107.1</v>
      </c>
      <c r="S37" s="15">
        <v>125</v>
      </c>
      <c r="T37" s="15">
        <v>132.1</v>
      </c>
      <c r="U37" s="15">
        <v>167.5</v>
      </c>
      <c r="V37" s="18">
        <v>155</v>
      </c>
    </row>
    <row r="38" spans="2:22" x14ac:dyDescent="0.2">
      <c r="B38" s="8" t="s">
        <v>22</v>
      </c>
      <c r="C38" s="15">
        <v>116.4</v>
      </c>
      <c r="D38" s="15">
        <v>112.5</v>
      </c>
      <c r="E38" s="15">
        <v>113</v>
      </c>
      <c r="F38" s="15">
        <v>113</v>
      </c>
      <c r="G38" s="15">
        <v>117.5</v>
      </c>
      <c r="H38" s="15">
        <v>120</v>
      </c>
      <c r="I38" s="15">
        <v>100</v>
      </c>
      <c r="J38" s="18">
        <v>57.5</v>
      </c>
      <c r="N38" s="8" t="s">
        <v>22</v>
      </c>
      <c r="O38" s="15">
        <v>121.2</v>
      </c>
      <c r="P38" s="15">
        <v>123.8</v>
      </c>
      <c r="Q38" s="15">
        <v>105</v>
      </c>
      <c r="R38" s="15">
        <v>106</v>
      </c>
      <c r="S38" s="15">
        <v>130</v>
      </c>
      <c r="T38" s="15">
        <v>118.3</v>
      </c>
      <c r="U38" s="15">
        <v>122.5</v>
      </c>
      <c r="V38" s="18"/>
    </row>
    <row r="39" spans="2:22" x14ac:dyDescent="0.2">
      <c r="B39" s="8" t="s">
        <v>23</v>
      </c>
      <c r="C39" s="15">
        <v>120</v>
      </c>
      <c r="D39" s="15">
        <v>124.2</v>
      </c>
      <c r="E39" s="15">
        <v>115</v>
      </c>
      <c r="F39" s="15">
        <v>115</v>
      </c>
      <c r="G39" s="15">
        <v>130</v>
      </c>
      <c r="H39" s="15">
        <v>127.5</v>
      </c>
      <c r="I39" s="15">
        <v>90</v>
      </c>
      <c r="J39" s="18">
        <v>150</v>
      </c>
      <c r="N39" s="8" t="s">
        <v>23</v>
      </c>
      <c r="O39" s="15">
        <v>55</v>
      </c>
      <c r="P39" s="15">
        <v>123.4</v>
      </c>
      <c r="Q39" s="15">
        <v>78.3</v>
      </c>
      <c r="R39" s="15">
        <v>95</v>
      </c>
      <c r="S39" s="15">
        <v>137.5</v>
      </c>
      <c r="T39" s="15">
        <v>122.5</v>
      </c>
      <c r="U39" s="15">
        <v>107.5</v>
      </c>
      <c r="V39" s="18"/>
    </row>
    <row r="40" spans="2:22" x14ac:dyDescent="0.2">
      <c r="B40" s="8" t="s">
        <v>24</v>
      </c>
      <c r="C40" s="15">
        <v>115</v>
      </c>
      <c r="D40" s="15">
        <v>114</v>
      </c>
      <c r="E40" s="15">
        <v>116.4</v>
      </c>
      <c r="F40" s="15">
        <v>116.4</v>
      </c>
      <c r="G40" s="15">
        <v>105</v>
      </c>
      <c r="H40" s="15">
        <v>110</v>
      </c>
      <c r="I40" s="15">
        <v>90</v>
      </c>
      <c r="J40" s="18">
        <v>150</v>
      </c>
      <c r="N40" s="8" t="s">
        <v>24</v>
      </c>
      <c r="O40" s="15">
        <v>126.7</v>
      </c>
      <c r="P40" s="15">
        <v>122</v>
      </c>
      <c r="Q40" s="15">
        <v>107.6</v>
      </c>
      <c r="R40" s="15">
        <v>95.5</v>
      </c>
      <c r="S40" s="15">
        <v>140</v>
      </c>
      <c r="T40" s="15">
        <v>125</v>
      </c>
      <c r="U40" s="15">
        <v>122.5</v>
      </c>
      <c r="V40" s="18">
        <v>90</v>
      </c>
    </row>
    <row r="41" spans="2:22" x14ac:dyDescent="0.2">
      <c r="B41" s="8" t="s">
        <v>25</v>
      </c>
      <c r="C41" s="15">
        <v>112</v>
      </c>
      <c r="D41" s="15">
        <v>133</v>
      </c>
      <c r="E41" s="15">
        <v>103.8</v>
      </c>
      <c r="F41" s="15">
        <v>103.8</v>
      </c>
      <c r="G41" s="15">
        <v>115</v>
      </c>
      <c r="H41" s="15">
        <v>112</v>
      </c>
      <c r="I41" s="15">
        <v>123</v>
      </c>
      <c r="J41" s="18">
        <v>140</v>
      </c>
      <c r="N41" s="8" t="s">
        <v>25</v>
      </c>
      <c r="O41" s="15">
        <v>128.6</v>
      </c>
      <c r="P41" s="15">
        <v>129</v>
      </c>
      <c r="Q41" s="15">
        <v>129</v>
      </c>
      <c r="R41" s="15">
        <v>106.3</v>
      </c>
      <c r="S41" s="15">
        <v>150</v>
      </c>
      <c r="T41" s="15">
        <v>131</v>
      </c>
      <c r="U41" s="15">
        <v>105</v>
      </c>
      <c r="V41" s="18">
        <v>80</v>
      </c>
    </row>
    <row r="42" spans="2:22" x14ac:dyDescent="0.2">
      <c r="B42" s="8" t="s">
        <v>26</v>
      </c>
      <c r="C42" s="15">
        <v>111</v>
      </c>
      <c r="D42" s="15">
        <v>113.8</v>
      </c>
      <c r="E42" s="15">
        <v>113.8</v>
      </c>
      <c r="F42" s="15">
        <v>113.8</v>
      </c>
      <c r="G42" s="15">
        <v>125</v>
      </c>
      <c r="H42" s="15">
        <v>112.5</v>
      </c>
      <c r="I42" s="15">
        <v>117.5</v>
      </c>
      <c r="J42" s="18">
        <v>75</v>
      </c>
      <c r="N42" s="8" t="s">
        <v>26</v>
      </c>
      <c r="O42" s="15">
        <v>132.5</v>
      </c>
      <c r="P42" s="15">
        <v>129.5</v>
      </c>
      <c r="Q42" s="15">
        <v>106.8</v>
      </c>
      <c r="R42" s="15">
        <v>114.2</v>
      </c>
      <c r="S42" s="15">
        <v>132.5</v>
      </c>
      <c r="T42" s="15">
        <v>130</v>
      </c>
      <c r="U42" s="15">
        <v>140</v>
      </c>
      <c r="V42" s="18">
        <v>105</v>
      </c>
    </row>
    <row r="43" spans="2:22" ht="16" thickBot="1" x14ac:dyDescent="0.25">
      <c r="B43" s="11" t="s">
        <v>27</v>
      </c>
      <c r="C43" s="20">
        <v>92.5</v>
      </c>
      <c r="D43" s="20">
        <v>117.5</v>
      </c>
      <c r="E43" s="20">
        <v>126.2</v>
      </c>
      <c r="F43" s="20">
        <v>126.2</v>
      </c>
      <c r="G43" s="20">
        <v>145</v>
      </c>
      <c r="H43" s="20">
        <v>128.30000000000001</v>
      </c>
      <c r="I43" s="20">
        <v>85</v>
      </c>
      <c r="J43" s="21">
        <v>65</v>
      </c>
      <c r="N43" s="11" t="s">
        <v>27</v>
      </c>
      <c r="O43" s="20">
        <v>111.7</v>
      </c>
      <c r="P43" s="20">
        <v>126.9</v>
      </c>
      <c r="Q43" s="20">
        <v>126.9</v>
      </c>
      <c r="R43" s="20">
        <v>108</v>
      </c>
      <c r="S43" s="20">
        <v>167.5</v>
      </c>
      <c r="T43" s="20">
        <v>150</v>
      </c>
      <c r="U43" s="20">
        <v>109</v>
      </c>
      <c r="V43" s="21">
        <v>125</v>
      </c>
    </row>
    <row r="48" spans="2:22" x14ac:dyDescent="0.2">
      <c r="C48" s="2"/>
      <c r="V48" s="3"/>
    </row>
    <row r="50" spans="9:41" x14ac:dyDescent="0.2">
      <c r="I50" s="3"/>
      <c r="P50" s="1"/>
      <c r="Q50" s="1"/>
      <c r="R50" s="1"/>
      <c r="S50" s="1"/>
      <c r="V50" s="1"/>
      <c r="W50" s="1"/>
      <c r="X50" s="1"/>
      <c r="Y50" s="1"/>
      <c r="AB50" s="2"/>
      <c r="AC50" s="2"/>
      <c r="AD50" s="2"/>
      <c r="AE50" s="2"/>
      <c r="AF50" s="2"/>
      <c r="AG50" s="2"/>
      <c r="AK50" s="2"/>
      <c r="AL50" s="1"/>
      <c r="AM50" s="1"/>
      <c r="AN50" s="1"/>
      <c r="AO50" s="2"/>
    </row>
    <row r="51" spans="9:41" x14ac:dyDescent="0.2">
      <c r="P51" s="1"/>
      <c r="Q51" s="1"/>
      <c r="R51" s="1"/>
      <c r="S51" s="1"/>
      <c r="V51" s="1"/>
      <c r="W51" s="1"/>
      <c r="X51" s="1"/>
      <c r="Y51" s="1"/>
      <c r="AB51" s="2"/>
      <c r="AC51" s="2"/>
      <c r="AD51" s="2"/>
      <c r="AE51" s="2"/>
      <c r="AF51" s="2"/>
      <c r="AG51" s="2"/>
      <c r="AK51" s="2"/>
      <c r="AL51" s="1"/>
      <c r="AM51" s="1"/>
      <c r="AN51" s="1"/>
      <c r="AO51" s="2"/>
    </row>
    <row r="52" spans="9:41" x14ac:dyDescent="0.2">
      <c r="P52" s="1"/>
      <c r="Q52" s="1"/>
      <c r="R52" s="1"/>
      <c r="S52" s="1"/>
      <c r="V52" s="1"/>
      <c r="W52" s="1"/>
      <c r="X52" s="1"/>
      <c r="Y52" s="1"/>
      <c r="AB52" s="2"/>
      <c r="AC52" s="2"/>
      <c r="AD52" s="2"/>
      <c r="AE52" s="2"/>
      <c r="AF52" s="2"/>
      <c r="AG52" s="2"/>
      <c r="AK52" s="2"/>
      <c r="AL52" s="1"/>
      <c r="AM52" s="1"/>
      <c r="AN52" s="1"/>
      <c r="AO52" s="2"/>
    </row>
    <row r="53" spans="9:41" x14ac:dyDescent="0.2">
      <c r="P53" s="1"/>
      <c r="Q53" s="1"/>
      <c r="R53" s="1"/>
      <c r="S53" s="1"/>
      <c r="V53" s="1"/>
      <c r="W53" s="1"/>
      <c r="X53" s="1"/>
      <c r="Y53" s="1"/>
      <c r="AB53" s="2"/>
      <c r="AC53" s="2"/>
      <c r="AD53" s="2"/>
      <c r="AE53" s="2"/>
      <c r="AF53" s="2"/>
      <c r="AG53" s="2"/>
      <c r="AK53" s="2"/>
      <c r="AL53" s="1"/>
      <c r="AM53" s="1"/>
      <c r="AN53" s="1"/>
      <c r="AO53" s="2"/>
    </row>
    <row r="54" spans="9:41" x14ac:dyDescent="0.2">
      <c r="P54" s="1"/>
      <c r="Q54" s="1"/>
      <c r="R54" s="1"/>
      <c r="S54" s="1"/>
      <c r="V54" s="1"/>
      <c r="W54" s="1"/>
      <c r="X54" s="1"/>
      <c r="Y54" s="1"/>
      <c r="AB54" s="2"/>
      <c r="AC54" s="2"/>
      <c r="AD54" s="2"/>
      <c r="AE54" s="2"/>
      <c r="AF54" s="2"/>
      <c r="AG54" s="2"/>
      <c r="AK54" s="2"/>
      <c r="AL54" s="1"/>
      <c r="AM54" s="1"/>
      <c r="AN54" s="1"/>
      <c r="AO54" s="2"/>
    </row>
    <row r="55" spans="9:41" x14ac:dyDescent="0.2">
      <c r="P55" s="1"/>
      <c r="Q55" s="1"/>
      <c r="R55" s="1"/>
      <c r="S55" s="1"/>
      <c r="V55" s="1"/>
      <c r="W55" s="1"/>
      <c r="X55" s="1"/>
      <c r="Y55" s="1"/>
      <c r="AB55" s="2"/>
      <c r="AC55" s="2"/>
      <c r="AD55" s="2"/>
      <c r="AE55" s="2"/>
      <c r="AF55" s="2"/>
      <c r="AG55" s="2"/>
      <c r="AK55" s="2"/>
      <c r="AL55" s="1"/>
      <c r="AM55" s="1"/>
      <c r="AN55" s="1"/>
      <c r="AO55" s="2"/>
    </row>
    <row r="56" spans="9:41" x14ac:dyDescent="0.2">
      <c r="P56" s="1"/>
      <c r="Q56" s="1"/>
      <c r="R56" s="1"/>
      <c r="S56" s="1"/>
      <c r="V56" s="1"/>
      <c r="W56" s="1"/>
      <c r="X56" s="1"/>
      <c r="Y56" s="1"/>
      <c r="AB56" s="2"/>
      <c r="AC56" s="2"/>
      <c r="AD56" s="2"/>
      <c r="AE56" s="2"/>
      <c r="AF56" s="2"/>
      <c r="AG56" s="2"/>
      <c r="AK56" s="2"/>
      <c r="AL56" s="1"/>
      <c r="AM56" s="1"/>
      <c r="AN56" s="1"/>
      <c r="AO56" s="2"/>
    </row>
    <row r="57" spans="9:41" x14ac:dyDescent="0.2">
      <c r="P57" s="1"/>
      <c r="Q57" s="1"/>
      <c r="R57" s="1"/>
      <c r="S57" s="1"/>
      <c r="V57" s="1"/>
      <c r="W57" s="1"/>
      <c r="X57" s="1"/>
      <c r="Y57" s="1"/>
      <c r="AB57" s="2"/>
      <c r="AC57" s="2"/>
      <c r="AD57" s="2"/>
      <c r="AE57" s="2"/>
      <c r="AF57" s="2"/>
      <c r="AG57" s="2"/>
      <c r="AK57" s="2"/>
      <c r="AL57" s="1"/>
      <c r="AM57" s="1"/>
      <c r="AN57" s="1"/>
      <c r="AO57" s="2"/>
    </row>
    <row r="58" spans="9:41" x14ac:dyDescent="0.2">
      <c r="P58" s="1"/>
      <c r="Q58" s="1"/>
      <c r="R58" s="1"/>
      <c r="S58" s="1"/>
      <c r="V58" s="1"/>
      <c r="W58" s="1"/>
      <c r="X58" s="1"/>
      <c r="Y58" s="1"/>
      <c r="AB58" s="2"/>
      <c r="AC58" s="2"/>
      <c r="AD58" s="2"/>
      <c r="AE58" s="2"/>
      <c r="AF58" s="2"/>
      <c r="AG58" s="2"/>
      <c r="AK58" s="2"/>
      <c r="AL58" s="1"/>
      <c r="AM58" s="1"/>
      <c r="AN58" s="1"/>
      <c r="AO58" s="2"/>
    </row>
    <row r="59" spans="9:41" x14ac:dyDescent="0.2">
      <c r="P59" s="1"/>
      <c r="Q59" s="1"/>
      <c r="R59" s="1"/>
      <c r="S59" s="1"/>
      <c r="V59" s="1"/>
      <c r="W59" s="1"/>
      <c r="X59" s="1"/>
      <c r="Y59" s="1"/>
      <c r="AB59" s="2"/>
      <c r="AC59" s="2"/>
      <c r="AD59" s="2"/>
      <c r="AE59" s="2"/>
      <c r="AF59" s="2"/>
      <c r="AG59" s="2"/>
      <c r="AK59" s="2"/>
      <c r="AL59" s="1"/>
      <c r="AM59" s="1"/>
      <c r="AN59" s="1"/>
      <c r="AO59" s="2"/>
    </row>
    <row r="60" spans="9:41" x14ac:dyDescent="0.2">
      <c r="P60" s="1"/>
      <c r="Q60" s="1"/>
      <c r="R60" s="1"/>
      <c r="S60" s="1"/>
      <c r="V60" s="1"/>
      <c r="W60" s="1"/>
      <c r="X60" s="1"/>
      <c r="Y60" s="1"/>
      <c r="AB60" s="2"/>
      <c r="AC60" s="2"/>
      <c r="AD60" s="2"/>
      <c r="AE60" s="2"/>
      <c r="AF60" s="2"/>
      <c r="AG60" s="2"/>
      <c r="AK60" s="2"/>
      <c r="AL60" s="1"/>
      <c r="AM60" s="1"/>
      <c r="AN60" s="1"/>
      <c r="AO60" s="2"/>
    </row>
    <row r="62" spans="9:41" x14ac:dyDescent="0.2">
      <c r="AB62" s="2"/>
      <c r="AC62" s="2"/>
      <c r="AD62" s="2"/>
      <c r="AE62" s="2"/>
    </row>
    <row r="63" spans="9:41" x14ac:dyDescent="0.2">
      <c r="AB63" s="2"/>
      <c r="AC63" s="2"/>
      <c r="AD63" s="2"/>
      <c r="AE63" s="2"/>
    </row>
    <row r="64" spans="9:41" x14ac:dyDescent="0.2">
      <c r="AB64" s="2"/>
      <c r="AC64" s="2"/>
      <c r="AD64" s="2"/>
      <c r="AE64" s="2"/>
    </row>
    <row r="65" spans="28:31" x14ac:dyDescent="0.2">
      <c r="AB65" s="2"/>
      <c r="AC65" s="2"/>
      <c r="AD65" s="2"/>
      <c r="AE65" s="2"/>
    </row>
    <row r="66" spans="28:31" x14ac:dyDescent="0.2">
      <c r="AB66" s="2"/>
      <c r="AC66" s="2"/>
      <c r="AD66" s="2"/>
      <c r="AE66" s="2"/>
    </row>
    <row r="67" spans="28:31" x14ac:dyDescent="0.2">
      <c r="AB67" s="2"/>
      <c r="AC67" s="2"/>
      <c r="AD67" s="2"/>
      <c r="AE67" s="2"/>
    </row>
    <row r="68" spans="28:31" x14ac:dyDescent="0.2">
      <c r="AB68" s="2"/>
      <c r="AC68" s="2"/>
      <c r="AD68" s="2"/>
      <c r="AE68" s="2"/>
    </row>
    <row r="69" spans="28:31" x14ac:dyDescent="0.2">
      <c r="AB69" s="2"/>
      <c r="AC69" s="2"/>
      <c r="AD69" s="2"/>
      <c r="AE69" s="2"/>
    </row>
    <row r="70" spans="28:31" x14ac:dyDescent="0.2">
      <c r="AB70" s="2"/>
      <c r="AC70" s="2"/>
      <c r="AD70" s="2"/>
      <c r="AE70" s="2"/>
    </row>
    <row r="71" spans="28:31" x14ac:dyDescent="0.2">
      <c r="AB71" s="2"/>
      <c r="AC71" s="2"/>
      <c r="AD71" s="2"/>
      <c r="AE71" s="2"/>
    </row>
    <row r="72" spans="28:31" x14ac:dyDescent="0.2">
      <c r="AB72" s="2"/>
      <c r="AC72" s="2"/>
      <c r="AD72" s="2"/>
      <c r="AE72" s="2"/>
    </row>
  </sheetData>
  <mergeCells count="15">
    <mergeCell ref="C2:F2"/>
    <mergeCell ref="H4:L4"/>
    <mergeCell ref="B4:F4"/>
    <mergeCell ref="C31:F31"/>
    <mergeCell ref="G31:J31"/>
    <mergeCell ref="B30:J30"/>
    <mergeCell ref="B18:C18"/>
    <mergeCell ref="H2:J2"/>
    <mergeCell ref="L2:N2"/>
    <mergeCell ref="N4:R4"/>
    <mergeCell ref="N30:V30"/>
    <mergeCell ref="O31:R31"/>
    <mergeCell ref="S31:V31"/>
    <mergeCell ref="N18:O18"/>
    <mergeCell ref="T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639D-6910-4CDD-884F-051E8985B78C}">
  <dimension ref="A1:AD92"/>
  <sheetViews>
    <sheetView zoomScale="75" zoomScaleNormal="69" workbookViewId="0">
      <selection activeCell="Q28" sqref="Q28"/>
    </sheetView>
  </sheetViews>
  <sheetFormatPr baseColWidth="10" defaultColWidth="8.83203125" defaultRowHeight="15" x14ac:dyDescent="0.2"/>
  <sheetData>
    <row r="1" spans="1:30" x14ac:dyDescent="0.2">
      <c r="A1" t="s">
        <v>46</v>
      </c>
      <c r="C1" s="114" t="s">
        <v>7</v>
      </c>
      <c r="D1" s="114"/>
      <c r="E1" s="114"/>
      <c r="G1" s="114" t="s">
        <v>8</v>
      </c>
      <c r="H1" s="114"/>
      <c r="I1" s="114"/>
    </row>
    <row r="2" spans="1:30" x14ac:dyDescent="0.2">
      <c r="A2" t="s">
        <v>5</v>
      </c>
      <c r="C2" s="131" t="s">
        <v>6</v>
      </c>
      <c r="D2" s="131"/>
      <c r="E2" s="131"/>
      <c r="F2" s="131"/>
    </row>
    <row r="3" spans="1:30" ht="16" thickBot="1" x14ac:dyDescent="0.25"/>
    <row r="4" spans="1:30" ht="45" customHeight="1" x14ac:dyDescent="0.2">
      <c r="B4" s="103" t="s">
        <v>47</v>
      </c>
      <c r="C4" s="104"/>
      <c r="D4" s="104"/>
      <c r="E4" s="105"/>
      <c r="G4" s="103" t="s">
        <v>48</v>
      </c>
      <c r="H4" s="104"/>
      <c r="I4" s="104"/>
      <c r="J4" s="105"/>
      <c r="K4" s="22"/>
      <c r="L4" s="103" t="s">
        <v>49</v>
      </c>
      <c r="M4" s="104"/>
      <c r="N4" s="104"/>
      <c r="O4" s="105"/>
      <c r="Q4" s="103" t="s">
        <v>50</v>
      </c>
      <c r="R4" s="104"/>
      <c r="S4" s="104"/>
      <c r="T4" s="105"/>
      <c r="V4" s="125" t="s">
        <v>51</v>
      </c>
      <c r="W4" s="126"/>
      <c r="X4" s="126"/>
      <c r="Y4" s="127"/>
      <c r="AA4" s="128" t="s">
        <v>52</v>
      </c>
      <c r="AB4" s="129"/>
      <c r="AC4" s="129"/>
      <c r="AD4" s="130"/>
    </row>
    <row r="5" spans="1:30" x14ac:dyDescent="0.2">
      <c r="B5" s="8"/>
      <c r="C5" s="6" t="s">
        <v>53</v>
      </c>
      <c r="D5" s="6" t="s">
        <v>54</v>
      </c>
      <c r="E5" s="9" t="s">
        <v>55</v>
      </c>
      <c r="G5" s="8"/>
      <c r="H5" s="6" t="s">
        <v>53</v>
      </c>
      <c r="I5" s="6" t="s">
        <v>54</v>
      </c>
      <c r="J5" s="9" t="s">
        <v>55</v>
      </c>
      <c r="L5" s="8"/>
      <c r="M5" s="6" t="s">
        <v>53</v>
      </c>
      <c r="N5" s="6" t="s">
        <v>54</v>
      </c>
      <c r="O5" s="9" t="s">
        <v>55</v>
      </c>
      <c r="Q5" s="8"/>
      <c r="R5" s="6" t="s">
        <v>53</v>
      </c>
      <c r="S5" s="6" t="s">
        <v>54</v>
      </c>
      <c r="T5" s="9" t="s">
        <v>55</v>
      </c>
      <c r="V5" s="8"/>
      <c r="W5" s="6" t="s">
        <v>53</v>
      </c>
      <c r="X5" s="6" t="s">
        <v>54</v>
      </c>
      <c r="Y5" s="9" t="s">
        <v>55</v>
      </c>
      <c r="AA5" s="27"/>
      <c r="AB5" s="28" t="s">
        <v>53</v>
      </c>
      <c r="AC5" s="28" t="s">
        <v>54</v>
      </c>
      <c r="AD5" s="29" t="s">
        <v>55</v>
      </c>
    </row>
    <row r="6" spans="1:30" x14ac:dyDescent="0.2">
      <c r="B6" s="8" t="s">
        <v>17</v>
      </c>
      <c r="C6" s="7"/>
      <c r="D6" s="7">
        <v>12000000</v>
      </c>
      <c r="E6" s="10">
        <v>11000000</v>
      </c>
      <c r="G6" s="8" t="s">
        <v>17</v>
      </c>
      <c r="H6" s="7">
        <v>130000000</v>
      </c>
      <c r="I6" s="7">
        <v>130000000</v>
      </c>
      <c r="J6" s="10">
        <v>130000000</v>
      </c>
      <c r="L6" s="8" t="s">
        <v>17</v>
      </c>
      <c r="M6" s="7">
        <v>130000000</v>
      </c>
      <c r="N6" s="7">
        <v>87000000</v>
      </c>
      <c r="O6" s="10">
        <v>91000000</v>
      </c>
      <c r="Q6" s="8" t="s">
        <v>17</v>
      </c>
      <c r="R6" s="7">
        <v>340000000</v>
      </c>
      <c r="S6" s="7">
        <v>330000000</v>
      </c>
      <c r="T6" s="10">
        <v>320000000</v>
      </c>
      <c r="V6" s="8" t="s">
        <v>17</v>
      </c>
      <c r="W6" s="6" t="s">
        <v>56</v>
      </c>
      <c r="X6" s="23">
        <f t="shared" ref="X6:Y8" si="0">D18/I6</f>
        <v>0.18461538461538463</v>
      </c>
      <c r="Y6" s="24">
        <f t="shared" si="0"/>
        <v>0.16923076923076924</v>
      </c>
      <c r="AA6" s="27" t="s">
        <v>17</v>
      </c>
      <c r="AB6" s="30">
        <f t="shared" ref="AB6:AB16" si="1">M18/R6</f>
        <v>0.65955882352941175</v>
      </c>
      <c r="AC6" s="30">
        <f t="shared" ref="AC6:AC16" si="2">N18/S6</f>
        <v>0.45477272727272727</v>
      </c>
      <c r="AD6" s="31">
        <f t="shared" ref="AD6:AD16" si="3">O18/T6</f>
        <v>0.49054687499999999</v>
      </c>
    </row>
    <row r="7" spans="1:30" x14ac:dyDescent="0.2">
      <c r="B7" s="8" t="s">
        <v>18</v>
      </c>
      <c r="C7" s="7">
        <v>17000000</v>
      </c>
      <c r="D7" s="7">
        <v>15000000</v>
      </c>
      <c r="E7" s="10">
        <v>9900000</v>
      </c>
      <c r="G7" s="8" t="s">
        <v>18</v>
      </c>
      <c r="H7" s="7">
        <v>130000000</v>
      </c>
      <c r="I7" s="7">
        <v>130000000</v>
      </c>
      <c r="J7" s="10">
        <v>150000000</v>
      </c>
      <c r="L7" s="8" t="s">
        <v>18</v>
      </c>
      <c r="M7" s="7">
        <v>120000000</v>
      </c>
      <c r="N7" s="7">
        <v>110000000</v>
      </c>
      <c r="O7" s="10">
        <v>120000000</v>
      </c>
      <c r="Q7" s="8" t="s">
        <v>18</v>
      </c>
      <c r="R7" s="7">
        <v>330000000</v>
      </c>
      <c r="S7" s="7">
        <v>310000000</v>
      </c>
      <c r="T7" s="10">
        <v>320000000</v>
      </c>
      <c r="V7" s="8" t="s">
        <v>18</v>
      </c>
      <c r="W7" s="23">
        <f>C19/H7</f>
        <v>0.26153846153846155</v>
      </c>
      <c r="X7" s="23">
        <f t="shared" si="0"/>
        <v>0.23076923076923078</v>
      </c>
      <c r="Y7" s="24">
        <f t="shared" si="0"/>
        <v>0.13200000000000001</v>
      </c>
      <c r="AA7" s="27" t="s">
        <v>18</v>
      </c>
      <c r="AB7" s="30">
        <f t="shared" si="1"/>
        <v>0.62727272727272732</v>
      </c>
      <c r="AC7" s="30">
        <f t="shared" si="2"/>
        <v>0.61209677419354835</v>
      </c>
      <c r="AD7" s="31">
        <f t="shared" si="3"/>
        <v>0.64687499999999998</v>
      </c>
    </row>
    <row r="8" spans="1:30" x14ac:dyDescent="0.2">
      <c r="B8" s="8" t="s">
        <v>19</v>
      </c>
      <c r="C8" s="7"/>
      <c r="D8" s="7">
        <v>18000000</v>
      </c>
      <c r="E8" s="10">
        <v>12000000</v>
      </c>
      <c r="G8" s="8" t="s">
        <v>19</v>
      </c>
      <c r="H8" s="7">
        <v>110000000</v>
      </c>
      <c r="I8" s="7">
        <v>110000000</v>
      </c>
      <c r="J8" s="10">
        <v>130000000</v>
      </c>
      <c r="L8" s="8" t="s">
        <v>19</v>
      </c>
      <c r="M8" s="7">
        <v>99000000</v>
      </c>
      <c r="N8" s="7">
        <v>110000000</v>
      </c>
      <c r="O8" s="10">
        <v>120000000</v>
      </c>
      <c r="Q8" s="8" t="s">
        <v>19</v>
      </c>
      <c r="R8" s="7">
        <v>230000000</v>
      </c>
      <c r="S8" s="7">
        <v>250000000</v>
      </c>
      <c r="T8" s="10">
        <v>240000000</v>
      </c>
      <c r="V8" s="8" t="s">
        <v>19</v>
      </c>
      <c r="W8" s="6" t="s">
        <v>56</v>
      </c>
      <c r="X8" s="23">
        <f t="shared" si="0"/>
        <v>0.32727272727272727</v>
      </c>
      <c r="Y8" s="24">
        <f t="shared" si="0"/>
        <v>0.18461538461538463</v>
      </c>
      <c r="AA8" s="27" t="s">
        <v>19</v>
      </c>
      <c r="AB8" s="30">
        <f t="shared" si="1"/>
        <v>0.74250000000000005</v>
      </c>
      <c r="AC8" s="30">
        <f t="shared" si="2"/>
        <v>0.75900000000000001</v>
      </c>
      <c r="AD8" s="31">
        <f t="shared" si="3"/>
        <v>0.86250000000000004</v>
      </c>
    </row>
    <row r="9" spans="1:30" x14ac:dyDescent="0.2">
      <c r="B9" s="8" t="s">
        <v>20</v>
      </c>
      <c r="C9" s="7">
        <v>16000000</v>
      </c>
      <c r="D9" s="7"/>
      <c r="E9" s="10"/>
      <c r="G9" s="8" t="s">
        <v>20</v>
      </c>
      <c r="H9" s="7">
        <v>110000000</v>
      </c>
      <c r="I9" s="7">
        <v>140000000</v>
      </c>
      <c r="J9" s="10">
        <v>130000000</v>
      </c>
      <c r="L9" s="8" t="s">
        <v>20</v>
      </c>
      <c r="M9" s="7">
        <v>120000000</v>
      </c>
      <c r="N9" s="7">
        <v>99000000</v>
      </c>
      <c r="O9" s="10">
        <v>120000000</v>
      </c>
      <c r="Q9" s="8" t="s">
        <v>20</v>
      </c>
      <c r="R9" s="7">
        <v>250000000</v>
      </c>
      <c r="S9" s="7">
        <v>290000000</v>
      </c>
      <c r="T9" s="10">
        <v>270000000</v>
      </c>
      <c r="V9" s="8" t="s">
        <v>20</v>
      </c>
      <c r="W9" s="23">
        <f>C21/H9</f>
        <v>0.29090909090909089</v>
      </c>
      <c r="X9" s="6" t="s">
        <v>56</v>
      </c>
      <c r="Y9" s="9" t="s">
        <v>56</v>
      </c>
      <c r="AA9" s="27" t="s">
        <v>20</v>
      </c>
      <c r="AB9" s="30">
        <f t="shared" si="1"/>
        <v>0.82799999999999996</v>
      </c>
      <c r="AC9" s="30">
        <f t="shared" si="2"/>
        <v>0.58887931034482754</v>
      </c>
      <c r="AD9" s="31">
        <f t="shared" si="3"/>
        <v>0.76666666666666672</v>
      </c>
    </row>
    <row r="10" spans="1:30" x14ac:dyDescent="0.2">
      <c r="B10" s="8" t="s">
        <v>21</v>
      </c>
      <c r="C10" s="7">
        <v>13000000</v>
      </c>
      <c r="D10" s="7">
        <v>16000000</v>
      </c>
      <c r="E10" s="10">
        <v>11000000</v>
      </c>
      <c r="G10" s="8" t="s">
        <v>21</v>
      </c>
      <c r="H10" s="7">
        <v>110000000</v>
      </c>
      <c r="I10" s="7">
        <v>110000000</v>
      </c>
      <c r="J10" s="10">
        <v>130000000</v>
      </c>
      <c r="L10" s="8" t="s">
        <v>21</v>
      </c>
      <c r="M10" s="7">
        <v>90000000</v>
      </c>
      <c r="N10" s="7">
        <v>120000000</v>
      </c>
      <c r="O10" s="10">
        <v>130000000</v>
      </c>
      <c r="Q10" s="8" t="s">
        <v>21</v>
      </c>
      <c r="R10" s="7">
        <v>290000000</v>
      </c>
      <c r="S10" s="7">
        <v>270000000</v>
      </c>
      <c r="T10" s="10">
        <v>230000000</v>
      </c>
      <c r="V10" s="8" t="s">
        <v>21</v>
      </c>
      <c r="W10" s="23">
        <f>C22/H10</f>
        <v>0.23636363636363636</v>
      </c>
      <c r="X10" s="23">
        <f>D22/I10</f>
        <v>0.29090909090909089</v>
      </c>
      <c r="Y10" s="24">
        <f>E22/J10</f>
        <v>0.16923076923076924</v>
      </c>
      <c r="AA10" s="27" t="s">
        <v>21</v>
      </c>
      <c r="AB10" s="30">
        <f t="shared" si="1"/>
        <v>0.53534482758620694</v>
      </c>
      <c r="AC10" s="30">
        <f t="shared" si="2"/>
        <v>0.76666666666666672</v>
      </c>
      <c r="AD10" s="31">
        <f t="shared" si="3"/>
        <v>0.97499999999999998</v>
      </c>
    </row>
    <row r="11" spans="1:30" x14ac:dyDescent="0.2">
      <c r="B11" s="8" t="s">
        <v>22</v>
      </c>
      <c r="C11" s="7">
        <v>9900000</v>
      </c>
      <c r="D11" s="7"/>
      <c r="E11" s="10">
        <v>11000000</v>
      </c>
      <c r="G11" s="8" t="s">
        <v>22</v>
      </c>
      <c r="H11" s="7">
        <v>110000000</v>
      </c>
      <c r="I11" s="7">
        <v>120000000</v>
      </c>
      <c r="J11" s="10">
        <v>130000000</v>
      </c>
      <c r="L11" s="8" t="s">
        <v>22</v>
      </c>
      <c r="M11" s="7">
        <v>42000000</v>
      </c>
      <c r="N11" s="7">
        <v>110000000</v>
      </c>
      <c r="O11" s="10">
        <v>120000000</v>
      </c>
      <c r="Q11" s="8" t="s">
        <v>22</v>
      </c>
      <c r="R11" s="7">
        <v>290000000</v>
      </c>
      <c r="S11" s="7">
        <v>290000000</v>
      </c>
      <c r="T11" s="10">
        <v>260000000</v>
      </c>
      <c r="V11" s="8" t="s">
        <v>22</v>
      </c>
      <c r="W11" s="23">
        <f>C23/H11</f>
        <v>0.18</v>
      </c>
      <c r="X11" s="6" t="s">
        <v>56</v>
      </c>
      <c r="Y11" s="24">
        <f>E23/J11</f>
        <v>0.16923076923076924</v>
      </c>
      <c r="AA11" s="27" t="s">
        <v>22</v>
      </c>
      <c r="AB11" s="30">
        <f t="shared" si="1"/>
        <v>0.24982758620689655</v>
      </c>
      <c r="AC11" s="30">
        <f t="shared" si="2"/>
        <v>0.65431034482758621</v>
      </c>
      <c r="AD11" s="31">
        <f t="shared" si="3"/>
        <v>0.7961538461538461</v>
      </c>
    </row>
    <row r="12" spans="1:30" x14ac:dyDescent="0.2">
      <c r="B12" s="8" t="s">
        <v>23</v>
      </c>
      <c r="C12" s="7">
        <v>13000000</v>
      </c>
      <c r="D12" s="7">
        <v>13000000</v>
      </c>
      <c r="E12" s="10">
        <v>13000000</v>
      </c>
      <c r="G12" s="8" t="s">
        <v>23</v>
      </c>
      <c r="H12" s="7">
        <v>130000000</v>
      </c>
      <c r="I12" s="7">
        <v>120000000</v>
      </c>
      <c r="J12" s="10">
        <v>110000000</v>
      </c>
      <c r="L12" s="8" t="s">
        <v>23</v>
      </c>
      <c r="M12" s="7">
        <v>89000000</v>
      </c>
      <c r="N12" s="7">
        <v>100000000</v>
      </c>
      <c r="O12" s="10">
        <v>110000000</v>
      </c>
      <c r="Q12" s="8" t="s">
        <v>23</v>
      </c>
      <c r="R12" s="7">
        <v>310000000</v>
      </c>
      <c r="S12" s="7">
        <v>310000000</v>
      </c>
      <c r="T12" s="10">
        <v>250000000</v>
      </c>
      <c r="V12" s="8" t="s">
        <v>23</v>
      </c>
      <c r="W12" s="23">
        <f>C24/H12</f>
        <v>0.2</v>
      </c>
      <c r="X12" s="23">
        <f>D24/I12</f>
        <v>0.21666666666666667</v>
      </c>
      <c r="Y12" s="24">
        <f>E24/J12</f>
        <v>0.23636363636363636</v>
      </c>
      <c r="AA12" s="27" t="s">
        <v>23</v>
      </c>
      <c r="AB12" s="30">
        <f t="shared" si="1"/>
        <v>0.49524193548387097</v>
      </c>
      <c r="AC12" s="30">
        <f t="shared" si="2"/>
        <v>0.55645161290322576</v>
      </c>
      <c r="AD12" s="31">
        <f t="shared" si="3"/>
        <v>0.75900000000000001</v>
      </c>
    </row>
    <row r="13" spans="1:30" x14ac:dyDescent="0.2">
      <c r="B13" s="8" t="s">
        <v>24</v>
      </c>
      <c r="C13" s="7"/>
      <c r="D13" s="7">
        <v>14000000</v>
      </c>
      <c r="E13" s="10">
        <v>13000000</v>
      </c>
      <c r="G13" s="8" t="s">
        <v>24</v>
      </c>
      <c r="H13" s="7">
        <v>140000000</v>
      </c>
      <c r="I13" s="7"/>
      <c r="J13" s="10">
        <v>160000000</v>
      </c>
      <c r="L13" s="8" t="s">
        <v>24</v>
      </c>
      <c r="M13" s="7">
        <v>110000000</v>
      </c>
      <c r="N13" s="7">
        <v>110000000</v>
      </c>
      <c r="O13" s="10">
        <v>150000000</v>
      </c>
      <c r="Q13" s="8" t="s">
        <v>24</v>
      </c>
      <c r="R13" s="7">
        <v>270000000</v>
      </c>
      <c r="S13" s="7">
        <v>280000000</v>
      </c>
      <c r="T13" s="10">
        <v>290000000</v>
      </c>
      <c r="V13" s="8" t="s">
        <v>24</v>
      </c>
      <c r="W13" s="6" t="s">
        <v>56</v>
      </c>
      <c r="X13" s="6" t="s">
        <v>56</v>
      </c>
      <c r="Y13" s="24">
        <f>E25/J13</f>
        <v>0.16250000000000001</v>
      </c>
      <c r="AA13" s="27" t="s">
        <v>24</v>
      </c>
      <c r="AB13" s="30">
        <f t="shared" si="1"/>
        <v>0.70277777777777772</v>
      </c>
      <c r="AC13" s="30">
        <f t="shared" si="2"/>
        <v>0.67767857142857146</v>
      </c>
      <c r="AD13" s="31">
        <f t="shared" si="3"/>
        <v>0.89224137931034486</v>
      </c>
    </row>
    <row r="14" spans="1:30" x14ac:dyDescent="0.2">
      <c r="B14" s="8" t="s">
        <v>25</v>
      </c>
      <c r="C14" s="7">
        <v>16000000</v>
      </c>
      <c r="D14" s="7">
        <v>21000000</v>
      </c>
      <c r="E14" s="10"/>
      <c r="G14" s="8" t="s">
        <v>25</v>
      </c>
      <c r="H14" s="7"/>
      <c r="I14" s="7">
        <v>170000000</v>
      </c>
      <c r="J14" s="10">
        <v>150000000</v>
      </c>
      <c r="L14" s="8" t="s">
        <v>25</v>
      </c>
      <c r="M14" s="7">
        <v>100000000</v>
      </c>
      <c r="N14" s="7">
        <v>110000000</v>
      </c>
      <c r="O14" s="10">
        <v>140000000</v>
      </c>
      <c r="Q14" s="8" t="s">
        <v>25</v>
      </c>
      <c r="R14" s="7">
        <v>330000000</v>
      </c>
      <c r="S14" s="7">
        <v>360000000</v>
      </c>
      <c r="T14" s="10">
        <v>320000000</v>
      </c>
      <c r="V14" s="8" t="s">
        <v>25</v>
      </c>
      <c r="W14" s="6" t="s">
        <v>56</v>
      </c>
      <c r="X14" s="23">
        <f>D26/I14</f>
        <v>0.24705882352941178</v>
      </c>
      <c r="Y14" s="9" t="s">
        <v>56</v>
      </c>
      <c r="AA14" s="27" t="s">
        <v>25</v>
      </c>
      <c r="AB14" s="30">
        <f t="shared" si="1"/>
        <v>0.52272727272727271</v>
      </c>
      <c r="AC14" s="30">
        <f t="shared" si="2"/>
        <v>0.52708333333333335</v>
      </c>
      <c r="AD14" s="31">
        <f t="shared" si="3"/>
        <v>0.75468749999999996</v>
      </c>
    </row>
    <row r="15" spans="1:30" x14ac:dyDescent="0.2">
      <c r="B15" s="8" t="s">
        <v>26</v>
      </c>
      <c r="C15" s="7">
        <v>15000000</v>
      </c>
      <c r="D15" s="7"/>
      <c r="E15" s="10">
        <v>11000000</v>
      </c>
      <c r="G15" s="8" t="s">
        <v>26</v>
      </c>
      <c r="H15" s="7"/>
      <c r="I15" s="7"/>
      <c r="J15" s="10"/>
      <c r="L15" s="8" t="s">
        <v>26</v>
      </c>
      <c r="M15" s="7">
        <v>110000000</v>
      </c>
      <c r="N15" s="7">
        <v>95000000</v>
      </c>
      <c r="O15" s="10">
        <v>120000000</v>
      </c>
      <c r="Q15" s="8" t="s">
        <v>26</v>
      </c>
      <c r="R15" s="7">
        <v>390000000</v>
      </c>
      <c r="S15" s="7">
        <v>390000000</v>
      </c>
      <c r="T15" s="10">
        <v>430000000</v>
      </c>
      <c r="V15" s="8" t="s">
        <v>26</v>
      </c>
      <c r="W15" s="6" t="s">
        <v>56</v>
      </c>
      <c r="X15" s="6" t="s">
        <v>56</v>
      </c>
      <c r="Y15" s="9" t="s">
        <v>56</v>
      </c>
      <c r="AA15" s="27" t="s">
        <v>26</v>
      </c>
      <c r="AB15" s="30">
        <f t="shared" si="1"/>
        <v>0.48653846153846153</v>
      </c>
      <c r="AC15" s="30">
        <f t="shared" si="2"/>
        <v>0.4201923076923077</v>
      </c>
      <c r="AD15" s="31">
        <f t="shared" si="3"/>
        <v>0.4813953488372093</v>
      </c>
    </row>
    <row r="16" spans="1:30" ht="16" thickBot="1" x14ac:dyDescent="0.25">
      <c r="B16" s="8" t="s">
        <v>27</v>
      </c>
      <c r="C16" s="7">
        <v>14000000</v>
      </c>
      <c r="D16" s="7">
        <v>12000000</v>
      </c>
      <c r="E16" s="10">
        <v>6300000</v>
      </c>
      <c r="G16" s="11" t="s">
        <v>27</v>
      </c>
      <c r="H16" s="12">
        <v>340000000</v>
      </c>
      <c r="I16" s="12">
        <v>360000000</v>
      </c>
      <c r="J16" s="13">
        <v>360000000</v>
      </c>
      <c r="L16" s="8" t="s">
        <v>27</v>
      </c>
      <c r="M16" s="7">
        <v>67000000</v>
      </c>
      <c r="N16" s="7">
        <v>75000000</v>
      </c>
      <c r="O16" s="10">
        <v>100000000</v>
      </c>
      <c r="Q16" s="11" t="s">
        <v>27</v>
      </c>
      <c r="R16" s="12">
        <v>400000000</v>
      </c>
      <c r="S16" s="12">
        <v>400000000</v>
      </c>
      <c r="T16" s="13">
        <v>410000000</v>
      </c>
      <c r="V16" s="11" t="s">
        <v>27</v>
      </c>
      <c r="W16" s="25">
        <f>C28/H16</f>
        <v>8.2352941176470587E-2</v>
      </c>
      <c r="X16" s="25">
        <f>D28/I16</f>
        <v>6.6666666666666666E-2</v>
      </c>
      <c r="Y16" s="26">
        <f>E28/J16</f>
        <v>3.5000000000000003E-2</v>
      </c>
      <c r="AA16" s="32" t="s">
        <v>27</v>
      </c>
      <c r="AB16" s="33">
        <f t="shared" si="1"/>
        <v>0.28893750000000001</v>
      </c>
      <c r="AC16" s="33">
        <f t="shared" si="2"/>
        <v>0.32343749999999999</v>
      </c>
      <c r="AD16" s="34">
        <f t="shared" si="3"/>
        <v>0.42073170731707316</v>
      </c>
    </row>
    <row r="17" spans="2:18" ht="16" thickBot="1" x14ac:dyDescent="0.25">
      <c r="B17" s="35"/>
      <c r="C17" s="36" t="s">
        <v>57</v>
      </c>
      <c r="D17" s="36" t="s">
        <v>58</v>
      </c>
      <c r="E17" s="37" t="s">
        <v>59</v>
      </c>
      <c r="L17" s="35"/>
      <c r="M17" s="36" t="s">
        <v>57</v>
      </c>
      <c r="N17" s="36" t="s">
        <v>58</v>
      </c>
      <c r="O17" s="37" t="s">
        <v>59</v>
      </c>
    </row>
    <row r="18" spans="2:18" x14ac:dyDescent="0.2">
      <c r="B18" s="35" t="s">
        <v>17</v>
      </c>
      <c r="C18" s="38"/>
      <c r="D18" s="38">
        <f>D6*2</f>
        <v>24000000</v>
      </c>
      <c r="E18" s="39">
        <f>E6*2</f>
        <v>22000000</v>
      </c>
      <c r="G18" s="112" t="s">
        <v>60</v>
      </c>
      <c r="H18" s="113"/>
      <c r="L18" s="35" t="s">
        <v>17</v>
      </c>
      <c r="M18" s="38">
        <f>M6*1.725</f>
        <v>224250000</v>
      </c>
      <c r="N18" s="38">
        <f>N6*1.725</f>
        <v>150075000</v>
      </c>
      <c r="O18" s="39">
        <f>O6*1.725</f>
        <v>156975000</v>
      </c>
      <c r="Q18" s="112" t="s">
        <v>32</v>
      </c>
      <c r="R18" s="113"/>
    </row>
    <row r="19" spans="2:18" x14ac:dyDescent="0.2">
      <c r="B19" s="35" t="s">
        <v>18</v>
      </c>
      <c r="C19" s="38">
        <f t="shared" ref="C19:E28" si="4">C7*2</f>
        <v>34000000</v>
      </c>
      <c r="D19" s="38">
        <f t="shared" si="4"/>
        <v>30000000</v>
      </c>
      <c r="E19" s="39">
        <f t="shared" si="4"/>
        <v>19800000</v>
      </c>
      <c r="G19" s="87" t="s">
        <v>34</v>
      </c>
      <c r="H19" s="88">
        <v>164</v>
      </c>
      <c r="L19" s="35" t="s">
        <v>18</v>
      </c>
      <c r="M19" s="38">
        <f t="shared" ref="M19:O28" si="5">M7*1.725</f>
        <v>207000000</v>
      </c>
      <c r="N19" s="38">
        <f t="shared" si="5"/>
        <v>189750000</v>
      </c>
      <c r="O19" s="39">
        <f t="shared" si="5"/>
        <v>207000000</v>
      </c>
      <c r="Q19" s="87" t="s">
        <v>34</v>
      </c>
      <c r="R19" s="88">
        <v>207</v>
      </c>
    </row>
    <row r="20" spans="2:18" x14ac:dyDescent="0.2">
      <c r="B20" s="35" t="s">
        <v>19</v>
      </c>
      <c r="C20" s="38"/>
      <c r="D20" s="38">
        <f t="shared" ref="D20:E28" si="6">D8*2</f>
        <v>36000000</v>
      </c>
      <c r="E20" s="39">
        <f t="shared" si="6"/>
        <v>24000000</v>
      </c>
      <c r="G20" s="8" t="s">
        <v>35</v>
      </c>
      <c r="H20" s="88">
        <v>82</v>
      </c>
      <c r="L20" s="35" t="s">
        <v>19</v>
      </c>
      <c r="M20" s="38">
        <f t="shared" si="5"/>
        <v>170775000</v>
      </c>
      <c r="N20" s="38">
        <f t="shared" si="5"/>
        <v>189750000</v>
      </c>
      <c r="O20" s="39">
        <f t="shared" si="5"/>
        <v>207000000</v>
      </c>
      <c r="Q20" s="8" t="s">
        <v>35</v>
      </c>
      <c r="R20" s="88">
        <v>120</v>
      </c>
    </row>
    <row r="21" spans="2:18" ht="16" thickBot="1" x14ac:dyDescent="0.25">
      <c r="B21" s="35" t="s">
        <v>20</v>
      </c>
      <c r="C21" s="38">
        <f t="shared" si="4"/>
        <v>32000000</v>
      </c>
      <c r="D21" s="38"/>
      <c r="E21" s="39"/>
      <c r="G21" s="48" t="s">
        <v>36</v>
      </c>
      <c r="H21" s="95">
        <f>H19/H20</f>
        <v>2</v>
      </c>
      <c r="L21" s="35" t="s">
        <v>20</v>
      </c>
      <c r="M21" s="38">
        <f t="shared" si="5"/>
        <v>207000000</v>
      </c>
      <c r="N21" s="38">
        <f t="shared" si="5"/>
        <v>170775000</v>
      </c>
      <c r="O21" s="39">
        <f t="shared" si="5"/>
        <v>207000000</v>
      </c>
      <c r="Q21" s="48" t="s">
        <v>36</v>
      </c>
      <c r="R21" s="95">
        <f>R19/R20</f>
        <v>1.7250000000000001</v>
      </c>
    </row>
    <row r="22" spans="2:18" x14ac:dyDescent="0.2">
      <c r="B22" s="35" t="s">
        <v>21</v>
      </c>
      <c r="C22" s="38">
        <f t="shared" si="4"/>
        <v>26000000</v>
      </c>
      <c r="D22" s="38">
        <f t="shared" si="6"/>
        <v>32000000</v>
      </c>
      <c r="E22" s="39">
        <f t="shared" ref="E22:E28" si="7">E10*2</f>
        <v>22000000</v>
      </c>
      <c r="L22" s="35" t="s">
        <v>21</v>
      </c>
      <c r="M22" s="38">
        <f t="shared" si="5"/>
        <v>155250000</v>
      </c>
      <c r="N22" s="38">
        <f t="shared" si="5"/>
        <v>207000000</v>
      </c>
      <c r="O22" s="39">
        <f t="shared" si="5"/>
        <v>224250000</v>
      </c>
    </row>
    <row r="23" spans="2:18" x14ac:dyDescent="0.2">
      <c r="B23" s="35" t="s">
        <v>22</v>
      </c>
      <c r="C23" s="38">
        <f t="shared" si="4"/>
        <v>19800000</v>
      </c>
      <c r="D23" s="38"/>
      <c r="E23" s="39">
        <f t="shared" si="7"/>
        <v>22000000</v>
      </c>
      <c r="L23" s="35" t="s">
        <v>22</v>
      </c>
      <c r="M23" s="38">
        <f t="shared" si="5"/>
        <v>72450000</v>
      </c>
      <c r="N23" s="38">
        <f t="shared" si="5"/>
        <v>189750000</v>
      </c>
      <c r="O23" s="39">
        <f t="shared" si="5"/>
        <v>207000000</v>
      </c>
    </row>
    <row r="24" spans="2:18" x14ac:dyDescent="0.2">
      <c r="B24" s="35" t="s">
        <v>23</v>
      </c>
      <c r="C24" s="38">
        <f t="shared" si="4"/>
        <v>26000000</v>
      </c>
      <c r="D24" s="38">
        <f t="shared" si="6"/>
        <v>26000000</v>
      </c>
      <c r="E24" s="39">
        <f t="shared" si="7"/>
        <v>26000000</v>
      </c>
      <c r="L24" s="35" t="s">
        <v>23</v>
      </c>
      <c r="M24" s="38">
        <f t="shared" si="5"/>
        <v>153525000</v>
      </c>
      <c r="N24" s="38">
        <f t="shared" si="5"/>
        <v>172500000</v>
      </c>
      <c r="O24" s="39">
        <f t="shared" si="5"/>
        <v>189750000</v>
      </c>
    </row>
    <row r="25" spans="2:18" x14ac:dyDescent="0.2">
      <c r="B25" s="35" t="s">
        <v>24</v>
      </c>
      <c r="C25" s="38"/>
      <c r="D25" s="38">
        <f t="shared" si="6"/>
        <v>28000000</v>
      </c>
      <c r="E25" s="39">
        <f t="shared" si="7"/>
        <v>26000000</v>
      </c>
      <c r="L25" s="35" t="s">
        <v>24</v>
      </c>
      <c r="M25" s="38">
        <f t="shared" si="5"/>
        <v>189750000</v>
      </c>
      <c r="N25" s="38">
        <f t="shared" si="5"/>
        <v>189750000</v>
      </c>
      <c r="O25" s="39">
        <f t="shared" si="5"/>
        <v>258750000</v>
      </c>
    </row>
    <row r="26" spans="2:18" x14ac:dyDescent="0.2">
      <c r="B26" s="35" t="s">
        <v>25</v>
      </c>
      <c r="C26" s="38">
        <f t="shared" si="4"/>
        <v>32000000</v>
      </c>
      <c r="D26" s="38">
        <f t="shared" si="6"/>
        <v>42000000</v>
      </c>
      <c r="E26" s="39"/>
      <c r="L26" s="35" t="s">
        <v>25</v>
      </c>
      <c r="M26" s="38">
        <f t="shared" si="5"/>
        <v>172500000</v>
      </c>
      <c r="N26" s="38">
        <f t="shared" si="5"/>
        <v>189750000</v>
      </c>
      <c r="O26" s="39">
        <f t="shared" si="5"/>
        <v>241500000</v>
      </c>
    </row>
    <row r="27" spans="2:18" x14ac:dyDescent="0.2">
      <c r="B27" s="35" t="s">
        <v>26</v>
      </c>
      <c r="C27" s="38">
        <f t="shared" si="4"/>
        <v>30000000</v>
      </c>
      <c r="D27" s="38"/>
      <c r="E27" s="39">
        <f t="shared" si="7"/>
        <v>22000000</v>
      </c>
      <c r="L27" s="35" t="s">
        <v>26</v>
      </c>
      <c r="M27" s="38">
        <f t="shared" si="5"/>
        <v>189750000</v>
      </c>
      <c r="N27" s="38">
        <f t="shared" si="5"/>
        <v>163875000</v>
      </c>
      <c r="O27" s="39">
        <f t="shared" si="5"/>
        <v>207000000</v>
      </c>
    </row>
    <row r="28" spans="2:18" ht="16" thickBot="1" x14ac:dyDescent="0.25">
      <c r="B28" s="40" t="s">
        <v>27</v>
      </c>
      <c r="C28" s="41">
        <f t="shared" si="4"/>
        <v>28000000</v>
      </c>
      <c r="D28" s="41">
        <f t="shared" si="6"/>
        <v>24000000</v>
      </c>
      <c r="E28" s="42">
        <f t="shared" si="7"/>
        <v>12600000</v>
      </c>
      <c r="L28" s="40" t="s">
        <v>27</v>
      </c>
      <c r="M28" s="41">
        <f t="shared" si="5"/>
        <v>115575000</v>
      </c>
      <c r="N28" s="41">
        <f t="shared" si="5"/>
        <v>129375000</v>
      </c>
      <c r="O28" s="42">
        <f t="shared" si="5"/>
        <v>172500000</v>
      </c>
    </row>
    <row r="30" spans="2:18" ht="15" customHeight="1" thickBot="1" x14ac:dyDescent="0.25"/>
    <row r="31" spans="2:18" ht="40" customHeight="1" x14ac:dyDescent="0.2">
      <c r="B31" s="120" t="s">
        <v>61</v>
      </c>
      <c r="C31" s="121"/>
      <c r="D31" s="121"/>
      <c r="E31" s="121"/>
      <c r="F31" s="121"/>
      <c r="G31" s="121"/>
      <c r="H31" s="122"/>
      <c r="J31" s="120" t="s">
        <v>62</v>
      </c>
      <c r="K31" s="121"/>
      <c r="L31" s="121"/>
      <c r="M31" s="121"/>
      <c r="N31" s="121"/>
      <c r="O31" s="121"/>
      <c r="P31" s="122"/>
    </row>
    <row r="32" spans="2:18" x14ac:dyDescent="0.2">
      <c r="B32" s="16" t="s">
        <v>63</v>
      </c>
      <c r="C32" s="123" t="s">
        <v>34</v>
      </c>
      <c r="D32" s="123"/>
      <c r="E32" s="123"/>
      <c r="F32" s="123" t="s">
        <v>45</v>
      </c>
      <c r="G32" s="123"/>
      <c r="H32" s="124"/>
      <c r="J32" s="16" t="s">
        <v>63</v>
      </c>
      <c r="K32" s="123" t="s">
        <v>34</v>
      </c>
      <c r="L32" s="123"/>
      <c r="M32" s="123"/>
      <c r="N32" s="123" t="s">
        <v>45</v>
      </c>
      <c r="O32" s="123"/>
      <c r="P32" s="124"/>
    </row>
    <row r="33" spans="2:16" x14ac:dyDescent="0.2">
      <c r="B33" s="17">
        <v>5</v>
      </c>
      <c r="C33" s="15">
        <v>0</v>
      </c>
      <c r="D33" s="15">
        <v>70120</v>
      </c>
      <c r="E33" s="15">
        <v>0</v>
      </c>
      <c r="F33" s="15">
        <v>0</v>
      </c>
      <c r="G33" s="15">
        <v>0</v>
      </c>
      <c r="H33" s="18">
        <v>80280</v>
      </c>
      <c r="J33" s="17">
        <v>5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8">
        <v>0</v>
      </c>
    </row>
    <row r="34" spans="2:16" x14ac:dyDescent="0.2">
      <c r="B34" s="17">
        <v>15</v>
      </c>
      <c r="C34" s="15">
        <v>148900</v>
      </c>
      <c r="D34" s="15">
        <v>210300</v>
      </c>
      <c r="E34" s="15">
        <v>591700</v>
      </c>
      <c r="F34" s="15">
        <v>0</v>
      </c>
      <c r="G34" s="15">
        <v>0</v>
      </c>
      <c r="H34" s="18">
        <v>0</v>
      </c>
      <c r="J34" s="17">
        <v>15</v>
      </c>
      <c r="K34" s="15">
        <v>69200</v>
      </c>
      <c r="L34" s="15">
        <v>72660</v>
      </c>
      <c r="M34" s="15">
        <v>197100</v>
      </c>
      <c r="N34" s="15">
        <v>0</v>
      </c>
      <c r="O34" s="15">
        <v>0</v>
      </c>
      <c r="P34" s="18">
        <v>0</v>
      </c>
    </row>
    <row r="35" spans="2:16" x14ac:dyDescent="0.2">
      <c r="B35" s="17">
        <v>25</v>
      </c>
      <c r="C35" s="15">
        <v>223400</v>
      </c>
      <c r="D35" s="15">
        <v>490800</v>
      </c>
      <c r="E35" s="15">
        <v>591700</v>
      </c>
      <c r="F35" s="15">
        <v>142100</v>
      </c>
      <c r="G35" s="15">
        <v>73320</v>
      </c>
      <c r="H35" s="18">
        <v>80280</v>
      </c>
      <c r="J35" s="17">
        <v>25</v>
      </c>
      <c r="K35" s="15">
        <v>346000</v>
      </c>
      <c r="L35" s="15">
        <v>72660</v>
      </c>
      <c r="M35" s="15">
        <v>0</v>
      </c>
      <c r="N35" s="15">
        <v>0</v>
      </c>
      <c r="O35" s="15">
        <v>0</v>
      </c>
      <c r="P35" s="18">
        <v>0</v>
      </c>
    </row>
    <row r="36" spans="2:16" x14ac:dyDescent="0.2">
      <c r="B36" s="17">
        <v>35</v>
      </c>
      <c r="C36" s="15">
        <v>744700</v>
      </c>
      <c r="D36" s="15">
        <v>771300</v>
      </c>
      <c r="E36" s="15">
        <v>739600</v>
      </c>
      <c r="F36" s="15">
        <v>355200</v>
      </c>
      <c r="G36" s="15">
        <v>146600</v>
      </c>
      <c r="H36" s="18">
        <v>642200</v>
      </c>
      <c r="J36" s="17">
        <v>35</v>
      </c>
      <c r="K36" s="15">
        <v>138400</v>
      </c>
      <c r="L36" s="15">
        <v>363300</v>
      </c>
      <c r="M36" s="15">
        <v>131400</v>
      </c>
      <c r="N36" s="15">
        <v>242900</v>
      </c>
      <c r="O36" s="15">
        <v>225600</v>
      </c>
      <c r="P36" s="18">
        <v>479800</v>
      </c>
    </row>
    <row r="37" spans="2:16" x14ac:dyDescent="0.2">
      <c r="B37" s="17">
        <v>45</v>
      </c>
      <c r="C37" s="15">
        <v>1936000</v>
      </c>
      <c r="D37" s="15">
        <v>1262000</v>
      </c>
      <c r="E37" s="15">
        <v>1553000</v>
      </c>
      <c r="F37" s="15">
        <v>639400</v>
      </c>
      <c r="G37" s="15">
        <v>586600</v>
      </c>
      <c r="H37" s="18">
        <v>963400</v>
      </c>
      <c r="J37" s="17">
        <v>45</v>
      </c>
      <c r="K37" s="15">
        <v>0</v>
      </c>
      <c r="L37" s="15">
        <v>290600</v>
      </c>
      <c r="M37" s="15">
        <v>262700</v>
      </c>
      <c r="N37" s="15">
        <v>971500</v>
      </c>
      <c r="O37" s="15">
        <v>676700</v>
      </c>
      <c r="P37" s="18">
        <v>575700</v>
      </c>
    </row>
    <row r="38" spans="2:16" x14ac:dyDescent="0.2">
      <c r="B38" s="17">
        <v>55</v>
      </c>
      <c r="C38" s="15">
        <v>1713000</v>
      </c>
      <c r="D38" s="15">
        <v>2384000</v>
      </c>
      <c r="E38" s="15">
        <v>2663000</v>
      </c>
      <c r="F38" s="15">
        <v>994700</v>
      </c>
      <c r="G38" s="15">
        <v>2200000</v>
      </c>
      <c r="H38" s="18">
        <v>2007000</v>
      </c>
      <c r="J38" s="17">
        <v>55</v>
      </c>
      <c r="K38" s="15">
        <v>761200</v>
      </c>
      <c r="L38" s="15">
        <v>726600</v>
      </c>
      <c r="M38" s="15">
        <v>394100</v>
      </c>
      <c r="N38" s="15">
        <v>485700</v>
      </c>
      <c r="O38" s="15">
        <v>676700</v>
      </c>
      <c r="P38" s="18">
        <v>479800</v>
      </c>
    </row>
    <row r="39" spans="2:16" x14ac:dyDescent="0.2">
      <c r="B39" s="17">
        <v>65</v>
      </c>
      <c r="C39" s="15">
        <v>4617000</v>
      </c>
      <c r="D39" s="15">
        <v>5469000</v>
      </c>
      <c r="E39" s="15">
        <v>5029000</v>
      </c>
      <c r="F39" s="15">
        <v>1563000</v>
      </c>
      <c r="G39" s="15">
        <v>2786000</v>
      </c>
      <c r="H39" s="18">
        <v>2007000</v>
      </c>
      <c r="J39" s="17">
        <v>65</v>
      </c>
      <c r="K39" s="15">
        <v>830400</v>
      </c>
      <c r="L39" s="15">
        <v>1090000</v>
      </c>
      <c r="M39" s="15">
        <v>1051000</v>
      </c>
      <c r="N39" s="15">
        <v>850100</v>
      </c>
      <c r="O39" s="15">
        <v>676700</v>
      </c>
      <c r="P39" s="18">
        <v>575700</v>
      </c>
    </row>
    <row r="40" spans="2:16" x14ac:dyDescent="0.2">
      <c r="B40" s="17">
        <v>75</v>
      </c>
      <c r="C40" s="15">
        <v>7447000</v>
      </c>
      <c r="D40" s="15">
        <v>8274000</v>
      </c>
      <c r="E40" s="15">
        <v>8727000</v>
      </c>
      <c r="F40" s="15">
        <v>3197000</v>
      </c>
      <c r="G40" s="15">
        <v>2493000</v>
      </c>
      <c r="H40" s="18">
        <v>4335000</v>
      </c>
      <c r="J40" s="17">
        <v>75</v>
      </c>
      <c r="K40" s="15">
        <v>2007000</v>
      </c>
      <c r="L40" s="15">
        <v>2834000</v>
      </c>
      <c r="M40" s="15">
        <v>2365000</v>
      </c>
      <c r="N40" s="15">
        <v>485700</v>
      </c>
      <c r="O40" s="15">
        <v>338400</v>
      </c>
      <c r="P40" s="18">
        <v>863600</v>
      </c>
    </row>
    <row r="41" spans="2:16" x14ac:dyDescent="0.2">
      <c r="B41" s="17">
        <v>85</v>
      </c>
      <c r="C41" s="15">
        <v>11620000</v>
      </c>
      <c r="D41" s="15">
        <v>12270000</v>
      </c>
      <c r="E41" s="15">
        <v>12720000</v>
      </c>
      <c r="F41" s="15">
        <v>2771000</v>
      </c>
      <c r="G41" s="15">
        <v>3373000</v>
      </c>
      <c r="H41" s="18">
        <v>4415000</v>
      </c>
      <c r="J41" s="17">
        <v>85</v>
      </c>
      <c r="K41" s="15">
        <v>3391000</v>
      </c>
      <c r="L41" s="15">
        <v>4287000</v>
      </c>
      <c r="M41" s="15">
        <v>5452000</v>
      </c>
      <c r="N41" s="15">
        <v>728600</v>
      </c>
      <c r="O41" s="15">
        <v>563900</v>
      </c>
      <c r="P41" s="18">
        <v>671700</v>
      </c>
    </row>
    <row r="42" spans="2:16" x14ac:dyDescent="0.2">
      <c r="B42" s="17">
        <v>95</v>
      </c>
      <c r="C42" s="15">
        <v>15120000</v>
      </c>
      <c r="D42" s="15">
        <v>15570000</v>
      </c>
      <c r="E42" s="15">
        <v>14720000</v>
      </c>
      <c r="F42" s="15">
        <v>4405000</v>
      </c>
      <c r="G42" s="15">
        <v>4106000</v>
      </c>
      <c r="H42" s="18">
        <v>4977000</v>
      </c>
      <c r="J42" s="17">
        <v>95</v>
      </c>
      <c r="K42" s="15">
        <v>4636000</v>
      </c>
      <c r="L42" s="15">
        <v>5522000</v>
      </c>
      <c r="M42" s="15">
        <v>6634000</v>
      </c>
      <c r="N42" s="15">
        <v>607200</v>
      </c>
      <c r="O42" s="15">
        <v>451100</v>
      </c>
      <c r="P42" s="18">
        <v>287900</v>
      </c>
    </row>
    <row r="43" spans="2:16" x14ac:dyDescent="0.2">
      <c r="B43" s="17">
        <v>105</v>
      </c>
      <c r="C43" s="15">
        <v>17650000</v>
      </c>
      <c r="D43" s="15">
        <v>18510000</v>
      </c>
      <c r="E43" s="15">
        <v>15010000</v>
      </c>
      <c r="F43" s="15">
        <v>4334000</v>
      </c>
      <c r="G43" s="15">
        <v>4106000</v>
      </c>
      <c r="H43" s="18">
        <v>4897000</v>
      </c>
      <c r="J43" s="17">
        <v>105</v>
      </c>
      <c r="K43" s="15">
        <v>6850000</v>
      </c>
      <c r="L43" s="15">
        <v>6830000</v>
      </c>
      <c r="M43" s="15">
        <v>7751000</v>
      </c>
      <c r="N43" s="15">
        <v>485700</v>
      </c>
      <c r="O43" s="15">
        <v>563900</v>
      </c>
      <c r="P43" s="18">
        <v>191900</v>
      </c>
    </row>
    <row r="44" spans="2:16" x14ac:dyDescent="0.2">
      <c r="B44" s="17">
        <v>115</v>
      </c>
      <c r="C44" s="15">
        <v>15490000</v>
      </c>
      <c r="D44" s="15">
        <v>15290000</v>
      </c>
      <c r="E44" s="15">
        <v>14640000</v>
      </c>
      <c r="F44" s="15">
        <v>3908000</v>
      </c>
      <c r="G44" s="15">
        <v>5792000</v>
      </c>
      <c r="H44" s="18">
        <v>4014000</v>
      </c>
      <c r="J44" s="17">
        <v>115</v>
      </c>
      <c r="K44" s="15">
        <v>9549000</v>
      </c>
      <c r="L44" s="15">
        <v>8210000</v>
      </c>
      <c r="M44" s="15">
        <v>8013000</v>
      </c>
      <c r="N44" s="15">
        <v>485700</v>
      </c>
      <c r="O44" s="15">
        <v>338400</v>
      </c>
      <c r="P44" s="18">
        <v>95960</v>
      </c>
    </row>
    <row r="45" spans="2:16" x14ac:dyDescent="0.2">
      <c r="B45" s="17">
        <v>125</v>
      </c>
      <c r="C45" s="15">
        <v>13930000</v>
      </c>
      <c r="D45" s="15">
        <v>15220000</v>
      </c>
      <c r="E45" s="15">
        <v>13900000</v>
      </c>
      <c r="F45" s="15">
        <v>4192000</v>
      </c>
      <c r="G45" s="15">
        <v>3593000</v>
      </c>
      <c r="H45" s="18">
        <v>5459000</v>
      </c>
      <c r="J45" s="17">
        <v>125</v>
      </c>
      <c r="K45" s="15">
        <v>8165000</v>
      </c>
      <c r="L45" s="15">
        <v>8646000</v>
      </c>
      <c r="M45" s="15">
        <v>8473000</v>
      </c>
      <c r="N45" s="15">
        <v>121400</v>
      </c>
      <c r="O45" s="15">
        <v>563900</v>
      </c>
      <c r="P45" s="18">
        <v>191900</v>
      </c>
    </row>
    <row r="46" spans="2:16" x14ac:dyDescent="0.2">
      <c r="B46" s="17">
        <v>135</v>
      </c>
      <c r="C46" s="15">
        <v>11620000</v>
      </c>
      <c r="D46" s="15">
        <v>12130000</v>
      </c>
      <c r="E46" s="15">
        <v>13170000</v>
      </c>
      <c r="F46" s="15">
        <v>3695000</v>
      </c>
      <c r="G46" s="15">
        <v>3446000</v>
      </c>
      <c r="H46" s="18">
        <v>4255000</v>
      </c>
      <c r="J46" s="17">
        <v>135</v>
      </c>
      <c r="K46" s="15">
        <v>6850000</v>
      </c>
      <c r="L46" s="15">
        <v>8138000</v>
      </c>
      <c r="M46" s="15">
        <v>6897000</v>
      </c>
      <c r="N46" s="15">
        <v>364300</v>
      </c>
      <c r="O46" s="15">
        <v>338400</v>
      </c>
      <c r="P46" s="18">
        <v>0</v>
      </c>
    </row>
    <row r="47" spans="2:16" x14ac:dyDescent="0.2">
      <c r="B47" s="17">
        <v>145</v>
      </c>
      <c r="C47" s="15">
        <v>11990000</v>
      </c>
      <c r="D47" s="15">
        <v>9606000</v>
      </c>
      <c r="E47" s="15">
        <v>10130000</v>
      </c>
      <c r="F47" s="15">
        <v>2416000</v>
      </c>
      <c r="G47" s="15">
        <v>2860000</v>
      </c>
      <c r="H47" s="18">
        <v>3773000</v>
      </c>
      <c r="J47" s="17">
        <v>145</v>
      </c>
      <c r="K47" s="15">
        <v>5190000</v>
      </c>
      <c r="L47" s="15">
        <v>6176000</v>
      </c>
      <c r="M47" s="15">
        <v>5846000</v>
      </c>
      <c r="N47" s="15">
        <v>0</v>
      </c>
      <c r="O47" s="15">
        <v>451100</v>
      </c>
      <c r="P47" s="18">
        <v>191900</v>
      </c>
    </row>
    <row r="48" spans="2:16" x14ac:dyDescent="0.2">
      <c r="B48" s="17">
        <v>155</v>
      </c>
      <c r="C48" s="15">
        <v>8564000</v>
      </c>
      <c r="D48" s="15">
        <v>8554000</v>
      </c>
      <c r="E48" s="15">
        <v>8210000</v>
      </c>
      <c r="F48" s="15">
        <v>3055000</v>
      </c>
      <c r="G48" s="15">
        <v>2346000</v>
      </c>
      <c r="H48" s="18">
        <v>2248000</v>
      </c>
      <c r="J48" s="17">
        <v>155</v>
      </c>
      <c r="K48" s="15">
        <v>5397000</v>
      </c>
      <c r="L48" s="15">
        <v>5086000</v>
      </c>
      <c r="M48" s="15">
        <v>5058000</v>
      </c>
      <c r="N48" s="15">
        <v>364300</v>
      </c>
      <c r="O48" s="15">
        <v>563900</v>
      </c>
      <c r="P48" s="18">
        <v>191900</v>
      </c>
    </row>
    <row r="49" spans="2:16" x14ac:dyDescent="0.2">
      <c r="B49" s="17">
        <v>165</v>
      </c>
      <c r="C49" s="15">
        <v>7522000</v>
      </c>
      <c r="D49" s="15">
        <v>7993000</v>
      </c>
      <c r="E49" s="15">
        <v>6361000</v>
      </c>
      <c r="F49" s="15">
        <v>2558000</v>
      </c>
      <c r="G49" s="15">
        <v>2566000</v>
      </c>
      <c r="H49" s="18">
        <v>2168000</v>
      </c>
      <c r="J49" s="17">
        <v>165</v>
      </c>
      <c r="K49" s="15">
        <v>4083000</v>
      </c>
      <c r="L49" s="15">
        <v>3488000</v>
      </c>
      <c r="M49" s="15">
        <v>3744000</v>
      </c>
      <c r="N49" s="15">
        <v>0</v>
      </c>
      <c r="O49" s="15">
        <v>0</v>
      </c>
      <c r="P49" s="18">
        <v>0</v>
      </c>
    </row>
    <row r="50" spans="2:16" x14ac:dyDescent="0.2">
      <c r="B50" s="17">
        <v>175</v>
      </c>
      <c r="C50" s="15">
        <v>5511000</v>
      </c>
      <c r="D50" s="15">
        <v>4628000</v>
      </c>
      <c r="E50" s="15">
        <v>5547000</v>
      </c>
      <c r="F50" s="15">
        <v>1776000</v>
      </c>
      <c r="G50" s="15">
        <v>1320000</v>
      </c>
      <c r="H50" s="18">
        <v>1846000</v>
      </c>
      <c r="J50" s="17">
        <v>175</v>
      </c>
      <c r="K50" s="15">
        <v>2768000</v>
      </c>
      <c r="L50" s="15">
        <v>2034000</v>
      </c>
      <c r="M50" s="15">
        <v>2890000</v>
      </c>
      <c r="N50" s="15">
        <v>121400</v>
      </c>
      <c r="O50" s="15">
        <v>112800</v>
      </c>
      <c r="P50" s="18">
        <v>0</v>
      </c>
    </row>
    <row r="51" spans="2:16" x14ac:dyDescent="0.2">
      <c r="B51" s="17">
        <v>185</v>
      </c>
      <c r="C51" s="15">
        <v>2904000</v>
      </c>
      <c r="D51" s="15">
        <v>4417000</v>
      </c>
      <c r="E51" s="15">
        <v>4068000</v>
      </c>
      <c r="F51" s="15">
        <v>1847000</v>
      </c>
      <c r="G51" s="15">
        <v>1320000</v>
      </c>
      <c r="H51" s="18">
        <v>1766000</v>
      </c>
      <c r="J51" s="17">
        <v>185</v>
      </c>
      <c r="K51" s="15">
        <v>2560000</v>
      </c>
      <c r="L51" s="15">
        <v>2761000</v>
      </c>
      <c r="M51" s="15">
        <v>2562000</v>
      </c>
      <c r="N51" s="15">
        <v>0</v>
      </c>
      <c r="O51" s="15">
        <v>338400</v>
      </c>
      <c r="P51" s="18">
        <v>0</v>
      </c>
    </row>
    <row r="52" spans="2:16" x14ac:dyDescent="0.2">
      <c r="B52" s="17">
        <v>195</v>
      </c>
      <c r="C52" s="15">
        <v>2607000</v>
      </c>
      <c r="D52" s="15">
        <v>4137000</v>
      </c>
      <c r="E52" s="15">
        <v>4216000</v>
      </c>
      <c r="F52" s="15">
        <v>994700</v>
      </c>
      <c r="G52" s="15">
        <v>733200</v>
      </c>
      <c r="H52" s="18">
        <v>1606000</v>
      </c>
      <c r="J52" s="17">
        <v>195</v>
      </c>
      <c r="K52" s="15">
        <v>1453000</v>
      </c>
      <c r="L52" s="15">
        <v>2034000</v>
      </c>
      <c r="M52" s="15">
        <v>1708000</v>
      </c>
      <c r="N52" s="15">
        <v>121400</v>
      </c>
      <c r="O52" s="15">
        <v>112800</v>
      </c>
      <c r="P52" s="18">
        <v>95960</v>
      </c>
    </row>
    <row r="53" spans="2:16" x14ac:dyDescent="0.2">
      <c r="B53" s="17">
        <v>205</v>
      </c>
      <c r="C53" s="15">
        <v>2160000</v>
      </c>
      <c r="D53" s="15">
        <v>2454000</v>
      </c>
      <c r="E53" s="15">
        <v>2071000</v>
      </c>
      <c r="F53" s="15">
        <v>781500</v>
      </c>
      <c r="G53" s="15">
        <v>439900</v>
      </c>
      <c r="H53" s="18">
        <v>1044000</v>
      </c>
      <c r="J53" s="17">
        <v>205</v>
      </c>
      <c r="K53" s="15">
        <v>1176000</v>
      </c>
      <c r="L53" s="15">
        <v>1889000</v>
      </c>
      <c r="M53" s="15">
        <v>1576000</v>
      </c>
      <c r="N53" s="15">
        <v>121400</v>
      </c>
      <c r="O53" s="15">
        <v>0</v>
      </c>
      <c r="P53" s="18">
        <v>95960</v>
      </c>
    </row>
    <row r="54" spans="2:16" x14ac:dyDescent="0.2">
      <c r="B54" s="17">
        <v>215</v>
      </c>
      <c r="C54" s="15">
        <v>1564000</v>
      </c>
      <c r="D54" s="15">
        <v>1543000</v>
      </c>
      <c r="E54" s="15">
        <v>1331000</v>
      </c>
      <c r="F54" s="15">
        <v>923600</v>
      </c>
      <c r="G54" s="15">
        <v>1320000</v>
      </c>
      <c r="H54" s="18">
        <v>883100</v>
      </c>
      <c r="J54" s="17">
        <v>215</v>
      </c>
      <c r="K54" s="15">
        <v>1176000</v>
      </c>
      <c r="L54" s="15">
        <v>1453000</v>
      </c>
      <c r="M54" s="15">
        <v>1642000</v>
      </c>
      <c r="N54" s="15">
        <v>121400</v>
      </c>
      <c r="O54" s="15">
        <v>112800</v>
      </c>
      <c r="P54" s="18">
        <v>0</v>
      </c>
    </row>
    <row r="55" spans="2:16" x14ac:dyDescent="0.2">
      <c r="B55" s="17">
        <v>225</v>
      </c>
      <c r="C55" s="15">
        <v>1787000</v>
      </c>
      <c r="D55" s="15">
        <v>1402000</v>
      </c>
      <c r="E55" s="15">
        <v>1183000</v>
      </c>
      <c r="F55" s="15">
        <v>994700</v>
      </c>
      <c r="G55" s="15">
        <v>879900</v>
      </c>
      <c r="H55" s="18">
        <v>802800</v>
      </c>
      <c r="J55" s="17">
        <v>225</v>
      </c>
      <c r="K55" s="15">
        <v>1176000</v>
      </c>
      <c r="L55" s="15">
        <v>944600</v>
      </c>
      <c r="M55" s="15">
        <v>1182000</v>
      </c>
      <c r="N55" s="15">
        <v>0</v>
      </c>
      <c r="O55" s="15">
        <v>0</v>
      </c>
      <c r="P55" s="18">
        <v>0</v>
      </c>
    </row>
    <row r="56" spans="2:16" x14ac:dyDescent="0.2">
      <c r="B56" s="17">
        <v>235</v>
      </c>
      <c r="C56" s="15">
        <v>1564000</v>
      </c>
      <c r="D56" s="15">
        <v>1332000</v>
      </c>
      <c r="E56" s="15">
        <v>1183000</v>
      </c>
      <c r="F56" s="15">
        <v>568400</v>
      </c>
      <c r="G56" s="15">
        <v>806500</v>
      </c>
      <c r="H56" s="18">
        <v>802800</v>
      </c>
      <c r="J56" s="17">
        <v>235</v>
      </c>
      <c r="K56" s="15">
        <v>553600</v>
      </c>
      <c r="L56" s="15">
        <v>944600</v>
      </c>
      <c r="M56" s="15">
        <v>722500</v>
      </c>
      <c r="N56" s="15">
        <v>121400</v>
      </c>
      <c r="O56" s="15">
        <v>112800</v>
      </c>
      <c r="P56" s="18">
        <v>95960</v>
      </c>
    </row>
    <row r="57" spans="2:16" x14ac:dyDescent="0.2">
      <c r="B57" s="17">
        <v>245</v>
      </c>
      <c r="C57" s="15">
        <v>670300</v>
      </c>
      <c r="D57" s="15">
        <v>701200</v>
      </c>
      <c r="E57" s="15">
        <v>739600</v>
      </c>
      <c r="F57" s="15">
        <v>355200</v>
      </c>
      <c r="G57" s="15">
        <v>659900</v>
      </c>
      <c r="H57" s="18">
        <v>562000</v>
      </c>
      <c r="J57" s="17">
        <v>245</v>
      </c>
      <c r="K57" s="15">
        <v>761200</v>
      </c>
      <c r="L57" s="15">
        <v>363300</v>
      </c>
      <c r="M57" s="15">
        <v>394100</v>
      </c>
      <c r="N57" s="15">
        <v>0</v>
      </c>
      <c r="O57" s="15">
        <v>0</v>
      </c>
      <c r="P57" s="18">
        <v>0</v>
      </c>
    </row>
    <row r="58" spans="2:16" x14ac:dyDescent="0.2">
      <c r="B58" s="17">
        <v>255</v>
      </c>
      <c r="C58" s="15">
        <v>595800</v>
      </c>
      <c r="D58" s="15">
        <v>490800</v>
      </c>
      <c r="E58" s="15">
        <v>295800</v>
      </c>
      <c r="F58" s="15">
        <v>284200</v>
      </c>
      <c r="G58" s="15">
        <v>513300</v>
      </c>
      <c r="H58" s="18">
        <v>562000</v>
      </c>
      <c r="J58" s="17">
        <v>255</v>
      </c>
      <c r="K58" s="15">
        <v>553600</v>
      </c>
      <c r="L58" s="15">
        <v>508600</v>
      </c>
      <c r="M58" s="15">
        <v>591200</v>
      </c>
      <c r="N58" s="15">
        <v>0</v>
      </c>
      <c r="O58" s="15">
        <v>0</v>
      </c>
      <c r="P58" s="18">
        <v>95960</v>
      </c>
    </row>
    <row r="59" spans="2:16" x14ac:dyDescent="0.2">
      <c r="B59" s="17">
        <v>265</v>
      </c>
      <c r="C59" s="15">
        <v>819200</v>
      </c>
      <c r="D59" s="15">
        <v>841400</v>
      </c>
      <c r="E59" s="15">
        <v>517700</v>
      </c>
      <c r="F59" s="15">
        <v>426300</v>
      </c>
      <c r="G59" s="15">
        <v>366600</v>
      </c>
      <c r="H59" s="18">
        <v>802800</v>
      </c>
      <c r="J59" s="17">
        <v>265</v>
      </c>
      <c r="K59" s="15">
        <v>276800</v>
      </c>
      <c r="L59" s="15">
        <v>726600</v>
      </c>
      <c r="M59" s="15">
        <v>525500</v>
      </c>
      <c r="N59" s="15">
        <v>0</v>
      </c>
      <c r="O59" s="15">
        <v>0</v>
      </c>
      <c r="P59" s="18">
        <v>0</v>
      </c>
    </row>
    <row r="60" spans="2:16" x14ac:dyDescent="0.2">
      <c r="B60" s="17">
        <v>275</v>
      </c>
      <c r="C60" s="15">
        <v>148900</v>
      </c>
      <c r="D60" s="15">
        <v>420700</v>
      </c>
      <c r="E60" s="15">
        <v>369800</v>
      </c>
      <c r="F60" s="15">
        <v>213100</v>
      </c>
      <c r="G60" s="15">
        <v>220000</v>
      </c>
      <c r="H60" s="18">
        <v>321100</v>
      </c>
      <c r="J60" s="17">
        <v>275</v>
      </c>
      <c r="K60" s="15">
        <v>138400</v>
      </c>
      <c r="L60" s="15">
        <v>72660</v>
      </c>
      <c r="M60" s="15">
        <v>459800</v>
      </c>
      <c r="N60" s="15">
        <v>121400</v>
      </c>
      <c r="O60" s="15">
        <v>0</v>
      </c>
      <c r="P60" s="18">
        <v>95960</v>
      </c>
    </row>
    <row r="61" spans="2:16" x14ac:dyDescent="0.2">
      <c r="B61" s="17">
        <v>285</v>
      </c>
      <c r="C61" s="15">
        <v>372400</v>
      </c>
      <c r="D61" s="15">
        <v>280500</v>
      </c>
      <c r="E61" s="15">
        <v>443800</v>
      </c>
      <c r="F61" s="15">
        <v>568400</v>
      </c>
      <c r="G61" s="15">
        <v>220000</v>
      </c>
      <c r="H61" s="18">
        <v>401400</v>
      </c>
      <c r="J61" s="17">
        <v>285</v>
      </c>
      <c r="K61" s="15">
        <v>553600</v>
      </c>
      <c r="L61" s="15">
        <v>290600</v>
      </c>
      <c r="M61" s="15">
        <v>394100</v>
      </c>
      <c r="N61" s="15">
        <v>121400</v>
      </c>
      <c r="O61" s="15">
        <v>0</v>
      </c>
      <c r="P61" s="18">
        <v>0</v>
      </c>
    </row>
    <row r="62" spans="2:16" x14ac:dyDescent="0.2">
      <c r="B62" s="17">
        <v>295</v>
      </c>
      <c r="C62" s="15">
        <v>223400</v>
      </c>
      <c r="D62" s="15">
        <v>70120</v>
      </c>
      <c r="E62" s="15">
        <v>147900</v>
      </c>
      <c r="F62" s="15">
        <v>213100</v>
      </c>
      <c r="G62" s="15">
        <v>146600</v>
      </c>
      <c r="H62" s="18">
        <v>642200</v>
      </c>
      <c r="J62" s="17">
        <v>295</v>
      </c>
      <c r="K62" s="15">
        <v>276800</v>
      </c>
      <c r="L62" s="15">
        <v>145300</v>
      </c>
      <c r="M62" s="15">
        <v>328400</v>
      </c>
      <c r="N62" s="15">
        <v>0</v>
      </c>
      <c r="O62" s="15">
        <v>0</v>
      </c>
      <c r="P62" s="18">
        <v>95960</v>
      </c>
    </row>
    <row r="63" spans="2:16" x14ac:dyDescent="0.2">
      <c r="B63" s="17">
        <v>305</v>
      </c>
      <c r="C63" s="15">
        <v>148900</v>
      </c>
      <c r="D63" s="15">
        <v>140200</v>
      </c>
      <c r="E63" s="15">
        <v>147900</v>
      </c>
      <c r="F63" s="15">
        <v>142100</v>
      </c>
      <c r="G63" s="15">
        <v>366600</v>
      </c>
      <c r="H63" s="18">
        <v>160600</v>
      </c>
      <c r="J63" s="17">
        <v>305</v>
      </c>
      <c r="K63" s="15">
        <v>276800</v>
      </c>
      <c r="L63" s="15">
        <v>363300</v>
      </c>
      <c r="M63" s="15">
        <v>65680</v>
      </c>
      <c r="N63" s="15">
        <v>0</v>
      </c>
      <c r="O63" s="15">
        <v>0</v>
      </c>
      <c r="P63" s="18">
        <v>0</v>
      </c>
    </row>
    <row r="64" spans="2:16" x14ac:dyDescent="0.2">
      <c r="B64" s="17">
        <v>315</v>
      </c>
      <c r="C64" s="15">
        <v>74470</v>
      </c>
      <c r="D64" s="15">
        <v>210300</v>
      </c>
      <c r="E64" s="15">
        <v>0</v>
      </c>
      <c r="F64" s="15">
        <v>71050</v>
      </c>
      <c r="G64" s="15">
        <v>73320</v>
      </c>
      <c r="H64" s="18">
        <v>321100</v>
      </c>
      <c r="J64" s="17">
        <v>315</v>
      </c>
      <c r="K64" s="15">
        <v>69200</v>
      </c>
      <c r="L64" s="15">
        <v>145300</v>
      </c>
      <c r="M64" s="15">
        <v>131400</v>
      </c>
      <c r="N64" s="15">
        <v>0</v>
      </c>
      <c r="O64" s="15">
        <v>0</v>
      </c>
      <c r="P64" s="18">
        <v>0</v>
      </c>
    </row>
    <row r="65" spans="2:16" x14ac:dyDescent="0.2">
      <c r="B65" s="17">
        <v>325</v>
      </c>
      <c r="C65" s="15">
        <v>297900</v>
      </c>
      <c r="D65" s="15">
        <v>70120</v>
      </c>
      <c r="E65" s="15">
        <v>147900</v>
      </c>
      <c r="F65" s="15">
        <v>213100</v>
      </c>
      <c r="G65" s="15">
        <v>73320</v>
      </c>
      <c r="H65" s="18">
        <v>160600</v>
      </c>
      <c r="J65" s="17">
        <v>325</v>
      </c>
      <c r="K65" s="15">
        <v>138400</v>
      </c>
      <c r="L65" s="15">
        <v>363300</v>
      </c>
      <c r="M65" s="15">
        <v>197100</v>
      </c>
      <c r="N65" s="15">
        <v>0</v>
      </c>
      <c r="O65" s="15">
        <v>0</v>
      </c>
      <c r="P65" s="18">
        <v>0</v>
      </c>
    </row>
    <row r="66" spans="2:16" x14ac:dyDescent="0.2">
      <c r="B66" s="17">
        <v>335</v>
      </c>
      <c r="C66" s="15">
        <v>74470</v>
      </c>
      <c r="D66" s="15">
        <v>70120</v>
      </c>
      <c r="E66" s="15">
        <v>0</v>
      </c>
      <c r="F66" s="15">
        <v>0</v>
      </c>
      <c r="G66" s="15">
        <v>146600</v>
      </c>
      <c r="H66" s="18">
        <v>240800</v>
      </c>
      <c r="J66" s="17">
        <v>335</v>
      </c>
      <c r="K66" s="15">
        <v>207600</v>
      </c>
      <c r="L66" s="15">
        <v>72660</v>
      </c>
      <c r="M66" s="15">
        <v>65680</v>
      </c>
      <c r="N66" s="15">
        <v>0</v>
      </c>
      <c r="O66" s="15">
        <v>0</v>
      </c>
      <c r="P66" s="18">
        <v>0</v>
      </c>
    </row>
    <row r="67" spans="2:16" x14ac:dyDescent="0.2">
      <c r="B67" s="17">
        <v>345</v>
      </c>
      <c r="C67" s="15">
        <v>74470</v>
      </c>
      <c r="D67" s="15">
        <v>0</v>
      </c>
      <c r="E67" s="15">
        <v>0</v>
      </c>
      <c r="F67" s="15">
        <v>142100</v>
      </c>
      <c r="G67" s="15">
        <v>220000</v>
      </c>
      <c r="H67" s="18">
        <v>0</v>
      </c>
      <c r="J67" s="17">
        <v>345</v>
      </c>
      <c r="K67" s="15">
        <v>69200</v>
      </c>
      <c r="L67" s="15">
        <v>72660</v>
      </c>
      <c r="M67" s="15">
        <v>131400</v>
      </c>
      <c r="N67" s="15">
        <v>0</v>
      </c>
      <c r="O67" s="15">
        <v>112800</v>
      </c>
      <c r="P67" s="18">
        <v>0</v>
      </c>
    </row>
    <row r="68" spans="2:16" x14ac:dyDescent="0.2">
      <c r="B68" s="17">
        <v>355</v>
      </c>
      <c r="C68" s="15">
        <v>148900</v>
      </c>
      <c r="D68" s="15">
        <v>210300</v>
      </c>
      <c r="E68" s="15">
        <v>0</v>
      </c>
      <c r="F68" s="15">
        <v>0</v>
      </c>
      <c r="G68" s="15">
        <v>146600</v>
      </c>
      <c r="H68" s="18">
        <v>80280</v>
      </c>
      <c r="J68" s="17">
        <v>355</v>
      </c>
      <c r="K68" s="15">
        <v>69200</v>
      </c>
      <c r="L68" s="15">
        <v>72660</v>
      </c>
      <c r="M68" s="15">
        <v>0</v>
      </c>
      <c r="N68" s="15">
        <v>121400</v>
      </c>
      <c r="O68" s="15">
        <v>0</v>
      </c>
      <c r="P68" s="18">
        <v>0</v>
      </c>
    </row>
    <row r="69" spans="2:16" x14ac:dyDescent="0.2">
      <c r="B69" s="17">
        <v>365</v>
      </c>
      <c r="C69" s="15">
        <v>74470</v>
      </c>
      <c r="D69" s="15">
        <v>70120</v>
      </c>
      <c r="E69" s="15">
        <v>0</v>
      </c>
      <c r="F69" s="15">
        <v>71050</v>
      </c>
      <c r="G69" s="15">
        <v>146600</v>
      </c>
      <c r="H69" s="18">
        <v>160600</v>
      </c>
      <c r="J69" s="17">
        <v>365</v>
      </c>
      <c r="K69" s="15">
        <v>138400</v>
      </c>
      <c r="L69" s="15">
        <v>72660</v>
      </c>
      <c r="M69" s="15">
        <v>65680</v>
      </c>
      <c r="N69" s="15">
        <v>0</v>
      </c>
      <c r="O69" s="15">
        <v>0</v>
      </c>
      <c r="P69" s="18">
        <v>0</v>
      </c>
    </row>
    <row r="70" spans="2:16" x14ac:dyDescent="0.2">
      <c r="B70" s="17">
        <v>375</v>
      </c>
      <c r="C70" s="15">
        <v>74470</v>
      </c>
      <c r="D70" s="15">
        <v>140200</v>
      </c>
      <c r="E70" s="15">
        <v>0</v>
      </c>
      <c r="F70" s="15">
        <v>0</v>
      </c>
      <c r="G70" s="15">
        <v>0</v>
      </c>
      <c r="H70" s="18">
        <v>0</v>
      </c>
      <c r="J70" s="17">
        <v>375</v>
      </c>
      <c r="K70" s="15">
        <v>69200</v>
      </c>
      <c r="L70" s="15">
        <v>0</v>
      </c>
      <c r="M70" s="15">
        <v>0</v>
      </c>
      <c r="N70" s="15">
        <v>0</v>
      </c>
      <c r="O70" s="15">
        <v>0</v>
      </c>
      <c r="P70" s="18">
        <v>0</v>
      </c>
    </row>
    <row r="71" spans="2:16" x14ac:dyDescent="0.2">
      <c r="B71" s="17">
        <v>385</v>
      </c>
      <c r="C71" s="15">
        <v>0</v>
      </c>
      <c r="D71" s="15">
        <v>0</v>
      </c>
      <c r="E71" s="15">
        <v>73960</v>
      </c>
      <c r="F71" s="15">
        <v>0</v>
      </c>
      <c r="G71" s="15">
        <v>0</v>
      </c>
      <c r="H71" s="18">
        <v>0</v>
      </c>
      <c r="J71" s="17">
        <v>385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8">
        <v>0</v>
      </c>
    </row>
    <row r="72" spans="2:16" x14ac:dyDescent="0.2">
      <c r="B72" s="17">
        <v>395</v>
      </c>
      <c r="C72" s="15">
        <v>0</v>
      </c>
      <c r="D72" s="15">
        <v>70120</v>
      </c>
      <c r="E72" s="15">
        <v>73960</v>
      </c>
      <c r="F72" s="15">
        <v>142100</v>
      </c>
      <c r="G72" s="15">
        <v>73320</v>
      </c>
      <c r="H72" s="18">
        <v>80280</v>
      </c>
      <c r="J72" s="17">
        <v>395</v>
      </c>
      <c r="K72" s="15">
        <v>0</v>
      </c>
      <c r="L72" s="15">
        <v>72660</v>
      </c>
      <c r="M72" s="15">
        <v>0</v>
      </c>
      <c r="N72" s="15">
        <v>0</v>
      </c>
      <c r="O72" s="15">
        <v>0</v>
      </c>
      <c r="P72" s="18">
        <v>0</v>
      </c>
    </row>
    <row r="73" spans="2:16" x14ac:dyDescent="0.2">
      <c r="B73" s="17">
        <v>405</v>
      </c>
      <c r="C73" s="15">
        <v>0</v>
      </c>
      <c r="D73" s="15">
        <v>70120</v>
      </c>
      <c r="E73" s="15">
        <v>73960</v>
      </c>
      <c r="F73" s="15">
        <v>142100</v>
      </c>
      <c r="G73" s="15">
        <v>0</v>
      </c>
      <c r="H73" s="18">
        <v>240800</v>
      </c>
      <c r="J73" s="17">
        <v>405</v>
      </c>
      <c r="K73" s="15">
        <v>138400</v>
      </c>
      <c r="L73" s="15">
        <v>72660</v>
      </c>
      <c r="M73" s="15">
        <v>0</v>
      </c>
      <c r="N73" s="15">
        <v>0</v>
      </c>
      <c r="O73" s="15">
        <v>0</v>
      </c>
      <c r="P73" s="18">
        <v>0</v>
      </c>
    </row>
    <row r="74" spans="2:16" x14ac:dyDescent="0.2">
      <c r="B74" s="17">
        <v>415</v>
      </c>
      <c r="C74" s="15">
        <v>74470</v>
      </c>
      <c r="D74" s="15">
        <v>0</v>
      </c>
      <c r="E74" s="15">
        <v>0</v>
      </c>
      <c r="F74" s="15">
        <v>71050</v>
      </c>
      <c r="G74" s="15">
        <v>0</v>
      </c>
      <c r="H74" s="18">
        <v>0</v>
      </c>
      <c r="J74" s="17">
        <v>415</v>
      </c>
      <c r="K74" s="15">
        <v>0</v>
      </c>
      <c r="L74" s="15">
        <v>72660</v>
      </c>
      <c r="M74" s="15">
        <v>131400</v>
      </c>
      <c r="N74" s="15">
        <v>0</v>
      </c>
      <c r="O74" s="15">
        <v>0</v>
      </c>
      <c r="P74" s="18">
        <v>0</v>
      </c>
    </row>
    <row r="75" spans="2:16" x14ac:dyDescent="0.2">
      <c r="B75" s="17">
        <v>425</v>
      </c>
      <c r="C75" s="15">
        <v>0</v>
      </c>
      <c r="D75" s="15">
        <v>140200</v>
      </c>
      <c r="E75" s="15">
        <v>0</v>
      </c>
      <c r="F75" s="15">
        <v>71050</v>
      </c>
      <c r="G75" s="15">
        <v>73320</v>
      </c>
      <c r="H75" s="18">
        <v>0</v>
      </c>
      <c r="J75" s="17">
        <v>425</v>
      </c>
      <c r="K75" s="15">
        <v>69200</v>
      </c>
      <c r="L75" s="15">
        <v>0</v>
      </c>
      <c r="M75" s="15">
        <v>0</v>
      </c>
      <c r="N75" s="15">
        <v>0</v>
      </c>
      <c r="O75" s="15">
        <v>0</v>
      </c>
      <c r="P75" s="18">
        <v>0</v>
      </c>
    </row>
    <row r="76" spans="2:16" x14ac:dyDescent="0.2">
      <c r="B76" s="17">
        <v>435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8">
        <v>80280</v>
      </c>
      <c r="J76" s="17">
        <v>435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8">
        <v>0</v>
      </c>
    </row>
    <row r="77" spans="2:16" x14ac:dyDescent="0.2">
      <c r="B77" s="17">
        <v>445</v>
      </c>
      <c r="C77" s="15">
        <v>0</v>
      </c>
      <c r="D77" s="15">
        <v>70120</v>
      </c>
      <c r="E77" s="15">
        <v>0</v>
      </c>
      <c r="F77" s="15">
        <v>71050</v>
      </c>
      <c r="G77" s="15">
        <v>73320</v>
      </c>
      <c r="H77" s="18">
        <v>0</v>
      </c>
      <c r="J77" s="17">
        <v>445</v>
      </c>
      <c r="K77" s="15">
        <v>0</v>
      </c>
      <c r="L77" s="15">
        <v>72660</v>
      </c>
      <c r="M77" s="15">
        <v>0</v>
      </c>
      <c r="N77" s="15">
        <v>0</v>
      </c>
      <c r="O77" s="15">
        <v>0</v>
      </c>
      <c r="P77" s="18">
        <v>0</v>
      </c>
    </row>
    <row r="78" spans="2:16" x14ac:dyDescent="0.2">
      <c r="B78" s="17">
        <v>455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8">
        <v>0</v>
      </c>
      <c r="J78" s="17">
        <v>455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8">
        <v>0</v>
      </c>
    </row>
    <row r="79" spans="2:16" x14ac:dyDescent="0.2">
      <c r="B79" s="17">
        <v>465</v>
      </c>
      <c r="C79" s="15">
        <v>0</v>
      </c>
      <c r="D79" s="15">
        <v>0</v>
      </c>
      <c r="E79" s="15">
        <v>73960</v>
      </c>
      <c r="F79" s="15">
        <v>0</v>
      </c>
      <c r="G79" s="15">
        <v>0</v>
      </c>
      <c r="H79" s="18">
        <v>80280</v>
      </c>
      <c r="J79" s="17">
        <v>465</v>
      </c>
      <c r="K79" s="15">
        <v>0</v>
      </c>
      <c r="L79" s="15">
        <v>145300</v>
      </c>
      <c r="M79" s="15">
        <v>0</v>
      </c>
      <c r="N79" s="15">
        <v>0</v>
      </c>
      <c r="O79" s="15">
        <v>0</v>
      </c>
      <c r="P79" s="18">
        <v>0</v>
      </c>
    </row>
    <row r="80" spans="2:16" x14ac:dyDescent="0.2">
      <c r="B80" s="17">
        <v>475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8">
        <v>0</v>
      </c>
      <c r="J80" s="17">
        <v>475</v>
      </c>
      <c r="K80" s="15">
        <v>69200</v>
      </c>
      <c r="L80" s="15">
        <v>0</v>
      </c>
      <c r="M80" s="15">
        <v>0</v>
      </c>
      <c r="N80" s="15">
        <v>0</v>
      </c>
      <c r="O80" s="15">
        <v>0</v>
      </c>
      <c r="P80" s="18">
        <v>0</v>
      </c>
    </row>
    <row r="81" spans="2:16" x14ac:dyDescent="0.2">
      <c r="B81" s="17">
        <v>485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8">
        <v>0</v>
      </c>
      <c r="J81" s="17">
        <v>485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8">
        <v>0</v>
      </c>
    </row>
    <row r="82" spans="2:16" x14ac:dyDescent="0.2">
      <c r="B82" s="17">
        <v>495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8">
        <v>0</v>
      </c>
      <c r="J82" s="17">
        <v>495</v>
      </c>
      <c r="K82" s="15">
        <v>69200</v>
      </c>
      <c r="L82" s="15">
        <v>0</v>
      </c>
      <c r="M82" s="15">
        <v>0</v>
      </c>
      <c r="N82" s="15">
        <v>0</v>
      </c>
      <c r="O82" s="15">
        <v>0</v>
      </c>
      <c r="P82" s="18">
        <v>0</v>
      </c>
    </row>
    <row r="83" spans="2:16" x14ac:dyDescent="0.2">
      <c r="B83" s="17">
        <v>505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8">
        <v>0</v>
      </c>
      <c r="J83" s="17">
        <v>505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8">
        <v>0</v>
      </c>
    </row>
    <row r="84" spans="2:16" x14ac:dyDescent="0.2">
      <c r="B84" s="17">
        <v>515</v>
      </c>
      <c r="C84" s="15">
        <v>74470</v>
      </c>
      <c r="D84" s="15">
        <v>0</v>
      </c>
      <c r="E84" s="15">
        <v>0</v>
      </c>
      <c r="F84" s="15">
        <v>0</v>
      </c>
      <c r="G84" s="15">
        <v>0</v>
      </c>
      <c r="H84" s="18">
        <v>0</v>
      </c>
      <c r="J84" s="17">
        <v>515</v>
      </c>
      <c r="K84" s="15">
        <v>0</v>
      </c>
      <c r="L84" s="15">
        <v>0</v>
      </c>
      <c r="M84" s="15">
        <v>65680</v>
      </c>
      <c r="N84" s="15">
        <v>0</v>
      </c>
      <c r="O84" s="15">
        <v>112800</v>
      </c>
      <c r="P84" s="18">
        <v>0</v>
      </c>
    </row>
    <row r="85" spans="2:16" x14ac:dyDescent="0.2">
      <c r="B85" s="17">
        <v>525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8">
        <v>0</v>
      </c>
      <c r="J85" s="17">
        <v>525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8">
        <v>0</v>
      </c>
    </row>
    <row r="86" spans="2:16" x14ac:dyDescent="0.2">
      <c r="B86" s="17">
        <v>535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8">
        <v>0</v>
      </c>
      <c r="J86" s="17">
        <v>535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8">
        <v>0</v>
      </c>
    </row>
    <row r="87" spans="2:16" x14ac:dyDescent="0.2">
      <c r="B87" s="17">
        <v>545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8">
        <v>0</v>
      </c>
      <c r="J87" s="17">
        <v>545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8">
        <v>0</v>
      </c>
    </row>
    <row r="88" spans="2:16" x14ac:dyDescent="0.2">
      <c r="B88" s="17">
        <v>555</v>
      </c>
      <c r="C88" s="15">
        <v>74470</v>
      </c>
      <c r="D88" s="15">
        <v>0</v>
      </c>
      <c r="E88" s="15">
        <v>0</v>
      </c>
      <c r="F88" s="15">
        <v>0</v>
      </c>
      <c r="G88" s="15">
        <v>0</v>
      </c>
      <c r="H88" s="18">
        <v>0</v>
      </c>
      <c r="J88" s="17">
        <v>555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8">
        <v>0</v>
      </c>
    </row>
    <row r="89" spans="2:16" x14ac:dyDescent="0.2">
      <c r="B89" s="17">
        <v>565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8">
        <v>0</v>
      </c>
      <c r="J89" s="17">
        <v>565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8">
        <v>0</v>
      </c>
    </row>
    <row r="90" spans="2:16" x14ac:dyDescent="0.2">
      <c r="B90" s="17">
        <v>575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8">
        <v>0</v>
      </c>
      <c r="J90" s="17">
        <v>575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8">
        <v>0</v>
      </c>
    </row>
    <row r="91" spans="2:16" x14ac:dyDescent="0.2">
      <c r="B91" s="17">
        <v>585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8">
        <v>0</v>
      </c>
      <c r="J91" s="17">
        <v>585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8">
        <v>0</v>
      </c>
    </row>
    <row r="92" spans="2:16" ht="16" thickBot="1" x14ac:dyDescent="0.25">
      <c r="B92" s="19">
        <v>595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1">
        <v>0</v>
      </c>
      <c r="J92" s="19">
        <v>595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1">
        <v>0</v>
      </c>
    </row>
  </sheetData>
  <mergeCells count="17">
    <mergeCell ref="V4:Y4"/>
    <mergeCell ref="AA4:AD4"/>
    <mergeCell ref="C2:F2"/>
    <mergeCell ref="B4:E4"/>
    <mergeCell ref="G4:J4"/>
    <mergeCell ref="G18:H18"/>
    <mergeCell ref="L4:O4"/>
    <mergeCell ref="C1:E1"/>
    <mergeCell ref="G1:I1"/>
    <mergeCell ref="Q18:R18"/>
    <mergeCell ref="Q4:T4"/>
    <mergeCell ref="C32:E32"/>
    <mergeCell ref="F32:H32"/>
    <mergeCell ref="K32:M32"/>
    <mergeCell ref="N32:P32"/>
    <mergeCell ref="B31:H31"/>
    <mergeCell ref="J31:P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7ACC-58CA-48DA-961B-7C0B0CE87A29}">
  <dimension ref="A1:AR65"/>
  <sheetViews>
    <sheetView tabSelected="1" topLeftCell="A3" zoomScale="75" workbookViewId="0">
      <selection activeCell="J34" sqref="J34"/>
    </sheetView>
  </sheetViews>
  <sheetFormatPr baseColWidth="10" defaultColWidth="8.83203125" defaultRowHeight="15" x14ac:dyDescent="0.2"/>
  <cols>
    <col min="10" max="10" width="10.83203125" customWidth="1"/>
    <col min="11" max="11" width="8.83203125" customWidth="1"/>
    <col min="13" max="13" width="10.5" customWidth="1"/>
    <col min="17" max="17" width="8.83203125" customWidth="1"/>
  </cols>
  <sheetData>
    <row r="1" spans="1:24" x14ac:dyDescent="0.2">
      <c r="A1" t="s">
        <v>46</v>
      </c>
      <c r="C1" s="85" t="s">
        <v>45</v>
      </c>
      <c r="E1" s="86" t="s">
        <v>64</v>
      </c>
    </row>
    <row r="2" spans="1:24" x14ac:dyDescent="0.2">
      <c r="A2" t="s">
        <v>5</v>
      </c>
      <c r="C2" s="131" t="s">
        <v>6</v>
      </c>
      <c r="D2" s="131"/>
      <c r="E2" s="131"/>
      <c r="F2" s="131"/>
      <c r="H2" s="114" t="s">
        <v>7</v>
      </c>
      <c r="I2" s="114"/>
      <c r="J2" s="114"/>
      <c r="L2" s="114" t="s">
        <v>8</v>
      </c>
      <c r="M2" s="114"/>
      <c r="N2" s="114"/>
    </row>
    <row r="3" spans="1:24" ht="16" thickBot="1" x14ac:dyDescent="0.25"/>
    <row r="4" spans="1:24" ht="52" customHeight="1" x14ac:dyDescent="0.2">
      <c r="B4" s="125" t="s">
        <v>65</v>
      </c>
      <c r="C4" s="140"/>
      <c r="D4" s="140"/>
      <c r="E4" s="140"/>
      <c r="F4" s="140"/>
      <c r="G4" s="140"/>
      <c r="H4" s="141"/>
      <c r="J4" s="148" t="s">
        <v>70</v>
      </c>
      <c r="K4" s="149"/>
      <c r="M4" s="132" t="s">
        <v>66</v>
      </c>
      <c r="N4" s="133"/>
      <c r="P4" s="134" t="s">
        <v>71</v>
      </c>
      <c r="Q4" s="135"/>
      <c r="R4" s="135"/>
      <c r="S4" s="136"/>
      <c r="U4" s="137" t="s">
        <v>67</v>
      </c>
      <c r="V4" s="138"/>
      <c r="W4" s="138"/>
      <c r="X4" s="139"/>
    </row>
    <row r="5" spans="1:24" ht="20" customHeight="1" x14ac:dyDescent="0.2">
      <c r="B5" s="43" t="s">
        <v>63</v>
      </c>
      <c r="C5" s="142" t="s">
        <v>69</v>
      </c>
      <c r="D5" s="143"/>
      <c r="E5" s="144"/>
      <c r="F5" s="145" t="s">
        <v>68</v>
      </c>
      <c r="G5" s="146"/>
      <c r="H5" s="147"/>
      <c r="J5" s="65" t="s">
        <v>34</v>
      </c>
      <c r="K5" s="66">
        <v>142</v>
      </c>
      <c r="L5" s="14"/>
      <c r="M5" s="70" t="s">
        <v>34</v>
      </c>
      <c r="N5" s="71">
        <v>109</v>
      </c>
      <c r="P5" s="67"/>
      <c r="Q5" s="81" t="s">
        <v>53</v>
      </c>
      <c r="R5" s="81" t="s">
        <v>54</v>
      </c>
      <c r="S5" s="82" t="s">
        <v>55</v>
      </c>
      <c r="U5" s="72"/>
      <c r="V5" s="77" t="s">
        <v>53</v>
      </c>
      <c r="W5" s="77" t="s">
        <v>54</v>
      </c>
      <c r="X5" s="78" t="s">
        <v>55</v>
      </c>
    </row>
    <row r="6" spans="1:24" x14ac:dyDescent="0.2">
      <c r="B6" s="17">
        <v>5</v>
      </c>
      <c r="C6" s="68">
        <v>0</v>
      </c>
      <c r="D6" s="68">
        <v>0</v>
      </c>
      <c r="E6" s="68">
        <v>0</v>
      </c>
      <c r="F6" s="73">
        <v>0</v>
      </c>
      <c r="G6" s="73">
        <v>0</v>
      </c>
      <c r="H6" s="74">
        <v>0</v>
      </c>
      <c r="J6" s="67" t="s">
        <v>35</v>
      </c>
      <c r="K6" s="66">
        <v>125</v>
      </c>
      <c r="M6" s="72" t="s">
        <v>35</v>
      </c>
      <c r="N6" s="71">
        <v>117</v>
      </c>
      <c r="P6" s="67" t="s">
        <v>17</v>
      </c>
      <c r="Q6" s="83"/>
      <c r="R6" s="83">
        <v>320000000</v>
      </c>
      <c r="S6" s="84"/>
      <c r="U6" s="72" t="s">
        <v>17</v>
      </c>
      <c r="V6" s="79">
        <v>27000000</v>
      </c>
      <c r="W6" s="79">
        <v>18000000</v>
      </c>
      <c r="X6" s="78"/>
    </row>
    <row r="7" spans="1:24" ht="16" thickBot="1" x14ac:dyDescent="0.25">
      <c r="B7" s="17">
        <v>15</v>
      </c>
      <c r="C7" s="68">
        <v>147907.20000000001</v>
      </c>
      <c r="D7" s="68">
        <v>154609.60000000001</v>
      </c>
      <c r="E7" s="68">
        <v>153814.39999999999</v>
      </c>
      <c r="F7" s="73">
        <v>0</v>
      </c>
      <c r="G7" s="73">
        <v>0</v>
      </c>
      <c r="H7" s="74">
        <v>0</v>
      </c>
      <c r="J7" s="48" t="s">
        <v>36</v>
      </c>
      <c r="K7" s="49">
        <f>K5/K6</f>
        <v>1.1359999999999999</v>
      </c>
      <c r="M7" s="48" t="s">
        <v>36</v>
      </c>
      <c r="N7" s="49">
        <f>N5/N6</f>
        <v>0.93162393162393164</v>
      </c>
      <c r="P7" s="67" t="s">
        <v>18</v>
      </c>
      <c r="Q7" s="83">
        <v>570000000</v>
      </c>
      <c r="R7" s="83">
        <v>600000000</v>
      </c>
      <c r="S7" s="84">
        <v>530000000</v>
      </c>
      <c r="U7" s="72" t="s">
        <v>18</v>
      </c>
      <c r="V7" s="79">
        <v>36000000</v>
      </c>
      <c r="W7" s="79">
        <v>36000000</v>
      </c>
      <c r="X7" s="80">
        <v>31000000</v>
      </c>
    </row>
    <row r="8" spans="1:24" x14ac:dyDescent="0.2">
      <c r="B8" s="17">
        <v>25</v>
      </c>
      <c r="C8" s="68">
        <v>1626752</v>
      </c>
      <c r="D8" s="68">
        <v>1700592</v>
      </c>
      <c r="E8" s="68">
        <v>1691504</v>
      </c>
      <c r="F8" s="73">
        <v>0</v>
      </c>
      <c r="G8" s="73">
        <v>0</v>
      </c>
      <c r="H8" s="74">
        <v>0</v>
      </c>
      <c r="P8" s="67" t="s">
        <v>19</v>
      </c>
      <c r="Q8" s="83">
        <v>700000000</v>
      </c>
      <c r="R8" s="83">
        <v>660000000</v>
      </c>
      <c r="S8" s="84">
        <v>580000000</v>
      </c>
      <c r="U8" s="72" t="s">
        <v>19</v>
      </c>
      <c r="V8" s="79">
        <v>36000000</v>
      </c>
      <c r="W8" s="79">
        <v>45000000</v>
      </c>
      <c r="X8" s="80">
        <v>45000000</v>
      </c>
    </row>
    <row r="9" spans="1:24" x14ac:dyDescent="0.2">
      <c r="B9" s="17">
        <v>35</v>
      </c>
      <c r="C9" s="68">
        <v>3401184</v>
      </c>
      <c r="D9" s="68">
        <v>3555680</v>
      </c>
      <c r="E9" s="68">
        <v>3537504</v>
      </c>
      <c r="F9" s="73">
        <v>535217.9</v>
      </c>
      <c r="G9" s="73">
        <v>580494.9</v>
      </c>
      <c r="H9" s="74">
        <v>522827.3</v>
      </c>
      <c r="P9" s="67" t="s">
        <v>20</v>
      </c>
      <c r="Q9" s="83">
        <v>800000000</v>
      </c>
      <c r="R9" s="83">
        <v>760000000</v>
      </c>
      <c r="S9" s="84">
        <v>760000000</v>
      </c>
      <c r="U9" s="72" t="s">
        <v>20</v>
      </c>
      <c r="V9" s="79">
        <v>58000000</v>
      </c>
      <c r="W9" s="79">
        <v>49000000</v>
      </c>
      <c r="X9" s="80">
        <v>67000000</v>
      </c>
    </row>
    <row r="10" spans="1:24" x14ac:dyDescent="0.2">
      <c r="B10" s="17">
        <v>45</v>
      </c>
      <c r="C10" s="68">
        <v>6211648</v>
      </c>
      <c r="D10" s="68">
        <v>6492240</v>
      </c>
      <c r="E10" s="68">
        <v>6460432</v>
      </c>
      <c r="F10" s="73">
        <v>535217.9</v>
      </c>
      <c r="G10" s="73">
        <v>580494.9</v>
      </c>
      <c r="H10" s="74">
        <v>522827.3</v>
      </c>
      <c r="P10" s="67" t="s">
        <v>21</v>
      </c>
      <c r="Q10" s="83">
        <v>750000000</v>
      </c>
      <c r="R10" s="83">
        <v>770000000</v>
      </c>
      <c r="S10" s="84">
        <v>700000000</v>
      </c>
      <c r="U10" s="72" t="s">
        <v>21</v>
      </c>
      <c r="V10" s="79">
        <v>63000000</v>
      </c>
      <c r="W10" s="79">
        <v>36000000</v>
      </c>
      <c r="X10" s="80">
        <v>58000000</v>
      </c>
    </row>
    <row r="11" spans="1:24" ht="16" thickBot="1" x14ac:dyDescent="0.25">
      <c r="B11" s="17">
        <v>55</v>
      </c>
      <c r="C11" s="68">
        <v>7690720</v>
      </c>
      <c r="D11" s="68">
        <v>8037200</v>
      </c>
      <c r="E11" s="68">
        <v>7998576</v>
      </c>
      <c r="F11" s="73">
        <v>401436.7</v>
      </c>
      <c r="G11" s="73">
        <v>435347.8</v>
      </c>
      <c r="H11" s="74">
        <v>392120.5</v>
      </c>
      <c r="P11" s="67" t="s">
        <v>22</v>
      </c>
      <c r="Q11" s="83">
        <v>330000000</v>
      </c>
      <c r="R11" s="83">
        <v>760000000</v>
      </c>
      <c r="S11" s="84">
        <v>770000000</v>
      </c>
      <c r="U11" s="72" t="s">
        <v>22</v>
      </c>
      <c r="V11" s="79">
        <v>99000000</v>
      </c>
      <c r="W11" s="79">
        <v>54000000</v>
      </c>
      <c r="X11" s="80">
        <v>85000000</v>
      </c>
    </row>
    <row r="12" spans="1:24" x14ac:dyDescent="0.2">
      <c r="B12" s="17">
        <v>65</v>
      </c>
      <c r="C12" s="68">
        <v>6951184</v>
      </c>
      <c r="D12" s="68">
        <v>7264720</v>
      </c>
      <c r="E12" s="68">
        <v>7229504</v>
      </c>
      <c r="F12" s="73">
        <v>669092.30000000005</v>
      </c>
      <c r="G12" s="73">
        <v>725641.9</v>
      </c>
      <c r="H12" s="74">
        <v>653534.19999999995</v>
      </c>
      <c r="J12" s="103" t="s">
        <v>72</v>
      </c>
      <c r="K12" s="104"/>
      <c r="L12" s="104"/>
      <c r="M12" s="105"/>
      <c r="P12" s="67" t="s">
        <v>23</v>
      </c>
      <c r="Q12" s="83">
        <v>810000000</v>
      </c>
      <c r="R12" s="83">
        <v>860000000</v>
      </c>
      <c r="S12" s="84">
        <v>810000000</v>
      </c>
      <c r="U12" s="72" t="s">
        <v>23</v>
      </c>
      <c r="V12" s="79">
        <v>72000000</v>
      </c>
      <c r="W12" s="79">
        <v>85000000</v>
      </c>
      <c r="X12" s="80">
        <v>63000000</v>
      </c>
    </row>
    <row r="13" spans="1:24" x14ac:dyDescent="0.2">
      <c r="B13" s="17">
        <v>75</v>
      </c>
      <c r="C13" s="68">
        <v>5472112</v>
      </c>
      <c r="D13" s="68">
        <v>5718624</v>
      </c>
      <c r="E13" s="68">
        <v>5691360</v>
      </c>
      <c r="F13" s="73">
        <v>401436.7</v>
      </c>
      <c r="G13" s="73">
        <v>435347.8</v>
      </c>
      <c r="H13" s="74">
        <v>392120.5</v>
      </c>
      <c r="J13" s="8"/>
      <c r="K13" s="6" t="s">
        <v>53</v>
      </c>
      <c r="L13" s="6" t="s">
        <v>54</v>
      </c>
      <c r="M13" s="9" t="s">
        <v>55</v>
      </c>
      <c r="N13" s="5"/>
      <c r="P13" s="67" t="s">
        <v>24</v>
      </c>
      <c r="Q13" s="83">
        <v>710000000</v>
      </c>
      <c r="R13" s="83">
        <v>760000000</v>
      </c>
      <c r="S13" s="84">
        <v>930000000</v>
      </c>
      <c r="U13" s="72" t="s">
        <v>24</v>
      </c>
      <c r="V13" s="79">
        <v>67000000</v>
      </c>
      <c r="W13" s="79">
        <v>72000000</v>
      </c>
      <c r="X13" s="80">
        <v>90000000</v>
      </c>
    </row>
    <row r="14" spans="1:24" x14ac:dyDescent="0.2">
      <c r="B14" s="17">
        <v>85</v>
      </c>
      <c r="C14" s="68">
        <v>4140720</v>
      </c>
      <c r="D14" s="68">
        <v>4328160</v>
      </c>
      <c r="E14" s="68">
        <v>4306576</v>
      </c>
      <c r="F14" s="73">
        <v>267655.5</v>
      </c>
      <c r="G14" s="73">
        <v>290294</v>
      </c>
      <c r="H14" s="74">
        <v>261413.7</v>
      </c>
      <c r="J14" s="8" t="s">
        <v>17</v>
      </c>
      <c r="K14" s="58"/>
      <c r="L14" s="58">
        <f t="shared" ref="L14:L24" si="0">W18/R18</f>
        <v>4.6130149647887329E-2</v>
      </c>
      <c r="M14" s="59"/>
      <c r="P14" s="67" t="s">
        <v>25</v>
      </c>
      <c r="Q14" s="83">
        <v>720000000</v>
      </c>
      <c r="R14" s="83">
        <v>790000000</v>
      </c>
      <c r="S14" s="84">
        <v>880000000</v>
      </c>
      <c r="U14" s="72" t="s">
        <v>25</v>
      </c>
      <c r="V14" s="79">
        <v>67000000</v>
      </c>
      <c r="W14" s="79">
        <v>72000000</v>
      </c>
      <c r="X14" s="80">
        <v>45000000</v>
      </c>
    </row>
    <row r="15" spans="1:24" x14ac:dyDescent="0.2">
      <c r="B15" s="17">
        <v>95</v>
      </c>
      <c r="C15" s="68">
        <v>3697680</v>
      </c>
      <c r="D15" s="68">
        <v>3864672</v>
      </c>
      <c r="E15" s="68">
        <v>3845360</v>
      </c>
      <c r="F15" s="73">
        <v>133781.20000000001</v>
      </c>
      <c r="G15" s="73">
        <v>145147</v>
      </c>
      <c r="H15" s="74">
        <v>130706.8</v>
      </c>
      <c r="J15" s="8" t="s">
        <v>18</v>
      </c>
      <c r="K15" s="58">
        <f t="shared" ref="K15:K24" si="1">V19/Q19</f>
        <v>5.1795255744996292E-2</v>
      </c>
      <c r="L15" s="58">
        <f t="shared" si="0"/>
        <v>4.920549295774649E-2</v>
      </c>
      <c r="M15" s="59">
        <f t="shared" ref="M15:M24" si="2">X19/S19</f>
        <v>4.796761892107361E-2</v>
      </c>
      <c r="P15" s="67" t="s">
        <v>26</v>
      </c>
      <c r="Q15" s="83">
        <v>800000000</v>
      </c>
      <c r="R15" s="83">
        <v>710000000</v>
      </c>
      <c r="S15" s="84">
        <v>760000000</v>
      </c>
      <c r="U15" s="72" t="s">
        <v>26</v>
      </c>
      <c r="V15" s="79">
        <v>81000000</v>
      </c>
      <c r="W15" s="79">
        <v>72000000</v>
      </c>
      <c r="X15" s="80">
        <v>72000000</v>
      </c>
    </row>
    <row r="16" spans="1:24" x14ac:dyDescent="0.2">
      <c r="B16" s="17">
        <v>105</v>
      </c>
      <c r="C16" s="68">
        <v>3105824</v>
      </c>
      <c r="D16" s="68">
        <v>3245552</v>
      </c>
      <c r="E16" s="68">
        <v>3229648</v>
      </c>
      <c r="F16" s="73">
        <v>535217.9</v>
      </c>
      <c r="G16" s="73">
        <v>580494.9</v>
      </c>
      <c r="H16" s="74">
        <v>522827.3</v>
      </c>
      <c r="J16" s="8" t="s">
        <v>19</v>
      </c>
      <c r="K16" s="58">
        <f t="shared" si="1"/>
        <v>4.217613682092556E-2</v>
      </c>
      <c r="L16" s="58">
        <f t="shared" si="0"/>
        <v>5.5915332906530099E-2</v>
      </c>
      <c r="M16" s="59">
        <f t="shared" si="2"/>
        <v>6.3627792617775625E-2</v>
      </c>
      <c r="P16" s="67" t="s">
        <v>27</v>
      </c>
      <c r="Q16" s="83">
        <v>690000000</v>
      </c>
      <c r="R16" s="83">
        <v>670000000</v>
      </c>
      <c r="S16" s="84">
        <v>750000000</v>
      </c>
      <c r="U16" s="72" t="s">
        <v>27</v>
      </c>
      <c r="V16" s="79">
        <v>85000000</v>
      </c>
      <c r="W16" s="79">
        <v>94000000</v>
      </c>
      <c r="X16" s="80">
        <v>81000000</v>
      </c>
    </row>
    <row r="17" spans="2:39" x14ac:dyDescent="0.2">
      <c r="B17" s="17">
        <v>115</v>
      </c>
      <c r="C17" s="68">
        <v>1922112</v>
      </c>
      <c r="D17" s="68">
        <v>2009584</v>
      </c>
      <c r="E17" s="68">
        <v>1999360</v>
      </c>
      <c r="F17" s="73">
        <v>267655.5</v>
      </c>
      <c r="G17" s="73">
        <v>290294</v>
      </c>
      <c r="H17" s="74">
        <v>261413.7</v>
      </c>
      <c r="J17" s="8" t="s">
        <v>20</v>
      </c>
      <c r="K17" s="58">
        <f t="shared" si="1"/>
        <v>5.945663732394367E-2</v>
      </c>
      <c r="L17" s="58">
        <f t="shared" si="0"/>
        <v>5.2874323573017058E-2</v>
      </c>
      <c r="M17" s="59">
        <f t="shared" si="2"/>
        <v>7.2297544477390674E-2</v>
      </c>
      <c r="P17" s="44"/>
      <c r="Q17" s="45" t="s">
        <v>57</v>
      </c>
      <c r="R17" s="45" t="s">
        <v>58</v>
      </c>
      <c r="S17" s="46" t="s">
        <v>59</v>
      </c>
      <c r="U17" s="44"/>
      <c r="V17" s="45" t="s">
        <v>57</v>
      </c>
      <c r="W17" s="45" t="s">
        <v>58</v>
      </c>
      <c r="X17" s="46" t="s">
        <v>59</v>
      </c>
    </row>
    <row r="18" spans="2:39" x14ac:dyDescent="0.2">
      <c r="B18" s="17">
        <v>125</v>
      </c>
      <c r="C18" s="68">
        <v>1035237</v>
      </c>
      <c r="D18" s="68">
        <v>1082040</v>
      </c>
      <c r="E18" s="68">
        <v>1076701</v>
      </c>
      <c r="F18" s="73">
        <v>401436.7</v>
      </c>
      <c r="G18" s="73">
        <v>435347.8</v>
      </c>
      <c r="H18" s="74">
        <v>392120.5</v>
      </c>
      <c r="J18" s="8" t="s">
        <v>21</v>
      </c>
      <c r="K18" s="58">
        <f t="shared" si="1"/>
        <v>6.8887690140845073E-2</v>
      </c>
      <c r="L18" s="58">
        <f t="shared" si="0"/>
        <v>3.8341942564477781E-2</v>
      </c>
      <c r="M18" s="59">
        <f t="shared" si="2"/>
        <v>6.7950442655935625E-2</v>
      </c>
      <c r="P18" s="44" t="s">
        <v>17</v>
      </c>
      <c r="Q18" s="50"/>
      <c r="R18" s="50">
        <f>R6*1.136</f>
        <v>363519999.99999994</v>
      </c>
      <c r="S18" s="51"/>
      <c r="U18" s="44" t="s">
        <v>17</v>
      </c>
      <c r="V18" s="54">
        <f>V6*0.931624</f>
        <v>25153848</v>
      </c>
      <c r="W18" s="54">
        <f t="shared" ref="W18" si="3">W6*0.931624</f>
        <v>16769232</v>
      </c>
      <c r="X18" s="55"/>
      <c r="AE18" s="2"/>
      <c r="AF18" s="2"/>
      <c r="AG18" s="2"/>
      <c r="AK18" s="2"/>
      <c r="AL18" s="2"/>
    </row>
    <row r="19" spans="2:39" x14ac:dyDescent="0.2">
      <c r="B19" s="17">
        <v>135</v>
      </c>
      <c r="C19" s="68">
        <v>1922112</v>
      </c>
      <c r="D19" s="68">
        <v>2009584</v>
      </c>
      <c r="E19" s="68">
        <v>1999360</v>
      </c>
      <c r="F19" s="73">
        <v>267655.5</v>
      </c>
      <c r="G19" s="73">
        <v>290294</v>
      </c>
      <c r="H19" s="74">
        <v>261413.7</v>
      </c>
      <c r="J19" s="8" t="s">
        <v>22</v>
      </c>
      <c r="K19" s="58">
        <f t="shared" si="1"/>
        <v>0.24602746478873244</v>
      </c>
      <c r="L19" s="58">
        <f t="shared" si="0"/>
        <v>5.826966271312084E-2</v>
      </c>
      <c r="M19" s="59">
        <f t="shared" si="2"/>
        <v>9.0529586610572532E-2</v>
      </c>
      <c r="P19" s="44" t="s">
        <v>18</v>
      </c>
      <c r="Q19" s="50">
        <f t="shared" ref="Q19:Q28" si="4">Q7*1.136</f>
        <v>647520000</v>
      </c>
      <c r="R19" s="50">
        <f t="shared" ref="R19:S28" si="5">R7*1.136</f>
        <v>681599999.99999988</v>
      </c>
      <c r="S19" s="51">
        <f t="shared" si="5"/>
        <v>602080000</v>
      </c>
      <c r="U19" s="44" t="s">
        <v>18</v>
      </c>
      <c r="V19" s="54">
        <f t="shared" ref="V19:X28" si="6">V7*0.931624</f>
        <v>33538464</v>
      </c>
      <c r="W19" s="54">
        <f t="shared" si="6"/>
        <v>33538464</v>
      </c>
      <c r="X19" s="55">
        <f t="shared" si="6"/>
        <v>28880344</v>
      </c>
      <c r="AE19" s="2"/>
      <c r="AF19" s="2"/>
      <c r="AG19" s="2"/>
      <c r="AK19" s="2"/>
      <c r="AL19" s="2"/>
      <c r="AM19" s="2"/>
    </row>
    <row r="20" spans="2:39" x14ac:dyDescent="0.2">
      <c r="B20" s="17">
        <v>145</v>
      </c>
      <c r="C20" s="68">
        <v>2070928</v>
      </c>
      <c r="D20" s="68">
        <v>2164080</v>
      </c>
      <c r="E20" s="68">
        <v>2153856</v>
      </c>
      <c r="F20" s="73">
        <v>0</v>
      </c>
      <c r="G20" s="73">
        <v>0</v>
      </c>
      <c r="H20" s="74">
        <v>0</v>
      </c>
      <c r="J20" s="8" t="s">
        <v>23</v>
      </c>
      <c r="K20" s="58">
        <f t="shared" si="1"/>
        <v>7.2897026604068868E-2</v>
      </c>
      <c r="L20" s="58">
        <f t="shared" si="0"/>
        <v>8.1055560104814947E-2</v>
      </c>
      <c r="M20" s="59">
        <f t="shared" si="2"/>
        <v>6.3784898278560265E-2</v>
      </c>
      <c r="P20" s="44" t="s">
        <v>19</v>
      </c>
      <c r="Q20" s="50">
        <f t="shared" si="4"/>
        <v>795199999.99999988</v>
      </c>
      <c r="R20" s="50">
        <f t="shared" si="5"/>
        <v>749759999.99999988</v>
      </c>
      <c r="S20" s="51">
        <f t="shared" si="5"/>
        <v>658880000</v>
      </c>
      <c r="U20" s="44" t="s">
        <v>19</v>
      </c>
      <c r="V20" s="54">
        <f t="shared" si="6"/>
        <v>33538464</v>
      </c>
      <c r="W20" s="54">
        <f t="shared" si="6"/>
        <v>41923080</v>
      </c>
      <c r="X20" s="55">
        <f t="shared" si="6"/>
        <v>41923080</v>
      </c>
      <c r="AE20" s="2"/>
      <c r="AF20" s="2"/>
      <c r="AG20" s="2"/>
      <c r="AK20" s="2"/>
      <c r="AL20" s="2"/>
      <c r="AM20" s="2"/>
    </row>
    <row r="21" spans="2:39" x14ac:dyDescent="0.2">
      <c r="B21" s="17">
        <v>155</v>
      </c>
      <c r="C21" s="68">
        <v>1479072</v>
      </c>
      <c r="D21" s="68">
        <v>1546096</v>
      </c>
      <c r="E21" s="68">
        <v>1538144</v>
      </c>
      <c r="F21" s="73">
        <v>133781.20000000001</v>
      </c>
      <c r="G21" s="73">
        <v>145147</v>
      </c>
      <c r="H21" s="74">
        <v>130706.8</v>
      </c>
      <c r="J21" s="8" t="s">
        <v>24</v>
      </c>
      <c r="K21" s="58">
        <f t="shared" si="1"/>
        <v>7.7388920849037895E-2</v>
      </c>
      <c r="L21" s="58">
        <f t="shared" si="0"/>
        <v>7.7692883617494449E-2</v>
      </c>
      <c r="M21" s="59">
        <f t="shared" si="2"/>
        <v>7.9363698318945949E-2</v>
      </c>
      <c r="P21" s="44" t="s">
        <v>20</v>
      </c>
      <c r="Q21" s="50">
        <f t="shared" si="4"/>
        <v>908799999.99999988</v>
      </c>
      <c r="R21" s="50">
        <f t="shared" si="5"/>
        <v>863359999.99999988</v>
      </c>
      <c r="S21" s="51">
        <f t="shared" si="5"/>
        <v>863359999.99999988</v>
      </c>
      <c r="U21" s="44" t="s">
        <v>20</v>
      </c>
      <c r="V21" s="54">
        <f t="shared" si="6"/>
        <v>54034192</v>
      </c>
      <c r="W21" s="54">
        <f t="shared" si="6"/>
        <v>45649576</v>
      </c>
      <c r="X21" s="55">
        <f t="shared" si="6"/>
        <v>62418808</v>
      </c>
      <c r="AE21" s="2"/>
      <c r="AF21" s="2"/>
      <c r="AG21" s="2"/>
      <c r="AK21" s="2"/>
      <c r="AL21" s="2"/>
      <c r="AM21" s="2"/>
    </row>
    <row r="22" spans="2:39" x14ac:dyDescent="0.2">
      <c r="B22" s="17">
        <v>165</v>
      </c>
      <c r="C22" s="68">
        <v>887329.6</v>
      </c>
      <c r="D22" s="68">
        <v>927430.4</v>
      </c>
      <c r="E22" s="68">
        <v>922886.4</v>
      </c>
      <c r="F22" s="73">
        <v>133781.20000000001</v>
      </c>
      <c r="G22" s="73">
        <v>145147</v>
      </c>
      <c r="H22" s="74">
        <v>130706.8</v>
      </c>
      <c r="J22" s="8" t="s">
        <v>25</v>
      </c>
      <c r="K22" s="58">
        <f t="shared" si="1"/>
        <v>7.6314074726134593E-2</v>
      </c>
      <c r="L22" s="58">
        <f t="shared" si="0"/>
        <v>7.474252094847568E-2</v>
      </c>
      <c r="M22" s="59">
        <f t="shared" si="2"/>
        <v>4.1936499679897571E-2</v>
      </c>
      <c r="P22" s="44" t="s">
        <v>21</v>
      </c>
      <c r="Q22" s="50">
        <f t="shared" si="4"/>
        <v>851999999.99999988</v>
      </c>
      <c r="R22" s="50">
        <f t="shared" si="5"/>
        <v>874719999.99999988</v>
      </c>
      <c r="S22" s="51">
        <f t="shared" si="5"/>
        <v>795199999.99999988</v>
      </c>
      <c r="U22" s="44" t="s">
        <v>21</v>
      </c>
      <c r="V22" s="54">
        <f t="shared" si="6"/>
        <v>58692312</v>
      </c>
      <c r="W22" s="54">
        <f t="shared" si="6"/>
        <v>33538464</v>
      </c>
      <c r="X22" s="55">
        <f t="shared" si="6"/>
        <v>54034192</v>
      </c>
      <c r="AE22" s="2"/>
      <c r="AF22" s="2"/>
      <c r="AG22" s="2"/>
      <c r="AK22" s="2"/>
      <c r="AL22" s="2"/>
      <c r="AM22" s="2"/>
    </row>
    <row r="23" spans="2:39" x14ac:dyDescent="0.2">
      <c r="B23" s="17">
        <v>175</v>
      </c>
      <c r="C23" s="68">
        <v>2070928</v>
      </c>
      <c r="D23" s="68">
        <v>2164080</v>
      </c>
      <c r="E23" s="68">
        <v>2153856</v>
      </c>
      <c r="F23" s="73">
        <v>133781.20000000001</v>
      </c>
      <c r="G23" s="73">
        <v>145147</v>
      </c>
      <c r="H23" s="74">
        <v>130706.8</v>
      </c>
      <c r="J23" s="8" t="s">
        <v>26</v>
      </c>
      <c r="K23" s="58">
        <f t="shared" si="1"/>
        <v>8.3034269366197191E-2</v>
      </c>
      <c r="L23" s="58">
        <f t="shared" si="0"/>
        <v>8.3164213449712365E-2</v>
      </c>
      <c r="M23" s="59">
        <f t="shared" si="2"/>
        <v>7.7692883617494449E-2</v>
      </c>
      <c r="P23" s="44" t="s">
        <v>22</v>
      </c>
      <c r="Q23" s="50">
        <f t="shared" si="4"/>
        <v>374879999.99999994</v>
      </c>
      <c r="R23" s="50">
        <f t="shared" si="5"/>
        <v>863359999.99999988</v>
      </c>
      <c r="S23" s="51">
        <f t="shared" si="5"/>
        <v>874719999.99999988</v>
      </c>
      <c r="U23" s="44" t="s">
        <v>22</v>
      </c>
      <c r="V23" s="54">
        <f t="shared" si="6"/>
        <v>92230776</v>
      </c>
      <c r="W23" s="54">
        <f t="shared" si="6"/>
        <v>50307696</v>
      </c>
      <c r="X23" s="55">
        <f t="shared" si="6"/>
        <v>79188040</v>
      </c>
      <c r="AE23" s="2"/>
      <c r="AF23" s="2"/>
      <c r="AG23" s="2"/>
      <c r="AK23" s="2"/>
      <c r="AL23" s="2"/>
      <c r="AM23" s="2"/>
    </row>
    <row r="24" spans="2:39" ht="16" thickBot="1" x14ac:dyDescent="0.25">
      <c r="B24" s="17">
        <v>185</v>
      </c>
      <c r="C24" s="68">
        <v>1331392</v>
      </c>
      <c r="D24" s="68">
        <v>1391600</v>
      </c>
      <c r="E24" s="68">
        <v>1384784</v>
      </c>
      <c r="F24" s="73">
        <v>0</v>
      </c>
      <c r="G24" s="73">
        <v>0</v>
      </c>
      <c r="H24" s="74">
        <v>0</v>
      </c>
      <c r="J24" s="11" t="s">
        <v>27</v>
      </c>
      <c r="K24" s="60">
        <f t="shared" si="1"/>
        <v>0.10102577056542153</v>
      </c>
      <c r="L24" s="60">
        <f t="shared" si="0"/>
        <v>0.11505762034895944</v>
      </c>
      <c r="M24" s="61">
        <f t="shared" si="2"/>
        <v>8.8569887323943677E-2</v>
      </c>
      <c r="P24" s="44" t="s">
        <v>23</v>
      </c>
      <c r="Q24" s="50">
        <f t="shared" si="4"/>
        <v>920159999.99999988</v>
      </c>
      <c r="R24" s="50">
        <f t="shared" si="5"/>
        <v>976959999.99999988</v>
      </c>
      <c r="S24" s="51">
        <f t="shared" si="5"/>
        <v>920159999.99999988</v>
      </c>
      <c r="U24" s="44" t="s">
        <v>23</v>
      </c>
      <c r="V24" s="54">
        <f t="shared" si="6"/>
        <v>67076928</v>
      </c>
      <c r="W24" s="54">
        <f t="shared" si="6"/>
        <v>79188040</v>
      </c>
      <c r="X24" s="55">
        <f t="shared" si="6"/>
        <v>58692312</v>
      </c>
      <c r="AE24" s="2"/>
      <c r="AF24" s="2"/>
      <c r="AG24" s="2"/>
      <c r="AK24" s="2"/>
      <c r="AL24" s="2"/>
      <c r="AM24" s="2"/>
    </row>
    <row r="25" spans="2:39" x14ac:dyDescent="0.2">
      <c r="B25" s="17">
        <v>195</v>
      </c>
      <c r="C25" s="68">
        <v>2070928</v>
      </c>
      <c r="D25" s="68">
        <v>2164080</v>
      </c>
      <c r="E25" s="68">
        <v>2153856</v>
      </c>
      <c r="F25" s="73">
        <v>133781.20000000001</v>
      </c>
      <c r="G25" s="73">
        <v>145147</v>
      </c>
      <c r="H25" s="74">
        <v>130706.8</v>
      </c>
      <c r="J25" s="2"/>
      <c r="P25" s="44" t="s">
        <v>24</v>
      </c>
      <c r="Q25" s="50">
        <f t="shared" si="4"/>
        <v>806559999.99999988</v>
      </c>
      <c r="R25" s="50">
        <f t="shared" si="5"/>
        <v>863359999.99999988</v>
      </c>
      <c r="S25" s="51">
        <f t="shared" si="5"/>
        <v>1056479999.9999999</v>
      </c>
      <c r="U25" s="44" t="s">
        <v>24</v>
      </c>
      <c r="V25" s="54">
        <f t="shared" si="6"/>
        <v>62418808</v>
      </c>
      <c r="W25" s="54">
        <f t="shared" si="6"/>
        <v>67076928</v>
      </c>
      <c r="X25" s="55">
        <f t="shared" si="6"/>
        <v>83846160</v>
      </c>
      <c r="AE25" s="2"/>
      <c r="AF25" s="2"/>
      <c r="AG25" s="2"/>
      <c r="AK25" s="2"/>
      <c r="AL25" s="2"/>
      <c r="AM25" s="2"/>
    </row>
    <row r="26" spans="2:39" x14ac:dyDescent="0.2">
      <c r="B26" s="17">
        <v>205</v>
      </c>
      <c r="C26" s="68">
        <v>887329.6</v>
      </c>
      <c r="D26" s="68">
        <v>927430.4</v>
      </c>
      <c r="E26" s="68">
        <v>922886.4</v>
      </c>
      <c r="F26" s="73">
        <v>133781.20000000001</v>
      </c>
      <c r="G26" s="73">
        <v>145147</v>
      </c>
      <c r="H26" s="74">
        <v>130706.8</v>
      </c>
      <c r="P26" s="44" t="s">
        <v>25</v>
      </c>
      <c r="Q26" s="50">
        <f t="shared" si="4"/>
        <v>817919999.99999988</v>
      </c>
      <c r="R26" s="50">
        <f t="shared" si="5"/>
        <v>897439999.99999988</v>
      </c>
      <c r="S26" s="51">
        <f t="shared" si="5"/>
        <v>999679999.99999988</v>
      </c>
      <c r="U26" s="44" t="s">
        <v>25</v>
      </c>
      <c r="V26" s="54">
        <f t="shared" si="6"/>
        <v>62418808</v>
      </c>
      <c r="W26" s="54">
        <f t="shared" si="6"/>
        <v>67076928</v>
      </c>
      <c r="X26" s="55">
        <f t="shared" si="6"/>
        <v>41923080</v>
      </c>
      <c r="AE26" s="2"/>
      <c r="AF26" s="2"/>
      <c r="AG26" s="2"/>
      <c r="AK26" s="2"/>
      <c r="AL26" s="2"/>
      <c r="AM26" s="2"/>
    </row>
    <row r="27" spans="2:39" x14ac:dyDescent="0.2">
      <c r="B27" s="17">
        <v>215</v>
      </c>
      <c r="C27" s="68">
        <v>1183712</v>
      </c>
      <c r="D27" s="68">
        <v>1237104</v>
      </c>
      <c r="E27" s="68">
        <v>1230288</v>
      </c>
      <c r="F27" s="73">
        <v>0</v>
      </c>
      <c r="G27" s="73">
        <v>0</v>
      </c>
      <c r="H27" s="74">
        <v>0</v>
      </c>
      <c r="P27" s="44" t="s">
        <v>26</v>
      </c>
      <c r="Q27" s="50">
        <f t="shared" si="4"/>
        <v>908799999.99999988</v>
      </c>
      <c r="R27" s="50">
        <f t="shared" si="5"/>
        <v>806559999.99999988</v>
      </c>
      <c r="S27" s="51">
        <f t="shared" si="5"/>
        <v>863359999.99999988</v>
      </c>
      <c r="U27" s="44" t="s">
        <v>26</v>
      </c>
      <c r="V27" s="54">
        <f t="shared" si="6"/>
        <v>75461544</v>
      </c>
      <c r="W27" s="54">
        <f t="shared" si="6"/>
        <v>67076928</v>
      </c>
      <c r="X27" s="55">
        <f t="shared" si="6"/>
        <v>67076928</v>
      </c>
      <c r="AE27" s="2"/>
      <c r="AF27" s="2"/>
      <c r="AG27" s="2"/>
      <c r="AK27" s="2"/>
      <c r="AL27" s="2"/>
      <c r="AM27" s="2"/>
    </row>
    <row r="28" spans="2:39" ht="16" thickBot="1" x14ac:dyDescent="0.25">
      <c r="B28" s="17">
        <v>225</v>
      </c>
      <c r="C28" s="68">
        <v>739422.4</v>
      </c>
      <c r="D28" s="68">
        <v>772820.8</v>
      </c>
      <c r="E28" s="68">
        <v>769072</v>
      </c>
      <c r="F28" s="73">
        <v>133781.20000000001</v>
      </c>
      <c r="G28" s="73">
        <v>145147</v>
      </c>
      <c r="H28" s="74">
        <v>130706.8</v>
      </c>
      <c r="P28" s="47" t="s">
        <v>27</v>
      </c>
      <c r="Q28" s="52">
        <f t="shared" si="4"/>
        <v>783839999.99999988</v>
      </c>
      <c r="R28" s="52">
        <f t="shared" si="5"/>
        <v>761119999.99999988</v>
      </c>
      <c r="S28" s="53">
        <f t="shared" si="5"/>
        <v>851999999.99999988</v>
      </c>
      <c r="U28" s="47" t="s">
        <v>27</v>
      </c>
      <c r="V28" s="56">
        <f t="shared" si="6"/>
        <v>79188040</v>
      </c>
      <c r="W28" s="56">
        <f t="shared" si="6"/>
        <v>87572656</v>
      </c>
      <c r="X28" s="57">
        <f t="shared" si="6"/>
        <v>75461544</v>
      </c>
      <c r="AE28" s="2"/>
      <c r="AF28" s="2"/>
      <c r="AG28" s="2"/>
      <c r="AK28" s="2"/>
      <c r="AL28" s="2"/>
      <c r="AM28" s="2"/>
    </row>
    <row r="29" spans="2:39" x14ac:dyDescent="0.2">
      <c r="B29" s="17">
        <v>235</v>
      </c>
      <c r="C29" s="68">
        <v>1183712</v>
      </c>
      <c r="D29" s="68">
        <v>1237104</v>
      </c>
      <c r="E29" s="68">
        <v>1230288</v>
      </c>
      <c r="F29" s="73">
        <v>0</v>
      </c>
      <c r="G29" s="73">
        <v>0</v>
      </c>
      <c r="H29" s="74">
        <v>0</v>
      </c>
    </row>
    <row r="30" spans="2:39" x14ac:dyDescent="0.2">
      <c r="B30" s="17">
        <v>245</v>
      </c>
      <c r="C30" s="68">
        <v>1479072</v>
      </c>
      <c r="D30" s="68">
        <v>1546096</v>
      </c>
      <c r="E30" s="68">
        <v>1538144</v>
      </c>
      <c r="F30" s="73">
        <v>267655.5</v>
      </c>
      <c r="G30" s="73">
        <v>290294</v>
      </c>
      <c r="H30" s="74">
        <v>261413.7</v>
      </c>
      <c r="AD30" s="4"/>
      <c r="AJ30" s="4"/>
    </row>
    <row r="31" spans="2:39" x14ac:dyDescent="0.2">
      <c r="B31" s="17">
        <v>255</v>
      </c>
      <c r="C31" s="68">
        <v>887329.6</v>
      </c>
      <c r="D31" s="68">
        <v>927430.4</v>
      </c>
      <c r="E31" s="68">
        <v>922886.4</v>
      </c>
      <c r="F31" s="73">
        <v>133781.20000000001</v>
      </c>
      <c r="G31" s="73">
        <v>145147</v>
      </c>
      <c r="H31" s="74">
        <v>130706.8</v>
      </c>
      <c r="J31" s="150"/>
      <c r="AE31" s="5"/>
      <c r="AF31" s="5"/>
      <c r="AK31" s="5"/>
      <c r="AL31" s="5"/>
    </row>
    <row r="32" spans="2:39" x14ac:dyDescent="0.2">
      <c r="B32" s="17">
        <v>265</v>
      </c>
      <c r="C32" s="68">
        <v>1331392</v>
      </c>
      <c r="D32" s="68">
        <v>1391600</v>
      </c>
      <c r="E32" s="68">
        <v>1384784</v>
      </c>
      <c r="F32" s="73">
        <v>0</v>
      </c>
      <c r="G32" s="73">
        <v>0</v>
      </c>
      <c r="H32" s="74">
        <v>0</v>
      </c>
    </row>
    <row r="33" spans="2:44" x14ac:dyDescent="0.2">
      <c r="B33" s="17">
        <v>275</v>
      </c>
      <c r="C33" s="68">
        <v>443721.6</v>
      </c>
      <c r="D33" s="68">
        <v>463715.2</v>
      </c>
      <c r="E33" s="68">
        <v>461443.2</v>
      </c>
      <c r="F33" s="73">
        <v>133781.20000000001</v>
      </c>
      <c r="G33" s="73">
        <v>145147</v>
      </c>
      <c r="H33" s="74">
        <v>130706.8</v>
      </c>
    </row>
    <row r="34" spans="2:44" x14ac:dyDescent="0.2">
      <c r="B34" s="17">
        <v>285</v>
      </c>
      <c r="C34" s="68">
        <v>591628.80000000005</v>
      </c>
      <c r="D34" s="68">
        <v>618324.80000000005</v>
      </c>
      <c r="E34" s="68">
        <v>615257.59999999998</v>
      </c>
      <c r="F34" s="73">
        <v>133781.20000000001</v>
      </c>
      <c r="G34" s="73">
        <v>145147</v>
      </c>
      <c r="H34" s="74">
        <v>130706.8</v>
      </c>
      <c r="AE34" s="2"/>
      <c r="AF34" s="2"/>
      <c r="AG34" s="2"/>
      <c r="AK34" s="2"/>
      <c r="AL34" s="2"/>
      <c r="AP34" s="62"/>
      <c r="AQ34" s="63"/>
    </row>
    <row r="35" spans="2:44" x14ac:dyDescent="0.2">
      <c r="B35" s="17">
        <v>295</v>
      </c>
      <c r="C35" s="68">
        <v>739422.4</v>
      </c>
      <c r="D35" s="68">
        <v>772820.8</v>
      </c>
      <c r="E35" s="68">
        <v>769072</v>
      </c>
      <c r="F35" s="73">
        <v>0</v>
      </c>
      <c r="G35" s="73">
        <v>0</v>
      </c>
      <c r="H35" s="74">
        <v>0</v>
      </c>
      <c r="AE35" s="2"/>
      <c r="AF35" s="2"/>
      <c r="AG35" s="2"/>
      <c r="AK35" s="2"/>
      <c r="AL35" s="2"/>
      <c r="AM35" s="2"/>
      <c r="AP35" s="63"/>
      <c r="AQ35" s="63"/>
      <c r="AR35" s="64"/>
    </row>
    <row r="36" spans="2:44" x14ac:dyDescent="0.2">
      <c r="B36" s="17">
        <v>305</v>
      </c>
      <c r="C36" s="68">
        <v>1183712</v>
      </c>
      <c r="D36" s="68">
        <v>1237104</v>
      </c>
      <c r="E36" s="68">
        <v>1230288</v>
      </c>
      <c r="F36" s="73">
        <v>267655.5</v>
      </c>
      <c r="G36" s="73">
        <v>290294</v>
      </c>
      <c r="H36" s="74">
        <v>261413.7</v>
      </c>
      <c r="AE36" s="2"/>
      <c r="AF36" s="2"/>
      <c r="AG36" s="2"/>
      <c r="AK36" s="2"/>
      <c r="AL36" s="2"/>
      <c r="AM36" s="2"/>
      <c r="AP36" s="63"/>
      <c r="AQ36" s="63"/>
      <c r="AR36" s="64"/>
    </row>
    <row r="37" spans="2:44" x14ac:dyDescent="0.2">
      <c r="B37" s="17">
        <v>315</v>
      </c>
      <c r="C37" s="68">
        <v>295814.40000000002</v>
      </c>
      <c r="D37" s="68">
        <v>309105.59999999998</v>
      </c>
      <c r="E37" s="68">
        <v>307628.79999999999</v>
      </c>
      <c r="F37" s="73">
        <v>133781.20000000001</v>
      </c>
      <c r="G37" s="73">
        <v>145147</v>
      </c>
      <c r="H37" s="74">
        <v>130706.8</v>
      </c>
      <c r="AE37" s="2"/>
      <c r="AF37" s="2"/>
      <c r="AG37" s="2"/>
      <c r="AK37" s="2"/>
      <c r="AL37" s="2"/>
      <c r="AM37" s="2"/>
      <c r="AP37" s="63"/>
      <c r="AQ37" s="63"/>
      <c r="AR37" s="64"/>
    </row>
    <row r="38" spans="2:44" x14ac:dyDescent="0.2">
      <c r="B38" s="17">
        <v>325</v>
      </c>
      <c r="C38" s="68">
        <v>739422.4</v>
      </c>
      <c r="D38" s="68">
        <v>772820.8</v>
      </c>
      <c r="E38" s="68">
        <v>769072</v>
      </c>
      <c r="F38" s="73">
        <v>267655.5</v>
      </c>
      <c r="G38" s="73">
        <v>290294</v>
      </c>
      <c r="H38" s="74">
        <v>261413.7</v>
      </c>
      <c r="AE38" s="2"/>
      <c r="AF38" s="2"/>
      <c r="AG38" s="2"/>
      <c r="AK38" s="2"/>
      <c r="AL38" s="2"/>
      <c r="AM38" s="2"/>
      <c r="AP38" s="63"/>
      <c r="AQ38" s="63"/>
      <c r="AR38" s="64"/>
    </row>
    <row r="39" spans="2:44" x14ac:dyDescent="0.2">
      <c r="B39" s="17">
        <v>335</v>
      </c>
      <c r="C39" s="68">
        <v>0</v>
      </c>
      <c r="D39" s="68">
        <v>0</v>
      </c>
      <c r="E39" s="68">
        <v>0</v>
      </c>
      <c r="F39" s="73">
        <v>0</v>
      </c>
      <c r="G39" s="73">
        <v>0</v>
      </c>
      <c r="H39" s="74">
        <v>0</v>
      </c>
      <c r="AE39" s="2"/>
      <c r="AF39" s="2"/>
      <c r="AG39" s="2"/>
      <c r="AK39" s="2"/>
      <c r="AL39" s="2"/>
      <c r="AM39" s="2"/>
      <c r="AP39" s="63"/>
      <c r="AQ39" s="63"/>
      <c r="AR39" s="64"/>
    </row>
    <row r="40" spans="2:44" x14ac:dyDescent="0.2">
      <c r="B40" s="17">
        <v>345</v>
      </c>
      <c r="C40" s="68">
        <v>739422.4</v>
      </c>
      <c r="D40" s="68">
        <v>772820.8</v>
      </c>
      <c r="E40" s="68">
        <v>769072</v>
      </c>
      <c r="F40" s="73">
        <v>0</v>
      </c>
      <c r="G40" s="73">
        <v>0</v>
      </c>
      <c r="H40" s="74">
        <v>0</v>
      </c>
      <c r="AE40" s="2"/>
      <c r="AF40" s="2"/>
      <c r="AG40" s="2"/>
      <c r="AK40" s="2"/>
      <c r="AL40" s="2"/>
      <c r="AM40" s="2"/>
      <c r="AP40" s="63"/>
      <c r="AQ40" s="63"/>
      <c r="AR40" s="64"/>
    </row>
    <row r="41" spans="2:44" x14ac:dyDescent="0.2">
      <c r="B41" s="17">
        <v>355</v>
      </c>
      <c r="C41" s="68">
        <v>443721.6</v>
      </c>
      <c r="D41" s="68">
        <v>463715.2</v>
      </c>
      <c r="E41" s="68">
        <v>461443.2</v>
      </c>
      <c r="F41" s="73">
        <v>133781.20000000001</v>
      </c>
      <c r="G41" s="73">
        <v>145147</v>
      </c>
      <c r="H41" s="74">
        <v>130706.8</v>
      </c>
      <c r="AE41" s="2"/>
      <c r="AF41" s="2"/>
      <c r="AG41" s="2"/>
      <c r="AK41" s="2"/>
      <c r="AL41" s="2"/>
      <c r="AM41" s="2"/>
      <c r="AP41" s="63"/>
      <c r="AQ41" s="63"/>
      <c r="AR41" s="64"/>
    </row>
    <row r="42" spans="2:44" x14ac:dyDescent="0.2">
      <c r="B42" s="17">
        <v>365</v>
      </c>
      <c r="C42" s="68">
        <v>443721.6</v>
      </c>
      <c r="D42" s="68">
        <v>463715.2</v>
      </c>
      <c r="E42" s="68">
        <v>461443.2</v>
      </c>
      <c r="F42" s="73">
        <v>0</v>
      </c>
      <c r="G42" s="73">
        <v>0</v>
      </c>
      <c r="H42" s="74">
        <v>0</v>
      </c>
      <c r="AE42" s="2"/>
      <c r="AF42" s="2"/>
      <c r="AG42" s="2"/>
      <c r="AK42" s="2"/>
      <c r="AL42" s="2"/>
      <c r="AM42" s="2"/>
      <c r="AP42" s="63"/>
      <c r="AQ42" s="63"/>
      <c r="AR42" s="64"/>
    </row>
    <row r="43" spans="2:44" x14ac:dyDescent="0.2">
      <c r="B43" s="17">
        <v>375</v>
      </c>
      <c r="C43" s="68">
        <v>739422.4</v>
      </c>
      <c r="D43" s="68">
        <v>772820.8</v>
      </c>
      <c r="E43" s="68">
        <v>769072</v>
      </c>
      <c r="F43" s="73">
        <v>267655.5</v>
      </c>
      <c r="G43" s="73">
        <v>290294</v>
      </c>
      <c r="H43" s="74">
        <v>261413.7</v>
      </c>
      <c r="AE43" s="2"/>
      <c r="AF43" s="2"/>
      <c r="AG43" s="2"/>
      <c r="AK43" s="2"/>
      <c r="AL43" s="2"/>
      <c r="AM43" s="2"/>
      <c r="AP43" s="63"/>
      <c r="AQ43" s="63"/>
      <c r="AR43" s="64"/>
    </row>
    <row r="44" spans="2:44" x14ac:dyDescent="0.2">
      <c r="B44" s="17">
        <v>385</v>
      </c>
      <c r="C44" s="68">
        <v>739422.4</v>
      </c>
      <c r="D44" s="68">
        <v>772820.8</v>
      </c>
      <c r="E44" s="68">
        <v>769072</v>
      </c>
      <c r="F44" s="73">
        <v>0</v>
      </c>
      <c r="G44" s="73">
        <v>0</v>
      </c>
      <c r="H44" s="74">
        <v>0</v>
      </c>
      <c r="AE44" s="2"/>
      <c r="AF44" s="2"/>
      <c r="AG44" s="2"/>
      <c r="AK44" s="2"/>
      <c r="AL44" s="2"/>
      <c r="AM44" s="2"/>
      <c r="AP44" s="63"/>
      <c r="AQ44" s="63"/>
      <c r="AR44" s="64"/>
    </row>
    <row r="45" spans="2:44" x14ac:dyDescent="0.2">
      <c r="B45" s="17">
        <v>395</v>
      </c>
      <c r="C45" s="68">
        <v>591628.80000000005</v>
      </c>
      <c r="D45" s="68">
        <v>618324.80000000005</v>
      </c>
      <c r="E45" s="68">
        <v>615257.59999999998</v>
      </c>
      <c r="F45" s="73">
        <v>0</v>
      </c>
      <c r="G45" s="73">
        <v>0</v>
      </c>
      <c r="H45" s="74">
        <v>0</v>
      </c>
    </row>
    <row r="46" spans="2:44" x14ac:dyDescent="0.2">
      <c r="B46" s="17">
        <v>405</v>
      </c>
      <c r="C46" s="68">
        <v>295814.40000000002</v>
      </c>
      <c r="D46" s="68">
        <v>309105.59999999998</v>
      </c>
      <c r="E46" s="68">
        <v>307628.79999999999</v>
      </c>
      <c r="F46" s="73">
        <v>133781.20000000001</v>
      </c>
      <c r="G46" s="73">
        <v>145147</v>
      </c>
      <c r="H46" s="74">
        <v>130706.8</v>
      </c>
    </row>
    <row r="47" spans="2:44" x14ac:dyDescent="0.2">
      <c r="B47" s="17">
        <v>415</v>
      </c>
      <c r="C47" s="68">
        <v>443721.6</v>
      </c>
      <c r="D47" s="68">
        <v>463715.2</v>
      </c>
      <c r="E47" s="68">
        <v>461443.2</v>
      </c>
      <c r="F47" s="73">
        <v>0</v>
      </c>
      <c r="G47" s="73">
        <v>0</v>
      </c>
      <c r="H47" s="74">
        <v>0</v>
      </c>
    </row>
    <row r="48" spans="2:44" x14ac:dyDescent="0.2">
      <c r="B48" s="17">
        <v>425</v>
      </c>
      <c r="C48" s="68">
        <v>147907.20000000001</v>
      </c>
      <c r="D48" s="68">
        <v>154609.60000000001</v>
      </c>
      <c r="E48" s="68">
        <v>153814.39999999999</v>
      </c>
      <c r="F48" s="73">
        <v>0</v>
      </c>
      <c r="G48" s="73">
        <v>0</v>
      </c>
      <c r="H48" s="74">
        <v>0</v>
      </c>
    </row>
    <row r="49" spans="2:8" x14ac:dyDescent="0.2">
      <c r="B49" s="17">
        <v>435</v>
      </c>
      <c r="C49" s="68">
        <v>591628.80000000005</v>
      </c>
      <c r="D49" s="68">
        <v>618324.80000000005</v>
      </c>
      <c r="E49" s="68">
        <v>615257.59999999998</v>
      </c>
      <c r="F49" s="73">
        <v>0</v>
      </c>
      <c r="G49" s="73">
        <v>0</v>
      </c>
      <c r="H49" s="74">
        <v>0</v>
      </c>
    </row>
    <row r="50" spans="2:8" x14ac:dyDescent="0.2">
      <c r="B50" s="17">
        <v>445</v>
      </c>
      <c r="C50" s="68">
        <v>295814.40000000002</v>
      </c>
      <c r="D50" s="68">
        <v>309105.59999999998</v>
      </c>
      <c r="E50" s="68">
        <v>307628.79999999999</v>
      </c>
      <c r="F50" s="73">
        <v>133781.20000000001</v>
      </c>
      <c r="G50" s="73">
        <v>145147</v>
      </c>
      <c r="H50" s="74">
        <v>130706.8</v>
      </c>
    </row>
    <row r="51" spans="2:8" x14ac:dyDescent="0.2">
      <c r="B51" s="17">
        <v>455</v>
      </c>
      <c r="C51" s="68">
        <v>147907.20000000001</v>
      </c>
      <c r="D51" s="68">
        <v>154609.60000000001</v>
      </c>
      <c r="E51" s="68">
        <v>153814.39999999999</v>
      </c>
      <c r="F51" s="73">
        <v>0</v>
      </c>
      <c r="G51" s="73">
        <v>0</v>
      </c>
      <c r="H51" s="74">
        <v>0</v>
      </c>
    </row>
    <row r="52" spans="2:8" x14ac:dyDescent="0.2">
      <c r="B52" s="17">
        <v>465</v>
      </c>
      <c r="C52" s="68">
        <v>443721.6</v>
      </c>
      <c r="D52" s="68">
        <v>463715.2</v>
      </c>
      <c r="E52" s="68">
        <v>461443.2</v>
      </c>
      <c r="F52" s="73">
        <v>0</v>
      </c>
      <c r="G52" s="73">
        <v>0</v>
      </c>
      <c r="H52" s="74">
        <v>0</v>
      </c>
    </row>
    <row r="53" spans="2:8" x14ac:dyDescent="0.2">
      <c r="B53" s="17">
        <v>475</v>
      </c>
      <c r="C53" s="68">
        <v>147907.20000000001</v>
      </c>
      <c r="D53" s="68">
        <v>154609.60000000001</v>
      </c>
      <c r="E53" s="68">
        <v>153814.39999999999</v>
      </c>
      <c r="F53" s="73">
        <v>133781.20000000001</v>
      </c>
      <c r="G53" s="73">
        <v>145147</v>
      </c>
      <c r="H53" s="74">
        <v>130706.8</v>
      </c>
    </row>
    <row r="54" spans="2:8" x14ac:dyDescent="0.2">
      <c r="B54" s="17">
        <v>485</v>
      </c>
      <c r="C54" s="68">
        <v>0</v>
      </c>
      <c r="D54" s="68">
        <v>0</v>
      </c>
      <c r="E54" s="68">
        <v>0</v>
      </c>
      <c r="F54" s="73">
        <v>0</v>
      </c>
      <c r="G54" s="73">
        <v>0</v>
      </c>
      <c r="H54" s="74">
        <v>0</v>
      </c>
    </row>
    <row r="55" spans="2:8" x14ac:dyDescent="0.2">
      <c r="B55" s="17">
        <v>495</v>
      </c>
      <c r="C55" s="68">
        <v>295814.40000000002</v>
      </c>
      <c r="D55" s="68">
        <v>309105.59999999998</v>
      </c>
      <c r="E55" s="68">
        <v>307628.79999999999</v>
      </c>
      <c r="F55" s="73">
        <v>0</v>
      </c>
      <c r="G55" s="73">
        <v>0</v>
      </c>
      <c r="H55" s="74">
        <v>0</v>
      </c>
    </row>
    <row r="56" spans="2:8" x14ac:dyDescent="0.2">
      <c r="B56" s="17">
        <v>505</v>
      </c>
      <c r="C56" s="68">
        <v>0</v>
      </c>
      <c r="D56" s="68">
        <v>0</v>
      </c>
      <c r="E56" s="68">
        <v>0</v>
      </c>
      <c r="F56" s="73">
        <v>0</v>
      </c>
      <c r="G56" s="73">
        <v>0</v>
      </c>
      <c r="H56" s="74">
        <v>0</v>
      </c>
    </row>
    <row r="57" spans="2:8" x14ac:dyDescent="0.2">
      <c r="B57" s="17">
        <v>515</v>
      </c>
      <c r="C57" s="68">
        <v>147907.20000000001</v>
      </c>
      <c r="D57" s="68">
        <v>154609.60000000001</v>
      </c>
      <c r="E57" s="68">
        <v>153814.39999999999</v>
      </c>
      <c r="F57" s="73">
        <v>0</v>
      </c>
      <c r="G57" s="73">
        <v>0</v>
      </c>
      <c r="H57" s="74">
        <v>0</v>
      </c>
    </row>
    <row r="58" spans="2:8" x14ac:dyDescent="0.2">
      <c r="B58" s="17">
        <v>525</v>
      </c>
      <c r="C58" s="68">
        <v>0</v>
      </c>
      <c r="D58" s="68">
        <v>0</v>
      </c>
      <c r="E58" s="68">
        <v>0</v>
      </c>
      <c r="F58" s="73">
        <v>0</v>
      </c>
      <c r="G58" s="73">
        <v>0</v>
      </c>
      <c r="H58" s="74">
        <v>0</v>
      </c>
    </row>
    <row r="59" spans="2:8" x14ac:dyDescent="0.2">
      <c r="B59" s="17">
        <v>535</v>
      </c>
      <c r="C59" s="68">
        <v>147907.20000000001</v>
      </c>
      <c r="D59" s="68">
        <v>154609.60000000001</v>
      </c>
      <c r="E59" s="68">
        <v>153814.39999999999</v>
      </c>
      <c r="F59" s="73">
        <v>0</v>
      </c>
      <c r="G59" s="73">
        <v>0</v>
      </c>
      <c r="H59" s="74">
        <v>0</v>
      </c>
    </row>
    <row r="60" spans="2:8" x14ac:dyDescent="0.2">
      <c r="B60" s="17">
        <v>545</v>
      </c>
      <c r="C60" s="68">
        <v>0</v>
      </c>
      <c r="D60" s="68">
        <v>0</v>
      </c>
      <c r="E60" s="68">
        <v>0</v>
      </c>
      <c r="F60" s="73">
        <v>0</v>
      </c>
      <c r="G60" s="73">
        <v>0</v>
      </c>
      <c r="H60" s="74">
        <v>0</v>
      </c>
    </row>
    <row r="61" spans="2:8" x14ac:dyDescent="0.2">
      <c r="B61" s="17">
        <v>555</v>
      </c>
      <c r="C61" s="68">
        <v>147907.20000000001</v>
      </c>
      <c r="D61" s="68">
        <v>154609.60000000001</v>
      </c>
      <c r="E61" s="68">
        <v>153814.39999999999</v>
      </c>
      <c r="F61" s="73">
        <v>0</v>
      </c>
      <c r="G61" s="73">
        <v>0</v>
      </c>
      <c r="H61" s="74">
        <v>0</v>
      </c>
    </row>
    <row r="62" spans="2:8" x14ac:dyDescent="0.2">
      <c r="B62" s="17">
        <v>565</v>
      </c>
      <c r="C62" s="68">
        <v>0</v>
      </c>
      <c r="D62" s="68">
        <v>0</v>
      </c>
      <c r="E62" s="68">
        <v>0</v>
      </c>
      <c r="F62" s="73">
        <v>0</v>
      </c>
      <c r="G62" s="73">
        <v>0</v>
      </c>
      <c r="H62" s="74">
        <v>0</v>
      </c>
    </row>
    <row r="63" spans="2:8" x14ac:dyDescent="0.2">
      <c r="B63" s="17">
        <v>575</v>
      </c>
      <c r="C63" s="68">
        <v>295814.40000000002</v>
      </c>
      <c r="D63" s="68">
        <v>309105.59999999998</v>
      </c>
      <c r="E63" s="68">
        <v>307628.79999999999</v>
      </c>
      <c r="F63" s="73">
        <v>0</v>
      </c>
      <c r="G63" s="73">
        <v>0</v>
      </c>
      <c r="H63" s="74">
        <v>0</v>
      </c>
    </row>
    <row r="64" spans="2:8" x14ac:dyDescent="0.2">
      <c r="B64" s="17">
        <v>585</v>
      </c>
      <c r="C64" s="68">
        <v>0</v>
      </c>
      <c r="D64" s="68">
        <v>0</v>
      </c>
      <c r="E64" s="68">
        <v>0</v>
      </c>
      <c r="F64" s="73">
        <v>0</v>
      </c>
      <c r="G64" s="73">
        <v>0</v>
      </c>
      <c r="H64" s="74">
        <v>0</v>
      </c>
    </row>
    <row r="65" spans="2:8" ht="16" thickBot="1" x14ac:dyDescent="0.25">
      <c r="B65" s="19">
        <v>595</v>
      </c>
      <c r="C65" s="69">
        <v>147907.20000000001</v>
      </c>
      <c r="D65" s="69">
        <v>154609.60000000001</v>
      </c>
      <c r="E65" s="69">
        <v>153814.39999999999</v>
      </c>
      <c r="F65" s="75">
        <v>0</v>
      </c>
      <c r="G65" s="75">
        <v>0</v>
      </c>
      <c r="H65" s="76">
        <v>0</v>
      </c>
    </row>
  </sheetData>
  <mergeCells count="11">
    <mergeCell ref="M4:N4"/>
    <mergeCell ref="P4:S4"/>
    <mergeCell ref="U4:X4"/>
    <mergeCell ref="J12:M12"/>
    <mergeCell ref="C2:F2"/>
    <mergeCell ref="B4:H4"/>
    <mergeCell ref="C5:E5"/>
    <mergeCell ref="F5:H5"/>
    <mergeCell ref="J4:K4"/>
    <mergeCell ref="H2:J2"/>
    <mergeCell ref="L2:N2"/>
  </mergeCells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076ad6-6578-4b0f-909c-68cc189498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C5246D751A8A46B4B81314D68B2451" ma:contentTypeVersion="13" ma:contentTypeDescription="Create a new document." ma:contentTypeScope="" ma:versionID="cb42884330f2f85828fabff13abe7f96">
  <xsd:schema xmlns:xsd="http://www.w3.org/2001/XMLSchema" xmlns:xs="http://www.w3.org/2001/XMLSchema" xmlns:p="http://schemas.microsoft.com/office/2006/metadata/properties" xmlns:ns2="ce076ad6-6578-4b0f-909c-68cc1894988e" xmlns:ns3="dee08297-2628-4abb-be66-cbf97d26a9ee" targetNamespace="http://schemas.microsoft.com/office/2006/metadata/properties" ma:root="true" ma:fieldsID="6870e0f21e5c717e361538d016d71f93" ns2:_="" ns3:_="">
    <xsd:import namespace="ce076ad6-6578-4b0f-909c-68cc1894988e"/>
    <xsd:import namespace="dee08297-2628-4abb-be66-cbf97d26a9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76ad6-6578-4b0f-909c-68cc18949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fef7914-8384-4319-8444-378afdf4f6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08297-2628-4abb-be66-cbf97d26a9e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9F7686-28FE-43DB-A633-570C5F71AE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326F09-27B5-4360-963F-BF26B8FD1F53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dee08297-2628-4abb-be66-cbf97d26a9ee"/>
    <ds:schemaRef ds:uri="http://purl.org/dc/elements/1.1/"/>
    <ds:schemaRef ds:uri="http://schemas.openxmlformats.org/package/2006/metadata/core-properties"/>
    <ds:schemaRef ds:uri="ce076ad6-6578-4b0f-909c-68cc1894988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F9C5826-25A5-49DB-817C-5A4634D891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76ad6-6578-4b0f-909c-68cc1894988e"/>
    <ds:schemaRef ds:uri="dee08297-2628-4abb-be66-cbf97d26a9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</vt:lpstr>
      <vt:lpstr>Figure 3</vt:lpstr>
      <vt:lpstr>Figure 4</vt:lpstr>
      <vt:lpstr>Figure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 Wu</dc:creator>
  <cp:keywords/>
  <dc:description/>
  <cp:lastModifiedBy>Echo Liu</cp:lastModifiedBy>
  <cp:revision/>
  <dcterms:created xsi:type="dcterms:W3CDTF">2025-06-11T08:17:13Z</dcterms:created>
  <dcterms:modified xsi:type="dcterms:W3CDTF">2025-10-07T11:20:08Z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0x01010083C5246D751A8A46B4B81314D68B2451</vt:lpwstr>
  </property>
  <property fmtid="{D5CDD505-2E9C-101B-9397-08002B2CF9AE}" pid="3" name="MediaServiceImageTags">
    <vt:lpwstr/>
  </property>
</Properties>
</file>