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aaf474308f6bd7a/ACEFUELS PhD/PhD Project Thesis Synopsis Tracker ETC ETC/Original Research Publication - Preliminary Studies/2025 biochar original research revised/"/>
    </mc:Choice>
  </mc:AlternateContent>
  <xr:revisionPtr revIDLastSave="7" documentId="8_{FF54545E-F1A7-4D57-BB3C-4673B482B4C0}" xr6:coauthVersionLast="47" xr6:coauthVersionMax="47" xr10:uidLastSave="{B22C3084-E7CA-4B1E-ABED-DF00D19450A7}"/>
  <bookViews>
    <workbookView xWindow="-110" yWindow="-110" windowWidth="19420" windowHeight="11500" activeTab="3" xr2:uid="{00000000-000D-0000-FFFF-FFFF00000000}"/>
  </bookViews>
  <sheets>
    <sheet name="statistics" sheetId="1" r:id="rId1"/>
    <sheet name="data" sheetId="2" r:id="rId2"/>
    <sheet name="Fert class data" sheetId="3" r:id="rId3"/>
    <sheet name="Total Nitrogen Analysi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4" l="1"/>
  <c r="H36" i="4" s="1"/>
  <c r="F36" i="4"/>
  <c r="G35" i="4"/>
  <c r="H35" i="4" s="1"/>
  <c r="F35" i="4"/>
  <c r="G34" i="4"/>
  <c r="H34" i="4" s="1"/>
  <c r="F34" i="4"/>
  <c r="G33" i="4"/>
  <c r="H33" i="4" s="1"/>
  <c r="F33" i="4"/>
  <c r="H32" i="4"/>
  <c r="G32" i="4"/>
  <c r="F32" i="4"/>
  <c r="G31" i="4"/>
  <c r="H31" i="4" s="1"/>
  <c r="F31" i="4"/>
  <c r="F11" i="4"/>
  <c r="F10" i="4"/>
  <c r="F9" i="4"/>
  <c r="F8" i="4"/>
  <c r="F7" i="4"/>
  <c r="F6" i="4"/>
  <c r="M21" i="3"/>
  <c r="M20" i="3"/>
  <c r="M19" i="3"/>
  <c r="M18" i="3"/>
  <c r="M17" i="3"/>
  <c r="M16" i="3"/>
  <c r="D63" i="2"/>
  <c r="E63" i="2"/>
  <c r="F63" i="2"/>
  <c r="G63" i="2"/>
  <c r="D64" i="2"/>
  <c r="E64" i="2"/>
  <c r="F64" i="2"/>
  <c r="G64" i="2"/>
  <c r="D65" i="2"/>
  <c r="E65" i="2"/>
  <c r="F65" i="2"/>
  <c r="G65" i="2"/>
  <c r="D66" i="2"/>
  <c r="E66" i="2"/>
  <c r="F66" i="2"/>
  <c r="G66" i="2"/>
  <c r="D67" i="2"/>
  <c r="E67" i="2"/>
  <c r="F67" i="2"/>
  <c r="G67" i="2"/>
  <c r="D68" i="2"/>
  <c r="E68" i="2"/>
  <c r="F68" i="2"/>
  <c r="G68" i="2"/>
  <c r="C64" i="2"/>
  <c r="C65" i="2"/>
  <c r="C66" i="2"/>
  <c r="C67" i="2"/>
  <c r="C68" i="2"/>
  <c r="C63" i="2"/>
  <c r="O58" i="2"/>
  <c r="N58" i="2"/>
  <c r="M58" i="2"/>
  <c r="L58" i="2"/>
  <c r="K58" i="2"/>
  <c r="O57" i="2"/>
  <c r="N57" i="2"/>
  <c r="M57" i="2"/>
  <c r="L57" i="2"/>
  <c r="K57" i="2"/>
  <c r="O56" i="2"/>
  <c r="N56" i="2"/>
  <c r="M56" i="2"/>
  <c r="L56" i="2"/>
  <c r="K56" i="2"/>
  <c r="O55" i="2"/>
  <c r="N55" i="2"/>
  <c r="M55" i="2"/>
  <c r="L55" i="2"/>
  <c r="K55" i="2"/>
  <c r="O54" i="2"/>
  <c r="N54" i="2"/>
  <c r="M54" i="2"/>
  <c r="L54" i="2"/>
  <c r="K54" i="2"/>
  <c r="O53" i="2"/>
  <c r="N53" i="2"/>
  <c r="M53" i="2"/>
  <c r="L53" i="2"/>
  <c r="K53" i="2"/>
  <c r="D12" i="2" l="1"/>
  <c r="E12" i="2"/>
  <c r="F12" i="2"/>
  <c r="G12" i="2"/>
  <c r="H12" i="2"/>
  <c r="D13" i="2"/>
  <c r="E13" i="2"/>
  <c r="F13" i="2"/>
  <c r="G13" i="2"/>
  <c r="H13" i="2"/>
  <c r="D14" i="2"/>
  <c r="E14" i="2"/>
  <c r="F14" i="2"/>
  <c r="G14" i="2"/>
  <c r="H14" i="2"/>
  <c r="D15" i="2"/>
  <c r="E15" i="2"/>
  <c r="F15" i="2"/>
  <c r="G15" i="2"/>
  <c r="H15" i="2"/>
  <c r="D16" i="2"/>
  <c r="E16" i="2"/>
  <c r="F16" i="2"/>
  <c r="G16" i="2"/>
  <c r="H16" i="2"/>
  <c r="D17" i="2"/>
  <c r="E17" i="2"/>
  <c r="F17" i="2"/>
  <c r="G17" i="2"/>
  <c r="H17" i="2"/>
  <c r="C13" i="2"/>
  <c r="C14" i="2"/>
  <c r="C15" i="2"/>
  <c r="C16" i="2"/>
  <c r="C17" i="2"/>
  <c r="C12" i="2"/>
  <c r="L34" i="2"/>
  <c r="L35" i="2"/>
  <c r="L36" i="2"/>
  <c r="L37" i="2"/>
  <c r="L38" i="2"/>
  <c r="L33" i="2"/>
</calcChain>
</file>

<file path=xl/sharedStrings.xml><?xml version="1.0" encoding="utf-8"?>
<sst xmlns="http://schemas.openxmlformats.org/spreadsheetml/2006/main" count="586" uniqueCount="166">
  <si>
    <t>ONEWAY Zn Cu BY Time</t>
  </si>
  <si>
    <t xml:space="preserve">  /STATISTICS DESCRIPTIVES</t>
  </si>
  <si>
    <t xml:space="preserve">  /PLOT MEANS</t>
  </si>
  <si>
    <t xml:space="preserve">  /MISSING ANALYSIS</t>
  </si>
  <si>
    <t xml:space="preserve">  /POSTHOC=DUNCAN ALPHA(0.05).</t>
  </si>
  <si>
    <t>Oneway</t>
  </si>
  <si>
    <t>Notes</t>
  </si>
  <si>
    <t>Output Created</t>
  </si>
  <si>
    <t>03-JUL-2024 02:06:05</t>
  </si>
  <si>
    <t>Comments</t>
  </si>
  <si>
    <t/>
  </si>
  <si>
    <t>Input</t>
  </si>
  <si>
    <t>Active Dataset</t>
  </si>
  <si>
    <t>DataSet1</t>
  </si>
  <si>
    <t>Filter</t>
  </si>
  <si>
    <t>&lt;none&gt;</t>
  </si>
  <si>
    <t>Weight</t>
  </si>
  <si>
    <t>Split File</t>
  </si>
  <si>
    <t>N of Rows in Working Data File</t>
  </si>
  <si>
    <t>Missing Value Handling</t>
  </si>
  <si>
    <t>Definition of Missing</t>
  </si>
  <si>
    <t>User-defined missing values are treated as missing.</t>
  </si>
  <si>
    <t>Cases Used</t>
  </si>
  <si>
    <t>Statistics for each analysis are based on cases with no missing data for any variable in the analysis.</t>
  </si>
  <si>
    <t>Syntax</t>
  </si>
  <si>
    <t>ONEWAY Zn Cu BY Time
  /STATISTICS DESCRIPTIVES
  /PLOT MEANS
  /MISSING ANALYSIS
  /POSTHOC=DUNCAN ALPHA(0.05).</t>
  </si>
  <si>
    <t>Resources</t>
  </si>
  <si>
    <t>Processor Time</t>
  </si>
  <si>
    <t>00:00:00.13</t>
  </si>
  <si>
    <t>Elapsed Time</t>
  </si>
  <si>
    <t>00:00:00.27</t>
  </si>
  <si>
    <t>Descriptives</t>
  </si>
  <si>
    <t>N</t>
  </si>
  <si>
    <t>Mean</t>
  </si>
  <si>
    <t>Std. Deviation</t>
  </si>
  <si>
    <t>Std. Error</t>
  </si>
  <si>
    <t>95% Confidence Interval for Mean</t>
  </si>
  <si>
    <t>Minimum</t>
  </si>
  <si>
    <t>Maximum</t>
  </si>
  <si>
    <t>Lower Bound</t>
  </si>
  <si>
    <t>Upper Bound</t>
  </si>
  <si>
    <t>Zn</t>
  </si>
  <si>
    <t>.00</t>
  </si>
  <si>
    <t>1.00</t>
  </si>
  <si>
    <t>2.00</t>
  </si>
  <si>
    <t>3.00</t>
  </si>
  <si>
    <t>4.00</t>
  </si>
  <si>
    <t>5.00</t>
  </si>
  <si>
    <t>6.00</t>
  </si>
  <si>
    <t>7.00</t>
  </si>
  <si>
    <t>Total</t>
  </si>
  <si>
    <t>Cu</t>
  </si>
  <si>
    <t>ANOVA</t>
  </si>
  <si>
    <t>Sum of Squares</t>
  </si>
  <si>
    <t>df</t>
  </si>
  <si>
    <t>Mean Square</t>
  </si>
  <si>
    <t>F</t>
  </si>
  <si>
    <t>Sig.</t>
  </si>
  <si>
    <t>Between Groups</t>
  </si>
  <si>
    <t>Within Groups</t>
  </si>
  <si>
    <t>Post Hoc Tests</t>
  </si>
  <si>
    <t>Homogeneous Subsets</t>
  </si>
  <si>
    <r>
      <rPr>
        <sz val="9"/>
        <color rgb="FF000000"/>
        <rFont val="Arial"/>
        <family val="2"/>
      </rPr>
      <t>Duncan</t>
    </r>
    <r>
      <rPr>
        <vertAlign val="subscript"/>
        <sz val="9"/>
        <color rgb="FF000000"/>
        <rFont val="Arial"/>
        <family val="2"/>
      </rPr>
      <t>a</t>
    </r>
  </si>
  <si>
    <t>Time</t>
  </si>
  <si>
    <t>Subset for alpha = 0.05</t>
  </si>
  <si>
    <t>1</t>
  </si>
  <si>
    <t>2</t>
  </si>
  <si>
    <t>Means for groups in homogeneous subsets are displayed.</t>
  </si>
  <si>
    <t>a. Uses Harmonic Mean Sample Size = 3.000.</t>
  </si>
  <si>
    <t>3</t>
  </si>
  <si>
    <t>4</t>
  </si>
  <si>
    <t>5</t>
  </si>
  <si>
    <t>6</t>
  </si>
  <si>
    <t>Means Plots</t>
  </si>
  <si>
    <t>ONEWAY Ca K Mg P S BY Sample</t>
  </si>
  <si>
    <t>02-AUG-2024 18:51:02</t>
  </si>
  <si>
    <t>DataSet0</t>
  </si>
  <si>
    <t>ONEWAY Ca K Mg P S BY Sample
  /STATISTICS DESCRIPTIVES
  /MISSING ANALYSIS
  /POSTHOC=DUNCAN ALPHA(0.05).</t>
  </si>
  <si>
    <t>00:00:00.03</t>
  </si>
  <si>
    <t>00:00:00.05</t>
  </si>
  <si>
    <t xml:space="preserve">[DataSet0] </t>
  </si>
  <si>
    <t>Ca</t>
  </si>
  <si>
    <t>K</t>
  </si>
  <si>
    <t>Mg</t>
  </si>
  <si>
    <t>P</t>
  </si>
  <si>
    <t>S</t>
  </si>
  <si>
    <t>Sample</t>
  </si>
  <si>
    <t>a. Uses Harmonic Mean Sample Size = 15.000.</t>
  </si>
  <si>
    <t>A1</t>
  </si>
  <si>
    <t>B1</t>
  </si>
  <si>
    <t>C1</t>
  </si>
  <si>
    <t>A2</t>
  </si>
  <si>
    <t>B2</t>
  </si>
  <si>
    <t>C2</t>
  </si>
  <si>
    <t>Biochar concentration by SEM-EDX (wt %)</t>
  </si>
  <si>
    <t>C</t>
  </si>
  <si>
    <t>Total 5-day nutrient release/availability data (%)</t>
  </si>
  <si>
    <t>%CCeq</t>
  </si>
  <si>
    <t>Liming capacity</t>
  </si>
  <si>
    <t>H/C</t>
  </si>
  <si>
    <t>Total 5-day nutrient release/availability data (ppm per gram of sample)</t>
  </si>
  <si>
    <t>3.36 ± 1.12</t>
  </si>
  <si>
    <t>1469.57 ± 567.49</t>
  </si>
  <si>
    <t>11.14 ± 3.98</t>
  </si>
  <si>
    <t>11.53 ± 1.29</t>
  </si>
  <si>
    <t>16.37 ± 7.57</t>
  </si>
  <si>
    <t>2.54 ± 0.87</t>
  </si>
  <si>
    <t>1061.91 ± 441.73</t>
  </si>
  <si>
    <t>5.64 ± 1.83</t>
  </si>
  <si>
    <t>13.34 ± 1.94</t>
  </si>
  <si>
    <t>16.99 ± 8.71</t>
  </si>
  <si>
    <t>3.31 ± 1.03</t>
  </si>
  <si>
    <t>1187.81 ± 510.5</t>
  </si>
  <si>
    <t>11.71 ± 4.0</t>
  </si>
  <si>
    <t>9.86 ± 1.41</t>
  </si>
  <si>
    <t>16.52 ± 8.31</t>
  </si>
  <si>
    <t>4.08 ± 1.15</t>
  </si>
  <si>
    <t>1020.15 ± 389.26</t>
  </si>
  <si>
    <t>20.89 ± 6.16</t>
  </si>
  <si>
    <t>5.81 ± 1.03</t>
  </si>
  <si>
    <t>8.77 ± 4.26</t>
  </si>
  <si>
    <t>3.01 ± 1.11</t>
  </si>
  <si>
    <t>1050.06 ± 450.22</t>
  </si>
  <si>
    <t>8.97 ± 3.54</t>
  </si>
  <si>
    <t>10.97 ± 1.37</t>
  </si>
  <si>
    <t>16.69 ± 8.59</t>
  </si>
  <si>
    <t>3.93 ± 1.31</t>
  </si>
  <si>
    <t>971.92 ± 377.29</t>
  </si>
  <si>
    <t>24.73 ± 8.88</t>
  </si>
  <si>
    <t>5.73 ± 0.86</t>
  </si>
  <si>
    <t>9.73 ± 4.83</t>
  </si>
  <si>
    <t>5days aq. Release - Total (mg/L)</t>
  </si>
  <si>
    <t>5days aq. Release - Average (mg/L)</t>
  </si>
  <si>
    <t>5days aq. Release - Total (g/L)</t>
  </si>
  <si>
    <t>Total 5-day nutrient release/availability data (g/L)</t>
  </si>
  <si>
    <t xml:space="preserve">1g in 50ml = 20g in 1000ml = 20000mg in 1000ml </t>
  </si>
  <si>
    <t>Nitrogen Average</t>
  </si>
  <si>
    <t>Nitrogen Std. Dev.</t>
  </si>
  <si>
    <t>Nitrogen %RSD</t>
  </si>
  <si>
    <t>NaN</t>
  </si>
  <si>
    <t>Total Nitrogen</t>
  </si>
  <si>
    <t>Analysis Date</t>
  </si>
  <si>
    <t>Name</t>
  </si>
  <si>
    <t>Sample Mass</t>
  </si>
  <si>
    <t>Nitrogen Raw Area</t>
  </si>
  <si>
    <t>Nitrogen</t>
  </si>
  <si>
    <t>Nitrogen Blank Area</t>
  </si>
  <si>
    <t>Nitrogen Mass</t>
  </si>
  <si>
    <t>Method</t>
  </si>
  <si>
    <t xml:space="preserve">Total nitrogen content% </t>
  </si>
  <si>
    <t xml:space="preserve"> mass of biochar (g)</t>
  </si>
  <si>
    <t xml:space="preserve"> mass of biomass (g)</t>
  </si>
  <si>
    <t>Nitrogen loss (%)</t>
  </si>
  <si>
    <t>EDTA</t>
  </si>
  <si>
    <t>FP828 58012 3CM LOOP He</t>
  </si>
  <si>
    <t>D1</t>
  </si>
  <si>
    <t>D2</t>
  </si>
  <si>
    <t>Grinded dry water hyacinth samples pyrolysed at 600°C</t>
  </si>
  <si>
    <t>Water hyacinth biomass (grinded)</t>
  </si>
  <si>
    <t>pyrolysis duration</t>
  </si>
  <si>
    <t>M1 = mass of empty crucible (g)</t>
  </si>
  <si>
    <t>M2 = mass of crucible + dry sample (g)</t>
  </si>
  <si>
    <t>M3 = mass of crucible + biochar (g)</t>
  </si>
  <si>
    <t>MDS (M2-M1) = mass of dry sample (g)</t>
  </si>
  <si>
    <t>MB (M3-M1) = mass of biochar (g)</t>
  </si>
  <si>
    <t>% biochar yield = (MB/MDS)x100%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</si>
</sst>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#0"/>
    <numFmt numFmtId="165" formatCode="####.0000"/>
    <numFmt numFmtId="166" formatCode="####.00000"/>
    <numFmt numFmtId="167" formatCode="###0.00"/>
    <numFmt numFmtId="168" formatCode="####.00"/>
    <numFmt numFmtId="169" formatCode="###0.0000"/>
    <numFmt numFmtId="170" formatCode="###0.00000"/>
    <numFmt numFmtId="171" formatCode="####.000"/>
    <numFmt numFmtId="172" formatCode="###0.000"/>
    <numFmt numFmtId="173" formatCode="0.00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Courier New"/>
      <family val="2"/>
    </font>
    <font>
      <b/>
      <sz val="14"/>
      <color rgb="FF000000"/>
      <name val="Arial Bold"/>
      <family val="2"/>
    </font>
    <font>
      <b/>
      <sz val="9"/>
      <color rgb="FF000000"/>
      <name val="Arial Bold"/>
      <family val="2"/>
    </font>
    <font>
      <sz val="9"/>
      <color rgb="FF000000"/>
      <name val="Arial"/>
      <family val="2"/>
    </font>
    <font>
      <sz val="11"/>
      <color rgb="FF000000"/>
      <name val="Courier New"/>
      <family val="2"/>
    </font>
    <font>
      <sz val="11"/>
      <color theme="1"/>
      <name val="Calibri"/>
      <family val="2"/>
      <scheme val="minor"/>
    </font>
    <font>
      <vertAlign val="subscript"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mbria"/>
      <family val="2"/>
      <scheme val="major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9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" borderId="1"/>
  </cellStyleXfs>
  <cellXfs count="191">
    <xf numFmtId="0" fontId="0" fillId="0" borderId="0" xfId="0"/>
    <xf numFmtId="0" fontId="1" fillId="2" borderId="1" xfId="1" applyFont="1" applyFill="1" applyBorder="1"/>
    <xf numFmtId="0" fontId="2" fillId="2" borderId="1" xfId="2" applyFont="1" applyFill="1" applyBorder="1"/>
    <xf numFmtId="0" fontId="4" fillId="2" borderId="3" xfId="5" applyFont="1" applyFill="1" applyBorder="1" applyAlignment="1">
      <alignment horizontal="left" vertical="top" wrapText="1"/>
    </xf>
    <xf numFmtId="0" fontId="4" fillId="2" borderId="5" xfId="7" applyFont="1" applyFill="1" applyBorder="1" applyAlignment="1">
      <alignment horizontal="left" vertical="top" wrapText="1"/>
    </xf>
    <xf numFmtId="0" fontId="4" fillId="2" borderId="7" xfId="9" applyFont="1" applyFill="1" applyBorder="1" applyAlignment="1">
      <alignment horizontal="left" vertical="top" wrapText="1"/>
    </xf>
    <xf numFmtId="0" fontId="4" fillId="2" borderId="8" xfId="10" applyFont="1" applyFill="1" applyBorder="1" applyAlignment="1">
      <alignment horizontal="right" vertical="center"/>
    </xf>
    <xf numFmtId="0" fontId="4" fillId="2" borderId="9" xfId="11" applyFont="1" applyFill="1" applyBorder="1" applyAlignment="1">
      <alignment horizontal="left" vertical="center" wrapText="1"/>
    </xf>
    <xf numFmtId="164" fontId="4" fillId="2" borderId="9" xfId="12" applyNumberFormat="1" applyFont="1" applyFill="1" applyBorder="1" applyAlignment="1">
      <alignment horizontal="right" vertical="center"/>
    </xf>
    <xf numFmtId="0" fontId="4" fillId="2" borderId="9" xfId="13" applyFont="1" applyFill="1" applyBorder="1" applyAlignment="1">
      <alignment horizontal="right" vertical="center"/>
    </xf>
    <xf numFmtId="0" fontId="4" fillId="2" borderId="10" xfId="14" applyFont="1" applyFill="1" applyBorder="1" applyAlignment="1">
      <alignment horizontal="right" vertical="center"/>
    </xf>
    <xf numFmtId="0" fontId="4" fillId="2" borderId="14" xfId="22" applyFont="1" applyFill="1" applyBorder="1" applyAlignment="1">
      <alignment horizontal="center" wrapText="1"/>
    </xf>
    <xf numFmtId="0" fontId="4" fillId="2" borderId="15" xfId="23" applyFont="1" applyFill="1" applyBorder="1" applyAlignment="1">
      <alignment horizontal="center" wrapText="1"/>
    </xf>
    <xf numFmtId="0" fontId="4" fillId="2" borderId="3" xfId="27" applyFont="1" applyFill="1" applyBorder="1" applyAlignment="1">
      <alignment horizontal="left" vertical="top"/>
    </xf>
    <xf numFmtId="0" fontId="4" fillId="2" borderId="5" xfId="28" applyFont="1" applyFill="1" applyBorder="1" applyAlignment="1">
      <alignment horizontal="left" vertical="top"/>
    </xf>
    <xf numFmtId="0" fontId="4" fillId="2" borderId="19" xfId="29" applyFont="1" applyFill="1" applyBorder="1" applyAlignment="1">
      <alignment horizontal="left" vertical="top" wrapText="1"/>
    </xf>
    <xf numFmtId="164" fontId="4" fillId="2" borderId="20" xfId="30" applyNumberFormat="1" applyFont="1" applyFill="1" applyBorder="1" applyAlignment="1">
      <alignment horizontal="right" vertical="center"/>
    </xf>
    <xf numFmtId="165" fontId="4" fillId="2" borderId="21" xfId="31" applyNumberFormat="1" applyFont="1" applyFill="1" applyBorder="1" applyAlignment="1">
      <alignment horizontal="right" vertical="center"/>
    </xf>
    <xf numFmtId="166" fontId="4" fillId="2" borderId="21" xfId="32" applyNumberFormat="1" applyFont="1" applyFill="1" applyBorder="1" applyAlignment="1">
      <alignment horizontal="right" vertical="center"/>
    </xf>
    <xf numFmtId="167" fontId="4" fillId="2" borderId="21" xfId="33" applyNumberFormat="1" applyFont="1" applyFill="1" applyBorder="1" applyAlignment="1">
      <alignment horizontal="right" vertical="center"/>
    </xf>
    <xf numFmtId="168" fontId="4" fillId="2" borderId="22" xfId="34" applyNumberFormat="1" applyFont="1" applyFill="1" applyBorder="1" applyAlignment="1">
      <alignment horizontal="right" vertical="center"/>
    </xf>
    <xf numFmtId="164" fontId="4" fillId="2" borderId="23" xfId="35" applyNumberFormat="1" applyFont="1" applyFill="1" applyBorder="1" applyAlignment="1">
      <alignment horizontal="right" vertical="center"/>
    </xf>
    <xf numFmtId="169" fontId="4" fillId="2" borderId="24" xfId="36" applyNumberFormat="1" applyFont="1" applyFill="1" applyBorder="1" applyAlignment="1">
      <alignment horizontal="right" vertical="center"/>
    </xf>
    <xf numFmtId="170" fontId="4" fillId="2" borderId="24" xfId="37" applyNumberFormat="1" applyFont="1" applyFill="1" applyBorder="1" applyAlignment="1">
      <alignment horizontal="right" vertical="center"/>
    </xf>
    <xf numFmtId="167" fontId="4" fillId="2" borderId="24" xfId="38" applyNumberFormat="1" applyFont="1" applyFill="1" applyBorder="1" applyAlignment="1">
      <alignment horizontal="right" vertical="center"/>
    </xf>
    <xf numFmtId="167" fontId="4" fillId="2" borderId="25" xfId="39" applyNumberFormat="1" applyFont="1" applyFill="1" applyBorder="1" applyAlignment="1">
      <alignment horizontal="right" vertical="center"/>
    </xf>
    <xf numFmtId="165" fontId="4" fillId="2" borderId="24" xfId="40" applyNumberFormat="1" applyFont="1" applyFill="1" applyBorder="1" applyAlignment="1">
      <alignment horizontal="right" vertical="center"/>
    </xf>
    <xf numFmtId="166" fontId="4" fillId="2" borderId="24" xfId="41" applyNumberFormat="1" applyFont="1" applyFill="1" applyBorder="1" applyAlignment="1">
      <alignment horizontal="right" vertical="center"/>
    </xf>
    <xf numFmtId="168" fontId="4" fillId="2" borderId="24" xfId="42" applyNumberFormat="1" applyFont="1" applyFill="1" applyBorder="1" applyAlignment="1">
      <alignment horizontal="right" vertical="center"/>
    </xf>
    <xf numFmtId="164" fontId="4" fillId="2" borderId="26" xfId="43" applyNumberFormat="1" applyFont="1" applyFill="1" applyBorder="1" applyAlignment="1">
      <alignment horizontal="right" vertical="center"/>
    </xf>
    <xf numFmtId="165" fontId="4" fillId="2" borderId="27" xfId="44" applyNumberFormat="1" applyFont="1" applyFill="1" applyBorder="1" applyAlignment="1">
      <alignment horizontal="right" vertical="center"/>
    </xf>
    <xf numFmtId="166" fontId="4" fillId="2" borderId="27" xfId="45" applyNumberFormat="1" applyFont="1" applyFill="1" applyBorder="1" applyAlignment="1">
      <alignment horizontal="right" vertical="center"/>
    </xf>
    <xf numFmtId="168" fontId="4" fillId="2" borderId="27" xfId="46" applyNumberFormat="1" applyFont="1" applyFill="1" applyBorder="1" applyAlignment="1">
      <alignment horizontal="right" vertical="center"/>
    </xf>
    <xf numFmtId="168" fontId="4" fillId="2" borderId="28" xfId="47" applyNumberFormat="1" applyFont="1" applyFill="1" applyBorder="1" applyAlignment="1">
      <alignment horizontal="right" vertical="center"/>
    </xf>
    <xf numFmtId="168" fontId="4" fillId="2" borderId="25" xfId="48" applyNumberFormat="1" applyFont="1" applyFill="1" applyBorder="1" applyAlignment="1">
      <alignment horizontal="right" vertical="center"/>
    </xf>
    <xf numFmtId="164" fontId="4" fillId="2" borderId="29" xfId="49" applyNumberFormat="1" applyFont="1" applyFill="1" applyBorder="1" applyAlignment="1">
      <alignment horizontal="right" vertical="center"/>
    </xf>
    <xf numFmtId="165" fontId="4" fillId="2" borderId="30" xfId="50" applyNumberFormat="1" applyFont="1" applyFill="1" applyBorder="1" applyAlignment="1">
      <alignment horizontal="right" vertical="center"/>
    </xf>
    <xf numFmtId="166" fontId="4" fillId="2" borderId="30" xfId="51" applyNumberFormat="1" applyFont="1" applyFill="1" applyBorder="1" applyAlignment="1">
      <alignment horizontal="right" vertical="center"/>
    </xf>
    <xf numFmtId="168" fontId="4" fillId="2" borderId="30" xfId="52" applyNumberFormat="1" applyFont="1" applyFill="1" applyBorder="1" applyAlignment="1">
      <alignment horizontal="right" vertical="center"/>
    </xf>
    <xf numFmtId="168" fontId="4" fillId="2" borderId="31" xfId="53" applyNumberFormat="1" applyFont="1" applyFill="1" applyBorder="1" applyAlignment="1">
      <alignment horizontal="right" vertical="center"/>
    </xf>
    <xf numFmtId="0" fontId="4" fillId="2" borderId="34" xfId="56" applyFont="1" applyFill="1" applyBorder="1" applyAlignment="1">
      <alignment horizontal="center" wrapText="1"/>
    </xf>
    <xf numFmtId="0" fontId="4" fillId="2" borderId="35" xfId="57" applyFont="1" applyFill="1" applyBorder="1" applyAlignment="1">
      <alignment horizontal="center" wrapText="1"/>
    </xf>
    <xf numFmtId="0" fontId="4" fillId="2" borderId="36" xfId="58" applyFont="1" applyFill="1" applyBorder="1" applyAlignment="1">
      <alignment horizontal="center" wrapText="1"/>
    </xf>
    <xf numFmtId="171" fontId="4" fillId="2" borderId="20" xfId="59" applyNumberFormat="1" applyFont="1" applyFill="1" applyBorder="1" applyAlignment="1">
      <alignment horizontal="right" vertical="center"/>
    </xf>
    <xf numFmtId="164" fontId="4" fillId="2" borderId="21" xfId="60" applyNumberFormat="1" applyFont="1" applyFill="1" applyBorder="1" applyAlignment="1">
      <alignment horizontal="right" vertical="center"/>
    </xf>
    <xf numFmtId="171" fontId="4" fillId="2" borderId="21" xfId="61" applyNumberFormat="1" applyFont="1" applyFill="1" applyBorder="1" applyAlignment="1">
      <alignment horizontal="right" vertical="center"/>
    </xf>
    <xf numFmtId="172" fontId="4" fillId="2" borderId="21" xfId="62" applyNumberFormat="1" applyFont="1" applyFill="1" applyBorder="1" applyAlignment="1">
      <alignment horizontal="right" vertical="center"/>
    </xf>
    <xf numFmtId="171" fontId="4" fillId="2" borderId="22" xfId="63" applyNumberFormat="1" applyFont="1" applyFill="1" applyBorder="1" applyAlignment="1">
      <alignment horizontal="right" vertical="center"/>
    </xf>
    <xf numFmtId="171" fontId="4" fillId="2" borderId="23" xfId="64" applyNumberFormat="1" applyFont="1" applyFill="1" applyBorder="1" applyAlignment="1">
      <alignment horizontal="right" vertical="center"/>
    </xf>
    <xf numFmtId="164" fontId="4" fillId="2" borderId="24" xfId="65" applyNumberFormat="1" applyFont="1" applyFill="1" applyBorder="1" applyAlignment="1">
      <alignment horizontal="right" vertical="center"/>
    </xf>
    <xf numFmtId="171" fontId="4" fillId="2" borderId="24" xfId="66" applyNumberFormat="1" applyFont="1" applyFill="1" applyBorder="1" applyAlignment="1">
      <alignment horizontal="right" vertical="center"/>
    </xf>
    <xf numFmtId="0" fontId="4" fillId="2" borderId="24" xfId="67" applyFont="1" applyFill="1" applyBorder="1" applyAlignment="1">
      <alignment horizontal="left" vertical="center" wrapText="1"/>
    </xf>
    <xf numFmtId="0" fontId="4" fillId="2" borderId="25" xfId="68" applyFont="1" applyFill="1" applyBorder="1" applyAlignment="1">
      <alignment horizontal="left" vertical="center" wrapText="1"/>
    </xf>
    <xf numFmtId="171" fontId="4" fillId="2" borderId="26" xfId="69" applyNumberFormat="1" applyFont="1" applyFill="1" applyBorder="1" applyAlignment="1">
      <alignment horizontal="right" vertical="center"/>
    </xf>
    <xf numFmtId="164" fontId="4" fillId="2" borderId="27" xfId="70" applyNumberFormat="1" applyFont="1" applyFill="1" applyBorder="1" applyAlignment="1">
      <alignment horizontal="right" vertical="center"/>
    </xf>
    <xf numFmtId="0" fontId="4" fillId="2" borderId="27" xfId="71" applyFont="1" applyFill="1" applyBorder="1" applyAlignment="1">
      <alignment horizontal="left" vertical="center" wrapText="1"/>
    </xf>
    <xf numFmtId="0" fontId="4" fillId="2" borderId="28" xfId="72" applyFont="1" applyFill="1" applyBorder="1" applyAlignment="1">
      <alignment horizontal="left" vertical="center" wrapText="1"/>
    </xf>
    <xf numFmtId="172" fontId="4" fillId="2" borderId="24" xfId="73" applyNumberFormat="1" applyFont="1" applyFill="1" applyBorder="1" applyAlignment="1">
      <alignment horizontal="right" vertical="center"/>
    </xf>
    <xf numFmtId="171" fontId="4" fillId="2" borderId="25" xfId="74" applyNumberFormat="1" applyFont="1" applyFill="1" applyBorder="1" applyAlignment="1">
      <alignment horizontal="right" vertical="center"/>
    </xf>
    <xf numFmtId="171" fontId="4" fillId="2" borderId="29" xfId="75" applyNumberFormat="1" applyFont="1" applyFill="1" applyBorder="1" applyAlignment="1">
      <alignment horizontal="right" vertical="center"/>
    </xf>
    <xf numFmtId="164" fontId="4" fillId="2" borderId="30" xfId="76" applyNumberFormat="1" applyFont="1" applyFill="1" applyBorder="1" applyAlignment="1">
      <alignment horizontal="right" vertical="center"/>
    </xf>
    <xf numFmtId="0" fontId="4" fillId="2" borderId="30" xfId="77" applyFont="1" applyFill="1" applyBorder="1" applyAlignment="1">
      <alignment horizontal="left" vertical="center" wrapText="1"/>
    </xf>
    <xf numFmtId="0" fontId="4" fillId="2" borderId="31" xfId="78" applyFont="1" applyFill="1" applyBorder="1" applyAlignment="1">
      <alignment horizontal="left" vertical="center" wrapText="1"/>
    </xf>
    <xf numFmtId="0" fontId="4" fillId="3" borderId="1" xfId="79" applyFont="1" applyFill="1" applyBorder="1" applyAlignment="1">
      <alignment horizontal="left" vertical="center" wrapText="1"/>
    </xf>
    <xf numFmtId="0" fontId="4" fillId="2" borderId="14" xfId="82" applyFont="1" applyFill="1" applyBorder="1" applyAlignment="1">
      <alignment horizontal="center"/>
    </xf>
    <xf numFmtId="0" fontId="4" fillId="2" borderId="16" xfId="83" applyFont="1" applyFill="1" applyBorder="1" applyAlignment="1">
      <alignment horizontal="center"/>
    </xf>
    <xf numFmtId="0" fontId="4" fillId="2" borderId="37" xfId="85" applyFont="1" applyFill="1" applyBorder="1" applyAlignment="1">
      <alignment horizontal="left" vertical="top"/>
    </xf>
    <xf numFmtId="0" fontId="4" fillId="2" borderId="9" xfId="87" applyFont="1" applyFill="1" applyBorder="1" applyAlignment="1">
      <alignment horizontal="left" vertical="top"/>
    </xf>
    <xf numFmtId="0" fontId="4" fillId="2" borderId="38" xfId="89" applyFont="1" applyFill="1" applyBorder="1" applyAlignment="1">
      <alignment horizontal="left" vertical="top"/>
    </xf>
    <xf numFmtId="0" fontId="4" fillId="2" borderId="10" xfId="90" applyFont="1" applyFill="1" applyBorder="1" applyAlignment="1">
      <alignment horizontal="left" vertical="top" wrapText="1"/>
    </xf>
    <xf numFmtId="164" fontId="4" fillId="2" borderId="11" xfId="91" applyNumberFormat="1" applyFont="1" applyFill="1" applyBorder="1" applyAlignment="1">
      <alignment horizontal="right" vertical="center"/>
    </xf>
    <xf numFmtId="165" fontId="4" fillId="2" borderId="13" xfId="92" applyNumberFormat="1" applyFont="1" applyFill="1" applyBorder="1" applyAlignment="1">
      <alignment horizontal="right" vertical="center"/>
    </xf>
    <xf numFmtId="0" fontId="4" fillId="2" borderId="15" xfId="93" applyFont="1" applyFill="1" applyBorder="1" applyAlignment="1">
      <alignment horizontal="left" vertical="center" wrapText="1"/>
    </xf>
    <xf numFmtId="169" fontId="4" fillId="2" borderId="27" xfId="94" applyNumberFormat="1" applyFont="1" applyFill="1" applyBorder="1" applyAlignment="1">
      <alignment horizontal="right" vertical="center"/>
    </xf>
    <xf numFmtId="169" fontId="4" fillId="2" borderId="28" xfId="95" applyNumberFormat="1" applyFont="1" applyFill="1" applyBorder="1" applyAlignment="1">
      <alignment horizontal="right" vertical="center"/>
    </xf>
    <xf numFmtId="169" fontId="4" fillId="2" borderId="25" xfId="96" applyNumberFormat="1" applyFont="1" applyFill="1" applyBorder="1" applyAlignment="1">
      <alignment horizontal="right" vertical="center"/>
    </xf>
    <xf numFmtId="165" fontId="4" fillId="2" borderId="28" xfId="97" applyNumberFormat="1" applyFont="1" applyFill="1" applyBorder="1" applyAlignment="1">
      <alignment horizontal="right" vertical="center"/>
    </xf>
    <xf numFmtId="0" fontId="4" fillId="2" borderId="29" xfId="98" applyFont="1" applyFill="1" applyBorder="1" applyAlignment="1">
      <alignment horizontal="left" vertical="center" wrapText="1"/>
    </xf>
    <xf numFmtId="171" fontId="4" fillId="2" borderId="30" xfId="99" applyNumberFormat="1" applyFont="1" applyFill="1" applyBorder="1" applyAlignment="1">
      <alignment horizontal="right" vertical="center"/>
    </xf>
    <xf numFmtId="171" fontId="4" fillId="2" borderId="31" xfId="100" applyNumberFormat="1" applyFont="1" applyFill="1" applyBorder="1" applyAlignment="1">
      <alignment horizontal="right" vertical="center"/>
    </xf>
    <xf numFmtId="0" fontId="4" fillId="2" borderId="13" xfId="102" applyFont="1" applyFill="1" applyBorder="1" applyAlignment="1">
      <alignment horizontal="left" vertical="center" wrapText="1"/>
    </xf>
    <xf numFmtId="172" fontId="4" fillId="2" borderId="30" xfId="103" applyNumberFormat="1" applyFont="1" applyFill="1" applyBorder="1" applyAlignment="1">
      <alignment horizontal="right" vertical="center"/>
    </xf>
    <xf numFmtId="172" fontId="4" fillId="2" borderId="31" xfId="104" applyNumberFormat="1" applyFont="1" applyFill="1" applyBorder="1" applyAlignment="1">
      <alignment horizontal="right" vertical="center"/>
    </xf>
    <xf numFmtId="0" fontId="4" fillId="2" borderId="38" xfId="105" applyFont="1" applyFill="1" applyBorder="1" applyAlignment="1">
      <alignment horizontal="left" vertical="center" wrapText="1"/>
    </xf>
    <xf numFmtId="164" fontId="4" fillId="2" borderId="38" xfId="106" applyNumberFormat="1" applyFont="1" applyFill="1" applyBorder="1" applyAlignment="1">
      <alignment horizontal="right" vertical="center"/>
    </xf>
    <xf numFmtId="0" fontId="4" fillId="2" borderId="38" xfId="107" applyFont="1" applyFill="1" applyBorder="1" applyAlignment="1">
      <alignment horizontal="right" vertical="center"/>
    </xf>
    <xf numFmtId="0" fontId="5" fillId="2" borderId="1" xfId="108" applyFont="1" applyFill="1" applyBorder="1"/>
    <xf numFmtId="0" fontId="4" fillId="2" borderId="19" xfId="109" applyFont="1" applyFill="1" applyBorder="1" applyAlignment="1">
      <alignment horizontal="left" vertical="top"/>
    </xf>
    <xf numFmtId="169" fontId="4" fillId="2" borderId="21" xfId="110" applyNumberFormat="1" applyFont="1" applyFill="1" applyBorder="1" applyAlignment="1">
      <alignment horizontal="right" vertical="center"/>
    </xf>
    <xf numFmtId="170" fontId="4" fillId="2" borderId="21" xfId="111" applyNumberFormat="1" applyFont="1" applyFill="1" applyBorder="1" applyAlignment="1">
      <alignment horizontal="right" vertical="center"/>
    </xf>
    <xf numFmtId="168" fontId="4" fillId="2" borderId="21" xfId="112" applyNumberFormat="1" applyFont="1" applyFill="1" applyBorder="1" applyAlignment="1">
      <alignment horizontal="right" vertical="center"/>
    </xf>
    <xf numFmtId="167" fontId="4" fillId="2" borderId="22" xfId="113" applyNumberFormat="1" applyFont="1" applyFill="1" applyBorder="1" applyAlignment="1">
      <alignment horizontal="right" vertical="center"/>
    </xf>
    <xf numFmtId="170" fontId="4" fillId="2" borderId="27" xfId="114" applyNumberFormat="1" applyFont="1" applyFill="1" applyBorder="1" applyAlignment="1">
      <alignment horizontal="right" vertical="center"/>
    </xf>
    <xf numFmtId="167" fontId="4" fillId="2" borderId="28" xfId="115" applyNumberFormat="1" applyFont="1" applyFill="1" applyBorder="1" applyAlignment="1">
      <alignment horizontal="right" vertical="center"/>
    </xf>
    <xf numFmtId="167" fontId="4" fillId="2" borderId="27" xfId="116" applyNumberFormat="1" applyFont="1" applyFill="1" applyBorder="1" applyAlignment="1">
      <alignment horizontal="right" vertical="center"/>
    </xf>
    <xf numFmtId="169" fontId="4" fillId="2" borderId="30" xfId="117" applyNumberFormat="1" applyFont="1" applyFill="1" applyBorder="1" applyAlignment="1">
      <alignment horizontal="right" vertical="center"/>
    </xf>
    <xf numFmtId="170" fontId="4" fillId="2" borderId="30" xfId="118" applyNumberFormat="1" applyFont="1" applyFill="1" applyBorder="1" applyAlignment="1">
      <alignment horizontal="right" vertical="center"/>
    </xf>
    <xf numFmtId="167" fontId="4" fillId="2" borderId="31" xfId="119" applyNumberFormat="1" applyFont="1" applyFill="1" applyBorder="1" applyAlignment="1">
      <alignment horizontal="right" vertical="center"/>
    </xf>
    <xf numFmtId="172" fontId="4" fillId="2" borderId="20" xfId="120" applyNumberFormat="1" applyFont="1" applyFill="1" applyBorder="1" applyAlignment="1">
      <alignment horizontal="right" vertical="center"/>
    </xf>
    <xf numFmtId="172" fontId="4" fillId="2" borderId="23" xfId="121" applyNumberFormat="1" applyFont="1" applyFill="1" applyBorder="1" applyAlignment="1">
      <alignment horizontal="right" vertical="center"/>
    </xf>
    <xf numFmtId="172" fontId="4" fillId="2" borderId="26" xfId="122" applyNumberFormat="1" applyFont="1" applyFill="1" applyBorder="1" applyAlignment="1">
      <alignment horizontal="right" vertical="center"/>
    </xf>
    <xf numFmtId="172" fontId="4" fillId="2" borderId="27" xfId="123" applyNumberFormat="1" applyFont="1" applyFill="1" applyBorder="1" applyAlignment="1">
      <alignment horizontal="right" vertical="center"/>
    </xf>
    <xf numFmtId="171" fontId="4" fillId="2" borderId="28" xfId="124" applyNumberFormat="1" applyFont="1" applyFill="1" applyBorder="1" applyAlignment="1">
      <alignment horizontal="right" vertical="center"/>
    </xf>
    <xf numFmtId="172" fontId="4" fillId="2" borderId="29" xfId="125" applyNumberFormat="1" applyFont="1" applyFill="1" applyBorder="1" applyAlignment="1">
      <alignment horizontal="right" vertical="center"/>
    </xf>
    <xf numFmtId="169" fontId="4" fillId="2" borderId="15" xfId="126" applyNumberFormat="1" applyFont="1" applyFill="1" applyBorder="1" applyAlignment="1">
      <alignment horizontal="right" vertical="center"/>
    </xf>
    <xf numFmtId="169" fontId="4" fillId="2" borderId="13" xfId="127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39" xfId="0" applyFont="1" applyBorder="1" applyAlignment="1">
      <alignment horizontal="center"/>
    </xf>
    <xf numFmtId="0" fontId="0" fillId="0" borderId="40" xfId="0" applyBorder="1"/>
    <xf numFmtId="2" fontId="0" fillId="0" borderId="40" xfId="0" applyNumberFormat="1" applyBorder="1" applyAlignment="1">
      <alignment horizontal="center"/>
    </xf>
    <xf numFmtId="0" fontId="0" fillId="0" borderId="41" xfId="0" applyBorder="1"/>
    <xf numFmtId="2" fontId="0" fillId="0" borderId="41" xfId="0" applyNumberFormat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9" fillId="0" borderId="0" xfId="0" applyFont="1"/>
    <xf numFmtId="0" fontId="0" fillId="0" borderId="41" xfId="0" applyBorder="1" applyAlignment="1">
      <alignment horizontal="center"/>
    </xf>
    <xf numFmtId="0" fontId="10" fillId="0" borderId="40" xfId="0" applyFont="1" applyBorder="1" applyAlignment="1">
      <alignment horizontal="center" vertical="top"/>
    </xf>
    <xf numFmtId="3" fontId="0" fillId="0" borderId="0" xfId="0" applyNumberFormat="1"/>
    <xf numFmtId="0" fontId="0" fillId="0" borderId="0" xfId="0" applyAlignment="1">
      <alignment horizontal="right"/>
    </xf>
    <xf numFmtId="0" fontId="0" fillId="4" borderId="0" xfId="0" applyFill="1"/>
    <xf numFmtId="0" fontId="4" fillId="2" borderId="1" xfId="101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center" vertical="center" wrapText="1"/>
    </xf>
    <xf numFmtId="0" fontId="4" fillId="2" borderId="8" xfId="80" applyFont="1" applyFill="1" applyBorder="1" applyAlignment="1">
      <alignment horizontal="left" wrapText="1"/>
    </xf>
    <xf numFmtId="0" fontId="4" fillId="2" borderId="10" xfId="81" applyFont="1" applyFill="1" applyBorder="1" applyAlignment="1">
      <alignment horizontal="left" wrapText="1"/>
    </xf>
    <xf numFmtId="0" fontId="4" fillId="2" borderId="11" xfId="19" applyFont="1" applyFill="1" applyBorder="1" applyAlignment="1">
      <alignment horizontal="center" wrapText="1"/>
    </xf>
    <xf numFmtId="0" fontId="4" fillId="2" borderId="12" xfId="20" applyFont="1" applyFill="1" applyBorder="1" applyAlignment="1">
      <alignment horizontal="center" wrapText="1"/>
    </xf>
    <xf numFmtId="0" fontId="4" fillId="2" borderId="13" xfId="21" applyFont="1" applyFill="1" applyBorder="1" applyAlignment="1">
      <alignment horizontal="center" wrapText="1"/>
    </xf>
    <xf numFmtId="0" fontId="4" fillId="2" borderId="15" xfId="23" applyFont="1" applyFill="1" applyBorder="1" applyAlignment="1">
      <alignment horizontal="center" wrapText="1"/>
    </xf>
    <xf numFmtId="0" fontId="4" fillId="2" borderId="18" xfId="26" applyFont="1" applyFill="1" applyBorder="1" applyAlignment="1">
      <alignment horizontal="left" vertical="top" wrapText="1"/>
    </xf>
    <xf numFmtId="0" fontId="4" fillId="2" borderId="4" xfId="6" applyFont="1" applyFill="1" applyBorder="1" applyAlignment="1">
      <alignment horizontal="left" vertical="top" wrapText="1"/>
    </xf>
    <xf numFmtId="0" fontId="4" fillId="2" borderId="17" xfId="25" applyFont="1" applyFill="1" applyBorder="1" applyAlignment="1">
      <alignment horizontal="left" vertical="top" wrapText="1"/>
    </xf>
    <xf numFmtId="0" fontId="4" fillId="2" borderId="6" xfId="8" applyFont="1" applyFill="1" applyBorder="1" applyAlignment="1">
      <alignment horizontal="left" vertical="top" wrapText="1"/>
    </xf>
    <xf numFmtId="0" fontId="4" fillId="2" borderId="32" xfId="54" applyFont="1" applyFill="1" applyBorder="1" applyAlignment="1">
      <alignment horizontal="left" wrapText="1"/>
    </xf>
    <xf numFmtId="0" fontId="4" fillId="2" borderId="33" xfId="55" applyFont="1" applyFill="1" applyBorder="1" applyAlignment="1">
      <alignment horizontal="left" wrapText="1"/>
    </xf>
    <xf numFmtId="0" fontId="4" fillId="2" borderId="14" xfId="22" applyFont="1" applyFill="1" applyBorder="1" applyAlignment="1">
      <alignment horizontal="center" wrapText="1"/>
    </xf>
    <xf numFmtId="0" fontId="4" fillId="2" borderId="16" xfId="24" applyFont="1" applyFill="1" applyBorder="1" applyAlignment="1">
      <alignment horizontal="center" wrapText="1"/>
    </xf>
    <xf numFmtId="0" fontId="4" fillId="2" borderId="2" xfId="15" applyFont="1" applyFill="1" applyBorder="1" applyAlignment="1">
      <alignment horizontal="left" wrapText="1"/>
    </xf>
    <xf numFmtId="0" fontId="4" fillId="2" borderId="3" xfId="16" applyFont="1" applyFill="1" applyBorder="1" applyAlignment="1">
      <alignment horizontal="left" wrapText="1"/>
    </xf>
    <xf numFmtId="0" fontId="4" fillId="2" borderId="6" xfId="17" applyFont="1" applyFill="1" applyBorder="1" applyAlignment="1">
      <alignment horizontal="left" wrapText="1"/>
    </xf>
    <xf numFmtId="0" fontId="4" fillId="2" borderId="7" xfId="18" applyFont="1" applyFill="1" applyBorder="1" applyAlignment="1">
      <alignment horizontal="left" wrapText="1"/>
    </xf>
    <xf numFmtId="0" fontId="4" fillId="2" borderId="5" xfId="7" applyFont="1" applyFill="1" applyBorder="1" applyAlignment="1">
      <alignment horizontal="left" vertical="top" wrapText="1"/>
    </xf>
    <xf numFmtId="0" fontId="4" fillId="2" borderId="2" xfId="4" applyFont="1" applyFill="1" applyBorder="1" applyAlignment="1">
      <alignment horizontal="left" vertical="top" wrapText="1"/>
    </xf>
    <xf numFmtId="0" fontId="4" fillId="2" borderId="3" xfId="5" applyFont="1" applyFill="1" applyBorder="1" applyAlignment="1">
      <alignment horizontal="left" vertical="top" wrapText="1"/>
    </xf>
    <xf numFmtId="0" fontId="6" fillId="2" borderId="1" xfId="128"/>
    <xf numFmtId="0" fontId="11" fillId="2" borderId="1" xfId="128" applyFont="1" applyAlignment="1">
      <alignment wrapText="1"/>
    </xf>
    <xf numFmtId="0" fontId="11" fillId="2" borderId="1" xfId="128" applyFont="1"/>
    <xf numFmtId="0" fontId="8" fillId="2" borderId="42" xfId="128" applyFont="1" applyBorder="1" applyAlignment="1">
      <alignment horizontal="center"/>
    </xf>
    <xf numFmtId="0" fontId="8" fillId="2" borderId="43" xfId="128" applyFont="1" applyBorder="1" applyAlignment="1">
      <alignment horizontal="center"/>
    </xf>
    <xf numFmtId="0" fontId="8" fillId="2" borderId="44" xfId="128" applyFont="1" applyBorder="1" applyAlignment="1">
      <alignment horizontal="center"/>
    </xf>
    <xf numFmtId="0" fontId="8" fillId="2" borderId="39" xfId="128" applyFont="1" applyBorder="1" applyAlignment="1">
      <alignment horizontal="center" vertical="center" wrapText="1"/>
    </xf>
    <xf numFmtId="0" fontId="8" fillId="2" borderId="45" xfId="128" applyFont="1" applyBorder="1" applyAlignment="1">
      <alignment horizontal="center" vertical="center" wrapText="1"/>
    </xf>
    <xf numFmtId="0" fontId="8" fillId="2" borderId="46" xfId="128" applyFont="1" applyBorder="1" applyAlignment="1">
      <alignment horizontal="center" vertical="center" wrapText="1"/>
    </xf>
    <xf numFmtId="22" fontId="11" fillId="2" borderId="1" xfId="128" applyNumberFormat="1" applyFont="1"/>
    <xf numFmtId="19" fontId="11" fillId="2" borderId="1" xfId="128" applyNumberFormat="1" applyFont="1"/>
    <xf numFmtId="0" fontId="6" fillId="2" borderId="47" xfId="128" applyBorder="1" applyAlignment="1">
      <alignment horizontal="center" vertical="center" wrapText="1"/>
    </xf>
    <xf numFmtId="3" fontId="6" fillId="2" borderId="47" xfId="128" applyNumberFormat="1" applyBorder="1" applyAlignment="1">
      <alignment vertical="center" wrapText="1"/>
    </xf>
    <xf numFmtId="3" fontId="6" fillId="2" borderId="39" xfId="128" applyNumberFormat="1" applyBorder="1" applyAlignment="1">
      <alignment vertical="center" wrapText="1"/>
    </xf>
    <xf numFmtId="0" fontId="8" fillId="2" borderId="47" xfId="128" applyFont="1" applyBorder="1" applyAlignment="1">
      <alignment horizontal="center" vertical="center" wrapText="1"/>
    </xf>
    <xf numFmtId="2" fontId="8" fillId="2" borderId="47" xfId="128" applyNumberFormat="1" applyFont="1" applyBorder="1" applyAlignment="1">
      <alignment vertical="center" wrapText="1"/>
    </xf>
    <xf numFmtId="2" fontId="8" fillId="2" borderId="39" xfId="128" applyNumberFormat="1" applyFont="1" applyBorder="1" applyAlignment="1">
      <alignment vertical="center" wrapText="1"/>
    </xf>
    <xf numFmtId="0" fontId="12" fillId="2" borderId="1" xfId="128" applyFont="1" applyAlignment="1">
      <alignment horizontal="center" wrapText="1"/>
    </xf>
    <xf numFmtId="0" fontId="6" fillId="2" borderId="39" xfId="128" applyBorder="1" applyAlignment="1">
      <alignment horizontal="center" wrapText="1"/>
    </xf>
    <xf numFmtId="0" fontId="6" fillId="2" borderId="48" xfId="128" applyBorder="1" applyAlignment="1">
      <alignment horizontal="center" vertical="center" wrapText="1"/>
    </xf>
    <xf numFmtId="0" fontId="6" fillId="2" borderId="45" xfId="128" applyBorder="1" applyAlignment="1">
      <alignment horizontal="center" vertical="center" wrapText="1"/>
    </xf>
    <xf numFmtId="0" fontId="6" fillId="2" borderId="46" xfId="128" applyBorder="1" applyAlignment="1">
      <alignment horizontal="center" vertical="center" wrapText="1"/>
    </xf>
    <xf numFmtId="0" fontId="6" fillId="2" borderId="47" xfId="128" applyBorder="1" applyAlignment="1">
      <alignment horizontal="center" vertical="center" wrapText="1"/>
    </xf>
    <xf numFmtId="0" fontId="6" fillId="2" borderId="49" xfId="128" applyBorder="1" applyAlignment="1">
      <alignment horizontal="center" vertical="center" wrapText="1"/>
    </xf>
    <xf numFmtId="173" fontId="6" fillId="2" borderId="50" xfId="128" applyNumberFormat="1" applyBorder="1" applyAlignment="1">
      <alignment horizontal="center" vertical="center" wrapText="1"/>
    </xf>
    <xf numFmtId="173" fontId="6" fillId="2" borderId="50" xfId="128" applyNumberFormat="1" applyBorder="1" applyAlignment="1">
      <alignment horizontal="center" vertical="center"/>
    </xf>
    <xf numFmtId="173" fontId="6" fillId="2" borderId="51" xfId="128" applyNumberFormat="1" applyBorder="1" applyAlignment="1">
      <alignment horizontal="center" vertical="center"/>
    </xf>
    <xf numFmtId="0" fontId="6" fillId="2" borderId="52" xfId="128" applyBorder="1" applyAlignment="1">
      <alignment horizontal="center" vertical="center" wrapText="1"/>
    </xf>
    <xf numFmtId="0" fontId="6" fillId="2" borderId="53" xfId="128" applyBorder="1" applyAlignment="1">
      <alignment horizontal="center" vertical="center"/>
    </xf>
    <xf numFmtId="173" fontId="6" fillId="2" borderId="40" xfId="128" applyNumberFormat="1" applyBorder="1" applyAlignment="1">
      <alignment horizontal="center" vertical="center"/>
    </xf>
    <xf numFmtId="173" fontId="6" fillId="2" borderId="40" xfId="128" applyNumberFormat="1" applyBorder="1" applyAlignment="1">
      <alignment horizontal="center" vertical="center" wrapText="1"/>
    </xf>
    <xf numFmtId="173" fontId="6" fillId="2" borderId="54" xfId="128" applyNumberFormat="1" applyBorder="1" applyAlignment="1">
      <alignment horizontal="center" vertical="center"/>
    </xf>
    <xf numFmtId="0" fontId="6" fillId="2" borderId="55" xfId="128" applyBorder="1" applyAlignment="1">
      <alignment horizontal="center" vertical="center" wrapText="1"/>
    </xf>
    <xf numFmtId="0" fontId="6" fillId="2" borderId="56" xfId="128" applyBorder="1" applyAlignment="1">
      <alignment horizontal="center" vertical="center"/>
    </xf>
    <xf numFmtId="173" fontId="6" fillId="2" borderId="57" xfId="128" applyNumberFormat="1" applyBorder="1" applyAlignment="1">
      <alignment horizontal="center" vertical="center" wrapText="1"/>
    </xf>
    <xf numFmtId="173" fontId="6" fillId="2" borderId="57" xfId="128" applyNumberFormat="1" applyBorder="1" applyAlignment="1">
      <alignment horizontal="center" vertical="center"/>
    </xf>
    <xf numFmtId="173" fontId="6" fillId="2" borderId="58" xfId="128" applyNumberFormat="1" applyBorder="1" applyAlignment="1">
      <alignment horizontal="center" vertical="center"/>
    </xf>
    <xf numFmtId="0" fontId="6" fillId="2" borderId="59" xfId="128" applyBorder="1" applyAlignment="1">
      <alignment horizontal="center" vertical="center" wrapText="1"/>
    </xf>
    <xf numFmtId="173" fontId="6" fillId="2" borderId="41" xfId="128" applyNumberFormat="1" applyBorder="1" applyAlignment="1">
      <alignment horizontal="center" vertical="center" wrapText="1"/>
    </xf>
    <xf numFmtId="173" fontId="6" fillId="2" borderId="41" xfId="128" applyNumberFormat="1" applyBorder="1" applyAlignment="1">
      <alignment horizontal="center" vertical="center"/>
    </xf>
    <xf numFmtId="173" fontId="6" fillId="2" borderId="60" xfId="128" applyNumberFormat="1" applyBorder="1" applyAlignment="1">
      <alignment horizontal="center" vertical="center"/>
    </xf>
    <xf numFmtId="0" fontId="6" fillId="2" borderId="61" xfId="128" applyBorder="1" applyAlignment="1">
      <alignment horizontal="center" vertical="center"/>
    </xf>
    <xf numFmtId="0" fontId="6" fillId="2" borderId="62" xfId="128" applyBorder="1" applyAlignment="1">
      <alignment horizontal="center" vertical="center"/>
    </xf>
    <xf numFmtId="0" fontId="8" fillId="5" borderId="46" xfId="128" applyFont="1" applyFill="1" applyBorder="1" applyAlignment="1">
      <alignment horizontal="center" vertical="center" wrapText="1"/>
    </xf>
    <xf numFmtId="3" fontId="6" fillId="5" borderId="47" xfId="128" applyNumberFormat="1" applyFill="1" applyBorder="1" applyAlignment="1">
      <alignment vertical="center" wrapText="1"/>
    </xf>
    <xf numFmtId="3" fontId="6" fillId="5" borderId="39" xfId="128" applyNumberFormat="1" applyFill="1" applyBorder="1" applyAlignment="1">
      <alignment vertical="center" wrapText="1"/>
    </xf>
    <xf numFmtId="2" fontId="6" fillId="5" borderId="47" xfId="128" applyNumberFormat="1" applyFill="1" applyBorder="1" applyAlignment="1">
      <alignment vertical="center" wrapText="1"/>
    </xf>
  </cellXfs>
  <cellStyles count="129">
    <cellStyle name="Normal" xfId="0" builtinId="0"/>
    <cellStyle name="Normal 2" xfId="128" xr:uid="{4F17B8D4-A54C-497E-8D03-149033E97D4A}"/>
    <cellStyle name="style1722622105723" xfId="1" xr:uid="{00000000-0005-0000-0000-000001000000}"/>
    <cellStyle name="style1722622105817" xfId="2" xr:uid="{00000000-0005-0000-0000-000002000000}"/>
    <cellStyle name="style1722622105864" xfId="3" xr:uid="{00000000-0005-0000-0000-000003000000}"/>
    <cellStyle name="style1722622105895" xfId="4" xr:uid="{00000000-0005-0000-0000-000004000000}"/>
    <cellStyle name="style1722622105958" xfId="5" xr:uid="{00000000-0005-0000-0000-000005000000}"/>
    <cellStyle name="style1722622105989" xfId="6" xr:uid="{00000000-0005-0000-0000-000006000000}"/>
    <cellStyle name="style1722622106052" xfId="7" xr:uid="{00000000-0005-0000-0000-000007000000}"/>
    <cellStyle name="style1722622106099" xfId="8" xr:uid="{00000000-0005-0000-0000-000008000000}"/>
    <cellStyle name="style1722622106152" xfId="9" xr:uid="{00000000-0005-0000-0000-000009000000}"/>
    <cellStyle name="style1722622106194" xfId="10" xr:uid="{00000000-0005-0000-0000-00000A000000}"/>
    <cellStyle name="style1722622106241" xfId="11" xr:uid="{00000000-0005-0000-0000-00000B000000}"/>
    <cellStyle name="style1722622106288" xfId="12" xr:uid="{00000000-0005-0000-0000-00000C000000}"/>
    <cellStyle name="style1722622106319" xfId="13" xr:uid="{00000000-0005-0000-0000-00000D000000}"/>
    <cellStyle name="style1722622106366" xfId="14" xr:uid="{00000000-0005-0000-0000-00000E000000}"/>
    <cellStyle name="style1722622106414" xfId="15" xr:uid="{00000000-0005-0000-0000-00000F000000}"/>
    <cellStyle name="style1722622106476" xfId="16" xr:uid="{00000000-0005-0000-0000-000010000000}"/>
    <cellStyle name="style1722622106539" xfId="17" xr:uid="{00000000-0005-0000-0000-000011000000}"/>
    <cellStyle name="style1722622106602" xfId="18" xr:uid="{00000000-0005-0000-0000-000012000000}"/>
    <cellStyle name="style1722622106665" xfId="19" xr:uid="{00000000-0005-0000-0000-000013000000}"/>
    <cellStyle name="style1722622106713" xfId="20" xr:uid="{00000000-0005-0000-0000-000014000000}"/>
    <cellStyle name="style1722622106775" xfId="21" xr:uid="{00000000-0005-0000-0000-000015000000}"/>
    <cellStyle name="style1722622106822" xfId="22" xr:uid="{00000000-0005-0000-0000-000016000000}"/>
    <cellStyle name="style1722622106916" xfId="23" xr:uid="{00000000-0005-0000-0000-000017000000}"/>
    <cellStyle name="style1722622106978" xfId="24" xr:uid="{00000000-0005-0000-0000-000018000000}"/>
    <cellStyle name="style1722622107057" xfId="25" xr:uid="{00000000-0005-0000-0000-000019000000}"/>
    <cellStyle name="style1722622107135" xfId="26" xr:uid="{00000000-0005-0000-0000-00001A000000}"/>
    <cellStyle name="style1722622107214" xfId="27" xr:uid="{00000000-0005-0000-0000-00001B000000}"/>
    <cellStyle name="style1722622107261" xfId="28" xr:uid="{00000000-0005-0000-0000-00001C000000}"/>
    <cellStyle name="style1722622107324" xfId="29" xr:uid="{00000000-0005-0000-0000-00001D000000}"/>
    <cellStyle name="style1722622107355" xfId="30" xr:uid="{00000000-0005-0000-0000-00001E000000}"/>
    <cellStyle name="style1722622107402" xfId="31" xr:uid="{00000000-0005-0000-0000-00001F000000}"/>
    <cellStyle name="style1722622107450" xfId="32" xr:uid="{00000000-0005-0000-0000-000020000000}"/>
    <cellStyle name="style1722622107481" xfId="33" xr:uid="{00000000-0005-0000-0000-000021000000}"/>
    <cellStyle name="style1722622107515" xfId="34" xr:uid="{00000000-0005-0000-0000-000022000000}"/>
    <cellStyle name="style1722622107544" xfId="35" xr:uid="{00000000-0005-0000-0000-000023000000}"/>
    <cellStyle name="style1722622107591" xfId="36" xr:uid="{00000000-0005-0000-0000-000024000000}"/>
    <cellStyle name="style1722622107638" xfId="37" xr:uid="{00000000-0005-0000-0000-000025000000}"/>
    <cellStyle name="style1722622107669" xfId="38" xr:uid="{00000000-0005-0000-0000-000026000000}"/>
    <cellStyle name="style1722622107700" xfId="39" xr:uid="{00000000-0005-0000-0000-000027000000}"/>
    <cellStyle name="style1722622107748" xfId="40" xr:uid="{00000000-0005-0000-0000-000028000000}"/>
    <cellStyle name="style1722622107779" xfId="41" xr:uid="{00000000-0005-0000-0000-000029000000}"/>
    <cellStyle name="style1722622107810" xfId="42" xr:uid="{00000000-0005-0000-0000-00002A000000}"/>
    <cellStyle name="style1722622107842" xfId="43" xr:uid="{00000000-0005-0000-0000-00002B000000}"/>
    <cellStyle name="style1722622107889" xfId="44" xr:uid="{00000000-0005-0000-0000-00002C000000}"/>
    <cellStyle name="style1722622107936" xfId="45" xr:uid="{00000000-0005-0000-0000-00002D000000}"/>
    <cellStyle name="style1722622107968" xfId="46" xr:uid="{00000000-0005-0000-0000-00002E000000}"/>
    <cellStyle name="style1722622107999" xfId="47" xr:uid="{00000000-0005-0000-0000-00002F000000}"/>
    <cellStyle name="style1722622108031" xfId="48" xr:uid="{00000000-0005-0000-0000-000030000000}"/>
    <cellStyle name="style1722622108093" xfId="49" xr:uid="{00000000-0005-0000-0000-000031000000}"/>
    <cellStyle name="style1722622108140" xfId="50" xr:uid="{00000000-0005-0000-0000-000032000000}"/>
    <cellStyle name="style1722622108219" xfId="51" xr:uid="{00000000-0005-0000-0000-000033000000}"/>
    <cellStyle name="style1722622108266" xfId="52" xr:uid="{00000000-0005-0000-0000-000034000000}"/>
    <cellStyle name="style1722622108316" xfId="53" xr:uid="{00000000-0005-0000-0000-000035000000}"/>
    <cellStyle name="style1722622108360" xfId="54" xr:uid="{00000000-0005-0000-0000-000036000000}"/>
    <cellStyle name="style1722622108391" xfId="55" xr:uid="{00000000-0005-0000-0000-000037000000}"/>
    <cellStyle name="style1722622108439" xfId="56" xr:uid="{00000000-0005-0000-0000-000038000000}"/>
    <cellStyle name="style1722622108470" xfId="57" xr:uid="{00000000-0005-0000-0000-000039000000}"/>
    <cellStyle name="style1722622108517" xfId="58" xr:uid="{00000000-0005-0000-0000-00003A000000}"/>
    <cellStyle name="style1722622108564" xfId="59" xr:uid="{00000000-0005-0000-0000-00003B000000}"/>
    <cellStyle name="style1722622108595" xfId="60" xr:uid="{00000000-0005-0000-0000-00003C000000}"/>
    <cellStyle name="style1722622108626" xfId="61" xr:uid="{00000000-0005-0000-0000-00003D000000}"/>
    <cellStyle name="style1722622108642" xfId="62" xr:uid="{00000000-0005-0000-0000-00003E000000}"/>
    <cellStyle name="style1722622108674" xfId="63" xr:uid="{00000000-0005-0000-0000-00003F000000}"/>
    <cellStyle name="style1722622108717" xfId="64" xr:uid="{00000000-0005-0000-0000-000040000000}"/>
    <cellStyle name="style1722622108736" xfId="65" xr:uid="{00000000-0005-0000-0000-000041000000}"/>
    <cellStyle name="style1722622108773" xfId="66" xr:uid="{00000000-0005-0000-0000-000042000000}"/>
    <cellStyle name="style1722622108799" xfId="67" xr:uid="{00000000-0005-0000-0000-000043000000}"/>
    <cellStyle name="style1722622108831" xfId="68" xr:uid="{00000000-0005-0000-0000-000044000000}"/>
    <cellStyle name="style1722622108862" xfId="69" xr:uid="{00000000-0005-0000-0000-000045000000}"/>
    <cellStyle name="style1722622108894" xfId="70" xr:uid="{00000000-0005-0000-0000-000046000000}"/>
    <cellStyle name="style1722622108925" xfId="71" xr:uid="{00000000-0005-0000-0000-000047000000}"/>
    <cellStyle name="style1722622108956" xfId="72" xr:uid="{00000000-0005-0000-0000-000048000000}"/>
    <cellStyle name="style1722622108988" xfId="73" xr:uid="{00000000-0005-0000-0000-000049000000}"/>
    <cellStyle name="style1722622109019" xfId="74" xr:uid="{00000000-0005-0000-0000-00004A000000}"/>
    <cellStyle name="style1722622109051" xfId="75" xr:uid="{00000000-0005-0000-0000-00004B000000}"/>
    <cellStyle name="style1722622109066" xfId="76" xr:uid="{00000000-0005-0000-0000-00004C000000}"/>
    <cellStyle name="style1722622109098" xfId="77" xr:uid="{00000000-0005-0000-0000-00004D000000}"/>
    <cellStyle name="style1722622109129" xfId="78" xr:uid="{00000000-0005-0000-0000-00004E000000}"/>
    <cellStyle name="style1722622109180" xfId="79" xr:uid="{00000000-0005-0000-0000-00004F000000}"/>
    <cellStyle name="style1722622109224" xfId="80" xr:uid="{00000000-0005-0000-0000-000050000000}"/>
    <cellStyle name="style1722622109255" xfId="81" xr:uid="{00000000-0005-0000-0000-000051000000}"/>
    <cellStyle name="style1722622109286" xfId="82" xr:uid="{00000000-0005-0000-0000-000052000000}"/>
    <cellStyle name="style1722622109318" xfId="83" xr:uid="{00000000-0005-0000-0000-000053000000}"/>
    <cellStyle name="style1722622109349" xfId="84" xr:uid="{00000000-0005-0000-0000-000054000000}"/>
    <cellStyle name="style1722622109396" xfId="85" xr:uid="{00000000-0005-0000-0000-000055000000}"/>
    <cellStyle name="style1722622109427" xfId="86" xr:uid="{00000000-0005-0000-0000-000056000000}"/>
    <cellStyle name="style1722622109459" xfId="87" xr:uid="{00000000-0005-0000-0000-000057000000}"/>
    <cellStyle name="style1722622109490" xfId="88" xr:uid="{00000000-0005-0000-0000-000058000000}"/>
    <cellStyle name="style1722622109537" xfId="89" xr:uid="{00000000-0005-0000-0000-000059000000}"/>
    <cellStyle name="style1722622109568" xfId="90" xr:uid="{00000000-0005-0000-0000-00005A000000}"/>
    <cellStyle name="style1722622109600" xfId="91" xr:uid="{00000000-0005-0000-0000-00005B000000}"/>
    <cellStyle name="style1722622109631" xfId="92" xr:uid="{00000000-0005-0000-0000-00005C000000}"/>
    <cellStyle name="style1722622109647" xfId="93" xr:uid="{00000000-0005-0000-0000-00005D000000}"/>
    <cellStyle name="style1722622109694" xfId="94" xr:uid="{00000000-0005-0000-0000-00005E000000}"/>
    <cellStyle name="style1722622109718" xfId="95" xr:uid="{00000000-0005-0000-0000-00005F000000}"/>
    <cellStyle name="style1722622109741" xfId="96" xr:uid="{00000000-0005-0000-0000-000060000000}"/>
    <cellStyle name="style1722622109772" xfId="97" xr:uid="{00000000-0005-0000-0000-000061000000}"/>
    <cellStyle name="style1722622109814" xfId="98" xr:uid="{00000000-0005-0000-0000-000062000000}"/>
    <cellStyle name="style1722622109834" xfId="99" xr:uid="{00000000-0005-0000-0000-000063000000}"/>
    <cellStyle name="style1722622109866" xfId="100" xr:uid="{00000000-0005-0000-0000-000064000000}"/>
    <cellStyle name="style1722622109897" xfId="101" xr:uid="{00000000-0005-0000-0000-000065000000}"/>
    <cellStyle name="style1722622109929" xfId="102" xr:uid="{00000000-0005-0000-0000-000066000000}"/>
    <cellStyle name="style1722622109975" xfId="103" xr:uid="{00000000-0005-0000-0000-000067000000}"/>
    <cellStyle name="style1722622110007" xfId="104" xr:uid="{00000000-0005-0000-0000-000068000000}"/>
    <cellStyle name="style1722622110776" xfId="105" xr:uid="{00000000-0005-0000-0000-000069000000}"/>
    <cellStyle name="style1722622110807" xfId="106" xr:uid="{00000000-0005-0000-0000-00006A000000}"/>
    <cellStyle name="style1722622110838" xfId="107" xr:uid="{00000000-0005-0000-0000-00006B000000}"/>
    <cellStyle name="style1722622110870" xfId="108" xr:uid="{00000000-0005-0000-0000-00006C000000}"/>
    <cellStyle name="style1722622110901" xfId="109" xr:uid="{00000000-0005-0000-0000-00006D000000}"/>
    <cellStyle name="style1722622110933" xfId="110" xr:uid="{00000000-0005-0000-0000-00006E000000}"/>
    <cellStyle name="style1722622110964" xfId="111" xr:uid="{00000000-0005-0000-0000-00006F000000}"/>
    <cellStyle name="style1722622110995" xfId="112" xr:uid="{00000000-0005-0000-0000-000070000000}"/>
    <cellStyle name="style1722622111027" xfId="113" xr:uid="{00000000-0005-0000-0000-000071000000}"/>
    <cellStyle name="style1722622111058" xfId="114" xr:uid="{00000000-0005-0000-0000-000072000000}"/>
    <cellStyle name="style1722622111089" xfId="115" xr:uid="{00000000-0005-0000-0000-000073000000}"/>
    <cellStyle name="style1722622111122" xfId="116" xr:uid="{00000000-0005-0000-0000-000074000000}"/>
    <cellStyle name="style1722622111184" xfId="117" xr:uid="{00000000-0005-0000-0000-000075000000}"/>
    <cellStyle name="style1722622111199" xfId="118" xr:uid="{00000000-0005-0000-0000-000076000000}"/>
    <cellStyle name="style1722622111231" xfId="119" xr:uid="{00000000-0005-0000-0000-000077000000}"/>
    <cellStyle name="style1722622111278" xfId="120" xr:uid="{00000000-0005-0000-0000-000078000000}"/>
    <cellStyle name="style1722622111325" xfId="121" xr:uid="{00000000-0005-0000-0000-000079000000}"/>
    <cellStyle name="style1722622111388" xfId="122" xr:uid="{00000000-0005-0000-0000-00007A000000}"/>
    <cellStyle name="style1722622111451" xfId="123" xr:uid="{00000000-0005-0000-0000-00007B000000}"/>
    <cellStyle name="style1722622111498" xfId="124" xr:uid="{00000000-0005-0000-0000-00007C000000}"/>
    <cellStyle name="style1722622111561" xfId="125" xr:uid="{00000000-0005-0000-0000-00007D000000}"/>
    <cellStyle name="style1722622111623" xfId="126" xr:uid="{00000000-0005-0000-0000-00007E000000}"/>
    <cellStyle name="style1722622111702" xfId="127" xr:uid="{00000000-0005-0000-0000-00007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95</xdr:row>
      <xdr:rowOff>0</xdr:rowOff>
    </xdr:from>
    <xdr:to>
      <xdr:col>4</xdr:col>
      <xdr:colOff>247650</xdr:colOff>
      <xdr:row>96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5" cy="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4</xdr:col>
      <xdr:colOff>247650</xdr:colOff>
      <xdr:row>97</xdr:row>
      <xdr:rowOff>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25" cy="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4"/>
  <sheetViews>
    <sheetView workbookViewId="0">
      <selection activeCell="D131" sqref="D131"/>
    </sheetView>
  </sheetViews>
  <sheetFormatPr defaultRowHeight="14.5" x14ac:dyDescent="0.35"/>
  <cols>
    <col min="1" max="1" width="21.08984375" customWidth="1"/>
    <col min="2" max="2" width="22.7265625" customWidth="1"/>
    <col min="3" max="3" width="30.6328125" customWidth="1"/>
    <col min="4" max="4" width="11.08984375" customWidth="1"/>
    <col min="5" max="5" width="13.36328125" customWidth="1"/>
    <col min="6" max="6" width="11.08984375" customWidth="1"/>
    <col min="7" max="8" width="13.6328125" customWidth="1"/>
    <col min="9" max="9" width="9.90625" customWidth="1"/>
    <col min="10" max="10" width="10.1796875" customWidth="1"/>
  </cols>
  <sheetData>
    <row r="1" spans="1:3" x14ac:dyDescent="0.35">
      <c r="A1" s="1" t="s">
        <v>0</v>
      </c>
    </row>
    <row r="2" spans="1:3" x14ac:dyDescent="0.35">
      <c r="A2" s="1" t="s">
        <v>1</v>
      </c>
    </row>
    <row r="3" spans="1:3" x14ac:dyDescent="0.35">
      <c r="A3" s="1" t="s">
        <v>2</v>
      </c>
    </row>
    <row r="4" spans="1:3" x14ac:dyDescent="0.35">
      <c r="A4" s="1" t="s">
        <v>3</v>
      </c>
    </row>
    <row r="5" spans="1:3" x14ac:dyDescent="0.35">
      <c r="A5" s="1" t="s">
        <v>4</v>
      </c>
    </row>
    <row r="8" spans="1:3" ht="18" x14ac:dyDescent="0.4">
      <c r="A8" s="2" t="s">
        <v>5</v>
      </c>
    </row>
    <row r="10" spans="1:3" ht="18" customHeight="1" x14ac:dyDescent="0.35">
      <c r="A10" s="122" t="s">
        <v>6</v>
      </c>
      <c r="B10" s="122"/>
      <c r="C10" s="122"/>
    </row>
    <row r="11" spans="1:3" ht="15" customHeight="1" x14ac:dyDescent="0.35">
      <c r="A11" s="142" t="s">
        <v>7</v>
      </c>
      <c r="B11" s="143"/>
      <c r="C11" s="6" t="s">
        <v>8</v>
      </c>
    </row>
    <row r="12" spans="1:3" ht="15" customHeight="1" x14ac:dyDescent="0.35">
      <c r="A12" s="130" t="s">
        <v>9</v>
      </c>
      <c r="B12" s="141"/>
      <c r="C12" s="7" t="s">
        <v>10</v>
      </c>
    </row>
    <row r="13" spans="1:3" ht="15" customHeight="1" x14ac:dyDescent="0.35">
      <c r="A13" s="130" t="s">
        <v>11</v>
      </c>
      <c r="B13" s="4" t="s">
        <v>12</v>
      </c>
      <c r="C13" s="7" t="s">
        <v>13</v>
      </c>
    </row>
    <row r="14" spans="1:3" ht="15" customHeight="1" x14ac:dyDescent="0.35">
      <c r="A14" s="130"/>
      <c r="B14" s="4" t="s">
        <v>14</v>
      </c>
      <c r="C14" s="7" t="s">
        <v>15</v>
      </c>
    </row>
    <row r="15" spans="1:3" ht="15" customHeight="1" x14ac:dyDescent="0.35">
      <c r="A15" s="130"/>
      <c r="B15" s="4" t="s">
        <v>16</v>
      </c>
      <c r="C15" s="7" t="s">
        <v>15</v>
      </c>
    </row>
    <row r="16" spans="1:3" ht="15" customHeight="1" x14ac:dyDescent="0.35">
      <c r="A16" s="130"/>
      <c r="B16" s="4" t="s">
        <v>17</v>
      </c>
      <c r="C16" s="7" t="s">
        <v>15</v>
      </c>
    </row>
    <row r="17" spans="1:10" ht="28" customHeight="1" x14ac:dyDescent="0.35">
      <c r="A17" s="130"/>
      <c r="B17" s="4" t="s">
        <v>18</v>
      </c>
      <c r="C17" s="8">
        <v>24</v>
      </c>
    </row>
    <row r="18" spans="1:10" ht="25" customHeight="1" x14ac:dyDescent="0.35">
      <c r="A18" s="130" t="s">
        <v>19</v>
      </c>
      <c r="B18" s="4" t="s">
        <v>20</v>
      </c>
      <c r="C18" s="7" t="s">
        <v>21</v>
      </c>
    </row>
    <row r="19" spans="1:10" ht="40" customHeight="1" x14ac:dyDescent="0.35">
      <c r="A19" s="130"/>
      <c r="B19" s="4" t="s">
        <v>22</v>
      </c>
      <c r="C19" s="7" t="s">
        <v>23</v>
      </c>
    </row>
    <row r="20" spans="1:10" ht="81" customHeight="1" x14ac:dyDescent="0.35">
      <c r="A20" s="130" t="s">
        <v>24</v>
      </c>
      <c r="B20" s="141"/>
      <c r="C20" s="7" t="s">
        <v>25</v>
      </c>
    </row>
    <row r="21" spans="1:10" ht="15" customHeight="1" x14ac:dyDescent="0.35">
      <c r="A21" s="130" t="s">
        <v>26</v>
      </c>
      <c r="B21" s="4" t="s">
        <v>27</v>
      </c>
      <c r="C21" s="9" t="s">
        <v>28</v>
      </c>
    </row>
    <row r="22" spans="1:10" ht="15" customHeight="1" x14ac:dyDescent="0.35">
      <c r="A22" s="132"/>
      <c r="B22" s="5" t="s">
        <v>29</v>
      </c>
      <c r="C22" s="10" t="s">
        <v>30</v>
      </c>
    </row>
    <row r="24" spans="1:10" ht="18" customHeight="1" x14ac:dyDescent="0.35">
      <c r="A24" s="122" t="s">
        <v>31</v>
      </c>
      <c r="B24" s="122"/>
      <c r="C24" s="122"/>
      <c r="D24" s="122"/>
      <c r="E24" s="122"/>
      <c r="F24" s="122"/>
      <c r="G24" s="122"/>
      <c r="H24" s="122"/>
      <c r="I24" s="122"/>
      <c r="J24" s="122"/>
    </row>
    <row r="25" spans="1:10" ht="28" customHeight="1" x14ac:dyDescent="0.35">
      <c r="A25" s="137"/>
      <c r="B25" s="138"/>
      <c r="C25" s="125" t="s">
        <v>32</v>
      </c>
      <c r="D25" s="127" t="s">
        <v>33</v>
      </c>
      <c r="E25" s="127" t="s">
        <v>34</v>
      </c>
      <c r="F25" s="127" t="s">
        <v>35</v>
      </c>
      <c r="G25" s="127" t="s">
        <v>36</v>
      </c>
      <c r="H25" s="127"/>
      <c r="I25" s="127" t="s">
        <v>37</v>
      </c>
      <c r="J25" s="128" t="s">
        <v>38</v>
      </c>
    </row>
    <row r="26" spans="1:10" ht="15" customHeight="1" x14ac:dyDescent="0.35">
      <c r="A26" s="139"/>
      <c r="B26" s="140"/>
      <c r="C26" s="126"/>
      <c r="D26" s="135"/>
      <c r="E26" s="135"/>
      <c r="F26" s="135"/>
      <c r="G26" s="11" t="s">
        <v>39</v>
      </c>
      <c r="H26" s="11" t="s">
        <v>40</v>
      </c>
      <c r="I26" s="135"/>
      <c r="J26" s="136"/>
    </row>
    <row r="27" spans="1:10" ht="15" customHeight="1" x14ac:dyDescent="0.35">
      <c r="A27" s="129" t="s">
        <v>41</v>
      </c>
      <c r="B27" s="13" t="s">
        <v>42</v>
      </c>
      <c r="C27" s="16">
        <v>3</v>
      </c>
      <c r="D27" s="17">
        <v>6.6666666666666671E-3</v>
      </c>
      <c r="E27" s="18">
        <v>5.773502691896258E-3</v>
      </c>
      <c r="F27" s="18">
        <v>3.3333333333333335E-3</v>
      </c>
      <c r="G27" s="17">
        <v>-7.6755090991648765E-3</v>
      </c>
      <c r="H27" s="17">
        <v>2.1008842432498211E-2</v>
      </c>
      <c r="I27" s="19">
        <v>0</v>
      </c>
      <c r="J27" s="20">
        <v>0.01</v>
      </c>
    </row>
    <row r="28" spans="1:10" ht="15" customHeight="1" x14ac:dyDescent="0.35">
      <c r="A28" s="130"/>
      <c r="B28" s="14" t="s">
        <v>43</v>
      </c>
      <c r="C28" s="21">
        <v>3</v>
      </c>
      <c r="D28" s="22">
        <v>0</v>
      </c>
      <c r="E28" s="23">
        <v>0</v>
      </c>
      <c r="F28" s="23">
        <v>0</v>
      </c>
      <c r="G28" s="22">
        <v>0</v>
      </c>
      <c r="H28" s="22">
        <v>0</v>
      </c>
      <c r="I28" s="24">
        <v>0</v>
      </c>
      <c r="J28" s="25">
        <v>0</v>
      </c>
    </row>
    <row r="29" spans="1:10" ht="15" customHeight="1" x14ac:dyDescent="0.35">
      <c r="A29" s="130"/>
      <c r="B29" s="14" t="s">
        <v>44</v>
      </c>
      <c r="C29" s="21">
        <v>3</v>
      </c>
      <c r="D29" s="26">
        <v>-3.3333333333333335E-3</v>
      </c>
      <c r="E29" s="27">
        <v>5.773502691896258E-3</v>
      </c>
      <c r="F29" s="27">
        <v>3.3333333333333335E-3</v>
      </c>
      <c r="G29" s="26">
        <v>-1.7675509099164877E-2</v>
      </c>
      <c r="H29" s="26">
        <v>1.100884243249821E-2</v>
      </c>
      <c r="I29" s="28">
        <v>-0.01</v>
      </c>
      <c r="J29" s="25">
        <v>0</v>
      </c>
    </row>
    <row r="30" spans="1:10" ht="15" customHeight="1" x14ac:dyDescent="0.35">
      <c r="A30" s="130"/>
      <c r="B30" s="14" t="s">
        <v>45</v>
      </c>
      <c r="C30" s="21">
        <v>3</v>
      </c>
      <c r="D30" s="26">
        <v>-3.3333333333333335E-3</v>
      </c>
      <c r="E30" s="27">
        <v>5.773502691896258E-3</v>
      </c>
      <c r="F30" s="27">
        <v>3.3333333333333335E-3</v>
      </c>
      <c r="G30" s="26">
        <v>-1.7675509099164877E-2</v>
      </c>
      <c r="H30" s="26">
        <v>1.100884243249821E-2</v>
      </c>
      <c r="I30" s="28">
        <v>-0.01</v>
      </c>
      <c r="J30" s="25">
        <v>0</v>
      </c>
    </row>
    <row r="31" spans="1:10" ht="15" customHeight="1" x14ac:dyDescent="0.35">
      <c r="A31" s="130"/>
      <c r="B31" s="14" t="s">
        <v>46</v>
      </c>
      <c r="C31" s="21">
        <v>3</v>
      </c>
      <c r="D31" s="26">
        <v>-6.6666666666666671E-3</v>
      </c>
      <c r="E31" s="27">
        <v>5.773502691896258E-3</v>
      </c>
      <c r="F31" s="27">
        <v>3.3333333333333335E-3</v>
      </c>
      <c r="G31" s="26">
        <v>-2.1008842432498211E-2</v>
      </c>
      <c r="H31" s="26">
        <v>7.6755090991648765E-3</v>
      </c>
      <c r="I31" s="28">
        <v>-0.01</v>
      </c>
      <c r="J31" s="25">
        <v>0</v>
      </c>
    </row>
    <row r="32" spans="1:10" ht="15" customHeight="1" x14ac:dyDescent="0.35">
      <c r="A32" s="130"/>
      <c r="B32" s="14" t="s">
        <v>47</v>
      </c>
      <c r="C32" s="21">
        <v>3</v>
      </c>
      <c r="D32" s="22">
        <v>0</v>
      </c>
      <c r="E32" s="23">
        <v>0</v>
      </c>
      <c r="F32" s="23">
        <v>0</v>
      </c>
      <c r="G32" s="22">
        <v>0</v>
      </c>
      <c r="H32" s="22">
        <v>0</v>
      </c>
      <c r="I32" s="24">
        <v>0</v>
      </c>
      <c r="J32" s="25">
        <v>0</v>
      </c>
    </row>
    <row r="33" spans="1:10" ht="15" customHeight="1" x14ac:dyDescent="0.35">
      <c r="A33" s="130"/>
      <c r="B33" s="14" t="s">
        <v>48</v>
      </c>
      <c r="C33" s="21">
        <v>3</v>
      </c>
      <c r="D33" s="22">
        <v>0</v>
      </c>
      <c r="E33" s="23">
        <v>0</v>
      </c>
      <c r="F33" s="23">
        <v>0</v>
      </c>
      <c r="G33" s="22">
        <v>0</v>
      </c>
      <c r="H33" s="22">
        <v>0</v>
      </c>
      <c r="I33" s="24">
        <v>0</v>
      </c>
      <c r="J33" s="25">
        <v>0</v>
      </c>
    </row>
    <row r="34" spans="1:10" ht="15" customHeight="1" x14ac:dyDescent="0.35">
      <c r="A34" s="130"/>
      <c r="B34" s="14" t="s">
        <v>49</v>
      </c>
      <c r="C34" s="21">
        <v>3</v>
      </c>
      <c r="D34" s="22">
        <v>0</v>
      </c>
      <c r="E34" s="23">
        <v>0</v>
      </c>
      <c r="F34" s="23">
        <v>0</v>
      </c>
      <c r="G34" s="22">
        <v>0</v>
      </c>
      <c r="H34" s="22">
        <v>0</v>
      </c>
      <c r="I34" s="24">
        <v>0</v>
      </c>
      <c r="J34" s="25">
        <v>0</v>
      </c>
    </row>
    <row r="35" spans="1:10" ht="15" customHeight="1" x14ac:dyDescent="0.35">
      <c r="A35" s="131"/>
      <c r="B35" s="15" t="s">
        <v>50</v>
      </c>
      <c r="C35" s="29">
        <v>24</v>
      </c>
      <c r="D35" s="30">
        <v>-8.3333333333333339E-4</v>
      </c>
      <c r="E35" s="31">
        <v>5.0361015518533489E-3</v>
      </c>
      <c r="F35" s="31">
        <v>1.0279899245732686E-3</v>
      </c>
      <c r="G35" s="30">
        <v>-2.959892514235795E-3</v>
      </c>
      <c r="H35" s="30">
        <v>1.2932258475691282E-3</v>
      </c>
      <c r="I35" s="32">
        <v>-0.01</v>
      </c>
      <c r="J35" s="33">
        <v>0.01</v>
      </c>
    </row>
    <row r="36" spans="1:10" ht="15" customHeight="1" x14ac:dyDescent="0.35">
      <c r="A36" s="131" t="s">
        <v>51</v>
      </c>
      <c r="B36" s="14" t="s">
        <v>42</v>
      </c>
      <c r="C36" s="21">
        <v>3</v>
      </c>
      <c r="D36" s="26">
        <v>0.30666666666666664</v>
      </c>
      <c r="E36" s="27">
        <v>5.7735026918962632E-3</v>
      </c>
      <c r="F36" s="27">
        <v>3.3333333333333366E-3</v>
      </c>
      <c r="G36" s="26">
        <v>0.29232449090083507</v>
      </c>
      <c r="H36" s="26">
        <v>0.32100884243249822</v>
      </c>
      <c r="I36" s="28">
        <v>0.3</v>
      </c>
      <c r="J36" s="34">
        <v>0.31</v>
      </c>
    </row>
    <row r="37" spans="1:10" ht="15" customHeight="1" x14ac:dyDescent="0.35">
      <c r="A37" s="130"/>
      <c r="B37" s="14" t="s">
        <v>43</v>
      </c>
      <c r="C37" s="21">
        <v>3</v>
      </c>
      <c r="D37" s="26">
        <v>0.17</v>
      </c>
      <c r="E37" s="27">
        <v>9.9999999999999881E-3</v>
      </c>
      <c r="F37" s="27">
        <v>5.773502691896251E-3</v>
      </c>
      <c r="G37" s="26">
        <v>0.14515862288249673</v>
      </c>
      <c r="H37" s="26">
        <v>0.19484137711750329</v>
      </c>
      <c r="I37" s="28">
        <v>0.16</v>
      </c>
      <c r="J37" s="34">
        <v>0.18</v>
      </c>
    </row>
    <row r="38" spans="1:10" ht="15" customHeight="1" x14ac:dyDescent="0.35">
      <c r="A38" s="130"/>
      <c r="B38" s="14" t="s">
        <v>44</v>
      </c>
      <c r="C38" s="21">
        <v>3</v>
      </c>
      <c r="D38" s="26">
        <v>0.12666666666666668</v>
      </c>
      <c r="E38" s="27">
        <v>5.7735026918962632E-3</v>
      </c>
      <c r="F38" s="27">
        <v>3.3333333333333366E-3</v>
      </c>
      <c r="G38" s="26">
        <v>0.11232449090083511</v>
      </c>
      <c r="H38" s="26">
        <v>0.14100884243249823</v>
      </c>
      <c r="I38" s="28">
        <v>0.12</v>
      </c>
      <c r="J38" s="34">
        <v>0.13</v>
      </c>
    </row>
    <row r="39" spans="1:10" ht="15" customHeight="1" x14ac:dyDescent="0.35">
      <c r="A39" s="130"/>
      <c r="B39" s="14" t="s">
        <v>45</v>
      </c>
      <c r="C39" s="21">
        <v>3</v>
      </c>
      <c r="D39" s="26">
        <v>5.000000000000001E-2</v>
      </c>
      <c r="E39" s="27">
        <v>1.7320508075688777E-2</v>
      </c>
      <c r="F39" s="27">
        <v>1.0000000000000002E-2</v>
      </c>
      <c r="G39" s="26">
        <v>6.9734727025053738E-3</v>
      </c>
      <c r="H39" s="26">
        <v>9.3026527297494652E-2</v>
      </c>
      <c r="I39" s="28">
        <v>0.04</v>
      </c>
      <c r="J39" s="34">
        <v>7.0000000000000007E-2</v>
      </c>
    </row>
    <row r="40" spans="1:10" ht="15" customHeight="1" x14ac:dyDescent="0.35">
      <c r="A40" s="130"/>
      <c r="B40" s="14" t="s">
        <v>46</v>
      </c>
      <c r="C40" s="21">
        <v>3</v>
      </c>
      <c r="D40" s="26">
        <v>0.03</v>
      </c>
      <c r="E40" s="23">
        <v>0</v>
      </c>
      <c r="F40" s="23">
        <v>0</v>
      </c>
      <c r="G40" s="26">
        <v>0.03</v>
      </c>
      <c r="H40" s="26">
        <v>0.03</v>
      </c>
      <c r="I40" s="28">
        <v>0.03</v>
      </c>
      <c r="J40" s="34">
        <v>0.03</v>
      </c>
    </row>
    <row r="41" spans="1:10" ht="15" customHeight="1" x14ac:dyDescent="0.35">
      <c r="A41" s="130"/>
      <c r="B41" s="14" t="s">
        <v>47</v>
      </c>
      <c r="C41" s="21">
        <v>3</v>
      </c>
      <c r="D41" s="26">
        <v>0.02</v>
      </c>
      <c r="E41" s="23">
        <v>0</v>
      </c>
      <c r="F41" s="23">
        <v>0</v>
      </c>
      <c r="G41" s="26">
        <v>0.02</v>
      </c>
      <c r="H41" s="26">
        <v>0.02</v>
      </c>
      <c r="I41" s="28">
        <v>0.02</v>
      </c>
      <c r="J41" s="34">
        <v>0.02</v>
      </c>
    </row>
    <row r="42" spans="1:10" ht="15" customHeight="1" x14ac:dyDescent="0.35">
      <c r="A42" s="130"/>
      <c r="B42" s="14" t="s">
        <v>48</v>
      </c>
      <c r="C42" s="21">
        <v>3</v>
      </c>
      <c r="D42" s="26">
        <v>1.6666666666666666E-2</v>
      </c>
      <c r="E42" s="27">
        <v>5.773502691896258E-3</v>
      </c>
      <c r="F42" s="27">
        <v>3.3333333333333335E-3</v>
      </c>
      <c r="G42" s="26">
        <v>2.3244909008351229E-3</v>
      </c>
      <c r="H42" s="26">
        <v>3.1008842432498209E-2</v>
      </c>
      <c r="I42" s="28">
        <v>0.01</v>
      </c>
      <c r="J42" s="34">
        <v>0.02</v>
      </c>
    </row>
    <row r="43" spans="1:10" ht="15" customHeight="1" x14ac:dyDescent="0.35">
      <c r="A43" s="130"/>
      <c r="B43" s="14" t="s">
        <v>49</v>
      </c>
      <c r="C43" s="21">
        <v>3</v>
      </c>
      <c r="D43" s="26">
        <v>-6.6666666666666671E-3</v>
      </c>
      <c r="E43" s="27">
        <v>5.773502691896258E-3</v>
      </c>
      <c r="F43" s="27">
        <v>3.3333333333333335E-3</v>
      </c>
      <c r="G43" s="26">
        <v>-2.1008842432498211E-2</v>
      </c>
      <c r="H43" s="26">
        <v>7.6755090991648765E-3</v>
      </c>
      <c r="I43" s="28">
        <v>-0.01</v>
      </c>
      <c r="J43" s="25">
        <v>0</v>
      </c>
    </row>
    <row r="44" spans="1:10" ht="15" customHeight="1" x14ac:dyDescent="0.35">
      <c r="A44" s="132"/>
      <c r="B44" s="5" t="s">
        <v>50</v>
      </c>
      <c r="C44" s="35">
        <v>24</v>
      </c>
      <c r="D44" s="36">
        <v>8.9166666666666672E-2</v>
      </c>
      <c r="E44" s="37">
        <v>0.10206207261596574</v>
      </c>
      <c r="F44" s="37">
        <v>2.0833333333333332E-2</v>
      </c>
      <c r="G44" s="36">
        <v>4.6069633116272546E-2</v>
      </c>
      <c r="H44" s="36">
        <v>0.1322637002170608</v>
      </c>
      <c r="I44" s="38">
        <v>-0.01</v>
      </c>
      <c r="J44" s="39">
        <v>0.31</v>
      </c>
    </row>
    <row r="46" spans="1:10" ht="18" customHeight="1" x14ac:dyDescent="0.35">
      <c r="A46" s="122" t="s">
        <v>52</v>
      </c>
      <c r="B46" s="122"/>
      <c r="C46" s="122"/>
      <c r="D46" s="122"/>
      <c r="E46" s="122"/>
      <c r="F46" s="122"/>
      <c r="G46" s="122"/>
    </row>
    <row r="47" spans="1:10" ht="28" customHeight="1" x14ac:dyDescent="0.35">
      <c r="A47" s="133"/>
      <c r="B47" s="134"/>
      <c r="C47" s="40" t="s">
        <v>53</v>
      </c>
      <c r="D47" s="41" t="s">
        <v>54</v>
      </c>
      <c r="E47" s="41" t="s">
        <v>55</v>
      </c>
      <c r="F47" s="41" t="s">
        <v>56</v>
      </c>
      <c r="G47" s="42" t="s">
        <v>57</v>
      </c>
    </row>
    <row r="48" spans="1:10" ht="15" customHeight="1" x14ac:dyDescent="0.35">
      <c r="A48" s="129" t="s">
        <v>41</v>
      </c>
      <c r="B48" s="3" t="s">
        <v>58</v>
      </c>
      <c r="C48" s="43">
        <v>3.1666666666666665E-4</v>
      </c>
      <c r="D48" s="44">
        <v>7</v>
      </c>
      <c r="E48" s="45">
        <v>4.5238095238095238E-5</v>
      </c>
      <c r="F48" s="46">
        <v>2.714285714285714</v>
      </c>
      <c r="G48" s="47">
        <v>4.6504838507103262E-2</v>
      </c>
    </row>
    <row r="49" spans="1:7" ht="15" customHeight="1" x14ac:dyDescent="0.35">
      <c r="A49" s="130"/>
      <c r="B49" s="4" t="s">
        <v>59</v>
      </c>
      <c r="C49" s="48">
        <v>2.6666666666666668E-4</v>
      </c>
      <c r="D49" s="49">
        <v>16</v>
      </c>
      <c r="E49" s="50">
        <v>1.6666666666666667E-5</v>
      </c>
      <c r="F49" s="51"/>
      <c r="G49" s="52"/>
    </row>
    <row r="50" spans="1:7" ht="15" customHeight="1" x14ac:dyDescent="0.35">
      <c r="A50" s="131"/>
      <c r="B50" s="15" t="s">
        <v>50</v>
      </c>
      <c r="C50" s="53">
        <v>5.8333333333333327E-4</v>
      </c>
      <c r="D50" s="54">
        <v>23</v>
      </c>
      <c r="E50" s="55"/>
      <c r="F50" s="55"/>
      <c r="G50" s="56"/>
    </row>
    <row r="51" spans="1:7" ht="15" customHeight="1" x14ac:dyDescent="0.35">
      <c r="A51" s="131" t="s">
        <v>51</v>
      </c>
      <c r="B51" s="4" t="s">
        <v>58</v>
      </c>
      <c r="C51" s="48">
        <v>0.23851666666666663</v>
      </c>
      <c r="D51" s="49">
        <v>7</v>
      </c>
      <c r="E51" s="50">
        <v>3.407380952380952E-2</v>
      </c>
      <c r="F51" s="57">
        <v>511.10714285714278</v>
      </c>
      <c r="G51" s="58">
        <v>1.3573785667177963E-17</v>
      </c>
    </row>
    <row r="52" spans="1:7" ht="15" customHeight="1" x14ac:dyDescent="0.35">
      <c r="A52" s="130"/>
      <c r="B52" s="4" t="s">
        <v>59</v>
      </c>
      <c r="C52" s="48">
        <v>1.0666666666666667E-3</v>
      </c>
      <c r="D52" s="49">
        <v>16</v>
      </c>
      <c r="E52" s="50">
        <v>6.666666666666667E-5</v>
      </c>
      <c r="F52" s="51"/>
      <c r="G52" s="52"/>
    </row>
    <row r="53" spans="1:7" ht="15" customHeight="1" x14ac:dyDescent="0.35">
      <c r="A53" s="132"/>
      <c r="B53" s="5" t="s">
        <v>50</v>
      </c>
      <c r="C53" s="59">
        <v>0.23958333333333329</v>
      </c>
      <c r="D53" s="60">
        <v>23</v>
      </c>
      <c r="E53" s="61"/>
      <c r="F53" s="61"/>
      <c r="G53" s="62"/>
    </row>
    <row r="56" spans="1:7" ht="18" x14ac:dyDescent="0.4">
      <c r="A56" s="2" t="s">
        <v>60</v>
      </c>
    </row>
    <row r="59" spans="1:7" ht="18" x14ac:dyDescent="0.4">
      <c r="A59" s="2" t="s">
        <v>61</v>
      </c>
    </row>
    <row r="61" spans="1:7" ht="18" customHeight="1" x14ac:dyDescent="0.35">
      <c r="A61" s="122" t="s">
        <v>41</v>
      </c>
      <c r="B61" s="122"/>
      <c r="C61" s="122"/>
      <c r="D61" s="122"/>
    </row>
    <row r="62" spans="1:7" ht="15" customHeight="1" x14ac:dyDescent="0.35">
      <c r="A62" s="63" t="s">
        <v>62</v>
      </c>
    </row>
    <row r="63" spans="1:7" ht="15" customHeight="1" x14ac:dyDescent="0.35">
      <c r="A63" s="123" t="s">
        <v>63</v>
      </c>
      <c r="B63" s="125" t="s">
        <v>32</v>
      </c>
      <c r="C63" s="127" t="s">
        <v>64</v>
      </c>
      <c r="D63" s="128"/>
    </row>
    <row r="64" spans="1:7" ht="15" customHeight="1" x14ac:dyDescent="0.35">
      <c r="A64" s="124"/>
      <c r="B64" s="126"/>
      <c r="C64" s="64" t="s">
        <v>65</v>
      </c>
      <c r="D64" s="65" t="s">
        <v>66</v>
      </c>
    </row>
    <row r="65" spans="1:8" ht="15" customHeight="1" x14ac:dyDescent="0.35">
      <c r="A65" s="66" t="s">
        <v>46</v>
      </c>
      <c r="B65" s="70">
        <v>3</v>
      </c>
      <c r="C65" s="71">
        <v>-6.6666666666666671E-3</v>
      </c>
      <c r="D65" s="72"/>
    </row>
    <row r="66" spans="1:8" ht="15" customHeight="1" x14ac:dyDescent="0.35">
      <c r="A66" s="67" t="s">
        <v>44</v>
      </c>
      <c r="B66" s="21">
        <v>3</v>
      </c>
      <c r="C66" s="26">
        <v>-3.3333333333333335E-3</v>
      </c>
      <c r="D66" s="52"/>
    </row>
    <row r="67" spans="1:8" ht="15" customHeight="1" x14ac:dyDescent="0.35">
      <c r="A67" s="67" t="s">
        <v>45</v>
      </c>
      <c r="B67" s="21">
        <v>3</v>
      </c>
      <c r="C67" s="26">
        <v>-3.3333333333333335E-3</v>
      </c>
      <c r="D67" s="52"/>
    </row>
    <row r="68" spans="1:8" ht="15" customHeight="1" x14ac:dyDescent="0.35">
      <c r="A68" s="68" t="s">
        <v>43</v>
      </c>
      <c r="B68" s="29">
        <v>3</v>
      </c>
      <c r="C68" s="73">
        <v>0</v>
      </c>
      <c r="D68" s="74">
        <v>0</v>
      </c>
    </row>
    <row r="69" spans="1:8" ht="15" customHeight="1" x14ac:dyDescent="0.35">
      <c r="A69" s="67" t="s">
        <v>47</v>
      </c>
      <c r="B69" s="21">
        <v>3</v>
      </c>
      <c r="C69" s="22">
        <v>0</v>
      </c>
      <c r="D69" s="75">
        <v>0</v>
      </c>
    </row>
    <row r="70" spans="1:8" ht="15" customHeight="1" x14ac:dyDescent="0.35">
      <c r="A70" s="67" t="s">
        <v>48</v>
      </c>
      <c r="B70" s="21">
        <v>3</v>
      </c>
      <c r="C70" s="22">
        <v>0</v>
      </c>
      <c r="D70" s="75">
        <v>0</v>
      </c>
    </row>
    <row r="71" spans="1:8" ht="15" customHeight="1" x14ac:dyDescent="0.35">
      <c r="A71" s="67" t="s">
        <v>49</v>
      </c>
      <c r="B71" s="21">
        <v>3</v>
      </c>
      <c r="C71" s="22">
        <v>0</v>
      </c>
      <c r="D71" s="75">
        <v>0</v>
      </c>
    </row>
    <row r="72" spans="1:8" ht="15" customHeight="1" x14ac:dyDescent="0.35">
      <c r="A72" s="68" t="s">
        <v>42</v>
      </c>
      <c r="B72" s="29">
        <v>3</v>
      </c>
      <c r="C72" s="55"/>
      <c r="D72" s="76">
        <v>6.6666666666666671E-3</v>
      </c>
    </row>
    <row r="73" spans="1:8" ht="15" customHeight="1" x14ac:dyDescent="0.35">
      <c r="A73" s="69" t="s">
        <v>57</v>
      </c>
      <c r="B73" s="77"/>
      <c r="C73" s="78">
        <v>9.5087403964949857E-2</v>
      </c>
      <c r="D73" s="79">
        <v>8.845658776312304E-2</v>
      </c>
    </row>
    <row r="74" spans="1:8" ht="25" customHeight="1" x14ac:dyDescent="0.35">
      <c r="A74" s="121" t="s">
        <v>67</v>
      </c>
      <c r="B74" s="121"/>
      <c r="C74" s="121"/>
      <c r="D74" s="121"/>
    </row>
    <row r="75" spans="1:8" ht="30" customHeight="1" x14ac:dyDescent="0.35">
      <c r="A75" s="121" t="s">
        <v>68</v>
      </c>
      <c r="B75" s="121"/>
      <c r="C75" s="121"/>
      <c r="D75" s="121"/>
    </row>
    <row r="77" spans="1:8" ht="18" customHeight="1" x14ac:dyDescent="0.35">
      <c r="A77" s="122" t="s">
        <v>51</v>
      </c>
      <c r="B77" s="122"/>
      <c r="C77" s="122"/>
      <c r="D77" s="122"/>
      <c r="E77" s="122"/>
      <c r="F77" s="122"/>
      <c r="G77" s="122"/>
      <c r="H77" s="122"/>
    </row>
    <row r="78" spans="1:8" ht="15" customHeight="1" x14ac:dyDescent="0.35">
      <c r="A78" s="63" t="s">
        <v>62</v>
      </c>
    </row>
    <row r="79" spans="1:8" ht="15" customHeight="1" x14ac:dyDescent="0.35">
      <c r="A79" s="123" t="s">
        <v>63</v>
      </c>
      <c r="B79" s="125" t="s">
        <v>32</v>
      </c>
      <c r="C79" s="127" t="s">
        <v>64</v>
      </c>
      <c r="D79" s="127"/>
      <c r="E79" s="127"/>
      <c r="F79" s="127"/>
      <c r="G79" s="127"/>
      <c r="H79" s="128"/>
    </row>
    <row r="80" spans="1:8" ht="15" customHeight="1" x14ac:dyDescent="0.35">
      <c r="A80" s="124"/>
      <c r="B80" s="126"/>
      <c r="C80" s="64" t="s">
        <v>65</v>
      </c>
      <c r="D80" s="64" t="s">
        <v>66</v>
      </c>
      <c r="E80" s="64" t="s">
        <v>69</v>
      </c>
      <c r="F80" s="64" t="s">
        <v>70</v>
      </c>
      <c r="G80" s="64" t="s">
        <v>71</v>
      </c>
      <c r="H80" s="65" t="s">
        <v>72</v>
      </c>
    </row>
    <row r="81" spans="1:8" ht="15" customHeight="1" x14ac:dyDescent="0.35">
      <c r="A81" s="66" t="s">
        <v>49</v>
      </c>
      <c r="B81" s="70">
        <v>3</v>
      </c>
      <c r="C81" s="71">
        <v>-6.6666666666666671E-3</v>
      </c>
      <c r="D81" s="80"/>
      <c r="E81" s="80"/>
      <c r="F81" s="80"/>
      <c r="G81" s="80"/>
      <c r="H81" s="72"/>
    </row>
    <row r="82" spans="1:8" ht="15" customHeight="1" x14ac:dyDescent="0.35">
      <c r="A82" s="67" t="s">
        <v>48</v>
      </c>
      <c r="B82" s="21">
        <v>3</v>
      </c>
      <c r="C82" s="51"/>
      <c r="D82" s="26">
        <v>1.6666666666666666E-2</v>
      </c>
      <c r="E82" s="51"/>
      <c r="F82" s="51"/>
      <c r="G82" s="51"/>
      <c r="H82" s="52"/>
    </row>
    <row r="83" spans="1:8" ht="15" customHeight="1" x14ac:dyDescent="0.35">
      <c r="A83" s="67" t="s">
        <v>47</v>
      </c>
      <c r="B83" s="21">
        <v>3</v>
      </c>
      <c r="C83" s="51"/>
      <c r="D83" s="26">
        <v>0.02</v>
      </c>
      <c r="E83" s="51"/>
      <c r="F83" s="51"/>
      <c r="G83" s="51"/>
      <c r="H83" s="52"/>
    </row>
    <row r="84" spans="1:8" ht="15" customHeight="1" x14ac:dyDescent="0.35">
      <c r="A84" s="68" t="s">
        <v>46</v>
      </c>
      <c r="B84" s="29">
        <v>3</v>
      </c>
      <c r="C84" s="55"/>
      <c r="D84" s="30">
        <v>0.03</v>
      </c>
      <c r="E84" s="55"/>
      <c r="F84" s="55"/>
      <c r="G84" s="55"/>
      <c r="H84" s="56"/>
    </row>
    <row r="85" spans="1:8" ht="15" customHeight="1" x14ac:dyDescent="0.35">
      <c r="A85" s="67" t="s">
        <v>45</v>
      </c>
      <c r="B85" s="21">
        <v>3</v>
      </c>
      <c r="C85" s="51"/>
      <c r="D85" s="51"/>
      <c r="E85" s="26">
        <v>5.000000000000001E-2</v>
      </c>
      <c r="F85" s="51"/>
      <c r="G85" s="51"/>
      <c r="H85" s="52"/>
    </row>
    <row r="86" spans="1:8" ht="15" customHeight="1" x14ac:dyDescent="0.35">
      <c r="A86" s="67" t="s">
        <v>44</v>
      </c>
      <c r="B86" s="21">
        <v>3</v>
      </c>
      <c r="C86" s="51"/>
      <c r="D86" s="51"/>
      <c r="E86" s="51"/>
      <c r="F86" s="26">
        <v>0.12666666666666668</v>
      </c>
      <c r="G86" s="51"/>
      <c r="H86" s="52"/>
    </row>
    <row r="87" spans="1:8" ht="15" customHeight="1" x14ac:dyDescent="0.35">
      <c r="A87" s="67" t="s">
        <v>43</v>
      </c>
      <c r="B87" s="21">
        <v>3</v>
      </c>
      <c r="C87" s="51"/>
      <c r="D87" s="51"/>
      <c r="E87" s="51"/>
      <c r="F87" s="51"/>
      <c r="G87" s="26">
        <v>0.17</v>
      </c>
      <c r="H87" s="52"/>
    </row>
    <row r="88" spans="1:8" ht="15" customHeight="1" x14ac:dyDescent="0.35">
      <c r="A88" s="68" t="s">
        <v>42</v>
      </c>
      <c r="B88" s="29">
        <v>3</v>
      </c>
      <c r="C88" s="55"/>
      <c r="D88" s="55"/>
      <c r="E88" s="55"/>
      <c r="F88" s="55"/>
      <c r="G88" s="55"/>
      <c r="H88" s="76">
        <v>0.30666666666666664</v>
      </c>
    </row>
    <row r="89" spans="1:8" ht="15" customHeight="1" x14ac:dyDescent="0.35">
      <c r="A89" s="69" t="s">
        <v>57</v>
      </c>
      <c r="B89" s="77"/>
      <c r="C89" s="81">
        <v>1</v>
      </c>
      <c r="D89" s="78">
        <v>7.49910463944089E-2</v>
      </c>
      <c r="E89" s="81">
        <v>1</v>
      </c>
      <c r="F89" s="81">
        <v>1</v>
      </c>
      <c r="G89" s="81">
        <v>1</v>
      </c>
      <c r="H89" s="82">
        <v>1</v>
      </c>
    </row>
    <row r="90" spans="1:8" ht="13" customHeight="1" x14ac:dyDescent="0.35">
      <c r="A90" s="121" t="s">
        <v>67</v>
      </c>
      <c r="B90" s="121"/>
      <c r="C90" s="121"/>
      <c r="D90" s="121"/>
      <c r="E90" s="121"/>
      <c r="F90" s="121"/>
      <c r="G90" s="121"/>
      <c r="H90" s="121"/>
    </row>
    <row r="91" spans="1:8" ht="17" customHeight="1" x14ac:dyDescent="0.35">
      <c r="A91" s="121" t="s">
        <v>68</v>
      </c>
      <c r="B91" s="121"/>
      <c r="C91" s="121"/>
      <c r="D91" s="121"/>
      <c r="E91" s="121"/>
      <c r="F91" s="121"/>
      <c r="G91" s="121"/>
      <c r="H91" s="121"/>
    </row>
    <row r="94" spans="1:8" ht="18" x14ac:dyDescent="0.4">
      <c r="A94" s="2" t="s">
        <v>73</v>
      </c>
    </row>
    <row r="96" spans="1:8" ht="375" customHeight="1" x14ac:dyDescent="0.35"/>
    <row r="97" spans="1:3" ht="375" customHeight="1" x14ac:dyDescent="0.35"/>
    <row r="98" spans="1:3" x14ac:dyDescent="0.35">
      <c r="A98" s="1" t="s">
        <v>74</v>
      </c>
    </row>
    <row r="99" spans="1:3" x14ac:dyDescent="0.35">
      <c r="A99" s="1" t="s">
        <v>1</v>
      </c>
    </row>
    <row r="100" spans="1:3" x14ac:dyDescent="0.35">
      <c r="A100" s="1" t="s">
        <v>3</v>
      </c>
    </row>
    <row r="101" spans="1:3" x14ac:dyDescent="0.35">
      <c r="A101" s="1" t="s">
        <v>4</v>
      </c>
    </row>
    <row r="104" spans="1:3" ht="18" x14ac:dyDescent="0.4">
      <c r="A104" s="2" t="s">
        <v>5</v>
      </c>
    </row>
    <row r="106" spans="1:3" ht="18" customHeight="1" x14ac:dyDescent="0.35">
      <c r="A106" s="122" t="s">
        <v>6</v>
      </c>
      <c r="B106" s="122"/>
      <c r="C106" s="122"/>
    </row>
    <row r="107" spans="1:3" ht="15" customHeight="1" x14ac:dyDescent="0.35">
      <c r="A107" s="142" t="s">
        <v>7</v>
      </c>
      <c r="B107" s="143"/>
      <c r="C107" s="6" t="s">
        <v>75</v>
      </c>
    </row>
    <row r="108" spans="1:3" ht="15" customHeight="1" x14ac:dyDescent="0.35">
      <c r="A108" s="130" t="s">
        <v>9</v>
      </c>
      <c r="B108" s="141"/>
      <c r="C108" s="7" t="s">
        <v>10</v>
      </c>
    </row>
    <row r="109" spans="1:3" ht="15" customHeight="1" x14ac:dyDescent="0.35">
      <c r="A109" s="130" t="s">
        <v>11</v>
      </c>
      <c r="B109" s="4" t="s">
        <v>12</v>
      </c>
      <c r="C109" s="7" t="s">
        <v>76</v>
      </c>
    </row>
    <row r="110" spans="1:3" ht="15" customHeight="1" x14ac:dyDescent="0.35">
      <c r="A110" s="131"/>
      <c r="B110" s="15" t="s">
        <v>14</v>
      </c>
      <c r="C110" s="83" t="s">
        <v>15</v>
      </c>
    </row>
    <row r="111" spans="1:3" ht="15" customHeight="1" x14ac:dyDescent="0.35">
      <c r="A111" s="130"/>
      <c r="B111" s="4" t="s">
        <v>16</v>
      </c>
      <c r="C111" s="7" t="s">
        <v>15</v>
      </c>
    </row>
    <row r="112" spans="1:3" ht="15" customHeight="1" x14ac:dyDescent="0.35">
      <c r="A112" s="130"/>
      <c r="B112" s="4" t="s">
        <v>17</v>
      </c>
      <c r="C112" s="7" t="s">
        <v>15</v>
      </c>
    </row>
    <row r="113" spans="1:10" ht="28" customHeight="1" x14ac:dyDescent="0.35">
      <c r="A113" s="131"/>
      <c r="B113" s="15" t="s">
        <v>18</v>
      </c>
      <c r="C113" s="84">
        <v>90</v>
      </c>
    </row>
    <row r="114" spans="1:10" ht="25" customHeight="1" x14ac:dyDescent="0.35">
      <c r="A114" s="130" t="s">
        <v>19</v>
      </c>
      <c r="B114" s="4" t="s">
        <v>20</v>
      </c>
      <c r="C114" s="7" t="s">
        <v>21</v>
      </c>
    </row>
    <row r="115" spans="1:10" ht="40" customHeight="1" x14ac:dyDescent="0.35">
      <c r="A115" s="130"/>
      <c r="B115" s="4" t="s">
        <v>22</v>
      </c>
      <c r="C115" s="7" t="s">
        <v>23</v>
      </c>
    </row>
    <row r="116" spans="1:10" ht="68" customHeight="1" x14ac:dyDescent="0.35">
      <c r="A116" s="130" t="s">
        <v>24</v>
      </c>
      <c r="B116" s="141"/>
      <c r="C116" s="7" t="s">
        <v>77</v>
      </c>
    </row>
    <row r="117" spans="1:10" ht="15" customHeight="1" x14ac:dyDescent="0.35">
      <c r="A117" s="131" t="s">
        <v>26</v>
      </c>
      <c r="B117" s="15" t="s">
        <v>27</v>
      </c>
      <c r="C117" s="85" t="s">
        <v>78</v>
      </c>
    </row>
    <row r="118" spans="1:10" ht="15" customHeight="1" x14ac:dyDescent="0.35">
      <c r="A118" s="132"/>
      <c r="B118" s="5" t="s">
        <v>29</v>
      </c>
      <c r="C118" s="10" t="s">
        <v>79</v>
      </c>
    </row>
    <row r="121" spans="1:10" x14ac:dyDescent="0.35">
      <c r="A121" s="86" t="s">
        <v>80</v>
      </c>
    </row>
    <row r="123" spans="1:10" ht="18" customHeight="1" x14ac:dyDescent="0.35">
      <c r="A123" s="122" t="s">
        <v>31</v>
      </c>
      <c r="B123" s="122"/>
      <c r="C123" s="122"/>
      <c r="D123" s="122"/>
      <c r="E123" s="122"/>
      <c r="F123" s="122"/>
      <c r="G123" s="122"/>
      <c r="H123" s="122"/>
      <c r="I123" s="122"/>
      <c r="J123" s="122"/>
    </row>
    <row r="124" spans="1:10" ht="28" customHeight="1" x14ac:dyDescent="0.35">
      <c r="A124" s="137"/>
      <c r="B124" s="138"/>
      <c r="C124" s="125" t="s">
        <v>32</v>
      </c>
      <c r="D124" s="127" t="s">
        <v>33</v>
      </c>
      <c r="E124" s="127" t="s">
        <v>34</v>
      </c>
      <c r="F124" s="127" t="s">
        <v>35</v>
      </c>
      <c r="G124" s="127" t="s">
        <v>36</v>
      </c>
      <c r="H124" s="127"/>
      <c r="I124" s="127" t="s">
        <v>37</v>
      </c>
      <c r="J124" s="128" t="s">
        <v>38</v>
      </c>
    </row>
    <row r="125" spans="1:10" ht="15" customHeight="1" x14ac:dyDescent="0.35">
      <c r="A125" s="139"/>
      <c r="B125" s="140"/>
      <c r="C125" s="126"/>
      <c r="D125" s="135"/>
      <c r="E125" s="135"/>
      <c r="F125" s="135"/>
      <c r="G125" s="11" t="s">
        <v>39</v>
      </c>
      <c r="H125" s="11" t="s">
        <v>40</v>
      </c>
      <c r="I125" s="135"/>
      <c r="J125" s="136"/>
    </row>
    <row r="126" spans="1:10" ht="15" customHeight="1" x14ac:dyDescent="0.35">
      <c r="A126" s="129" t="s">
        <v>81</v>
      </c>
      <c r="B126" s="13" t="s">
        <v>65</v>
      </c>
      <c r="C126" s="16">
        <v>15</v>
      </c>
      <c r="D126" s="88">
        <v>3.3602648137999993</v>
      </c>
      <c r="E126" s="89">
        <v>4.3520795076657466</v>
      </c>
      <c r="F126" s="89">
        <v>1.1237020969706675</v>
      </c>
      <c r="G126" s="17">
        <v>0.95016351503200447</v>
      </c>
      <c r="H126" s="88">
        <v>5.7703661125679941</v>
      </c>
      <c r="I126" s="90">
        <v>0.82702945500000002</v>
      </c>
      <c r="J126" s="91">
        <v>11.98698854</v>
      </c>
    </row>
    <row r="127" spans="1:10" ht="15" customHeight="1" x14ac:dyDescent="0.35">
      <c r="A127" s="131"/>
      <c r="B127" s="87" t="s">
        <v>66</v>
      </c>
      <c r="C127" s="29">
        <v>15</v>
      </c>
      <c r="D127" s="73">
        <v>3.3149300915333333</v>
      </c>
      <c r="E127" s="92">
        <v>3.9801223648657507</v>
      </c>
      <c r="F127" s="92">
        <v>1.0276631756661823</v>
      </c>
      <c r="G127" s="73">
        <v>1.1108117927011827</v>
      </c>
      <c r="H127" s="73">
        <v>5.5190483903654837</v>
      </c>
      <c r="I127" s="32">
        <v>0.99926401200000003</v>
      </c>
      <c r="J127" s="93">
        <v>11.212582810000001</v>
      </c>
    </row>
    <row r="128" spans="1:10" ht="15" customHeight="1" x14ac:dyDescent="0.35">
      <c r="A128" s="130"/>
      <c r="B128" s="14" t="s">
        <v>69</v>
      </c>
      <c r="C128" s="21">
        <v>15</v>
      </c>
      <c r="D128" s="22">
        <v>3.0075095549999999</v>
      </c>
      <c r="E128" s="23">
        <v>4.2826808807576517</v>
      </c>
      <c r="F128" s="23">
        <v>1.1057834485530198</v>
      </c>
      <c r="G128" s="26">
        <v>0.63583993482365508</v>
      </c>
      <c r="H128" s="22">
        <v>5.3791791751763451</v>
      </c>
      <c r="I128" s="28">
        <v>0.68788791500000002</v>
      </c>
      <c r="J128" s="25">
        <v>11.639077889999999</v>
      </c>
    </row>
    <row r="129" spans="1:10" ht="15" customHeight="1" x14ac:dyDescent="0.35">
      <c r="A129" s="130"/>
      <c r="B129" s="14" t="s">
        <v>70</v>
      </c>
      <c r="C129" s="21">
        <v>15</v>
      </c>
      <c r="D129" s="22">
        <v>2.5430151535999999</v>
      </c>
      <c r="E129" s="23">
        <v>3.3733513487021298</v>
      </c>
      <c r="F129" s="27">
        <v>0.87099557296197849</v>
      </c>
      <c r="G129" s="26">
        <v>0.67491544347581889</v>
      </c>
      <c r="H129" s="22">
        <v>4.4111148637241806</v>
      </c>
      <c r="I129" s="28">
        <v>0.589593425</v>
      </c>
      <c r="J129" s="25">
        <v>9.3058429910000005</v>
      </c>
    </row>
    <row r="130" spans="1:10" ht="15" customHeight="1" x14ac:dyDescent="0.35">
      <c r="A130" s="131"/>
      <c r="B130" s="87" t="s">
        <v>71</v>
      </c>
      <c r="C130" s="29">
        <v>15</v>
      </c>
      <c r="D130" s="73">
        <v>4.0833049136666677</v>
      </c>
      <c r="E130" s="92">
        <v>4.4384928364482024</v>
      </c>
      <c r="F130" s="92">
        <v>1.1460139225216539</v>
      </c>
      <c r="G130" s="73">
        <v>1.625349508473773</v>
      </c>
      <c r="H130" s="73">
        <v>6.5412603188595622</v>
      </c>
      <c r="I130" s="94">
        <v>1.298956376</v>
      </c>
      <c r="J130" s="93">
        <v>13.637962330000001</v>
      </c>
    </row>
    <row r="131" spans="1:10" ht="15" customHeight="1" x14ac:dyDescent="0.35">
      <c r="A131" s="130"/>
      <c r="B131" s="14" t="s">
        <v>72</v>
      </c>
      <c r="C131" s="21">
        <v>15</v>
      </c>
      <c r="D131" s="22">
        <v>3.9273841284666675</v>
      </c>
      <c r="E131" s="23">
        <v>5.0706427062475319</v>
      </c>
      <c r="F131" s="23">
        <v>1.3092343170576533</v>
      </c>
      <c r="G131" s="22">
        <v>1.1193557938762717</v>
      </c>
      <c r="H131" s="22">
        <v>6.7354124630570631</v>
      </c>
      <c r="I131" s="28">
        <v>0.88339923200000003</v>
      </c>
      <c r="J131" s="25">
        <v>13.801100720000001</v>
      </c>
    </row>
    <row r="132" spans="1:10" ht="15" customHeight="1" x14ac:dyDescent="0.35">
      <c r="A132" s="131"/>
      <c r="B132" s="15" t="s">
        <v>50</v>
      </c>
      <c r="C132" s="29">
        <v>90</v>
      </c>
      <c r="D132" s="73">
        <v>3.3727347760111108</v>
      </c>
      <c r="E132" s="92">
        <v>4.1911764684625821</v>
      </c>
      <c r="F132" s="31">
        <v>0.44178879053475417</v>
      </c>
      <c r="G132" s="73">
        <v>2.4949098595380996</v>
      </c>
      <c r="H132" s="73">
        <v>4.2505596924841225</v>
      </c>
      <c r="I132" s="32">
        <v>0.589593425</v>
      </c>
      <c r="J132" s="93">
        <v>13.801100720000001</v>
      </c>
    </row>
    <row r="133" spans="1:10" ht="15" customHeight="1" x14ac:dyDescent="0.35">
      <c r="A133" s="131" t="s">
        <v>82</v>
      </c>
      <c r="B133" s="14" t="s">
        <v>65</v>
      </c>
      <c r="C133" s="21">
        <v>15</v>
      </c>
      <c r="D133" s="22">
        <v>1469.5670474686665</v>
      </c>
      <c r="E133" s="23">
        <v>2197.8986474448097</v>
      </c>
      <c r="F133" s="23">
        <v>567.49499054703699</v>
      </c>
      <c r="G133" s="22">
        <v>252.41134628334862</v>
      </c>
      <c r="H133" s="22">
        <v>2686.7227486539841</v>
      </c>
      <c r="I133" s="24">
        <v>64.54949044</v>
      </c>
      <c r="J133" s="25">
        <v>5996.1924049999998</v>
      </c>
    </row>
    <row r="134" spans="1:10" ht="15" customHeight="1" x14ac:dyDescent="0.35">
      <c r="A134" s="131"/>
      <c r="B134" s="87" t="s">
        <v>66</v>
      </c>
      <c r="C134" s="29">
        <v>15</v>
      </c>
      <c r="D134" s="73">
        <v>1187.8111249266674</v>
      </c>
      <c r="E134" s="92">
        <v>1977.1589981575778</v>
      </c>
      <c r="F134" s="92">
        <v>510.500258177896</v>
      </c>
      <c r="G134" s="73">
        <v>92.896967008120384</v>
      </c>
      <c r="H134" s="73">
        <v>2282.7252828452142</v>
      </c>
      <c r="I134" s="94">
        <v>49.633197389999999</v>
      </c>
      <c r="J134" s="93">
        <v>5159.8317440000001</v>
      </c>
    </row>
    <row r="135" spans="1:10" ht="15" customHeight="1" x14ac:dyDescent="0.35">
      <c r="A135" s="130"/>
      <c r="B135" s="14" t="s">
        <v>69</v>
      </c>
      <c r="C135" s="21">
        <v>15</v>
      </c>
      <c r="D135" s="22">
        <v>1050.0649694159999</v>
      </c>
      <c r="E135" s="23">
        <v>1743.6932001256307</v>
      </c>
      <c r="F135" s="23">
        <v>450.21964833211229</v>
      </c>
      <c r="G135" s="22">
        <v>84.439861034255998</v>
      </c>
      <c r="H135" s="22">
        <v>2015.6900777977439</v>
      </c>
      <c r="I135" s="24">
        <v>58.011735399999999</v>
      </c>
      <c r="J135" s="25">
        <v>4506.4334520000002</v>
      </c>
    </row>
    <row r="136" spans="1:10" ht="15" customHeight="1" x14ac:dyDescent="0.35">
      <c r="A136" s="130"/>
      <c r="B136" s="14" t="s">
        <v>70</v>
      </c>
      <c r="C136" s="21">
        <v>15</v>
      </c>
      <c r="D136" s="22">
        <v>1061.9092492833333</v>
      </c>
      <c r="E136" s="23">
        <v>1710.8267380632265</v>
      </c>
      <c r="F136" s="23">
        <v>441.73356431768229</v>
      </c>
      <c r="G136" s="22">
        <v>114.48498092829081</v>
      </c>
      <c r="H136" s="22">
        <v>2009.333517638376</v>
      </c>
      <c r="I136" s="24">
        <v>62.066499059999998</v>
      </c>
      <c r="J136" s="25">
        <v>4398.3543920000002</v>
      </c>
    </row>
    <row r="137" spans="1:10" ht="15" customHeight="1" x14ac:dyDescent="0.35">
      <c r="A137" s="130"/>
      <c r="B137" s="14" t="s">
        <v>71</v>
      </c>
      <c r="C137" s="21">
        <v>15</v>
      </c>
      <c r="D137" s="22">
        <v>1020.1484927693332</v>
      </c>
      <c r="E137" s="23">
        <v>1507.6119394357588</v>
      </c>
      <c r="F137" s="23">
        <v>389.26372893187727</v>
      </c>
      <c r="G137" s="22">
        <v>185.26082886700317</v>
      </c>
      <c r="H137" s="22">
        <v>1855.0361566716633</v>
      </c>
      <c r="I137" s="24">
        <v>23.198053940000001</v>
      </c>
      <c r="J137" s="25">
        <v>3998.4056019999998</v>
      </c>
    </row>
    <row r="138" spans="1:10" ht="15" customHeight="1" x14ac:dyDescent="0.35">
      <c r="A138" s="130"/>
      <c r="B138" s="14" t="s">
        <v>72</v>
      </c>
      <c r="C138" s="21">
        <v>15</v>
      </c>
      <c r="D138" s="22">
        <v>971.92064249533348</v>
      </c>
      <c r="E138" s="23">
        <v>1461.2221446202873</v>
      </c>
      <c r="F138" s="23">
        <v>377.28593541492387</v>
      </c>
      <c r="G138" s="22">
        <v>162.72279067879313</v>
      </c>
      <c r="H138" s="22">
        <v>1781.1184943118737</v>
      </c>
      <c r="I138" s="24">
        <v>20.240259680000001</v>
      </c>
      <c r="J138" s="25">
        <v>3715.60932</v>
      </c>
    </row>
    <row r="139" spans="1:10" ht="15" customHeight="1" x14ac:dyDescent="0.35">
      <c r="A139" s="131"/>
      <c r="B139" s="15" t="s">
        <v>50</v>
      </c>
      <c r="C139" s="29">
        <v>90</v>
      </c>
      <c r="D139" s="73">
        <v>1126.9035877265558</v>
      </c>
      <c r="E139" s="92">
        <v>1742.1262040622437</v>
      </c>
      <c r="F139" s="92">
        <v>183.63622587666575</v>
      </c>
      <c r="G139" s="73">
        <v>762.02231845197468</v>
      </c>
      <c r="H139" s="73">
        <v>1491.784857001137</v>
      </c>
      <c r="I139" s="94">
        <v>20.240259680000001</v>
      </c>
      <c r="J139" s="93">
        <v>5996.1924049999998</v>
      </c>
    </row>
    <row r="140" spans="1:10" ht="15" customHeight="1" x14ac:dyDescent="0.35">
      <c r="A140" s="131" t="s">
        <v>83</v>
      </c>
      <c r="B140" s="14" t="s">
        <v>65</v>
      </c>
      <c r="C140" s="21">
        <v>15</v>
      </c>
      <c r="D140" s="22">
        <v>11.139658540933333</v>
      </c>
      <c r="E140" s="23">
        <v>15.398276654862705</v>
      </c>
      <c r="F140" s="23">
        <v>3.9758179363051807</v>
      </c>
      <c r="G140" s="22">
        <v>2.6123771575611952</v>
      </c>
      <c r="H140" s="22">
        <v>19.666939924305471</v>
      </c>
      <c r="I140" s="24">
        <v>2.3873592889999999</v>
      </c>
      <c r="J140" s="25">
        <v>42.065702590000001</v>
      </c>
    </row>
    <row r="141" spans="1:10" ht="15" customHeight="1" x14ac:dyDescent="0.35">
      <c r="A141" s="130"/>
      <c r="B141" s="14" t="s">
        <v>66</v>
      </c>
      <c r="C141" s="21">
        <v>15</v>
      </c>
      <c r="D141" s="22">
        <v>11.712348392333331</v>
      </c>
      <c r="E141" s="23">
        <v>15.50891571680399</v>
      </c>
      <c r="F141" s="23">
        <v>4.0043848192610882</v>
      </c>
      <c r="G141" s="22">
        <v>3.1237971386820571</v>
      </c>
      <c r="H141" s="22">
        <v>20.300899645984604</v>
      </c>
      <c r="I141" s="24">
        <v>3.117328348</v>
      </c>
      <c r="J141" s="25">
        <v>42.168232699999997</v>
      </c>
    </row>
    <row r="142" spans="1:10" ht="15" customHeight="1" x14ac:dyDescent="0.35">
      <c r="A142" s="130"/>
      <c r="B142" s="14" t="s">
        <v>69</v>
      </c>
      <c r="C142" s="21">
        <v>15</v>
      </c>
      <c r="D142" s="22">
        <v>8.9672400143333348</v>
      </c>
      <c r="E142" s="23">
        <v>13.717710029820173</v>
      </c>
      <c r="F142" s="23">
        <v>3.5418974995730652</v>
      </c>
      <c r="G142" s="22">
        <v>1.370625407279713</v>
      </c>
      <c r="H142" s="22">
        <v>16.563854621386955</v>
      </c>
      <c r="I142" s="24">
        <v>1.837389489</v>
      </c>
      <c r="J142" s="25">
        <v>36.719960219999997</v>
      </c>
    </row>
    <row r="143" spans="1:10" ht="15" customHeight="1" x14ac:dyDescent="0.35">
      <c r="A143" s="131"/>
      <c r="B143" s="87" t="s">
        <v>70</v>
      </c>
      <c r="C143" s="29">
        <v>15</v>
      </c>
      <c r="D143" s="73">
        <v>5.6369510023333333</v>
      </c>
      <c r="E143" s="92">
        <v>7.0903600022212609</v>
      </c>
      <c r="F143" s="92">
        <v>1.8307230804812085</v>
      </c>
      <c r="G143" s="73">
        <v>1.7104405100533859</v>
      </c>
      <c r="H143" s="73">
        <v>9.5634614946132803</v>
      </c>
      <c r="I143" s="94">
        <v>1.632803223</v>
      </c>
      <c r="J143" s="93">
        <v>20.291186929999999</v>
      </c>
    </row>
    <row r="144" spans="1:10" ht="15" customHeight="1" x14ac:dyDescent="0.35">
      <c r="A144" s="130"/>
      <c r="B144" s="14" t="s">
        <v>71</v>
      </c>
      <c r="C144" s="21">
        <v>15</v>
      </c>
      <c r="D144" s="22">
        <v>20.888244431933334</v>
      </c>
      <c r="E144" s="23">
        <v>23.85105116736829</v>
      </c>
      <c r="F144" s="23">
        <v>6.158314930717224</v>
      </c>
      <c r="G144" s="22">
        <v>7.6799725485256554</v>
      </c>
      <c r="H144" s="22">
        <v>34.096516315341013</v>
      </c>
      <c r="I144" s="24">
        <v>6.3527485779999999</v>
      </c>
      <c r="J144" s="25">
        <v>69.134012049999995</v>
      </c>
    </row>
    <row r="145" spans="1:10" ht="15" customHeight="1" x14ac:dyDescent="0.35">
      <c r="A145" s="130"/>
      <c r="B145" s="14" t="s">
        <v>72</v>
      </c>
      <c r="C145" s="21">
        <v>15</v>
      </c>
      <c r="D145" s="22">
        <v>24.725595610600003</v>
      </c>
      <c r="E145" s="23">
        <v>34.373378893366791</v>
      </c>
      <c r="F145" s="23">
        <v>8.8751682671258081</v>
      </c>
      <c r="G145" s="22">
        <v>5.6902528582381562</v>
      </c>
      <c r="H145" s="22">
        <v>43.760938362961852</v>
      </c>
      <c r="I145" s="24">
        <v>5.735829721</v>
      </c>
      <c r="J145" s="25">
        <v>91.113126699999995</v>
      </c>
    </row>
    <row r="146" spans="1:10" ht="15" customHeight="1" x14ac:dyDescent="0.35">
      <c r="A146" s="131"/>
      <c r="B146" s="15" t="s">
        <v>50</v>
      </c>
      <c r="C146" s="29">
        <v>90</v>
      </c>
      <c r="D146" s="73">
        <v>13.845006332077777</v>
      </c>
      <c r="E146" s="92">
        <v>20.824621026537518</v>
      </c>
      <c r="F146" s="92">
        <v>2.1951077951230764</v>
      </c>
      <c r="G146" s="73">
        <v>9.4833739000489565</v>
      </c>
      <c r="H146" s="73">
        <v>18.206638764106597</v>
      </c>
      <c r="I146" s="94">
        <v>1.632803223</v>
      </c>
      <c r="J146" s="93">
        <v>91.113126699999995</v>
      </c>
    </row>
    <row r="147" spans="1:10" ht="15" customHeight="1" x14ac:dyDescent="0.35">
      <c r="A147" s="131" t="s">
        <v>84</v>
      </c>
      <c r="B147" s="14" t="s">
        <v>65</v>
      </c>
      <c r="C147" s="21">
        <v>15</v>
      </c>
      <c r="D147" s="22">
        <v>11.531365814466669</v>
      </c>
      <c r="E147" s="23">
        <v>4.9850940335030254</v>
      </c>
      <c r="F147" s="23">
        <v>1.2871457447356784</v>
      </c>
      <c r="G147" s="22">
        <v>8.7707127557475548</v>
      </c>
      <c r="H147" s="22">
        <v>14.292018873185784</v>
      </c>
      <c r="I147" s="24">
        <v>6.4808197270000001</v>
      </c>
      <c r="J147" s="25">
        <v>19.664384470000002</v>
      </c>
    </row>
    <row r="148" spans="1:10" ht="15" customHeight="1" x14ac:dyDescent="0.35">
      <c r="A148" s="130"/>
      <c r="B148" s="14" t="s">
        <v>66</v>
      </c>
      <c r="C148" s="21">
        <v>15</v>
      </c>
      <c r="D148" s="22">
        <v>9.8556240322000033</v>
      </c>
      <c r="E148" s="23">
        <v>5.4540380963055792</v>
      </c>
      <c r="F148" s="23">
        <v>1.4082265811048209</v>
      </c>
      <c r="G148" s="22">
        <v>6.8352784074743989</v>
      </c>
      <c r="H148" s="22">
        <v>12.875969656925607</v>
      </c>
      <c r="I148" s="24">
        <v>4.1245721270000004</v>
      </c>
      <c r="J148" s="25">
        <v>19.388075440000001</v>
      </c>
    </row>
    <row r="149" spans="1:10" ht="15" customHeight="1" x14ac:dyDescent="0.35">
      <c r="A149" s="130"/>
      <c r="B149" s="14" t="s">
        <v>69</v>
      </c>
      <c r="C149" s="21">
        <v>15</v>
      </c>
      <c r="D149" s="22">
        <v>10.97236706593333</v>
      </c>
      <c r="E149" s="23">
        <v>5.3244169304751034</v>
      </c>
      <c r="F149" s="23">
        <v>1.3747585399996594</v>
      </c>
      <c r="G149" s="22">
        <v>8.0238032502407624</v>
      </c>
      <c r="H149" s="22">
        <v>13.920930881625898</v>
      </c>
      <c r="I149" s="24">
        <v>4.8189631110000004</v>
      </c>
      <c r="J149" s="25">
        <v>21.034378570000001</v>
      </c>
    </row>
    <row r="150" spans="1:10" ht="15" customHeight="1" x14ac:dyDescent="0.35">
      <c r="A150" s="130"/>
      <c r="B150" s="14" t="s">
        <v>70</v>
      </c>
      <c r="C150" s="21">
        <v>15</v>
      </c>
      <c r="D150" s="22">
        <v>13.341855358066669</v>
      </c>
      <c r="E150" s="23">
        <v>7.5214566234325115</v>
      </c>
      <c r="F150" s="23">
        <v>1.9420317494517059</v>
      </c>
      <c r="G150" s="22">
        <v>9.1766115143289504</v>
      </c>
      <c r="H150" s="22">
        <v>17.507099201804387</v>
      </c>
      <c r="I150" s="24">
        <v>4.276105072</v>
      </c>
      <c r="J150" s="25">
        <v>25.168316220000001</v>
      </c>
    </row>
    <row r="151" spans="1:10" ht="15" customHeight="1" x14ac:dyDescent="0.35">
      <c r="A151" s="130"/>
      <c r="B151" s="14" t="s">
        <v>71</v>
      </c>
      <c r="C151" s="21">
        <v>15</v>
      </c>
      <c r="D151" s="22">
        <v>5.8111097632000019</v>
      </c>
      <c r="E151" s="23">
        <v>3.9750669438475974</v>
      </c>
      <c r="F151" s="23">
        <v>1.0263578715720905</v>
      </c>
      <c r="G151" s="22">
        <v>3.6097910632125441</v>
      </c>
      <c r="H151" s="22">
        <v>8.0124284631874598</v>
      </c>
      <c r="I151" s="24">
        <v>2.3979420660000001</v>
      </c>
      <c r="J151" s="25">
        <v>14.15548961</v>
      </c>
    </row>
    <row r="152" spans="1:10" ht="15" customHeight="1" x14ac:dyDescent="0.35">
      <c r="A152" s="130"/>
      <c r="B152" s="14" t="s">
        <v>72</v>
      </c>
      <c r="C152" s="21">
        <v>15</v>
      </c>
      <c r="D152" s="22">
        <v>5.7313132988</v>
      </c>
      <c r="E152" s="23">
        <v>3.3258666731786257</v>
      </c>
      <c r="F152" s="27">
        <v>0.85873508246180552</v>
      </c>
      <c r="G152" s="22">
        <v>3.8895097254879327</v>
      </c>
      <c r="H152" s="22">
        <v>7.5731168721120676</v>
      </c>
      <c r="I152" s="24">
        <v>3.1257944289999999</v>
      </c>
      <c r="J152" s="25">
        <v>12.40632826</v>
      </c>
    </row>
    <row r="153" spans="1:10" ht="15" customHeight="1" x14ac:dyDescent="0.35">
      <c r="A153" s="131"/>
      <c r="B153" s="15" t="s">
        <v>50</v>
      </c>
      <c r="C153" s="29">
        <v>90</v>
      </c>
      <c r="D153" s="73">
        <v>9.5406058887777778</v>
      </c>
      <c r="E153" s="92">
        <v>5.867518931537159</v>
      </c>
      <c r="F153" s="31">
        <v>0.61849080126049982</v>
      </c>
      <c r="G153" s="73">
        <v>8.3116778408328553</v>
      </c>
      <c r="H153" s="73">
        <v>10.7695339367227</v>
      </c>
      <c r="I153" s="94">
        <v>2.3979420660000001</v>
      </c>
      <c r="J153" s="93">
        <v>25.168316220000001</v>
      </c>
    </row>
    <row r="154" spans="1:10" ht="15" customHeight="1" x14ac:dyDescent="0.35">
      <c r="A154" s="131" t="s">
        <v>85</v>
      </c>
      <c r="B154" s="14" t="s">
        <v>65</v>
      </c>
      <c r="C154" s="21">
        <v>15</v>
      </c>
      <c r="D154" s="22">
        <v>16.366179356533333</v>
      </c>
      <c r="E154" s="23">
        <v>29.325585143438644</v>
      </c>
      <c r="F154" s="23">
        <v>7.5718335252217006</v>
      </c>
      <c r="G154" s="26">
        <v>0.12621160850818686</v>
      </c>
      <c r="H154" s="22">
        <v>32.606147104558481</v>
      </c>
      <c r="I154" s="28">
        <v>0.370149703</v>
      </c>
      <c r="J154" s="25">
        <v>76.06902959</v>
      </c>
    </row>
    <row r="155" spans="1:10" ht="15" customHeight="1" x14ac:dyDescent="0.35">
      <c r="A155" s="130"/>
      <c r="B155" s="14" t="s">
        <v>66</v>
      </c>
      <c r="C155" s="21">
        <v>15</v>
      </c>
      <c r="D155" s="22">
        <v>16.521109100133334</v>
      </c>
      <c r="E155" s="23">
        <v>32.194538912299663</v>
      </c>
      <c r="F155" s="23">
        <v>8.3125942030775501</v>
      </c>
      <c r="G155" s="22">
        <v>-1.3076322886899985</v>
      </c>
      <c r="H155" s="22">
        <v>34.349850488956669</v>
      </c>
      <c r="I155" s="28">
        <v>0.33688167600000002</v>
      </c>
      <c r="J155" s="25">
        <v>79.461256370000001</v>
      </c>
    </row>
    <row r="156" spans="1:10" ht="15" customHeight="1" x14ac:dyDescent="0.35">
      <c r="A156" s="130"/>
      <c r="B156" s="14" t="s">
        <v>69</v>
      </c>
      <c r="C156" s="21">
        <v>15</v>
      </c>
      <c r="D156" s="22">
        <v>16.685554400933331</v>
      </c>
      <c r="E156" s="23">
        <v>33.281736331633603</v>
      </c>
      <c r="F156" s="23">
        <v>8.5933073696855509</v>
      </c>
      <c r="G156" s="22">
        <v>-1.7452568507540904</v>
      </c>
      <c r="H156" s="22">
        <v>35.11636565262075</v>
      </c>
      <c r="I156" s="28">
        <v>0.19356352600000001</v>
      </c>
      <c r="J156" s="25">
        <v>82.548088559999997</v>
      </c>
    </row>
    <row r="157" spans="1:10" ht="15" customHeight="1" x14ac:dyDescent="0.35">
      <c r="A157" s="130"/>
      <c r="B157" s="14" t="s">
        <v>70</v>
      </c>
      <c r="C157" s="21">
        <v>15</v>
      </c>
      <c r="D157" s="22">
        <v>16.989795551866663</v>
      </c>
      <c r="E157" s="23">
        <v>33.733725484383051</v>
      </c>
      <c r="F157" s="23">
        <v>8.7100104671032188</v>
      </c>
      <c r="G157" s="22">
        <v>-1.6913189496009451</v>
      </c>
      <c r="H157" s="22">
        <v>35.670910053334275</v>
      </c>
      <c r="I157" s="28">
        <v>0.21948784700000001</v>
      </c>
      <c r="J157" s="25">
        <v>83.887439599999993</v>
      </c>
    </row>
    <row r="158" spans="1:10" ht="15" customHeight="1" x14ac:dyDescent="0.35">
      <c r="A158" s="130"/>
      <c r="B158" s="14" t="s">
        <v>71</v>
      </c>
      <c r="C158" s="21">
        <v>15</v>
      </c>
      <c r="D158" s="22">
        <v>8.771154859000001</v>
      </c>
      <c r="E158" s="23">
        <v>16.502312364477106</v>
      </c>
      <c r="F158" s="23">
        <v>4.2608787307688383</v>
      </c>
      <c r="G158" s="26">
        <v>-0.36752112158505879</v>
      </c>
      <c r="H158" s="22">
        <v>17.909830839585062</v>
      </c>
      <c r="I158" s="28">
        <v>0.23246614099999999</v>
      </c>
      <c r="J158" s="25">
        <v>41.8553736</v>
      </c>
    </row>
    <row r="159" spans="1:10" ht="15" customHeight="1" x14ac:dyDescent="0.35">
      <c r="A159" s="130"/>
      <c r="B159" s="14" t="s">
        <v>72</v>
      </c>
      <c r="C159" s="21">
        <v>15</v>
      </c>
      <c r="D159" s="22">
        <v>9.7251925885333339</v>
      </c>
      <c r="E159" s="23">
        <v>18.690176381568438</v>
      </c>
      <c r="F159" s="23">
        <v>4.8257827908995843</v>
      </c>
      <c r="G159" s="26">
        <v>-0.62508210017086152</v>
      </c>
      <c r="H159" s="22">
        <v>20.075467277237529</v>
      </c>
      <c r="I159" s="28">
        <v>0.191645174</v>
      </c>
      <c r="J159" s="25">
        <v>46.519940159999997</v>
      </c>
    </row>
    <row r="160" spans="1:10" ht="15" customHeight="1" x14ac:dyDescent="0.35">
      <c r="A160" s="132"/>
      <c r="B160" s="5" t="s">
        <v>50</v>
      </c>
      <c r="C160" s="35">
        <v>90</v>
      </c>
      <c r="D160" s="95">
        <v>14.176497642833333</v>
      </c>
      <c r="E160" s="96">
        <v>27.599813432000328</v>
      </c>
      <c r="F160" s="96">
        <v>2.9092757813609933</v>
      </c>
      <c r="G160" s="95">
        <v>8.3958286342807806</v>
      </c>
      <c r="H160" s="95">
        <v>19.957166651385887</v>
      </c>
      <c r="I160" s="38">
        <v>0.191645174</v>
      </c>
      <c r="J160" s="97">
        <v>83.887439599999993</v>
      </c>
    </row>
    <row r="162" spans="1:7" ht="18" customHeight="1" x14ac:dyDescent="0.35">
      <c r="A162" s="122" t="s">
        <v>52</v>
      </c>
      <c r="B162" s="122"/>
      <c r="C162" s="122"/>
      <c r="D162" s="122"/>
      <c r="E162" s="122"/>
      <c r="F162" s="122"/>
      <c r="G162" s="122"/>
    </row>
    <row r="163" spans="1:7" ht="28" customHeight="1" x14ac:dyDescent="0.35">
      <c r="A163" s="133"/>
      <c r="B163" s="134"/>
      <c r="C163" s="40" t="s">
        <v>53</v>
      </c>
      <c r="D163" s="41" t="s">
        <v>54</v>
      </c>
      <c r="E163" s="41" t="s">
        <v>55</v>
      </c>
      <c r="F163" s="41" t="s">
        <v>56</v>
      </c>
      <c r="G163" s="42" t="s">
        <v>57</v>
      </c>
    </row>
    <row r="164" spans="1:7" ht="15" customHeight="1" x14ac:dyDescent="0.35">
      <c r="A164" s="129" t="s">
        <v>81</v>
      </c>
      <c r="B164" s="3" t="s">
        <v>58</v>
      </c>
      <c r="C164" s="98">
        <v>24.568002301334683</v>
      </c>
      <c r="D164" s="44">
        <v>5</v>
      </c>
      <c r="E164" s="46">
        <v>4.9136004602669363</v>
      </c>
      <c r="F164" s="45">
        <v>0.26822314809232212</v>
      </c>
      <c r="G164" s="47">
        <v>0.92926886731198932</v>
      </c>
    </row>
    <row r="165" spans="1:7" ht="15" customHeight="1" x14ac:dyDescent="0.35">
      <c r="A165" s="130"/>
      <c r="B165" s="4" t="s">
        <v>59</v>
      </c>
      <c r="C165" s="99">
        <v>1538.8024545903741</v>
      </c>
      <c r="D165" s="49">
        <v>84</v>
      </c>
      <c r="E165" s="57">
        <v>18.319076840361596</v>
      </c>
      <c r="F165" s="51"/>
      <c r="G165" s="52"/>
    </row>
    <row r="166" spans="1:7" ht="15" customHeight="1" x14ac:dyDescent="0.35">
      <c r="A166" s="131"/>
      <c r="B166" s="15" t="s">
        <v>50</v>
      </c>
      <c r="C166" s="100">
        <v>1563.3704568917087</v>
      </c>
      <c r="D166" s="54">
        <v>89</v>
      </c>
      <c r="E166" s="55"/>
      <c r="F166" s="55"/>
      <c r="G166" s="56"/>
    </row>
    <row r="167" spans="1:7" ht="15" customHeight="1" x14ac:dyDescent="0.35">
      <c r="A167" s="131" t="s">
        <v>82</v>
      </c>
      <c r="B167" s="4" t="s">
        <v>58</v>
      </c>
      <c r="C167" s="99">
        <v>2500091.6345344982</v>
      </c>
      <c r="D167" s="49">
        <v>5</v>
      </c>
      <c r="E167" s="57">
        <v>500018.32690689963</v>
      </c>
      <c r="F167" s="50">
        <v>0.15694748802272621</v>
      </c>
      <c r="G167" s="58">
        <v>0.97735517249992621</v>
      </c>
    </row>
    <row r="168" spans="1:7" ht="15" customHeight="1" x14ac:dyDescent="0.35">
      <c r="A168" s="130"/>
      <c r="B168" s="4" t="s">
        <v>59</v>
      </c>
      <c r="C168" s="99">
        <v>267615238.63381419</v>
      </c>
      <c r="D168" s="49">
        <v>84</v>
      </c>
      <c r="E168" s="57">
        <v>3185895.6980215972</v>
      </c>
      <c r="F168" s="51"/>
      <c r="G168" s="52"/>
    </row>
    <row r="169" spans="1:7" ht="15" customHeight="1" x14ac:dyDescent="0.35">
      <c r="A169" s="131"/>
      <c r="B169" s="15" t="s">
        <v>50</v>
      </c>
      <c r="C169" s="100">
        <v>270115330.26834869</v>
      </c>
      <c r="D169" s="54">
        <v>89</v>
      </c>
      <c r="E169" s="55"/>
      <c r="F169" s="55"/>
      <c r="G169" s="56"/>
    </row>
    <row r="170" spans="1:7" ht="15" customHeight="1" x14ac:dyDescent="0.35">
      <c r="A170" s="131" t="s">
        <v>83</v>
      </c>
      <c r="B170" s="4" t="s">
        <v>58</v>
      </c>
      <c r="C170" s="99">
        <v>4065.3950862723482</v>
      </c>
      <c r="D170" s="49">
        <v>5</v>
      </c>
      <c r="E170" s="57">
        <v>813.07901725446959</v>
      </c>
      <c r="F170" s="57">
        <v>1.9779062577821427</v>
      </c>
      <c r="G170" s="58">
        <v>9.0248902222447788E-2</v>
      </c>
    </row>
    <row r="171" spans="1:7" ht="15" customHeight="1" x14ac:dyDescent="0.35">
      <c r="A171" s="131"/>
      <c r="B171" s="15" t="s">
        <v>59</v>
      </c>
      <c r="C171" s="100">
        <v>34530.775753730501</v>
      </c>
      <c r="D171" s="54">
        <v>84</v>
      </c>
      <c r="E171" s="101">
        <v>411.08066373488691</v>
      </c>
      <c r="F171" s="55"/>
      <c r="G171" s="56"/>
    </row>
    <row r="172" spans="1:7" ht="15" customHeight="1" x14ac:dyDescent="0.35">
      <c r="A172" s="131"/>
      <c r="B172" s="15" t="s">
        <v>50</v>
      </c>
      <c r="C172" s="100">
        <v>38596.170840002851</v>
      </c>
      <c r="D172" s="54">
        <v>89</v>
      </c>
      <c r="E172" s="55"/>
      <c r="F172" s="55"/>
      <c r="G172" s="56"/>
    </row>
    <row r="173" spans="1:7" ht="15" customHeight="1" x14ac:dyDescent="0.35">
      <c r="A173" s="131" t="s">
        <v>84</v>
      </c>
      <c r="B173" s="15" t="s">
        <v>58</v>
      </c>
      <c r="C173" s="100">
        <v>734.72475743028315</v>
      </c>
      <c r="D173" s="54">
        <v>5</v>
      </c>
      <c r="E173" s="101">
        <v>146.94495148605662</v>
      </c>
      <c r="F173" s="101">
        <v>5.29907015261296</v>
      </c>
      <c r="G173" s="102">
        <v>2.7951557733720819E-4</v>
      </c>
    </row>
    <row r="174" spans="1:7" ht="15" customHeight="1" x14ac:dyDescent="0.35">
      <c r="A174" s="130"/>
      <c r="B174" s="4" t="s">
        <v>59</v>
      </c>
      <c r="C174" s="99">
        <v>2329.3475212329968</v>
      </c>
      <c r="D174" s="49">
        <v>84</v>
      </c>
      <c r="E174" s="57">
        <v>27.730327633726152</v>
      </c>
      <c r="F174" s="51"/>
      <c r="G174" s="52"/>
    </row>
    <row r="175" spans="1:7" ht="15" customHeight="1" x14ac:dyDescent="0.35">
      <c r="A175" s="131"/>
      <c r="B175" s="15" t="s">
        <v>50</v>
      </c>
      <c r="C175" s="100">
        <v>3064.07227866328</v>
      </c>
      <c r="D175" s="54">
        <v>89</v>
      </c>
      <c r="E175" s="55"/>
      <c r="F175" s="55"/>
      <c r="G175" s="56"/>
    </row>
    <row r="176" spans="1:7" ht="15" customHeight="1" x14ac:dyDescent="0.35">
      <c r="A176" s="131" t="s">
        <v>85</v>
      </c>
      <c r="B176" s="4" t="s">
        <v>58</v>
      </c>
      <c r="C176" s="99">
        <v>1103.0065069579346</v>
      </c>
      <c r="D176" s="49">
        <v>5</v>
      </c>
      <c r="E176" s="57">
        <v>220.6013013915869</v>
      </c>
      <c r="F176" s="50">
        <v>0.27784906915349961</v>
      </c>
      <c r="G176" s="58">
        <v>0.92406305980283243</v>
      </c>
    </row>
    <row r="177" spans="1:7" ht="15" customHeight="1" x14ac:dyDescent="0.35">
      <c r="A177" s="130"/>
      <c r="B177" s="4" t="s">
        <v>59</v>
      </c>
      <c r="C177" s="99">
        <v>66692.716924871158</v>
      </c>
      <c r="D177" s="49">
        <v>84</v>
      </c>
      <c r="E177" s="57">
        <v>793.96091577227571</v>
      </c>
      <c r="F177" s="51"/>
      <c r="G177" s="52"/>
    </row>
    <row r="178" spans="1:7" ht="15" customHeight="1" x14ac:dyDescent="0.35">
      <c r="A178" s="132"/>
      <c r="B178" s="5" t="s">
        <v>50</v>
      </c>
      <c r="C178" s="103">
        <v>67795.723431829087</v>
      </c>
      <c r="D178" s="60">
        <v>89</v>
      </c>
      <c r="E178" s="61"/>
      <c r="F178" s="61"/>
      <c r="G178" s="62"/>
    </row>
    <row r="181" spans="1:7" ht="18" x14ac:dyDescent="0.4">
      <c r="A181" s="2" t="s">
        <v>60</v>
      </c>
    </row>
    <row r="184" spans="1:7" ht="18" x14ac:dyDescent="0.4">
      <c r="A184" s="2" t="s">
        <v>61</v>
      </c>
    </row>
    <row r="186" spans="1:7" ht="18" customHeight="1" x14ac:dyDescent="0.35">
      <c r="A186" s="122" t="s">
        <v>81</v>
      </c>
      <c r="B186" s="122"/>
      <c r="C186" s="122"/>
    </row>
    <row r="187" spans="1:7" ht="15" customHeight="1" x14ac:dyDescent="0.35">
      <c r="A187" s="63" t="s">
        <v>62</v>
      </c>
    </row>
    <row r="188" spans="1:7" ht="28" customHeight="1" x14ac:dyDescent="0.35">
      <c r="A188" s="123" t="s">
        <v>86</v>
      </c>
      <c r="B188" s="125" t="s">
        <v>32</v>
      </c>
      <c r="C188" s="12" t="s">
        <v>64</v>
      </c>
    </row>
    <row r="189" spans="1:7" ht="15" customHeight="1" x14ac:dyDescent="0.35">
      <c r="A189" s="124"/>
      <c r="B189" s="126"/>
      <c r="C189" s="65" t="s">
        <v>65</v>
      </c>
    </row>
    <row r="190" spans="1:7" ht="15" customHeight="1" x14ac:dyDescent="0.35">
      <c r="A190" s="66" t="s">
        <v>70</v>
      </c>
      <c r="B190" s="70">
        <v>15</v>
      </c>
      <c r="C190" s="104">
        <v>2.5430151535999999</v>
      </c>
    </row>
    <row r="191" spans="1:7" ht="15" customHeight="1" x14ac:dyDescent="0.35">
      <c r="A191" s="67" t="s">
        <v>69</v>
      </c>
      <c r="B191" s="21">
        <v>15</v>
      </c>
      <c r="C191" s="75">
        <v>3.0075095549999999</v>
      </c>
    </row>
    <row r="192" spans="1:7" ht="15" customHeight="1" x14ac:dyDescent="0.35">
      <c r="A192" s="67" t="s">
        <v>66</v>
      </c>
      <c r="B192" s="21">
        <v>15</v>
      </c>
      <c r="C192" s="75">
        <v>3.3149300915333333</v>
      </c>
    </row>
    <row r="193" spans="1:3" ht="15" customHeight="1" x14ac:dyDescent="0.35">
      <c r="A193" s="68" t="s">
        <v>65</v>
      </c>
      <c r="B193" s="29">
        <v>15</v>
      </c>
      <c r="C193" s="74">
        <v>3.3602648137999993</v>
      </c>
    </row>
    <row r="194" spans="1:3" ht="15" customHeight="1" x14ac:dyDescent="0.35">
      <c r="A194" s="67" t="s">
        <v>72</v>
      </c>
      <c r="B194" s="21">
        <v>15</v>
      </c>
      <c r="C194" s="75">
        <v>3.9273841284666675</v>
      </c>
    </row>
    <row r="195" spans="1:3" ht="15" customHeight="1" x14ac:dyDescent="0.35">
      <c r="A195" s="68" t="s">
        <v>71</v>
      </c>
      <c r="B195" s="29">
        <v>15</v>
      </c>
      <c r="C195" s="74">
        <v>4.0833049136666677</v>
      </c>
    </row>
    <row r="196" spans="1:3" ht="15" customHeight="1" x14ac:dyDescent="0.35">
      <c r="A196" s="69" t="s">
        <v>57</v>
      </c>
      <c r="B196" s="77"/>
      <c r="C196" s="79">
        <v>0.39860291089318789</v>
      </c>
    </row>
    <row r="197" spans="1:3" ht="25" customHeight="1" x14ac:dyDescent="0.35">
      <c r="A197" s="121" t="s">
        <v>67</v>
      </c>
      <c r="B197" s="121"/>
      <c r="C197" s="121"/>
    </row>
    <row r="198" spans="1:3" ht="30" customHeight="1" x14ac:dyDescent="0.35">
      <c r="A198" s="121" t="s">
        <v>87</v>
      </c>
      <c r="B198" s="121"/>
      <c r="C198" s="121"/>
    </row>
    <row r="200" spans="1:3" ht="18" customHeight="1" x14ac:dyDescent="0.35">
      <c r="A200" s="122" t="s">
        <v>82</v>
      </c>
      <c r="B200" s="122"/>
      <c r="C200" s="122"/>
    </row>
    <row r="201" spans="1:3" ht="15" customHeight="1" x14ac:dyDescent="0.35">
      <c r="A201" s="63" t="s">
        <v>62</v>
      </c>
    </row>
    <row r="202" spans="1:3" ht="28" customHeight="1" x14ac:dyDescent="0.35">
      <c r="A202" s="123" t="s">
        <v>86</v>
      </c>
      <c r="B202" s="125" t="s">
        <v>32</v>
      </c>
      <c r="C202" s="12" t="s">
        <v>64</v>
      </c>
    </row>
    <row r="203" spans="1:3" ht="15" customHeight="1" x14ac:dyDescent="0.35">
      <c r="A203" s="124"/>
      <c r="B203" s="126"/>
      <c r="C203" s="65" t="s">
        <v>65</v>
      </c>
    </row>
    <row r="204" spans="1:3" ht="15" customHeight="1" x14ac:dyDescent="0.35">
      <c r="A204" s="66" t="s">
        <v>72</v>
      </c>
      <c r="B204" s="70">
        <v>15</v>
      </c>
      <c r="C204" s="104">
        <v>971.92064249533348</v>
      </c>
    </row>
    <row r="205" spans="1:3" ht="15" customHeight="1" x14ac:dyDescent="0.35">
      <c r="A205" s="67" t="s">
        <v>71</v>
      </c>
      <c r="B205" s="21">
        <v>15</v>
      </c>
      <c r="C205" s="75">
        <v>1020.1484927693332</v>
      </c>
    </row>
    <row r="206" spans="1:3" ht="15" customHeight="1" x14ac:dyDescent="0.35">
      <c r="A206" s="67" t="s">
        <v>69</v>
      </c>
      <c r="B206" s="21">
        <v>15</v>
      </c>
      <c r="C206" s="75">
        <v>1050.0649694159999</v>
      </c>
    </row>
    <row r="207" spans="1:3" ht="15" customHeight="1" x14ac:dyDescent="0.35">
      <c r="A207" s="68" t="s">
        <v>70</v>
      </c>
      <c r="B207" s="29">
        <v>15</v>
      </c>
      <c r="C207" s="74">
        <v>1061.9092492833333</v>
      </c>
    </row>
    <row r="208" spans="1:3" ht="15" customHeight="1" x14ac:dyDescent="0.35">
      <c r="A208" s="67" t="s">
        <v>66</v>
      </c>
      <c r="B208" s="21">
        <v>15</v>
      </c>
      <c r="C208" s="75">
        <v>1187.8111249266674</v>
      </c>
    </row>
    <row r="209" spans="1:4" ht="15" customHeight="1" x14ac:dyDescent="0.35">
      <c r="A209" s="68" t="s">
        <v>65</v>
      </c>
      <c r="B209" s="29">
        <v>15</v>
      </c>
      <c r="C209" s="74">
        <v>1469.5670474686665</v>
      </c>
    </row>
    <row r="210" spans="1:4" ht="15" customHeight="1" x14ac:dyDescent="0.35">
      <c r="A210" s="69" t="s">
        <v>57</v>
      </c>
      <c r="B210" s="77"/>
      <c r="C210" s="79">
        <v>0.51376791131786281</v>
      </c>
    </row>
    <row r="211" spans="1:4" ht="25" customHeight="1" x14ac:dyDescent="0.35">
      <c r="A211" s="121" t="s">
        <v>67</v>
      </c>
      <c r="B211" s="121"/>
      <c r="C211" s="121"/>
    </row>
    <row r="212" spans="1:4" ht="30" customHeight="1" x14ac:dyDescent="0.35">
      <c r="A212" s="121" t="s">
        <v>87</v>
      </c>
      <c r="B212" s="121"/>
      <c r="C212" s="121"/>
    </row>
    <row r="214" spans="1:4" ht="18" customHeight="1" x14ac:dyDescent="0.35">
      <c r="A214" s="122" t="s">
        <v>83</v>
      </c>
      <c r="B214" s="122"/>
      <c r="C214" s="122"/>
      <c r="D214" s="122"/>
    </row>
    <row r="215" spans="1:4" ht="15" customHeight="1" x14ac:dyDescent="0.35">
      <c r="A215" s="63" t="s">
        <v>62</v>
      </c>
    </row>
    <row r="216" spans="1:4" ht="15" customHeight="1" x14ac:dyDescent="0.35">
      <c r="A216" s="123" t="s">
        <v>86</v>
      </c>
      <c r="B216" s="125" t="s">
        <v>32</v>
      </c>
      <c r="C216" s="127" t="s">
        <v>64</v>
      </c>
      <c r="D216" s="128"/>
    </row>
    <row r="217" spans="1:4" ht="15" customHeight="1" x14ac:dyDescent="0.35">
      <c r="A217" s="124"/>
      <c r="B217" s="126"/>
      <c r="C217" s="64" t="s">
        <v>65</v>
      </c>
      <c r="D217" s="65" t="s">
        <v>66</v>
      </c>
    </row>
    <row r="218" spans="1:4" ht="15" customHeight="1" x14ac:dyDescent="0.35">
      <c r="A218" s="66" t="s">
        <v>70</v>
      </c>
      <c r="B218" s="70">
        <v>15</v>
      </c>
      <c r="C218" s="105">
        <v>5.6369510023333333</v>
      </c>
      <c r="D218" s="72"/>
    </row>
    <row r="219" spans="1:4" ht="15" customHeight="1" x14ac:dyDescent="0.35">
      <c r="A219" s="67" t="s">
        <v>69</v>
      </c>
      <c r="B219" s="21">
        <v>15</v>
      </c>
      <c r="C219" s="22">
        <v>8.9672400143333348</v>
      </c>
      <c r="D219" s="75">
        <v>8.9672400143333348</v>
      </c>
    </row>
    <row r="220" spans="1:4" ht="15" customHeight="1" x14ac:dyDescent="0.35">
      <c r="A220" s="67" t="s">
        <v>65</v>
      </c>
      <c r="B220" s="21">
        <v>15</v>
      </c>
      <c r="C220" s="22">
        <v>11.139658540933333</v>
      </c>
      <c r="D220" s="75">
        <v>11.139658540933333</v>
      </c>
    </row>
    <row r="221" spans="1:4" ht="15" customHeight="1" x14ac:dyDescent="0.35">
      <c r="A221" s="68" t="s">
        <v>66</v>
      </c>
      <c r="B221" s="29">
        <v>15</v>
      </c>
      <c r="C221" s="73">
        <v>11.712348392333331</v>
      </c>
      <c r="D221" s="74">
        <v>11.712348392333331</v>
      </c>
    </row>
    <row r="222" spans="1:4" ht="15" customHeight="1" x14ac:dyDescent="0.35">
      <c r="A222" s="67" t="s">
        <v>71</v>
      </c>
      <c r="B222" s="21">
        <v>15</v>
      </c>
      <c r="C222" s="22">
        <v>20.888244431933334</v>
      </c>
      <c r="D222" s="75">
        <v>20.888244431933334</v>
      </c>
    </row>
    <row r="223" spans="1:4" ht="15" customHeight="1" x14ac:dyDescent="0.35">
      <c r="A223" s="68" t="s">
        <v>72</v>
      </c>
      <c r="B223" s="29">
        <v>15</v>
      </c>
      <c r="C223" s="55"/>
      <c r="D223" s="74">
        <v>24.725595610600003</v>
      </c>
    </row>
    <row r="224" spans="1:4" ht="15" customHeight="1" x14ac:dyDescent="0.35">
      <c r="A224" s="69" t="s">
        <v>57</v>
      </c>
      <c r="B224" s="77"/>
      <c r="C224" s="78">
        <v>6.8537768750776662E-2</v>
      </c>
      <c r="D224" s="79">
        <v>5.9578154436611186E-2</v>
      </c>
    </row>
    <row r="225" spans="1:4" ht="25" customHeight="1" x14ac:dyDescent="0.35">
      <c r="A225" s="121" t="s">
        <v>67</v>
      </c>
      <c r="B225" s="121"/>
      <c r="C225" s="121"/>
      <c r="D225" s="121"/>
    </row>
    <row r="226" spans="1:4" ht="30" customHeight="1" x14ac:dyDescent="0.35">
      <c r="A226" s="121" t="s">
        <v>87</v>
      </c>
      <c r="B226" s="121"/>
      <c r="C226" s="121"/>
      <c r="D226" s="121"/>
    </row>
    <row r="228" spans="1:4" ht="18" customHeight="1" x14ac:dyDescent="0.35">
      <c r="A228" s="122" t="s">
        <v>84</v>
      </c>
      <c r="B228" s="122"/>
      <c r="C228" s="122"/>
      <c r="D228" s="122"/>
    </row>
    <row r="229" spans="1:4" ht="15" customHeight="1" x14ac:dyDescent="0.35">
      <c r="A229" s="63" t="s">
        <v>62</v>
      </c>
    </row>
    <row r="230" spans="1:4" ht="15" customHeight="1" x14ac:dyDescent="0.35">
      <c r="A230" s="123" t="s">
        <v>86</v>
      </c>
      <c r="B230" s="125" t="s">
        <v>32</v>
      </c>
      <c r="C230" s="127" t="s">
        <v>64</v>
      </c>
      <c r="D230" s="128"/>
    </row>
    <row r="231" spans="1:4" ht="15" customHeight="1" x14ac:dyDescent="0.35">
      <c r="A231" s="124"/>
      <c r="B231" s="126"/>
      <c r="C231" s="64" t="s">
        <v>65</v>
      </c>
      <c r="D231" s="65" t="s">
        <v>66</v>
      </c>
    </row>
    <row r="232" spans="1:4" ht="15" customHeight="1" x14ac:dyDescent="0.35">
      <c r="A232" s="66" t="s">
        <v>72</v>
      </c>
      <c r="B232" s="70">
        <v>15</v>
      </c>
      <c r="C232" s="105">
        <v>5.7313132988</v>
      </c>
      <c r="D232" s="72"/>
    </row>
    <row r="233" spans="1:4" ht="15" customHeight="1" x14ac:dyDescent="0.35">
      <c r="A233" s="67" t="s">
        <v>71</v>
      </c>
      <c r="B233" s="21">
        <v>15</v>
      </c>
      <c r="C233" s="22">
        <v>5.8111097632000019</v>
      </c>
      <c r="D233" s="52"/>
    </row>
    <row r="234" spans="1:4" ht="15" customHeight="1" x14ac:dyDescent="0.35">
      <c r="A234" s="67" t="s">
        <v>66</v>
      </c>
      <c r="B234" s="21">
        <v>15</v>
      </c>
      <c r="C234" s="51"/>
      <c r="D234" s="75">
        <v>9.8556240322000033</v>
      </c>
    </row>
    <row r="235" spans="1:4" ht="15" customHeight="1" x14ac:dyDescent="0.35">
      <c r="A235" s="68" t="s">
        <v>69</v>
      </c>
      <c r="B235" s="29">
        <v>15</v>
      </c>
      <c r="C235" s="55"/>
      <c r="D235" s="74">
        <v>10.97236706593333</v>
      </c>
    </row>
    <row r="236" spans="1:4" ht="15" customHeight="1" x14ac:dyDescent="0.35">
      <c r="A236" s="67" t="s">
        <v>65</v>
      </c>
      <c r="B236" s="21">
        <v>15</v>
      </c>
      <c r="C236" s="51"/>
      <c r="D236" s="75">
        <v>11.531365814466669</v>
      </c>
    </row>
    <row r="237" spans="1:4" ht="15" customHeight="1" x14ac:dyDescent="0.35">
      <c r="A237" s="68" t="s">
        <v>70</v>
      </c>
      <c r="B237" s="29">
        <v>15</v>
      </c>
      <c r="C237" s="55"/>
      <c r="D237" s="74">
        <v>13.341855358066669</v>
      </c>
    </row>
    <row r="238" spans="1:4" ht="15" customHeight="1" x14ac:dyDescent="0.35">
      <c r="A238" s="69" t="s">
        <v>57</v>
      </c>
      <c r="B238" s="77"/>
      <c r="C238" s="78">
        <v>0.96699663619903253</v>
      </c>
      <c r="D238" s="79">
        <v>0.10143431214438725</v>
      </c>
    </row>
    <row r="239" spans="1:4" ht="25" customHeight="1" x14ac:dyDescent="0.35">
      <c r="A239" s="121" t="s">
        <v>67</v>
      </c>
      <c r="B239" s="121"/>
      <c r="C239" s="121"/>
      <c r="D239" s="121"/>
    </row>
    <row r="240" spans="1:4" ht="30" customHeight="1" x14ac:dyDescent="0.35">
      <c r="A240" s="121" t="s">
        <v>87</v>
      </c>
      <c r="B240" s="121"/>
      <c r="C240" s="121"/>
      <c r="D240" s="121"/>
    </row>
    <row r="242" spans="1:3" ht="18" customHeight="1" x14ac:dyDescent="0.35">
      <c r="A242" s="122" t="s">
        <v>85</v>
      </c>
      <c r="B242" s="122"/>
      <c r="C242" s="122"/>
    </row>
    <row r="243" spans="1:3" ht="15" customHeight="1" x14ac:dyDescent="0.35">
      <c r="A243" s="63" t="s">
        <v>62</v>
      </c>
    </row>
    <row r="244" spans="1:3" ht="28" customHeight="1" x14ac:dyDescent="0.35">
      <c r="A244" s="123" t="s">
        <v>86</v>
      </c>
      <c r="B244" s="125" t="s">
        <v>32</v>
      </c>
      <c r="C244" s="12" t="s">
        <v>64</v>
      </c>
    </row>
    <row r="245" spans="1:3" ht="15" customHeight="1" x14ac:dyDescent="0.35">
      <c r="A245" s="124"/>
      <c r="B245" s="126"/>
      <c r="C245" s="65" t="s">
        <v>65</v>
      </c>
    </row>
    <row r="246" spans="1:3" ht="15" customHeight="1" x14ac:dyDescent="0.35">
      <c r="A246" s="66" t="s">
        <v>71</v>
      </c>
      <c r="B246" s="70">
        <v>15</v>
      </c>
      <c r="C246" s="104">
        <v>8.771154859000001</v>
      </c>
    </row>
    <row r="247" spans="1:3" ht="15" customHeight="1" x14ac:dyDescent="0.35">
      <c r="A247" s="67" t="s">
        <v>72</v>
      </c>
      <c r="B247" s="21">
        <v>15</v>
      </c>
      <c r="C247" s="75">
        <v>9.7251925885333339</v>
      </c>
    </row>
    <row r="248" spans="1:3" ht="15" customHeight="1" x14ac:dyDescent="0.35">
      <c r="A248" s="67" t="s">
        <v>65</v>
      </c>
      <c r="B248" s="21">
        <v>15</v>
      </c>
      <c r="C248" s="75">
        <v>16.366179356533333</v>
      </c>
    </row>
    <row r="249" spans="1:3" ht="15" customHeight="1" x14ac:dyDescent="0.35">
      <c r="A249" s="68" t="s">
        <v>66</v>
      </c>
      <c r="B249" s="29">
        <v>15</v>
      </c>
      <c r="C249" s="74">
        <v>16.521109100133334</v>
      </c>
    </row>
    <row r="250" spans="1:3" ht="15" customHeight="1" x14ac:dyDescent="0.35">
      <c r="A250" s="67" t="s">
        <v>69</v>
      </c>
      <c r="B250" s="21">
        <v>15</v>
      </c>
      <c r="C250" s="75">
        <v>16.685554400933331</v>
      </c>
    </row>
    <row r="251" spans="1:3" ht="15" customHeight="1" x14ac:dyDescent="0.35">
      <c r="A251" s="68" t="s">
        <v>70</v>
      </c>
      <c r="B251" s="29">
        <v>15</v>
      </c>
      <c r="C251" s="74">
        <v>16.989795551866663</v>
      </c>
    </row>
    <row r="252" spans="1:3" ht="15" customHeight="1" x14ac:dyDescent="0.35">
      <c r="A252" s="69" t="s">
        <v>57</v>
      </c>
      <c r="B252" s="77"/>
      <c r="C252" s="79">
        <v>0.49444002222296723</v>
      </c>
    </row>
    <row r="253" spans="1:3" ht="25" customHeight="1" x14ac:dyDescent="0.35">
      <c r="A253" s="121" t="s">
        <v>67</v>
      </c>
      <c r="B253" s="121"/>
      <c r="C253" s="121"/>
    </row>
    <row r="254" spans="1:3" ht="30" customHeight="1" x14ac:dyDescent="0.35">
      <c r="A254" s="121" t="s">
        <v>87</v>
      </c>
      <c r="B254" s="121"/>
      <c r="C254" s="121"/>
    </row>
  </sheetData>
  <mergeCells count="89">
    <mergeCell ref="A10:C10"/>
    <mergeCell ref="A11:B11"/>
    <mergeCell ref="A12:B12"/>
    <mergeCell ref="A13:A17"/>
    <mergeCell ref="A18:A19"/>
    <mergeCell ref="A20:B20"/>
    <mergeCell ref="A21:A22"/>
    <mergeCell ref="A24:J24"/>
    <mergeCell ref="A25:B26"/>
    <mergeCell ref="C25:C26"/>
    <mergeCell ref="D25:D26"/>
    <mergeCell ref="E25:E26"/>
    <mergeCell ref="F25:F26"/>
    <mergeCell ref="G25:H25"/>
    <mergeCell ref="I25:I26"/>
    <mergeCell ref="J25:J26"/>
    <mergeCell ref="A27:A35"/>
    <mergeCell ref="A36:A44"/>
    <mergeCell ref="A46:G46"/>
    <mergeCell ref="A47:B47"/>
    <mergeCell ref="A48:A50"/>
    <mergeCell ref="A51:A53"/>
    <mergeCell ref="A61:D61"/>
    <mergeCell ref="A63:A64"/>
    <mergeCell ref="B63:B64"/>
    <mergeCell ref="C63:D63"/>
    <mergeCell ref="A74:D74"/>
    <mergeCell ref="A75:D75"/>
    <mergeCell ref="A77:H77"/>
    <mergeCell ref="A79:A80"/>
    <mergeCell ref="B79:B80"/>
    <mergeCell ref="C79:H79"/>
    <mergeCell ref="A90:H90"/>
    <mergeCell ref="A91:H91"/>
    <mergeCell ref="A106:C106"/>
    <mergeCell ref="A107:B107"/>
    <mergeCell ref="A108:B108"/>
    <mergeCell ref="A109:A113"/>
    <mergeCell ref="A114:A115"/>
    <mergeCell ref="A116:B116"/>
    <mergeCell ref="A117:A118"/>
    <mergeCell ref="A123:J123"/>
    <mergeCell ref="G124:H124"/>
    <mergeCell ref="I124:I125"/>
    <mergeCell ref="J124:J125"/>
    <mergeCell ref="A126:A132"/>
    <mergeCell ref="A133:A139"/>
    <mergeCell ref="A124:B125"/>
    <mergeCell ref="C124:C125"/>
    <mergeCell ref="D124:D125"/>
    <mergeCell ref="E124:E125"/>
    <mergeCell ref="F124:F125"/>
    <mergeCell ref="A140:A146"/>
    <mergeCell ref="A147:A153"/>
    <mergeCell ref="A154:A160"/>
    <mergeCell ref="A162:G162"/>
    <mergeCell ref="A163:B163"/>
    <mergeCell ref="A164:A166"/>
    <mergeCell ref="A167:A169"/>
    <mergeCell ref="A170:A172"/>
    <mergeCell ref="A173:A175"/>
    <mergeCell ref="A176:A178"/>
    <mergeCell ref="A186:C186"/>
    <mergeCell ref="A188:A189"/>
    <mergeCell ref="B188:B189"/>
    <mergeCell ref="A197:C197"/>
    <mergeCell ref="A198:C198"/>
    <mergeCell ref="A200:C200"/>
    <mergeCell ref="A202:A203"/>
    <mergeCell ref="B202:B203"/>
    <mergeCell ref="A211:C211"/>
    <mergeCell ref="A212:C212"/>
    <mergeCell ref="A214:D214"/>
    <mergeCell ref="A216:A217"/>
    <mergeCell ref="B216:B217"/>
    <mergeCell ref="C216:D216"/>
    <mergeCell ref="A225:D225"/>
    <mergeCell ref="A226:D226"/>
    <mergeCell ref="A228:D228"/>
    <mergeCell ref="A230:A231"/>
    <mergeCell ref="B230:B231"/>
    <mergeCell ref="C230:D230"/>
    <mergeCell ref="A253:C253"/>
    <mergeCell ref="A254:C254"/>
    <mergeCell ref="A239:D239"/>
    <mergeCell ref="A240:D240"/>
    <mergeCell ref="A242:C242"/>
    <mergeCell ref="A244:A245"/>
    <mergeCell ref="B244:B24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403E1-B727-4BA2-99B2-6F0DDBEF9750}">
  <dimension ref="B1:Q68"/>
  <sheetViews>
    <sheetView workbookViewId="0">
      <selection activeCell="R64" sqref="R64"/>
    </sheetView>
  </sheetViews>
  <sheetFormatPr defaultRowHeight="14.5" x14ac:dyDescent="0.35"/>
  <sheetData>
    <row r="1" spans="2:10" ht="15" thickBot="1" x14ac:dyDescent="0.4">
      <c r="C1" t="s">
        <v>100</v>
      </c>
    </row>
    <row r="2" spans="2:10" ht="15" thickBot="1" x14ac:dyDescent="0.4">
      <c r="B2" s="108"/>
      <c r="C2" s="108" t="s">
        <v>81</v>
      </c>
      <c r="D2" s="108" t="s">
        <v>82</v>
      </c>
      <c r="E2" s="108" t="s">
        <v>83</v>
      </c>
      <c r="F2" s="108" t="s">
        <v>84</v>
      </c>
      <c r="G2" s="108" t="s">
        <v>85</v>
      </c>
      <c r="H2" s="108" t="s">
        <v>32</v>
      </c>
      <c r="I2" s="106"/>
      <c r="J2" s="106"/>
    </row>
    <row r="3" spans="2:10" x14ac:dyDescent="0.35">
      <c r="B3" s="111" t="s">
        <v>88</v>
      </c>
      <c r="C3" s="112">
        <v>3.3602648137999993</v>
      </c>
      <c r="D3" s="112">
        <v>1469.5670474686665</v>
      </c>
      <c r="E3" s="112">
        <v>11.139658540933333</v>
      </c>
      <c r="F3" s="112">
        <v>11.531365814466669</v>
      </c>
      <c r="G3" s="112">
        <v>16.366179356533333</v>
      </c>
      <c r="H3" s="112">
        <v>1360.3516666666669</v>
      </c>
      <c r="I3" s="107"/>
      <c r="J3" s="107"/>
    </row>
    <row r="4" spans="2:10" x14ac:dyDescent="0.35">
      <c r="B4" s="109" t="s">
        <v>89</v>
      </c>
      <c r="C4" s="110">
        <v>3.3149300915333333</v>
      </c>
      <c r="D4" s="110">
        <v>1187.8111249266674</v>
      </c>
      <c r="E4" s="110">
        <v>11.712348392333331</v>
      </c>
      <c r="F4" s="110">
        <v>9.8556240322000033</v>
      </c>
      <c r="G4" s="110">
        <v>16.521109100133334</v>
      </c>
      <c r="H4" s="110">
        <v>1415.9630000000002</v>
      </c>
      <c r="I4" s="107"/>
      <c r="J4" s="107"/>
    </row>
    <row r="5" spans="2:10" x14ac:dyDescent="0.35">
      <c r="B5" s="109" t="s">
        <v>90</v>
      </c>
      <c r="C5" s="110">
        <v>3.0075095549999999</v>
      </c>
      <c r="D5" s="110">
        <v>1050.0649694159999</v>
      </c>
      <c r="E5" s="110">
        <v>8.9672400143333348</v>
      </c>
      <c r="F5" s="110">
        <v>10.97236706593333</v>
      </c>
      <c r="G5" s="110">
        <v>16.685554400933331</v>
      </c>
      <c r="H5" s="110">
        <v>1382.1058333333335</v>
      </c>
      <c r="I5" s="107"/>
      <c r="J5" s="107"/>
    </row>
    <row r="6" spans="2:10" x14ac:dyDescent="0.35">
      <c r="B6" s="109" t="s">
        <v>91</v>
      </c>
      <c r="C6" s="110">
        <v>2.5430151535999999</v>
      </c>
      <c r="D6" s="110">
        <v>1061.9092492833333</v>
      </c>
      <c r="E6" s="110">
        <v>5.6369510023333333</v>
      </c>
      <c r="F6" s="110">
        <v>13.341855358066669</v>
      </c>
      <c r="G6" s="110">
        <v>16.989795551866663</v>
      </c>
      <c r="H6" s="110">
        <v>1508.5141666666668</v>
      </c>
      <c r="I6" s="107"/>
      <c r="J6" s="107"/>
    </row>
    <row r="7" spans="2:10" x14ac:dyDescent="0.35">
      <c r="B7" s="109" t="s">
        <v>92</v>
      </c>
      <c r="C7" s="110">
        <v>4.0833049136666677</v>
      </c>
      <c r="D7" s="110">
        <v>1020.1484927693332</v>
      </c>
      <c r="E7" s="110">
        <v>20.888244431933334</v>
      </c>
      <c r="F7" s="110">
        <v>5.8111097632000019</v>
      </c>
      <c r="G7" s="110">
        <v>8.771154859000001</v>
      </c>
      <c r="H7" s="110">
        <v>2660.1421666666661</v>
      </c>
      <c r="I7" s="107"/>
      <c r="J7" s="107"/>
    </row>
    <row r="8" spans="2:10" x14ac:dyDescent="0.35">
      <c r="B8" s="109" t="s">
        <v>93</v>
      </c>
      <c r="C8" s="110">
        <v>3.9273841284666675</v>
      </c>
      <c r="D8" s="110">
        <v>971.92064249533348</v>
      </c>
      <c r="E8" s="110">
        <v>24.725595610600003</v>
      </c>
      <c r="F8" s="110">
        <v>5.7313132988</v>
      </c>
      <c r="G8" s="110">
        <v>9.7251925885333339</v>
      </c>
      <c r="H8" s="110">
        <v>2922.1441666666669</v>
      </c>
      <c r="I8" s="107"/>
      <c r="J8" s="107"/>
    </row>
    <row r="9" spans="2:10" x14ac:dyDescent="0.35">
      <c r="B9" s="113"/>
      <c r="C9" s="114"/>
      <c r="D9" s="114"/>
      <c r="E9" s="114"/>
      <c r="F9" s="114"/>
      <c r="G9" s="114"/>
      <c r="H9" s="114"/>
      <c r="I9" s="107"/>
      <c r="J9" s="107"/>
    </row>
    <row r="10" spans="2:10" ht="15" thickBot="1" x14ac:dyDescent="0.4">
      <c r="C10" t="s">
        <v>96</v>
      </c>
      <c r="I10" s="107"/>
      <c r="J10" s="107"/>
    </row>
    <row r="11" spans="2:10" ht="15" thickBot="1" x14ac:dyDescent="0.4">
      <c r="B11" s="108"/>
      <c r="C11" s="108" t="s">
        <v>81</v>
      </c>
      <c r="D11" s="108" t="s">
        <v>82</v>
      </c>
      <c r="E11" s="108" t="s">
        <v>83</v>
      </c>
      <c r="F11" s="108">
        <v>5</v>
      </c>
      <c r="G11" s="108" t="s">
        <v>85</v>
      </c>
      <c r="H11" s="108" t="s">
        <v>32</v>
      </c>
    </row>
    <row r="12" spans="2:10" x14ac:dyDescent="0.35">
      <c r="B12" s="111" t="s">
        <v>88</v>
      </c>
      <c r="C12" s="116">
        <f>C3/100</f>
        <v>3.3602648137999992E-2</v>
      </c>
      <c r="D12" s="116">
        <f t="shared" ref="D12:H12" si="0">D3/100</f>
        <v>14.695670474686665</v>
      </c>
      <c r="E12" s="116">
        <f t="shared" si="0"/>
        <v>0.11139658540933332</v>
      </c>
      <c r="F12" s="116">
        <f t="shared" si="0"/>
        <v>0.11531365814466669</v>
      </c>
      <c r="G12" s="116">
        <f t="shared" si="0"/>
        <v>0.16366179356533334</v>
      </c>
      <c r="H12" s="116">
        <f t="shared" si="0"/>
        <v>13.603516666666669</v>
      </c>
    </row>
    <row r="13" spans="2:10" x14ac:dyDescent="0.35">
      <c r="B13" s="109" t="s">
        <v>89</v>
      </c>
      <c r="C13" s="116">
        <f t="shared" ref="C13:H17" si="1">C4/100</f>
        <v>3.314930091533333E-2</v>
      </c>
      <c r="D13" s="116">
        <f t="shared" si="1"/>
        <v>11.878111249266674</v>
      </c>
      <c r="E13" s="116">
        <f t="shared" si="1"/>
        <v>0.11712348392333331</v>
      </c>
      <c r="F13" s="116">
        <f t="shared" si="1"/>
        <v>9.8556240322000027E-2</v>
      </c>
      <c r="G13" s="116">
        <f t="shared" si="1"/>
        <v>0.16521109100133333</v>
      </c>
      <c r="H13" s="116">
        <f t="shared" si="1"/>
        <v>14.159630000000002</v>
      </c>
    </row>
    <row r="14" spans="2:10" x14ac:dyDescent="0.35">
      <c r="B14" s="109" t="s">
        <v>90</v>
      </c>
      <c r="C14" s="116">
        <f t="shared" si="1"/>
        <v>3.007509555E-2</v>
      </c>
      <c r="D14" s="116">
        <f t="shared" si="1"/>
        <v>10.50064969416</v>
      </c>
      <c r="E14" s="116">
        <f t="shared" si="1"/>
        <v>8.9672400143333345E-2</v>
      </c>
      <c r="F14" s="116">
        <f t="shared" si="1"/>
        <v>0.10972367065933331</v>
      </c>
      <c r="G14" s="116">
        <f t="shared" si="1"/>
        <v>0.16685554400933331</v>
      </c>
      <c r="H14" s="116">
        <f t="shared" si="1"/>
        <v>13.821058333333335</v>
      </c>
    </row>
    <row r="15" spans="2:10" x14ac:dyDescent="0.35">
      <c r="B15" s="109" t="s">
        <v>91</v>
      </c>
      <c r="C15" s="116">
        <f t="shared" si="1"/>
        <v>2.5430151535999999E-2</v>
      </c>
      <c r="D15" s="116">
        <f t="shared" si="1"/>
        <v>10.619092492833333</v>
      </c>
      <c r="E15" s="116">
        <f t="shared" si="1"/>
        <v>5.6369510023333333E-2</v>
      </c>
      <c r="F15" s="116">
        <f t="shared" si="1"/>
        <v>0.13341855358066668</v>
      </c>
      <c r="G15" s="116">
        <f t="shared" si="1"/>
        <v>0.16989795551866663</v>
      </c>
      <c r="H15" s="116">
        <f t="shared" si="1"/>
        <v>15.085141666666669</v>
      </c>
    </row>
    <row r="16" spans="2:10" x14ac:dyDescent="0.35">
      <c r="B16" s="109" t="s">
        <v>92</v>
      </c>
      <c r="C16" s="116">
        <f t="shared" si="1"/>
        <v>4.0833049136666674E-2</v>
      </c>
      <c r="D16" s="116">
        <f t="shared" si="1"/>
        <v>10.201484927693333</v>
      </c>
      <c r="E16" s="116">
        <f t="shared" si="1"/>
        <v>0.20888244431933334</v>
      </c>
      <c r="F16" s="116">
        <f t="shared" si="1"/>
        <v>5.8111097632000022E-2</v>
      </c>
      <c r="G16" s="116">
        <f t="shared" si="1"/>
        <v>8.7711548590000007E-2</v>
      </c>
      <c r="H16" s="116">
        <f t="shared" si="1"/>
        <v>26.60142166666666</v>
      </c>
    </row>
    <row r="17" spans="2:12" x14ac:dyDescent="0.35">
      <c r="B17" s="109" t="s">
        <v>93</v>
      </c>
      <c r="C17" s="116">
        <f t="shared" si="1"/>
        <v>3.9273841284666676E-2</v>
      </c>
      <c r="D17" s="116">
        <f t="shared" si="1"/>
        <v>9.7192064249533345</v>
      </c>
      <c r="E17" s="116">
        <f t="shared" si="1"/>
        <v>0.24725595610600004</v>
      </c>
      <c r="F17" s="116">
        <f t="shared" si="1"/>
        <v>5.7313132987999997E-2</v>
      </c>
      <c r="G17" s="116">
        <f t="shared" si="1"/>
        <v>9.7251925885333337E-2</v>
      </c>
      <c r="H17" s="116">
        <f t="shared" si="1"/>
        <v>29.221441666666671</v>
      </c>
    </row>
    <row r="18" spans="2:12" x14ac:dyDescent="0.35">
      <c r="B18" s="113"/>
      <c r="C18" s="114"/>
      <c r="D18" s="114"/>
      <c r="E18" s="114"/>
      <c r="F18" s="114"/>
      <c r="G18" s="114"/>
      <c r="H18" s="114"/>
    </row>
    <row r="22" spans="2:12" ht="15" thickBot="1" x14ac:dyDescent="0.4">
      <c r="C22" t="s">
        <v>94</v>
      </c>
      <c r="K22" t="s">
        <v>98</v>
      </c>
    </row>
    <row r="23" spans="2:12" ht="15" thickBot="1" x14ac:dyDescent="0.4">
      <c r="B23" s="108"/>
      <c r="C23" s="108" t="s">
        <v>81</v>
      </c>
      <c r="D23" s="108" t="s">
        <v>82</v>
      </c>
      <c r="E23" s="108" t="s">
        <v>83</v>
      </c>
      <c r="F23" s="108" t="s">
        <v>84</v>
      </c>
      <c r="G23" s="108" t="s">
        <v>85</v>
      </c>
      <c r="H23" s="108" t="s">
        <v>32</v>
      </c>
      <c r="I23" s="108" t="s">
        <v>95</v>
      </c>
      <c r="L23" t="s">
        <v>97</v>
      </c>
    </row>
    <row r="24" spans="2:12" x14ac:dyDescent="0.35">
      <c r="B24" s="111" t="s">
        <v>88</v>
      </c>
      <c r="C24" s="112">
        <v>2.33</v>
      </c>
      <c r="D24" s="112">
        <v>7.57</v>
      </c>
      <c r="E24" s="112">
        <v>0.93</v>
      </c>
      <c r="F24" s="112">
        <v>0.47</v>
      </c>
      <c r="G24" s="112">
        <v>0.26</v>
      </c>
      <c r="H24" s="112">
        <v>3.95</v>
      </c>
      <c r="I24" s="112">
        <v>78.95</v>
      </c>
      <c r="K24" t="s">
        <v>88</v>
      </c>
      <c r="L24">
        <v>28.942691666666668</v>
      </c>
    </row>
    <row r="25" spans="2:12" x14ac:dyDescent="0.35">
      <c r="B25" s="109" t="s">
        <v>89</v>
      </c>
      <c r="C25" s="110">
        <v>4.5</v>
      </c>
      <c r="D25" s="110">
        <v>13.18</v>
      </c>
      <c r="E25" s="110">
        <v>0.99</v>
      </c>
      <c r="F25" s="110">
        <v>0.66</v>
      </c>
      <c r="G25" s="110">
        <v>0.23</v>
      </c>
      <c r="H25" s="110">
        <v>3.28</v>
      </c>
      <c r="I25" s="110">
        <v>67.03</v>
      </c>
      <c r="K25" t="s">
        <v>89</v>
      </c>
      <c r="L25">
        <v>25.38949666666668</v>
      </c>
    </row>
    <row r="26" spans="2:12" x14ac:dyDescent="0.35">
      <c r="B26" s="109" t="s">
        <v>90</v>
      </c>
      <c r="C26" s="110">
        <v>4.6900000000000004</v>
      </c>
      <c r="D26" s="110">
        <v>10.77</v>
      </c>
      <c r="E26" s="110">
        <v>0.92</v>
      </c>
      <c r="F26" s="110">
        <v>0.73</v>
      </c>
      <c r="G26" s="110">
        <v>0.22</v>
      </c>
      <c r="H26" s="110">
        <v>3.25</v>
      </c>
      <c r="I26" s="110">
        <v>74.19</v>
      </c>
      <c r="K26" t="s">
        <v>90</v>
      </c>
      <c r="L26">
        <v>23.854783333333337</v>
      </c>
    </row>
    <row r="27" spans="2:12" x14ac:dyDescent="0.35">
      <c r="B27" s="109" t="s">
        <v>91</v>
      </c>
      <c r="C27" s="110">
        <v>3.83</v>
      </c>
      <c r="D27" s="110">
        <v>8.9600000000000009</v>
      </c>
      <c r="E27" s="110">
        <v>0.74</v>
      </c>
      <c r="F27" s="110">
        <v>0.83</v>
      </c>
      <c r="G27" s="110">
        <v>0.24</v>
      </c>
      <c r="H27" s="110">
        <v>5.32</v>
      </c>
      <c r="I27" s="110">
        <v>73.08</v>
      </c>
      <c r="K27" t="s">
        <v>91</v>
      </c>
      <c r="L27">
        <v>22.603658333333339</v>
      </c>
    </row>
    <row r="28" spans="2:12" x14ac:dyDescent="0.35">
      <c r="B28" s="109" t="s">
        <v>92</v>
      </c>
      <c r="C28" s="110">
        <v>3.78</v>
      </c>
      <c r="D28" s="110">
        <v>12.21</v>
      </c>
      <c r="E28" s="110">
        <v>1.05</v>
      </c>
      <c r="F28" s="110">
        <v>0.54</v>
      </c>
      <c r="G28" s="110">
        <v>0.06</v>
      </c>
      <c r="H28" s="110">
        <v>2.63</v>
      </c>
      <c r="I28" s="110">
        <v>67.77</v>
      </c>
      <c r="K28" t="s">
        <v>92</v>
      </c>
      <c r="L28">
        <v>16.848483333333515</v>
      </c>
    </row>
    <row r="29" spans="2:12" x14ac:dyDescent="0.35">
      <c r="B29" s="109" t="s">
        <v>93</v>
      </c>
      <c r="C29" s="110">
        <v>2.64</v>
      </c>
      <c r="D29" s="110">
        <v>9.2799999999999994</v>
      </c>
      <c r="E29" s="110">
        <v>0.86</v>
      </c>
      <c r="F29" s="110">
        <v>0.46</v>
      </c>
      <c r="G29" s="110">
        <v>0.06</v>
      </c>
      <c r="H29" s="110">
        <v>3.67</v>
      </c>
      <c r="I29" s="110">
        <v>73.84</v>
      </c>
      <c r="K29" t="s">
        <v>93</v>
      </c>
      <c r="L29">
        <v>14.763274999999997</v>
      </c>
    </row>
    <row r="30" spans="2:12" x14ac:dyDescent="0.35">
      <c r="G30" s="115"/>
    </row>
    <row r="31" spans="2:12" ht="15" thickBot="1" x14ac:dyDescent="0.4">
      <c r="C31" t="s">
        <v>96</v>
      </c>
    </row>
    <row r="32" spans="2:12" ht="15" thickBot="1" x14ac:dyDescent="0.4">
      <c r="B32" s="108"/>
      <c r="C32" s="108" t="s">
        <v>81</v>
      </c>
      <c r="D32" s="108" t="s">
        <v>82</v>
      </c>
      <c r="E32" s="108" t="s">
        <v>83</v>
      </c>
      <c r="F32" s="108" t="s">
        <v>84</v>
      </c>
      <c r="G32" s="108" t="s">
        <v>85</v>
      </c>
      <c r="H32" s="108" t="s">
        <v>32</v>
      </c>
      <c r="L32" t="s">
        <v>99</v>
      </c>
    </row>
    <row r="33" spans="2:12" x14ac:dyDescent="0.35">
      <c r="B33" s="111" t="s">
        <v>88</v>
      </c>
      <c r="C33" s="116">
        <v>3.3602648137999992E-2</v>
      </c>
      <c r="D33" s="116">
        <v>14.695670474686665</v>
      </c>
      <c r="E33" s="116">
        <v>0.11139658540933332</v>
      </c>
      <c r="F33" s="116">
        <v>0.11531365814466669</v>
      </c>
      <c r="G33" s="116">
        <v>0.16366179356533334</v>
      </c>
      <c r="H33" s="116">
        <v>13.603516666666669</v>
      </c>
      <c r="K33" s="109" t="s">
        <v>88</v>
      </c>
      <c r="L33" s="109">
        <f>2.5/I24</f>
        <v>3.1665611146295125E-2</v>
      </c>
    </row>
    <row r="34" spans="2:12" x14ac:dyDescent="0.35">
      <c r="B34" s="109" t="s">
        <v>89</v>
      </c>
      <c r="C34" s="116">
        <v>3.314930091533333E-2</v>
      </c>
      <c r="D34" s="116">
        <v>11.878111249266674</v>
      </c>
      <c r="E34" s="116">
        <v>0.11712348392333331</v>
      </c>
      <c r="F34" s="116">
        <v>9.8556240322000027E-2</v>
      </c>
      <c r="G34" s="116">
        <v>0.16521109100133333</v>
      </c>
      <c r="H34" s="116">
        <v>14.159630000000002</v>
      </c>
      <c r="K34" s="109" t="s">
        <v>89</v>
      </c>
      <c r="L34" s="109">
        <f t="shared" ref="L34:L38" si="2">2.5/I25</f>
        <v>3.7296732806206177E-2</v>
      </c>
    </row>
    <row r="35" spans="2:12" x14ac:dyDescent="0.35">
      <c r="B35" s="109" t="s">
        <v>90</v>
      </c>
      <c r="C35" s="116">
        <v>3.007509555E-2</v>
      </c>
      <c r="D35" s="116">
        <v>10.50064969416</v>
      </c>
      <c r="E35" s="116">
        <v>8.9672400143333345E-2</v>
      </c>
      <c r="F35" s="116">
        <v>0.10972367065933331</v>
      </c>
      <c r="G35" s="116">
        <v>0.16685554400933331</v>
      </c>
      <c r="H35" s="116">
        <v>13.821058333333335</v>
      </c>
      <c r="K35" s="109" t="s">
        <v>90</v>
      </c>
      <c r="L35" s="109">
        <f t="shared" si="2"/>
        <v>3.3697263782180888E-2</v>
      </c>
    </row>
    <row r="36" spans="2:12" x14ac:dyDescent="0.35">
      <c r="B36" s="109" t="s">
        <v>91</v>
      </c>
      <c r="C36" s="116">
        <v>2.5430151535999999E-2</v>
      </c>
      <c r="D36" s="116">
        <v>10.619092492833333</v>
      </c>
      <c r="E36" s="116">
        <v>5.6369510023333333E-2</v>
      </c>
      <c r="F36" s="116">
        <v>0.13341855358066668</v>
      </c>
      <c r="G36" s="116">
        <v>0.16989795551866663</v>
      </c>
      <c r="H36" s="116">
        <v>15.085141666666669</v>
      </c>
      <c r="K36" s="109" t="s">
        <v>91</v>
      </c>
      <c r="L36" s="109">
        <f t="shared" si="2"/>
        <v>3.4209085933223866E-2</v>
      </c>
    </row>
    <row r="37" spans="2:12" x14ac:dyDescent="0.35">
      <c r="B37" s="109" t="s">
        <v>92</v>
      </c>
      <c r="C37" s="116">
        <v>4.0833049136666674E-2</v>
      </c>
      <c r="D37" s="116">
        <v>10.201484927693333</v>
      </c>
      <c r="E37" s="116">
        <v>0.20888244431933334</v>
      </c>
      <c r="F37" s="116">
        <v>5.8111097632000022E-2</v>
      </c>
      <c r="G37" s="116">
        <v>8.7711548590000007E-2</v>
      </c>
      <c r="H37" s="116">
        <v>26.60142166666666</v>
      </c>
      <c r="K37" s="109" t="s">
        <v>92</v>
      </c>
      <c r="L37" s="109">
        <f t="shared" si="2"/>
        <v>3.6889479120554819E-2</v>
      </c>
    </row>
    <row r="38" spans="2:12" x14ac:dyDescent="0.35">
      <c r="B38" s="109" t="s">
        <v>93</v>
      </c>
      <c r="C38" s="116">
        <v>3.9273841284666676E-2</v>
      </c>
      <c r="D38" s="116">
        <v>9.7192064249533345</v>
      </c>
      <c r="E38" s="116">
        <v>0.24725595610600004</v>
      </c>
      <c r="F38" s="116">
        <v>5.7313132987999997E-2</v>
      </c>
      <c r="G38" s="116">
        <v>9.7251925885333337E-2</v>
      </c>
      <c r="H38" s="116">
        <v>29.221441666666671</v>
      </c>
      <c r="K38" s="109" t="s">
        <v>93</v>
      </c>
      <c r="L38" s="109">
        <f t="shared" si="2"/>
        <v>3.3856988082340195E-2</v>
      </c>
    </row>
    <row r="43" spans="2:12" x14ac:dyDescent="0.35">
      <c r="C43" t="s">
        <v>81</v>
      </c>
      <c r="D43" t="s">
        <v>82</v>
      </c>
      <c r="E43" t="s">
        <v>83</v>
      </c>
      <c r="F43" t="s">
        <v>84</v>
      </c>
      <c r="G43" t="s">
        <v>85</v>
      </c>
    </row>
    <row r="44" spans="2:12" x14ac:dyDescent="0.35">
      <c r="B44" s="117" t="s">
        <v>88</v>
      </c>
      <c r="C44" t="s">
        <v>101</v>
      </c>
      <c r="D44" t="s">
        <v>102</v>
      </c>
      <c r="E44" t="s">
        <v>103</v>
      </c>
      <c r="F44" t="s">
        <v>104</v>
      </c>
      <c r="G44" t="s">
        <v>105</v>
      </c>
    </row>
    <row r="45" spans="2:12" x14ac:dyDescent="0.35">
      <c r="B45" s="117" t="s">
        <v>91</v>
      </c>
      <c r="C45" t="s">
        <v>106</v>
      </c>
      <c r="D45" t="s">
        <v>107</v>
      </c>
      <c r="E45" t="s">
        <v>108</v>
      </c>
      <c r="F45" t="s">
        <v>109</v>
      </c>
      <c r="G45" t="s">
        <v>110</v>
      </c>
    </row>
    <row r="46" spans="2:12" x14ac:dyDescent="0.35">
      <c r="B46" s="117" t="s">
        <v>89</v>
      </c>
      <c r="C46" t="s">
        <v>111</v>
      </c>
      <c r="D46" t="s">
        <v>112</v>
      </c>
      <c r="E46" t="s">
        <v>113</v>
      </c>
      <c r="F46" t="s">
        <v>114</v>
      </c>
      <c r="G46" t="s">
        <v>115</v>
      </c>
    </row>
    <row r="47" spans="2:12" x14ac:dyDescent="0.35">
      <c r="B47" s="117" t="s">
        <v>92</v>
      </c>
      <c r="C47" t="s">
        <v>116</v>
      </c>
      <c r="D47" t="s">
        <v>117</v>
      </c>
      <c r="E47" t="s">
        <v>118</v>
      </c>
      <c r="F47" t="s">
        <v>119</v>
      </c>
      <c r="G47" t="s">
        <v>120</v>
      </c>
    </row>
    <row r="48" spans="2:12" x14ac:dyDescent="0.35">
      <c r="B48" s="117" t="s">
        <v>90</v>
      </c>
      <c r="C48" t="s">
        <v>121</v>
      </c>
      <c r="D48" t="s">
        <v>122</v>
      </c>
      <c r="E48" t="s">
        <v>123</v>
      </c>
      <c r="F48" t="s">
        <v>124</v>
      </c>
      <c r="G48" t="s">
        <v>125</v>
      </c>
    </row>
    <row r="49" spans="2:17" x14ac:dyDescent="0.35">
      <c r="B49" s="117" t="s">
        <v>93</v>
      </c>
      <c r="C49" t="s">
        <v>126</v>
      </c>
      <c r="D49" t="s">
        <v>127</v>
      </c>
      <c r="E49" t="s">
        <v>128</v>
      </c>
      <c r="F49" t="s">
        <v>129</v>
      </c>
      <c r="G49" t="s">
        <v>130</v>
      </c>
    </row>
    <row r="51" spans="2:17" x14ac:dyDescent="0.35">
      <c r="D51" t="s">
        <v>132</v>
      </c>
      <c r="L51" t="s">
        <v>131</v>
      </c>
    </row>
    <row r="52" spans="2:17" x14ac:dyDescent="0.35">
      <c r="C52" t="s">
        <v>81</v>
      </c>
      <c r="D52" t="s">
        <v>82</v>
      </c>
      <c r="E52" t="s">
        <v>83</v>
      </c>
      <c r="F52" t="s">
        <v>84</v>
      </c>
      <c r="G52" t="s">
        <v>85</v>
      </c>
      <c r="K52" t="s">
        <v>81</v>
      </c>
      <c r="L52" t="s">
        <v>82</v>
      </c>
      <c r="M52" t="s">
        <v>83</v>
      </c>
      <c r="N52" t="s">
        <v>84</v>
      </c>
      <c r="O52" t="s">
        <v>85</v>
      </c>
    </row>
    <row r="53" spans="2:17" x14ac:dyDescent="0.35">
      <c r="B53" s="117" t="s">
        <v>88</v>
      </c>
      <c r="C53">
        <v>3.36</v>
      </c>
      <c r="D53">
        <v>1469.57</v>
      </c>
      <c r="E53">
        <v>11.14</v>
      </c>
      <c r="F53">
        <v>11.53</v>
      </c>
      <c r="G53">
        <v>16.37</v>
      </c>
      <c r="J53" s="117" t="s">
        <v>88</v>
      </c>
      <c r="K53">
        <f>C53*5</f>
        <v>16.8</v>
      </c>
      <c r="L53">
        <f t="shared" ref="L53:O58" si="3">D53*5</f>
        <v>7347.8499999999995</v>
      </c>
      <c r="M53">
        <f t="shared" si="3"/>
        <v>55.7</v>
      </c>
      <c r="N53">
        <f t="shared" si="3"/>
        <v>57.65</v>
      </c>
      <c r="O53">
        <f t="shared" si="3"/>
        <v>81.850000000000009</v>
      </c>
      <c r="Q53" t="s">
        <v>135</v>
      </c>
    </row>
    <row r="54" spans="2:17" x14ac:dyDescent="0.35">
      <c r="B54" s="117" t="s">
        <v>91</v>
      </c>
      <c r="C54">
        <v>2.54</v>
      </c>
      <c r="D54">
        <v>1061.9100000000001</v>
      </c>
      <c r="E54">
        <v>5.64</v>
      </c>
      <c r="F54">
        <v>13.34</v>
      </c>
      <c r="G54">
        <v>16.989999999999998</v>
      </c>
      <c r="J54" s="117" t="s">
        <v>91</v>
      </c>
      <c r="K54">
        <f t="shared" ref="K54:K58" si="4">C54*5</f>
        <v>12.7</v>
      </c>
      <c r="L54">
        <f t="shared" si="3"/>
        <v>5309.55</v>
      </c>
      <c r="M54">
        <f t="shared" si="3"/>
        <v>28.2</v>
      </c>
      <c r="N54">
        <f t="shared" si="3"/>
        <v>66.7</v>
      </c>
      <c r="O54">
        <f t="shared" si="3"/>
        <v>84.949999999999989</v>
      </c>
    </row>
    <row r="55" spans="2:17" x14ac:dyDescent="0.35">
      <c r="B55" s="117" t="s">
        <v>89</v>
      </c>
      <c r="C55">
        <v>3.31</v>
      </c>
      <c r="D55">
        <v>1187.81</v>
      </c>
      <c r="E55">
        <v>11.71</v>
      </c>
      <c r="F55">
        <v>9.86</v>
      </c>
      <c r="G55">
        <v>16.52</v>
      </c>
      <c r="J55" s="117" t="s">
        <v>89</v>
      </c>
      <c r="K55">
        <f t="shared" si="4"/>
        <v>16.55</v>
      </c>
      <c r="L55">
        <f t="shared" si="3"/>
        <v>5939.0499999999993</v>
      </c>
      <c r="M55">
        <f t="shared" si="3"/>
        <v>58.550000000000004</v>
      </c>
      <c r="N55">
        <f t="shared" si="3"/>
        <v>49.3</v>
      </c>
      <c r="O55">
        <f t="shared" si="3"/>
        <v>82.6</v>
      </c>
    </row>
    <row r="56" spans="2:17" x14ac:dyDescent="0.35">
      <c r="B56" s="117" t="s">
        <v>92</v>
      </c>
      <c r="C56">
        <v>4.08</v>
      </c>
      <c r="D56">
        <v>1020.15</v>
      </c>
      <c r="E56">
        <v>20.89</v>
      </c>
      <c r="F56">
        <v>5.81</v>
      </c>
      <c r="G56">
        <v>8.77</v>
      </c>
      <c r="J56" s="117" t="s">
        <v>92</v>
      </c>
      <c r="K56">
        <f t="shared" si="4"/>
        <v>20.399999999999999</v>
      </c>
      <c r="L56">
        <f t="shared" si="3"/>
        <v>5100.75</v>
      </c>
      <c r="M56">
        <f t="shared" si="3"/>
        <v>104.45</v>
      </c>
      <c r="N56">
        <f t="shared" si="3"/>
        <v>29.049999999999997</v>
      </c>
      <c r="O56">
        <f t="shared" si="3"/>
        <v>43.849999999999994</v>
      </c>
    </row>
    <row r="57" spans="2:17" x14ac:dyDescent="0.35">
      <c r="B57" s="117" t="s">
        <v>90</v>
      </c>
      <c r="C57">
        <v>3.01</v>
      </c>
      <c r="D57">
        <v>1050.06</v>
      </c>
      <c r="E57">
        <v>8.9700000000000006</v>
      </c>
      <c r="F57">
        <v>10.97</v>
      </c>
      <c r="G57">
        <v>16.690000000000001</v>
      </c>
      <c r="J57" s="117" t="s">
        <v>90</v>
      </c>
      <c r="K57">
        <f t="shared" si="4"/>
        <v>15.049999999999999</v>
      </c>
      <c r="L57">
        <f t="shared" si="3"/>
        <v>5250.2999999999993</v>
      </c>
      <c r="M57">
        <f t="shared" si="3"/>
        <v>44.85</v>
      </c>
      <c r="N57">
        <f t="shared" si="3"/>
        <v>54.85</v>
      </c>
      <c r="O57">
        <f t="shared" si="3"/>
        <v>83.45</v>
      </c>
      <c r="Q57" s="118"/>
    </row>
    <row r="58" spans="2:17" x14ac:dyDescent="0.35">
      <c r="B58" s="117" t="s">
        <v>93</v>
      </c>
      <c r="C58">
        <v>3.93</v>
      </c>
      <c r="D58">
        <v>971.92</v>
      </c>
      <c r="E58">
        <v>24.73</v>
      </c>
      <c r="F58">
        <v>5.73</v>
      </c>
      <c r="G58">
        <v>9.73</v>
      </c>
      <c r="J58" s="117" t="s">
        <v>93</v>
      </c>
      <c r="K58">
        <f t="shared" si="4"/>
        <v>19.650000000000002</v>
      </c>
      <c r="L58">
        <f t="shared" si="3"/>
        <v>4859.5999999999995</v>
      </c>
      <c r="M58">
        <f t="shared" si="3"/>
        <v>123.65</v>
      </c>
      <c r="N58">
        <f t="shared" si="3"/>
        <v>28.650000000000002</v>
      </c>
      <c r="O58">
        <f t="shared" si="3"/>
        <v>48.650000000000006</v>
      </c>
    </row>
    <row r="61" spans="2:17" x14ac:dyDescent="0.35">
      <c r="D61" t="s">
        <v>133</v>
      </c>
      <c r="L61" t="s">
        <v>131</v>
      </c>
    </row>
    <row r="62" spans="2:17" x14ac:dyDescent="0.35">
      <c r="C62" s="119" t="s">
        <v>81</v>
      </c>
      <c r="D62" s="119" t="s">
        <v>82</v>
      </c>
      <c r="E62" s="119" t="s">
        <v>83</v>
      </c>
      <c r="F62" s="119" t="s">
        <v>84</v>
      </c>
      <c r="G62" s="119" t="s">
        <v>85</v>
      </c>
      <c r="K62" s="119" t="s">
        <v>81</v>
      </c>
      <c r="L62" s="119" t="s">
        <v>82</v>
      </c>
      <c r="M62" s="119" t="s">
        <v>83</v>
      </c>
      <c r="N62" s="119" t="s">
        <v>84</v>
      </c>
      <c r="O62" s="119" t="s">
        <v>85</v>
      </c>
    </row>
    <row r="63" spans="2:17" x14ac:dyDescent="0.35">
      <c r="B63" s="120" t="s">
        <v>88</v>
      </c>
      <c r="C63">
        <f>K63/1000</f>
        <v>1.6800000000000002E-2</v>
      </c>
      <c r="D63">
        <f t="shared" ref="D63:G68" si="5">L63/1000</f>
        <v>7.3478499999999993</v>
      </c>
      <c r="E63">
        <f t="shared" si="5"/>
        <v>5.57E-2</v>
      </c>
      <c r="F63">
        <f t="shared" si="5"/>
        <v>5.765E-2</v>
      </c>
      <c r="G63">
        <f t="shared" si="5"/>
        <v>8.1850000000000006E-2</v>
      </c>
      <c r="J63" s="120" t="s">
        <v>88</v>
      </c>
      <c r="K63">
        <v>16.8</v>
      </c>
      <c r="L63">
        <v>7347.8499999999995</v>
      </c>
      <c r="M63">
        <v>55.7</v>
      </c>
      <c r="N63">
        <v>57.65</v>
      </c>
      <c r="O63">
        <v>81.850000000000009</v>
      </c>
    </row>
    <row r="64" spans="2:17" x14ac:dyDescent="0.35">
      <c r="B64" s="120" t="s">
        <v>89</v>
      </c>
      <c r="C64">
        <f t="shared" ref="C64:C68" si="6">K64/1000</f>
        <v>1.6550000000000002E-2</v>
      </c>
      <c r="D64">
        <f t="shared" si="5"/>
        <v>5.9390499999999991</v>
      </c>
      <c r="E64">
        <f t="shared" si="5"/>
        <v>5.8550000000000005E-2</v>
      </c>
      <c r="F64">
        <f t="shared" si="5"/>
        <v>4.9299999999999997E-2</v>
      </c>
      <c r="G64">
        <f t="shared" si="5"/>
        <v>8.2599999999999993E-2</v>
      </c>
      <c r="J64" s="120" t="s">
        <v>89</v>
      </c>
      <c r="K64">
        <v>16.55</v>
      </c>
      <c r="L64">
        <v>5939.0499999999993</v>
      </c>
      <c r="M64">
        <v>58.550000000000004</v>
      </c>
      <c r="N64">
        <v>49.3</v>
      </c>
      <c r="O64">
        <v>82.6</v>
      </c>
    </row>
    <row r="65" spans="2:15" x14ac:dyDescent="0.35">
      <c r="B65" s="120" t="s">
        <v>90</v>
      </c>
      <c r="C65">
        <f t="shared" si="6"/>
        <v>1.5049999999999999E-2</v>
      </c>
      <c r="D65">
        <f t="shared" si="5"/>
        <v>5.2502999999999993</v>
      </c>
      <c r="E65">
        <f t="shared" si="5"/>
        <v>4.4850000000000001E-2</v>
      </c>
      <c r="F65">
        <f t="shared" si="5"/>
        <v>5.4850000000000003E-2</v>
      </c>
      <c r="G65">
        <f t="shared" si="5"/>
        <v>8.3449999999999996E-2</v>
      </c>
      <c r="J65" s="120" t="s">
        <v>90</v>
      </c>
      <c r="K65">
        <v>15.049999999999999</v>
      </c>
      <c r="L65">
        <v>5250.2999999999993</v>
      </c>
      <c r="M65">
        <v>44.85</v>
      </c>
      <c r="N65">
        <v>54.85</v>
      </c>
      <c r="O65">
        <v>83.45</v>
      </c>
    </row>
    <row r="66" spans="2:15" x14ac:dyDescent="0.35">
      <c r="B66" s="120" t="s">
        <v>91</v>
      </c>
      <c r="C66">
        <f t="shared" si="6"/>
        <v>1.2699999999999999E-2</v>
      </c>
      <c r="D66">
        <f t="shared" si="5"/>
        <v>5.3095499999999998</v>
      </c>
      <c r="E66">
        <f t="shared" si="5"/>
        <v>2.8199999999999999E-2</v>
      </c>
      <c r="F66">
        <f t="shared" si="5"/>
        <v>6.6700000000000009E-2</v>
      </c>
      <c r="G66">
        <f t="shared" si="5"/>
        <v>8.4949999999999984E-2</v>
      </c>
      <c r="J66" s="120" t="s">
        <v>91</v>
      </c>
      <c r="K66">
        <v>12.7</v>
      </c>
      <c r="L66">
        <v>5309.55</v>
      </c>
      <c r="M66">
        <v>28.2</v>
      </c>
      <c r="N66">
        <v>66.7</v>
      </c>
      <c r="O66">
        <v>84.949999999999989</v>
      </c>
    </row>
    <row r="67" spans="2:15" x14ac:dyDescent="0.35">
      <c r="B67" s="120" t="s">
        <v>92</v>
      </c>
      <c r="C67">
        <f t="shared" si="6"/>
        <v>2.0399999999999998E-2</v>
      </c>
      <c r="D67">
        <f t="shared" si="5"/>
        <v>5.1007499999999997</v>
      </c>
      <c r="E67">
        <f t="shared" si="5"/>
        <v>0.10445</v>
      </c>
      <c r="F67">
        <f t="shared" si="5"/>
        <v>2.9049999999999996E-2</v>
      </c>
      <c r="G67">
        <f t="shared" si="5"/>
        <v>4.3849999999999993E-2</v>
      </c>
      <c r="J67" s="120" t="s">
        <v>92</v>
      </c>
      <c r="K67">
        <v>20.399999999999999</v>
      </c>
      <c r="L67">
        <v>5100.75</v>
      </c>
      <c r="M67">
        <v>104.45</v>
      </c>
      <c r="N67">
        <v>29.049999999999997</v>
      </c>
      <c r="O67">
        <v>43.849999999999994</v>
      </c>
    </row>
    <row r="68" spans="2:15" x14ac:dyDescent="0.35">
      <c r="B68" s="120" t="s">
        <v>93</v>
      </c>
      <c r="C68">
        <f t="shared" si="6"/>
        <v>1.9650000000000001E-2</v>
      </c>
      <c r="D68">
        <f t="shared" si="5"/>
        <v>4.8595999999999995</v>
      </c>
      <c r="E68">
        <f t="shared" si="5"/>
        <v>0.12365000000000001</v>
      </c>
      <c r="F68">
        <f t="shared" si="5"/>
        <v>2.8650000000000002E-2</v>
      </c>
      <c r="G68">
        <f t="shared" si="5"/>
        <v>4.8650000000000006E-2</v>
      </c>
      <c r="J68" s="120" t="s">
        <v>93</v>
      </c>
      <c r="K68">
        <v>19.650000000000002</v>
      </c>
      <c r="L68">
        <v>4859.5999999999995</v>
      </c>
      <c r="M68">
        <v>123.65</v>
      </c>
      <c r="N68">
        <v>28.650000000000002</v>
      </c>
      <c r="O68">
        <v>48.650000000000006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3F1DD-909C-448D-ACEA-6415E5CDE4A6}">
  <dimension ref="C5:M21"/>
  <sheetViews>
    <sheetView workbookViewId="0">
      <selection activeCell="H23" sqref="H23"/>
    </sheetView>
  </sheetViews>
  <sheetFormatPr defaultRowHeight="14.5" x14ac:dyDescent="0.35"/>
  <sheetData>
    <row r="5" spans="3:13" ht="15" thickBot="1" x14ac:dyDescent="0.4">
      <c r="D5" t="s">
        <v>94</v>
      </c>
      <c r="L5" t="s">
        <v>98</v>
      </c>
    </row>
    <row r="6" spans="3:13" ht="15" thickBot="1" x14ac:dyDescent="0.4">
      <c r="C6" s="108"/>
      <c r="D6" s="108" t="s">
        <v>81</v>
      </c>
      <c r="E6" s="108" t="s">
        <v>82</v>
      </c>
      <c r="F6" s="108" t="s">
        <v>83</v>
      </c>
      <c r="G6" s="108" t="s">
        <v>84</v>
      </c>
      <c r="H6" s="108" t="s">
        <v>85</v>
      </c>
      <c r="I6" s="108" t="s">
        <v>32</v>
      </c>
      <c r="J6" s="108" t="s">
        <v>95</v>
      </c>
      <c r="M6" t="s">
        <v>97</v>
      </c>
    </row>
    <row r="7" spans="3:13" x14ac:dyDescent="0.35">
      <c r="C7" s="111" t="s">
        <v>88</v>
      </c>
      <c r="D7" s="112">
        <v>2.33</v>
      </c>
      <c r="E7" s="112">
        <v>7.57</v>
      </c>
      <c r="F7" s="112">
        <v>0.93</v>
      </c>
      <c r="G7" s="112">
        <v>0.47</v>
      </c>
      <c r="H7" s="112">
        <v>0.26</v>
      </c>
      <c r="I7" s="112">
        <v>3.95</v>
      </c>
      <c r="J7" s="112">
        <v>78.95</v>
      </c>
      <c r="L7" t="s">
        <v>88</v>
      </c>
      <c r="M7">
        <v>28.942691666666668</v>
      </c>
    </row>
    <row r="8" spans="3:13" x14ac:dyDescent="0.35">
      <c r="C8" s="109" t="s">
        <v>89</v>
      </c>
      <c r="D8" s="110">
        <v>4.5</v>
      </c>
      <c r="E8" s="110">
        <v>13.18</v>
      </c>
      <c r="F8" s="110">
        <v>0.99</v>
      </c>
      <c r="G8" s="110">
        <v>0.66</v>
      </c>
      <c r="H8" s="110">
        <v>0.23</v>
      </c>
      <c r="I8" s="110">
        <v>3.28</v>
      </c>
      <c r="J8" s="110">
        <v>67.03</v>
      </c>
      <c r="L8" t="s">
        <v>89</v>
      </c>
      <c r="M8">
        <v>25.38949666666668</v>
      </c>
    </row>
    <row r="9" spans="3:13" x14ac:dyDescent="0.35">
      <c r="C9" s="109" t="s">
        <v>90</v>
      </c>
      <c r="D9" s="110">
        <v>4.6900000000000004</v>
      </c>
      <c r="E9" s="110">
        <v>10.77</v>
      </c>
      <c r="F9" s="110">
        <v>0.92</v>
      </c>
      <c r="G9" s="110">
        <v>0.73</v>
      </c>
      <c r="H9" s="110">
        <v>0.22</v>
      </c>
      <c r="I9" s="110">
        <v>3.25</v>
      </c>
      <c r="J9" s="110">
        <v>74.19</v>
      </c>
      <c r="L9" t="s">
        <v>90</v>
      </c>
      <c r="M9">
        <v>23.854783333333337</v>
      </c>
    </row>
    <row r="10" spans="3:13" x14ac:dyDescent="0.35">
      <c r="C10" s="109" t="s">
        <v>91</v>
      </c>
      <c r="D10" s="110">
        <v>3.83</v>
      </c>
      <c r="E10" s="110">
        <v>8.9600000000000009</v>
      </c>
      <c r="F10" s="110">
        <v>0.74</v>
      </c>
      <c r="G10" s="110">
        <v>0.83</v>
      </c>
      <c r="H10" s="110">
        <v>0.24</v>
      </c>
      <c r="I10" s="110">
        <v>5.32</v>
      </c>
      <c r="J10" s="110">
        <v>73.08</v>
      </c>
      <c r="L10" t="s">
        <v>91</v>
      </c>
      <c r="M10">
        <v>22.603658333333339</v>
      </c>
    </row>
    <row r="11" spans="3:13" x14ac:dyDescent="0.35">
      <c r="C11" s="109" t="s">
        <v>92</v>
      </c>
      <c r="D11" s="110">
        <v>3.78</v>
      </c>
      <c r="E11" s="110">
        <v>12.21</v>
      </c>
      <c r="F11" s="110">
        <v>1.05</v>
      </c>
      <c r="G11" s="110">
        <v>0.54</v>
      </c>
      <c r="H11" s="110">
        <v>0.06</v>
      </c>
      <c r="I11" s="110">
        <v>2.63</v>
      </c>
      <c r="J11" s="110">
        <v>67.77</v>
      </c>
      <c r="L11" t="s">
        <v>92</v>
      </c>
      <c r="M11">
        <v>16.848483333333515</v>
      </c>
    </row>
    <row r="12" spans="3:13" x14ac:dyDescent="0.35">
      <c r="C12" s="109" t="s">
        <v>93</v>
      </c>
      <c r="D12" s="110">
        <v>2.64</v>
      </c>
      <c r="E12" s="110">
        <v>9.2799999999999994</v>
      </c>
      <c r="F12" s="110">
        <v>0.86</v>
      </c>
      <c r="G12" s="110">
        <v>0.46</v>
      </c>
      <c r="H12" s="110">
        <v>0.06</v>
      </c>
      <c r="I12" s="110">
        <v>3.67</v>
      </c>
      <c r="J12" s="110">
        <v>73.84</v>
      </c>
      <c r="L12" t="s">
        <v>93</v>
      </c>
      <c r="M12">
        <v>14.763274999999997</v>
      </c>
    </row>
    <row r="13" spans="3:13" x14ac:dyDescent="0.35">
      <c r="H13" s="115"/>
    </row>
    <row r="14" spans="3:13" ht="15" thickBot="1" x14ac:dyDescent="0.4">
      <c r="D14" t="s">
        <v>134</v>
      </c>
    </row>
    <row r="15" spans="3:13" ht="15" thickBot="1" x14ac:dyDescent="0.4">
      <c r="C15" s="108"/>
      <c r="D15" s="108" t="s">
        <v>81</v>
      </c>
      <c r="E15" s="108" t="s">
        <v>82</v>
      </c>
      <c r="F15" s="108" t="s">
        <v>83</v>
      </c>
      <c r="G15" s="108" t="s">
        <v>84</v>
      </c>
      <c r="H15" s="108" t="s">
        <v>85</v>
      </c>
      <c r="I15" s="108" t="s">
        <v>32</v>
      </c>
      <c r="M15" t="s">
        <v>99</v>
      </c>
    </row>
    <row r="16" spans="3:13" x14ac:dyDescent="0.35">
      <c r="C16" s="111" t="s">
        <v>88</v>
      </c>
      <c r="D16" s="116">
        <v>1.6800000000000002E-2</v>
      </c>
      <c r="E16" s="116">
        <v>7.3478499999999993</v>
      </c>
      <c r="F16" s="116">
        <v>5.57E-2</v>
      </c>
      <c r="G16" s="116">
        <v>5.765E-2</v>
      </c>
      <c r="H16" s="116">
        <v>8.1850000000000006E-2</v>
      </c>
      <c r="I16" s="116">
        <v>13.603516666666669</v>
      </c>
      <c r="L16" s="109" t="s">
        <v>88</v>
      </c>
      <c r="M16" s="109">
        <f>2.5/J7</f>
        <v>3.1665611146295125E-2</v>
      </c>
    </row>
    <row r="17" spans="3:13" x14ac:dyDescent="0.35">
      <c r="C17" s="109" t="s">
        <v>89</v>
      </c>
      <c r="D17" s="116">
        <v>1.6550000000000002E-2</v>
      </c>
      <c r="E17" s="116">
        <v>5.9390499999999991</v>
      </c>
      <c r="F17" s="116">
        <v>5.8550000000000005E-2</v>
      </c>
      <c r="G17" s="116">
        <v>4.9299999999999997E-2</v>
      </c>
      <c r="H17" s="116">
        <v>8.2599999999999993E-2</v>
      </c>
      <c r="I17" s="116">
        <v>14.159630000000002</v>
      </c>
      <c r="L17" s="109" t="s">
        <v>89</v>
      </c>
      <c r="M17" s="109">
        <f t="shared" ref="M17:M21" si="0">2.5/J8</f>
        <v>3.7296732806206177E-2</v>
      </c>
    </row>
    <row r="18" spans="3:13" x14ac:dyDescent="0.35">
      <c r="C18" s="109" t="s">
        <v>90</v>
      </c>
      <c r="D18" s="116">
        <v>1.5049999999999999E-2</v>
      </c>
      <c r="E18" s="116">
        <v>5.2502999999999993</v>
      </c>
      <c r="F18" s="116">
        <v>4.4850000000000001E-2</v>
      </c>
      <c r="G18" s="116">
        <v>5.4850000000000003E-2</v>
      </c>
      <c r="H18" s="116">
        <v>8.3449999999999996E-2</v>
      </c>
      <c r="I18" s="116">
        <v>13.821058333333335</v>
      </c>
      <c r="L18" s="109" t="s">
        <v>90</v>
      </c>
      <c r="M18" s="109">
        <f t="shared" si="0"/>
        <v>3.3697263782180888E-2</v>
      </c>
    </row>
    <row r="19" spans="3:13" x14ac:dyDescent="0.35">
      <c r="C19" s="109" t="s">
        <v>91</v>
      </c>
      <c r="D19" s="116">
        <v>1.2699999999999999E-2</v>
      </c>
      <c r="E19" s="116">
        <v>5.3095499999999998</v>
      </c>
      <c r="F19" s="116">
        <v>2.8199999999999999E-2</v>
      </c>
      <c r="G19" s="116">
        <v>6.6700000000000009E-2</v>
      </c>
      <c r="H19" s="116">
        <v>8.4949999999999984E-2</v>
      </c>
      <c r="I19" s="116">
        <v>15.085141666666669</v>
      </c>
      <c r="L19" s="109" t="s">
        <v>91</v>
      </c>
      <c r="M19" s="109">
        <f t="shared" si="0"/>
        <v>3.4209085933223866E-2</v>
      </c>
    </row>
    <row r="20" spans="3:13" x14ac:dyDescent="0.35">
      <c r="C20" s="109" t="s">
        <v>92</v>
      </c>
      <c r="D20" s="116">
        <v>2.0399999999999998E-2</v>
      </c>
      <c r="E20" s="116">
        <v>5.1007499999999997</v>
      </c>
      <c r="F20" s="116">
        <v>0.10445</v>
      </c>
      <c r="G20" s="116">
        <v>2.9049999999999996E-2</v>
      </c>
      <c r="H20" s="116">
        <v>4.3849999999999993E-2</v>
      </c>
      <c r="I20" s="116">
        <v>26.60142166666666</v>
      </c>
      <c r="L20" s="109" t="s">
        <v>92</v>
      </c>
      <c r="M20" s="109">
        <f t="shared" si="0"/>
        <v>3.6889479120554819E-2</v>
      </c>
    </row>
    <row r="21" spans="3:13" x14ac:dyDescent="0.35">
      <c r="C21" s="109" t="s">
        <v>93</v>
      </c>
      <c r="D21" s="116">
        <v>1.9650000000000001E-2</v>
      </c>
      <c r="E21" s="116">
        <v>4.8595999999999995</v>
      </c>
      <c r="F21" s="116">
        <v>0.12365000000000001</v>
      </c>
      <c r="G21" s="116">
        <v>2.8650000000000002E-2</v>
      </c>
      <c r="H21" s="116">
        <v>4.8650000000000006E-2</v>
      </c>
      <c r="I21" s="116">
        <v>29.221441666666671</v>
      </c>
      <c r="L21" s="109" t="s">
        <v>93</v>
      </c>
      <c r="M21" s="109">
        <f t="shared" si="0"/>
        <v>3.3856988082340195E-2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9C422-48F9-4757-AB8F-6F07867E313B}">
  <dimension ref="A2:S36"/>
  <sheetViews>
    <sheetView tabSelected="1" workbookViewId="0">
      <selection activeCell="I8" sqref="I8"/>
    </sheetView>
  </sheetViews>
  <sheetFormatPr defaultRowHeight="14.5" x14ac:dyDescent="0.35"/>
  <cols>
    <col min="1" max="6" width="8.7265625" style="144"/>
    <col min="7" max="7" width="15.08984375" style="144" customWidth="1"/>
    <col min="8" max="10" width="8.7265625" style="144"/>
    <col min="11" max="11" width="14.54296875" style="144" bestFit="1" customWidth="1"/>
    <col min="12" max="16384" width="8.7265625" style="144"/>
  </cols>
  <sheetData>
    <row r="2" spans="2:19" ht="29" x14ac:dyDescent="0.35">
      <c r="K2" s="145" t="s">
        <v>136</v>
      </c>
      <c r="L2" s="145" t="s">
        <v>137</v>
      </c>
      <c r="M2" s="146" t="s">
        <v>138</v>
      </c>
      <c r="N2" s="146"/>
      <c r="O2" s="146"/>
      <c r="P2" s="146"/>
      <c r="Q2" s="146"/>
      <c r="R2" s="146"/>
      <c r="S2" s="146"/>
    </row>
    <row r="3" spans="2:19" ht="15" thickBot="1" x14ac:dyDescent="0.4">
      <c r="K3" s="146">
        <v>9.7200000000000006</v>
      </c>
      <c r="L3" s="146" t="s">
        <v>139</v>
      </c>
      <c r="M3" s="146"/>
      <c r="N3" s="146"/>
      <c r="O3" s="146"/>
      <c r="P3" s="146"/>
      <c r="Q3" s="146"/>
      <c r="R3" s="146"/>
      <c r="S3" s="146"/>
    </row>
    <row r="4" spans="2:19" ht="15" thickBot="1" x14ac:dyDescent="0.4">
      <c r="B4" s="147" t="s">
        <v>140</v>
      </c>
      <c r="C4" s="148"/>
      <c r="D4" s="149"/>
      <c r="K4" s="146" t="s">
        <v>141</v>
      </c>
      <c r="L4" s="146" t="s">
        <v>142</v>
      </c>
      <c r="M4" s="146" t="s">
        <v>143</v>
      </c>
      <c r="N4" s="146" t="s">
        <v>144</v>
      </c>
      <c r="O4" s="146" t="s">
        <v>145</v>
      </c>
      <c r="P4" s="146" t="s">
        <v>146</v>
      </c>
      <c r="Q4" s="146" t="s">
        <v>147</v>
      </c>
      <c r="R4" s="146" t="s">
        <v>63</v>
      </c>
      <c r="S4" s="146" t="s">
        <v>148</v>
      </c>
    </row>
    <row r="5" spans="2:19" ht="58.5" thickBot="1" x14ac:dyDescent="0.4">
      <c r="B5" s="150" t="s">
        <v>86</v>
      </c>
      <c r="C5" s="151" t="s">
        <v>149</v>
      </c>
      <c r="D5" s="152" t="s">
        <v>150</v>
      </c>
      <c r="E5" s="152" t="s">
        <v>151</v>
      </c>
      <c r="F5" s="187" t="s">
        <v>152</v>
      </c>
      <c r="K5" s="153">
        <v>45429.530555555553</v>
      </c>
      <c r="L5" s="146" t="s">
        <v>153</v>
      </c>
      <c r="M5" s="146">
        <v>0.1052</v>
      </c>
      <c r="N5" s="146">
        <v>0.51900000000000002</v>
      </c>
      <c r="O5" s="146">
        <v>9.7200000000000006</v>
      </c>
      <c r="P5" s="146">
        <v>6.378E-3</v>
      </c>
      <c r="Q5" s="146">
        <v>1.0200000000000001E-2</v>
      </c>
      <c r="R5" s="154">
        <v>0.53063657407407405</v>
      </c>
      <c r="S5" s="146" t="s">
        <v>154</v>
      </c>
    </row>
    <row r="6" spans="2:19" ht="15" thickBot="1" x14ac:dyDescent="0.4">
      <c r="B6" s="155" t="s">
        <v>88</v>
      </c>
      <c r="C6" s="190">
        <v>3.53</v>
      </c>
      <c r="D6" s="156">
        <v>42.315999999999974</v>
      </c>
      <c r="E6" s="156">
        <v>134.39600000000002</v>
      </c>
      <c r="F6" s="188">
        <f>100*(C6*D6)/E6*3.07</f>
        <v>341.21753891484838</v>
      </c>
      <c r="K6" s="146">
        <v>9.7200000000000006</v>
      </c>
      <c r="L6" s="146" t="s">
        <v>139</v>
      </c>
      <c r="M6" s="146"/>
      <c r="N6" s="146"/>
      <c r="O6" s="146"/>
      <c r="P6" s="146"/>
      <c r="Q6" s="146"/>
      <c r="R6" s="146"/>
      <c r="S6" s="146"/>
    </row>
    <row r="7" spans="2:19" ht="15" thickBot="1" x14ac:dyDescent="0.4">
      <c r="B7" s="155" t="s">
        <v>89</v>
      </c>
      <c r="C7" s="190">
        <v>3.38</v>
      </c>
      <c r="D7" s="156">
        <v>35.896999999999991</v>
      </c>
      <c r="E7" s="156">
        <v>114.04499999999996</v>
      </c>
      <c r="F7" s="188">
        <f t="shared" ref="F7:F8" si="0">100*(C7*D7)/E7*3.07</f>
        <v>326.61564312332848</v>
      </c>
      <c r="K7" s="153">
        <v>45429.532638888886</v>
      </c>
      <c r="L7" s="146" t="s">
        <v>153</v>
      </c>
      <c r="M7" s="146">
        <v>0.1077</v>
      </c>
      <c r="N7" s="146">
        <v>0.53200000000000003</v>
      </c>
      <c r="O7" s="146">
        <v>9.7200000000000006</v>
      </c>
      <c r="P7" s="146">
        <v>6.378E-3</v>
      </c>
      <c r="Q7" s="146">
        <v>1.0500000000000001E-2</v>
      </c>
      <c r="R7" s="154">
        <v>0.53310185185185188</v>
      </c>
      <c r="S7" s="146" t="s">
        <v>154</v>
      </c>
    </row>
    <row r="8" spans="2:19" ht="15" thickBot="1" x14ac:dyDescent="0.4">
      <c r="B8" s="155" t="s">
        <v>90</v>
      </c>
      <c r="C8" s="190">
        <v>3.27</v>
      </c>
      <c r="D8" s="156">
        <v>40.89100000000002</v>
      </c>
      <c r="E8" s="156">
        <v>132.92099999999999</v>
      </c>
      <c r="F8" s="188">
        <f t="shared" si="0"/>
        <v>308.83055341142494</v>
      </c>
      <c r="K8" s="146">
        <v>3.53</v>
      </c>
      <c r="L8" s="146" t="s">
        <v>139</v>
      </c>
      <c r="M8" s="146"/>
      <c r="N8" s="146"/>
      <c r="O8" s="146"/>
      <c r="P8" s="146"/>
      <c r="Q8" s="146"/>
      <c r="R8" s="146"/>
      <c r="S8" s="146"/>
    </row>
    <row r="9" spans="2:19" ht="15" thickBot="1" x14ac:dyDescent="0.4">
      <c r="B9" s="155" t="s">
        <v>91</v>
      </c>
      <c r="C9" s="190">
        <v>3.38</v>
      </c>
      <c r="D9" s="156">
        <v>22.009000000000015</v>
      </c>
      <c r="E9" s="156">
        <v>64.384999999999991</v>
      </c>
      <c r="F9" s="188">
        <f>100*(C9*D9)/E9*1.16</f>
        <v>134.02638378504321</v>
      </c>
      <c r="K9" s="153">
        <v>45429.536805555559</v>
      </c>
      <c r="L9" s="146" t="s">
        <v>88</v>
      </c>
      <c r="M9" s="146">
        <v>0.10408000000000001</v>
      </c>
      <c r="N9" s="146">
        <v>0.191</v>
      </c>
      <c r="O9" s="146">
        <v>3.53</v>
      </c>
      <c r="P9" s="146">
        <v>6.378E-3</v>
      </c>
      <c r="Q9" s="146">
        <v>3.6800000000000001E-3</v>
      </c>
      <c r="R9" s="154">
        <v>0.53680555555555554</v>
      </c>
      <c r="S9" s="146" t="s">
        <v>154</v>
      </c>
    </row>
    <row r="10" spans="2:19" ht="15" thickBot="1" x14ac:dyDescent="0.4">
      <c r="B10" s="155" t="s">
        <v>92</v>
      </c>
      <c r="C10" s="190">
        <v>1.69</v>
      </c>
      <c r="D10" s="156">
        <v>26.393999999999949</v>
      </c>
      <c r="E10" s="156">
        <v>77.477999999999952</v>
      </c>
      <c r="F10" s="188">
        <f t="shared" ref="F10:F11" si="1">100*(C10*D10)/E10*1.16</f>
        <v>66.783858127468349</v>
      </c>
      <c r="K10" s="146">
        <v>3.38</v>
      </c>
      <c r="L10" s="146" t="s">
        <v>139</v>
      </c>
      <c r="M10" s="146"/>
      <c r="N10" s="146"/>
      <c r="O10" s="146"/>
      <c r="P10" s="146"/>
      <c r="Q10" s="146"/>
      <c r="R10" s="146"/>
      <c r="S10" s="146"/>
    </row>
    <row r="11" spans="2:19" ht="15" thickBot="1" x14ac:dyDescent="0.4">
      <c r="B11" s="155" t="s">
        <v>93</v>
      </c>
      <c r="C11" s="190">
        <v>1.57</v>
      </c>
      <c r="D11" s="157">
        <v>24.576999999999998</v>
      </c>
      <c r="E11" s="157">
        <v>71.527000000000044</v>
      </c>
      <c r="F11" s="189">
        <f t="shared" si="1"/>
        <v>62.577253904120077</v>
      </c>
      <c r="K11" s="153">
        <v>45429.538888888892</v>
      </c>
      <c r="L11" s="146" t="s">
        <v>91</v>
      </c>
      <c r="M11" s="146">
        <v>0.10364</v>
      </c>
      <c r="N11" s="146">
        <v>0.182</v>
      </c>
      <c r="O11" s="146">
        <v>3.38</v>
      </c>
      <c r="P11" s="146">
        <v>6.378E-3</v>
      </c>
      <c r="Q11" s="146">
        <v>3.5000000000000001E-3</v>
      </c>
      <c r="R11" s="154">
        <v>0.53924768518518518</v>
      </c>
      <c r="S11" s="146" t="s">
        <v>154</v>
      </c>
    </row>
    <row r="12" spans="2:19" ht="15" thickBot="1" x14ac:dyDescent="0.4">
      <c r="B12" s="158" t="s">
        <v>155</v>
      </c>
      <c r="C12" s="159">
        <v>3.07</v>
      </c>
      <c r="K12" s="146">
        <v>3.38</v>
      </c>
      <c r="L12" s="146" t="s">
        <v>139</v>
      </c>
      <c r="M12" s="146"/>
      <c r="N12" s="146"/>
      <c r="O12" s="146"/>
      <c r="P12" s="146"/>
      <c r="Q12" s="146"/>
      <c r="R12" s="146"/>
      <c r="S12" s="146"/>
    </row>
    <row r="13" spans="2:19" ht="15" thickBot="1" x14ac:dyDescent="0.4">
      <c r="B13" s="150" t="s">
        <v>156</v>
      </c>
      <c r="C13" s="160">
        <v>1.1599999999999999</v>
      </c>
      <c r="K13" s="153">
        <v>45429.541666666664</v>
      </c>
      <c r="L13" s="146" t="s">
        <v>89</v>
      </c>
      <c r="M13" s="146">
        <v>0.10514999999999999</v>
      </c>
      <c r="N13" s="146">
        <v>0.185</v>
      </c>
      <c r="O13" s="146">
        <v>3.38</v>
      </c>
      <c r="P13" s="146">
        <v>6.378E-3</v>
      </c>
      <c r="Q13" s="146">
        <v>3.5599999999999998E-3</v>
      </c>
      <c r="R13" s="154">
        <v>0.54170138888888886</v>
      </c>
      <c r="S13" s="146" t="s">
        <v>154</v>
      </c>
    </row>
    <row r="14" spans="2:19" x14ac:dyDescent="0.35">
      <c r="K14" s="146">
        <v>1.69</v>
      </c>
      <c r="L14" s="146" t="s">
        <v>139</v>
      </c>
      <c r="M14" s="146"/>
      <c r="N14" s="146"/>
      <c r="O14" s="146"/>
      <c r="P14" s="146"/>
      <c r="Q14" s="146"/>
      <c r="R14" s="146"/>
      <c r="S14" s="146"/>
    </row>
    <row r="15" spans="2:19" x14ac:dyDescent="0.35">
      <c r="K15" s="153">
        <v>45429.543749999997</v>
      </c>
      <c r="L15" s="146" t="s">
        <v>92</v>
      </c>
      <c r="M15" s="146">
        <v>0.10095</v>
      </c>
      <c r="N15" s="146">
        <v>9.1899999999999996E-2</v>
      </c>
      <c r="O15" s="146">
        <v>1.69</v>
      </c>
      <c r="P15" s="146">
        <v>6.378E-3</v>
      </c>
      <c r="Q15" s="146">
        <v>1.7099999999999999E-3</v>
      </c>
      <c r="R15" s="154">
        <v>0.5441435185185185</v>
      </c>
      <c r="S15" s="146" t="s">
        <v>154</v>
      </c>
    </row>
    <row r="16" spans="2:19" x14ac:dyDescent="0.35">
      <c r="K16" s="146">
        <v>3.07</v>
      </c>
      <c r="L16" s="146" t="s">
        <v>139</v>
      </c>
      <c r="M16" s="146"/>
      <c r="N16" s="146"/>
      <c r="O16" s="146"/>
      <c r="P16" s="146"/>
      <c r="Q16" s="146"/>
      <c r="R16" s="146"/>
      <c r="S16" s="146"/>
    </row>
    <row r="17" spans="1:19" x14ac:dyDescent="0.35">
      <c r="K17" s="153">
        <v>45429.546527777777</v>
      </c>
      <c r="L17" s="146" t="s">
        <v>155</v>
      </c>
      <c r="M17" s="146">
        <v>0.10417</v>
      </c>
      <c r="N17" s="146">
        <v>0.16700000000000001</v>
      </c>
      <c r="O17" s="146">
        <v>3.07</v>
      </c>
      <c r="P17" s="146">
        <v>6.378E-3</v>
      </c>
      <c r="Q17" s="146">
        <v>3.1900000000000001E-3</v>
      </c>
      <c r="R17" s="154">
        <v>0.5465740740740741</v>
      </c>
      <c r="S17" s="146" t="s">
        <v>154</v>
      </c>
    </row>
    <row r="18" spans="1:19" x14ac:dyDescent="0.35">
      <c r="K18" s="146">
        <v>1.1599999999999999</v>
      </c>
      <c r="L18" s="146" t="s">
        <v>139</v>
      </c>
      <c r="M18" s="146"/>
      <c r="N18" s="146"/>
      <c r="O18" s="146"/>
      <c r="P18" s="146"/>
      <c r="Q18" s="146"/>
      <c r="R18" s="146"/>
      <c r="S18" s="146"/>
    </row>
    <row r="19" spans="1:19" x14ac:dyDescent="0.35">
      <c r="K19" s="153">
        <v>45429.548611111109</v>
      </c>
      <c r="L19" s="146" t="s">
        <v>156</v>
      </c>
      <c r="M19" s="146">
        <v>0.10162</v>
      </c>
      <c r="N19" s="146">
        <v>6.54E-2</v>
      </c>
      <c r="O19" s="146">
        <v>1.1599999999999999</v>
      </c>
      <c r="P19" s="146">
        <v>6.378E-3</v>
      </c>
      <c r="Q19" s="146">
        <v>1.1800000000000001E-3</v>
      </c>
      <c r="R19" s="154">
        <v>0.54901620370370374</v>
      </c>
      <c r="S19" s="146" t="s">
        <v>154</v>
      </c>
    </row>
    <row r="20" spans="1:19" x14ac:dyDescent="0.35">
      <c r="K20" s="146">
        <v>3.27</v>
      </c>
      <c r="L20" s="146" t="s">
        <v>139</v>
      </c>
      <c r="M20" s="146"/>
      <c r="N20" s="146"/>
      <c r="O20" s="146"/>
      <c r="P20" s="146"/>
      <c r="Q20" s="146"/>
      <c r="R20" s="146"/>
      <c r="S20" s="146"/>
    </row>
    <row r="21" spans="1:19" x14ac:dyDescent="0.35">
      <c r="K21" s="153">
        <v>45429.551388888889</v>
      </c>
      <c r="L21" s="146" t="s">
        <v>90</v>
      </c>
      <c r="M21" s="146">
        <v>0.10585</v>
      </c>
      <c r="N21" s="146">
        <v>0.18</v>
      </c>
      <c r="O21" s="146">
        <v>3.27</v>
      </c>
      <c r="P21" s="146">
        <v>6.378E-3</v>
      </c>
      <c r="Q21" s="146">
        <v>3.46E-3</v>
      </c>
      <c r="R21" s="154">
        <v>0.55145833333333338</v>
      </c>
      <c r="S21" s="146" t="s">
        <v>154</v>
      </c>
    </row>
    <row r="22" spans="1:19" x14ac:dyDescent="0.35">
      <c r="K22" s="146">
        <v>1.57</v>
      </c>
      <c r="L22" s="146" t="s">
        <v>139</v>
      </c>
      <c r="M22" s="146"/>
      <c r="N22" s="146"/>
      <c r="O22" s="146"/>
      <c r="P22" s="146"/>
      <c r="Q22" s="146"/>
      <c r="R22" s="146"/>
      <c r="S22" s="146"/>
    </row>
    <row r="23" spans="1:19" x14ac:dyDescent="0.35">
      <c r="K23" s="153">
        <v>45429.553472222222</v>
      </c>
      <c r="L23" s="146" t="s">
        <v>93</v>
      </c>
      <c r="M23" s="146">
        <v>0.10373</v>
      </c>
      <c r="N23" s="146">
        <v>8.7999999999999995E-2</v>
      </c>
      <c r="O23" s="146">
        <v>1.57</v>
      </c>
      <c r="P23" s="146">
        <v>6.378E-3</v>
      </c>
      <c r="Q23" s="146">
        <v>1.6299999999999999E-3</v>
      </c>
      <c r="R23" s="154">
        <v>0.55388888888888888</v>
      </c>
      <c r="S23" s="146" t="s">
        <v>154</v>
      </c>
    </row>
    <row r="24" spans="1:19" x14ac:dyDescent="0.35">
      <c r="K24" s="146">
        <v>9.7100000000000009</v>
      </c>
      <c r="L24" s="146" t="s">
        <v>139</v>
      </c>
      <c r="M24" s="146"/>
      <c r="N24" s="146"/>
      <c r="O24" s="146"/>
      <c r="P24" s="146"/>
      <c r="Q24" s="146"/>
      <c r="R24" s="146"/>
      <c r="S24" s="146"/>
    </row>
    <row r="25" spans="1:19" x14ac:dyDescent="0.35">
      <c r="K25" s="153">
        <v>45429.556250000001</v>
      </c>
      <c r="L25" s="146" t="s">
        <v>153</v>
      </c>
      <c r="M25" s="146">
        <v>0.10328</v>
      </c>
      <c r="N25" s="146">
        <v>0.50900000000000001</v>
      </c>
      <c r="O25" s="146">
        <v>9.7100000000000009</v>
      </c>
      <c r="P25" s="146">
        <v>6.378E-3</v>
      </c>
      <c r="Q25" s="146">
        <v>0.01</v>
      </c>
      <c r="R25" s="154">
        <v>0.55630787037037033</v>
      </c>
      <c r="S25" s="146" t="s">
        <v>154</v>
      </c>
    </row>
    <row r="26" spans="1:19" x14ac:dyDescent="0.35">
      <c r="K26" s="146">
        <v>9.73</v>
      </c>
      <c r="L26" s="146" t="s">
        <v>139</v>
      </c>
      <c r="M26" s="146"/>
      <c r="N26" s="146"/>
      <c r="O26" s="146"/>
      <c r="P26" s="146"/>
      <c r="Q26" s="146"/>
      <c r="R26" s="146"/>
      <c r="S26" s="146"/>
    </row>
    <row r="27" spans="1:19" x14ac:dyDescent="0.35">
      <c r="K27" s="153">
        <v>45429.558333333334</v>
      </c>
      <c r="L27" s="146" t="s">
        <v>153</v>
      </c>
      <c r="M27" s="146">
        <v>0.10602</v>
      </c>
      <c r="N27" s="146">
        <v>0.52400000000000002</v>
      </c>
      <c r="O27" s="146">
        <v>9.73</v>
      </c>
      <c r="P27" s="146">
        <v>6.378E-3</v>
      </c>
      <c r="Q27" s="146">
        <v>1.03E-2</v>
      </c>
      <c r="R27" s="154">
        <v>0.55873842592592593</v>
      </c>
      <c r="S27" s="146" t="s">
        <v>154</v>
      </c>
    </row>
    <row r="29" spans="1:19" ht="19" thickBot="1" x14ac:dyDescent="0.5">
      <c r="B29" s="161" t="s">
        <v>157</v>
      </c>
      <c r="C29" s="161"/>
      <c r="D29" s="161"/>
      <c r="E29" s="161"/>
      <c r="F29" s="161"/>
      <c r="G29" s="161"/>
    </row>
    <row r="30" spans="1:19" ht="87.5" thickBot="1" x14ac:dyDescent="0.4">
      <c r="A30" s="162" t="s">
        <v>158</v>
      </c>
      <c r="B30" s="163" t="s">
        <v>159</v>
      </c>
      <c r="C30" s="164" t="s">
        <v>160</v>
      </c>
      <c r="D30" s="164" t="s">
        <v>161</v>
      </c>
      <c r="E30" s="164" t="s">
        <v>162</v>
      </c>
      <c r="F30" s="164" t="s">
        <v>163</v>
      </c>
      <c r="G30" s="164" t="s">
        <v>164</v>
      </c>
      <c r="H30" s="165" t="s">
        <v>165</v>
      </c>
    </row>
    <row r="31" spans="1:19" x14ac:dyDescent="0.35">
      <c r="A31" s="166" t="s">
        <v>155</v>
      </c>
      <c r="B31" s="167" t="s">
        <v>88</v>
      </c>
      <c r="C31" s="168">
        <v>278.673</v>
      </c>
      <c r="D31" s="168">
        <v>413.06900000000002</v>
      </c>
      <c r="E31" s="168">
        <v>320.98899999999998</v>
      </c>
      <c r="F31" s="169">
        <f t="shared" ref="F31:F36" si="2">D31-C31</f>
        <v>134.39600000000002</v>
      </c>
      <c r="G31" s="169">
        <f t="shared" ref="G31:G36" si="3">E31-C31</f>
        <v>42.315999999999974</v>
      </c>
      <c r="H31" s="170">
        <f t="shared" ref="H31:H36" si="4">G31/F31%</f>
        <v>31.486056132622974</v>
      </c>
    </row>
    <row r="32" spans="1:19" x14ac:dyDescent="0.35">
      <c r="A32" s="171"/>
      <c r="B32" s="172" t="s">
        <v>89</v>
      </c>
      <c r="C32" s="173">
        <v>278.14100000000002</v>
      </c>
      <c r="D32" s="174">
        <v>392.18599999999998</v>
      </c>
      <c r="E32" s="173">
        <v>314.03800000000001</v>
      </c>
      <c r="F32" s="173">
        <f t="shared" si="2"/>
        <v>114.04499999999996</v>
      </c>
      <c r="G32" s="173">
        <f t="shared" si="3"/>
        <v>35.896999999999991</v>
      </c>
      <c r="H32" s="175">
        <f t="shared" si="4"/>
        <v>31.47617168661494</v>
      </c>
    </row>
    <row r="33" spans="1:8" ht="15" thickBot="1" x14ac:dyDescent="0.4">
      <c r="A33" s="176"/>
      <c r="B33" s="177" t="s">
        <v>90</v>
      </c>
      <c r="C33" s="178">
        <v>278.29399999999998</v>
      </c>
      <c r="D33" s="178">
        <v>411.21499999999997</v>
      </c>
      <c r="E33" s="178">
        <v>319.185</v>
      </c>
      <c r="F33" s="179">
        <f t="shared" si="2"/>
        <v>132.92099999999999</v>
      </c>
      <c r="G33" s="179">
        <f t="shared" si="3"/>
        <v>40.89100000000002</v>
      </c>
      <c r="H33" s="180">
        <f t="shared" si="4"/>
        <v>30.763385770495272</v>
      </c>
    </row>
    <row r="34" spans="1:8" x14ac:dyDescent="0.35">
      <c r="A34" s="166" t="s">
        <v>156</v>
      </c>
      <c r="B34" s="181" t="s">
        <v>91</v>
      </c>
      <c r="C34" s="182">
        <v>277.32499999999999</v>
      </c>
      <c r="D34" s="182">
        <v>341.71</v>
      </c>
      <c r="E34" s="182">
        <v>299.334</v>
      </c>
      <c r="F34" s="183">
        <f t="shared" si="2"/>
        <v>64.384999999999991</v>
      </c>
      <c r="G34" s="183">
        <f t="shared" si="3"/>
        <v>22.009000000000015</v>
      </c>
      <c r="H34" s="184">
        <f t="shared" si="4"/>
        <v>34.183427817038158</v>
      </c>
    </row>
    <row r="35" spans="1:8" x14ac:dyDescent="0.35">
      <c r="A35" s="171"/>
      <c r="B35" s="185" t="s">
        <v>92</v>
      </c>
      <c r="C35" s="174">
        <v>271.32100000000003</v>
      </c>
      <c r="D35" s="174">
        <v>348.79899999999998</v>
      </c>
      <c r="E35" s="174">
        <v>297.71499999999997</v>
      </c>
      <c r="F35" s="173">
        <f t="shared" si="2"/>
        <v>77.477999999999952</v>
      </c>
      <c r="G35" s="173">
        <f t="shared" si="3"/>
        <v>26.393999999999949</v>
      </c>
      <c r="H35" s="175">
        <f t="shared" si="4"/>
        <v>34.066444668163825</v>
      </c>
    </row>
    <row r="36" spans="1:8" ht="15" thickBot="1" x14ac:dyDescent="0.4">
      <c r="A36" s="176"/>
      <c r="B36" s="186" t="s">
        <v>93</v>
      </c>
      <c r="C36" s="179">
        <v>276.92399999999998</v>
      </c>
      <c r="D36" s="178">
        <v>348.45100000000002</v>
      </c>
      <c r="E36" s="179">
        <v>301.50099999999998</v>
      </c>
      <c r="F36" s="179">
        <f t="shared" si="2"/>
        <v>71.527000000000044</v>
      </c>
      <c r="G36" s="173">
        <f t="shared" si="3"/>
        <v>24.576999999999998</v>
      </c>
      <c r="H36" s="180">
        <f t="shared" si="4"/>
        <v>34.36045129811118</v>
      </c>
    </row>
  </sheetData>
  <mergeCells count="4">
    <mergeCell ref="B4:D4"/>
    <mergeCell ref="B29:G29"/>
    <mergeCell ref="A31:A33"/>
    <mergeCell ref="A34:A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statistics</vt:lpstr>
      <vt:lpstr>data</vt:lpstr>
      <vt:lpstr>Fert class data</vt:lpstr>
      <vt:lpstr>Total Nitrogen Analysis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Adewale Irewale</cp:lastModifiedBy>
  <dcterms:created xsi:type="dcterms:W3CDTF">2011-08-01T14:22:18Z</dcterms:created>
  <dcterms:modified xsi:type="dcterms:W3CDTF">2025-03-22T20:18:21Z</dcterms:modified>
</cp:coreProperties>
</file>