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GGs\5. 成文\20250416-brain GGs\0215-response\"/>
    </mc:Choice>
  </mc:AlternateContent>
  <xr:revisionPtr revIDLastSave="0" documentId="13_ncr:1_{BCB01854-7DC5-4108-9F90-68B4E4E32A02}" xr6:coauthVersionLast="47" xr6:coauthVersionMax="47" xr10:uidLastSave="{00000000-0000-0000-0000-000000000000}"/>
  <bookViews>
    <workbookView xWindow="-98" yWindow="-98" windowWidth="21795" windowHeight="12975" xr2:uid="{5B3E1DBD-A326-49E1-82C6-A96DAB8BE764}"/>
  </bookViews>
  <sheets>
    <sheet name="Table S1 dignostic ions" sheetId="4" r:id="rId1"/>
    <sheet name="Table S2 species" sheetId="2" r:id="rId2"/>
    <sheet name="Table S3 chai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C11" i="4" s="1"/>
  <c r="D11" i="4" s="1"/>
  <c r="E11" i="4" s="1"/>
  <c r="F11" i="4" s="1"/>
  <c r="B6" i="4"/>
  <c r="B12" i="4" s="1"/>
  <c r="B4" i="4"/>
  <c r="B3" i="4" s="1"/>
  <c r="C5" i="4"/>
  <c r="D5" i="4" s="1"/>
  <c r="E5" i="4" s="1"/>
  <c r="F5" i="4" s="1"/>
  <c r="L241" i="2"/>
  <c r="L240" i="2"/>
  <c r="G240" i="2"/>
  <c r="I240" i="2" s="1"/>
  <c r="L239" i="2"/>
  <c r="G239" i="2"/>
  <c r="G241" i="2" s="1"/>
  <c r="I241" i="2" s="1"/>
  <c r="L238" i="2"/>
  <c r="I238" i="2"/>
  <c r="L237" i="2"/>
  <c r="I237" i="2"/>
  <c r="L236" i="2"/>
  <c r="I236" i="2"/>
  <c r="L235" i="2"/>
  <c r="I235" i="2"/>
  <c r="L234" i="2"/>
  <c r="I234" i="2"/>
  <c r="L233" i="2"/>
  <c r="G233" i="2"/>
  <c r="I233" i="2" s="1"/>
  <c r="L232" i="2"/>
  <c r="L231" i="2"/>
  <c r="G231" i="2"/>
  <c r="G232" i="2" s="1"/>
  <c r="I232" i="2" s="1"/>
  <c r="L230" i="2"/>
  <c r="I230" i="2"/>
  <c r="L229" i="2"/>
  <c r="I229" i="2"/>
  <c r="L228" i="2"/>
  <c r="I228" i="2"/>
  <c r="L227" i="2"/>
  <c r="I227" i="2"/>
  <c r="L226" i="2"/>
  <c r="L225" i="2"/>
  <c r="G225" i="2"/>
  <c r="G226" i="2" s="1"/>
  <c r="I226" i="2" s="1"/>
  <c r="L224" i="2"/>
  <c r="G224" i="2"/>
  <c r="I224" i="2" s="1"/>
  <c r="L223" i="2"/>
  <c r="G223" i="2"/>
  <c r="I223" i="2" s="1"/>
  <c r="L222" i="2"/>
  <c r="I222" i="2"/>
  <c r="G222" i="2"/>
  <c r="L221" i="2"/>
  <c r="I221" i="2"/>
  <c r="L220" i="2"/>
  <c r="I220" i="2"/>
  <c r="L219" i="2"/>
  <c r="I219" i="2"/>
  <c r="L218" i="2"/>
  <c r="I218" i="2"/>
  <c r="L217" i="2"/>
  <c r="I217" i="2"/>
  <c r="L216" i="2"/>
  <c r="I216" i="2"/>
  <c r="L215" i="2"/>
  <c r="I215" i="2"/>
  <c r="L214" i="2"/>
  <c r="I214" i="2"/>
  <c r="L213" i="2"/>
  <c r="I213" i="2"/>
  <c r="L212" i="2"/>
  <c r="G212" i="2"/>
  <c r="I212" i="2" s="1"/>
  <c r="L211" i="2"/>
  <c r="G211" i="2"/>
  <c r="I211" i="2" s="1"/>
  <c r="L210" i="2"/>
  <c r="I210" i="2"/>
  <c r="L209" i="2"/>
  <c r="I209" i="2"/>
  <c r="L208" i="2"/>
  <c r="I208" i="2"/>
  <c r="L207" i="2"/>
  <c r="I207" i="2"/>
  <c r="L206" i="2"/>
  <c r="I206" i="2"/>
  <c r="L205" i="2"/>
  <c r="I205" i="2"/>
  <c r="L204" i="2"/>
  <c r="G204" i="2"/>
  <c r="I204" i="2" s="1"/>
  <c r="L203" i="2"/>
  <c r="G203" i="2"/>
  <c r="I203" i="2" s="1"/>
  <c r="L202" i="2"/>
  <c r="I202" i="2"/>
  <c r="L201" i="2"/>
  <c r="I201" i="2"/>
  <c r="L200" i="2"/>
  <c r="G200" i="2"/>
  <c r="I200" i="2" s="1"/>
  <c r="L199" i="2"/>
  <c r="G199" i="2"/>
  <c r="I199" i="2" s="1"/>
  <c r="L198" i="2"/>
  <c r="I198" i="2"/>
  <c r="L197" i="2"/>
  <c r="G197" i="2"/>
  <c r="I197" i="2" s="1"/>
  <c r="L196" i="2"/>
  <c r="G196" i="2"/>
  <c r="I196" i="2" s="1"/>
  <c r="L195" i="2"/>
  <c r="G195" i="2"/>
  <c r="I195" i="2" s="1"/>
  <c r="L194" i="2"/>
  <c r="I194" i="2"/>
  <c r="L193" i="2"/>
  <c r="L192" i="2"/>
  <c r="G192" i="2"/>
  <c r="I192" i="2" s="1"/>
  <c r="L191" i="2"/>
  <c r="G191" i="2"/>
  <c r="I191" i="2" s="1"/>
  <c r="L190" i="2"/>
  <c r="G190" i="2"/>
  <c r="G193" i="2" s="1"/>
  <c r="I193" i="2" s="1"/>
  <c r="L189" i="2"/>
  <c r="I189" i="2"/>
  <c r="G189" i="2"/>
  <c r="L188" i="2"/>
  <c r="I188" i="2"/>
  <c r="L187" i="2"/>
  <c r="G187" i="2"/>
  <c r="I187" i="2" s="1"/>
  <c r="L186" i="2"/>
  <c r="I186" i="2"/>
  <c r="L185" i="2"/>
  <c r="G185" i="2"/>
  <c r="I185" i="2" s="1"/>
  <c r="L184" i="2"/>
  <c r="G184" i="2"/>
  <c r="I184" i="2" s="1"/>
  <c r="L183" i="2"/>
  <c r="I183" i="2"/>
  <c r="G183" i="2"/>
  <c r="L182" i="2"/>
  <c r="G182" i="2"/>
  <c r="I182" i="2" s="1"/>
  <c r="L181" i="2"/>
  <c r="I181" i="2"/>
  <c r="L180" i="2"/>
  <c r="L179" i="2"/>
  <c r="L178" i="2"/>
  <c r="L177" i="2"/>
  <c r="L176" i="2"/>
  <c r="L175" i="2"/>
  <c r="L174" i="2"/>
  <c r="L173" i="2"/>
  <c r="G173" i="2"/>
  <c r="I173" i="2" s="1"/>
  <c r="L172" i="2"/>
  <c r="I172" i="2"/>
  <c r="L171" i="2"/>
  <c r="I171" i="2"/>
  <c r="L170" i="2"/>
  <c r="I170" i="2"/>
  <c r="L169" i="2"/>
  <c r="I169" i="2"/>
  <c r="L168" i="2"/>
  <c r="I168" i="2"/>
  <c r="L167" i="2"/>
  <c r="G167" i="2"/>
  <c r="I167" i="2" s="1"/>
  <c r="L166" i="2"/>
  <c r="G166" i="2"/>
  <c r="I166" i="2" s="1"/>
  <c r="L165" i="2"/>
  <c r="I165" i="2"/>
  <c r="L164" i="2"/>
  <c r="I164" i="2"/>
  <c r="L163" i="2"/>
  <c r="I163" i="2"/>
  <c r="L162" i="2"/>
  <c r="I162" i="2"/>
  <c r="L161" i="2"/>
  <c r="L160" i="2"/>
  <c r="G160" i="2"/>
  <c r="I160" i="2" s="1"/>
  <c r="L159" i="2"/>
  <c r="I159" i="2"/>
  <c r="G159" i="2"/>
  <c r="L158" i="2"/>
  <c r="I158" i="2"/>
  <c r="L157" i="2"/>
  <c r="G157" i="2"/>
  <c r="I157" i="2" s="1"/>
  <c r="L156" i="2"/>
  <c r="I156" i="2"/>
  <c r="L155" i="2"/>
  <c r="I155" i="2"/>
  <c r="L154" i="2"/>
  <c r="I154" i="2"/>
  <c r="L153" i="2"/>
  <c r="I153" i="2"/>
  <c r="L152" i="2"/>
  <c r="I152" i="2"/>
  <c r="L151" i="2"/>
  <c r="I151" i="2"/>
  <c r="L150" i="2"/>
  <c r="I150" i="2"/>
  <c r="L149" i="2"/>
  <c r="I149" i="2"/>
  <c r="L148" i="2"/>
  <c r="I148" i="2"/>
  <c r="L147" i="2"/>
  <c r="L146" i="2"/>
  <c r="G146" i="2"/>
  <c r="G147" i="2" s="1"/>
  <c r="I147" i="2" s="1"/>
  <c r="L145" i="2"/>
  <c r="L144" i="2"/>
  <c r="L143" i="2"/>
  <c r="G143" i="2"/>
  <c r="G144" i="2" s="1"/>
  <c r="L142" i="2"/>
  <c r="I142" i="2"/>
  <c r="L141" i="2"/>
  <c r="G141" i="2"/>
  <c r="I141" i="2" s="1"/>
  <c r="L140" i="2"/>
  <c r="I140" i="2"/>
  <c r="L139" i="2"/>
  <c r="I139" i="2"/>
  <c r="L138" i="2"/>
  <c r="I138" i="2"/>
  <c r="L137" i="2"/>
  <c r="I137" i="2"/>
  <c r="L136" i="2"/>
  <c r="I136" i="2"/>
  <c r="L135" i="2"/>
  <c r="I135" i="2"/>
  <c r="L134" i="2"/>
  <c r="I134" i="2"/>
  <c r="L133" i="2"/>
  <c r="I133" i="2"/>
  <c r="L132" i="2"/>
  <c r="I132" i="2"/>
  <c r="L131" i="2"/>
  <c r="I131" i="2"/>
  <c r="G131" i="2"/>
  <c r="L130" i="2"/>
  <c r="I130" i="2"/>
  <c r="L129" i="2"/>
  <c r="L128" i="2"/>
  <c r="G128" i="2"/>
  <c r="I128" i="2" s="1"/>
  <c r="L127" i="2"/>
  <c r="G127" i="2"/>
  <c r="G129" i="2" s="1"/>
  <c r="I129" i="2" s="1"/>
  <c r="L126" i="2"/>
  <c r="I126" i="2"/>
  <c r="L125" i="2"/>
  <c r="L124" i="2"/>
  <c r="G124" i="2"/>
  <c r="I124" i="2" s="1"/>
  <c r="L123" i="2"/>
  <c r="G123" i="2"/>
  <c r="G125" i="2" s="1"/>
  <c r="I125" i="2" s="1"/>
  <c r="L122" i="2"/>
  <c r="I122" i="2"/>
  <c r="L121" i="2"/>
  <c r="I121" i="2"/>
  <c r="L120" i="2"/>
  <c r="I120" i="2"/>
  <c r="L119" i="2"/>
  <c r="I119" i="2"/>
  <c r="L118" i="2"/>
  <c r="I118" i="2"/>
  <c r="L117" i="2"/>
  <c r="L116" i="2"/>
  <c r="L115" i="2"/>
  <c r="L114" i="2"/>
  <c r="L113" i="2"/>
  <c r="G113" i="2"/>
  <c r="L112" i="2"/>
  <c r="L111" i="2"/>
  <c r="G111" i="2"/>
  <c r="I111" i="2" s="1"/>
  <c r="L110" i="2"/>
  <c r="L109" i="2"/>
  <c r="G109" i="2"/>
  <c r="I109" i="2" s="1"/>
  <c r="L108" i="2"/>
  <c r="I108" i="2"/>
  <c r="L107" i="2"/>
  <c r="I107" i="2"/>
  <c r="G107" i="2"/>
  <c r="L106" i="2"/>
  <c r="G106" i="2"/>
  <c r="I106" i="2" s="1"/>
  <c r="L105" i="2"/>
  <c r="L104" i="2"/>
  <c r="G104" i="2"/>
  <c r="I104" i="2" s="1"/>
  <c r="L103" i="2"/>
  <c r="I103" i="2"/>
  <c r="L102" i="2"/>
  <c r="I102" i="2"/>
  <c r="L101" i="2"/>
  <c r="L100" i="2"/>
  <c r="L99" i="2"/>
  <c r="G99" i="2"/>
  <c r="G100" i="2" s="1"/>
  <c r="L98" i="2"/>
  <c r="I98" i="2"/>
  <c r="L97" i="2"/>
  <c r="G97" i="2"/>
  <c r="G112" i="2" s="1"/>
  <c r="L96" i="2"/>
  <c r="G96" i="2"/>
  <c r="I96" i="2" s="1"/>
  <c r="L95" i="2"/>
  <c r="G95" i="2"/>
  <c r="I95" i="2" s="1"/>
  <c r="L94" i="2"/>
  <c r="I94" i="2"/>
  <c r="L93" i="2"/>
  <c r="I93" i="2"/>
  <c r="L92" i="2"/>
  <c r="L91" i="2"/>
  <c r="G91" i="2"/>
  <c r="I91" i="2" s="1"/>
  <c r="L90" i="2"/>
  <c r="G90" i="2"/>
  <c r="I90" i="2" s="1"/>
  <c r="L89" i="2"/>
  <c r="L88" i="2"/>
  <c r="L87" i="2"/>
  <c r="G87" i="2"/>
  <c r="G88" i="2" s="1"/>
  <c r="L86" i="2"/>
  <c r="I86" i="2"/>
  <c r="L85" i="2"/>
  <c r="G85" i="2"/>
  <c r="I85" i="2" s="1"/>
  <c r="L84" i="2"/>
  <c r="I84" i="2"/>
  <c r="L83" i="2"/>
  <c r="G83" i="2"/>
  <c r="I83" i="2" s="1"/>
  <c r="L82" i="2"/>
  <c r="G82" i="2"/>
  <c r="I82" i="2" s="1"/>
  <c r="L81" i="2"/>
  <c r="G81" i="2"/>
  <c r="I81" i="2" s="1"/>
  <c r="L80" i="2"/>
  <c r="G80" i="2"/>
  <c r="I80" i="2" s="1"/>
  <c r="L79" i="2"/>
  <c r="I79" i="2"/>
  <c r="L78" i="2"/>
  <c r="I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G62" i="2"/>
  <c r="L61" i="2"/>
  <c r="G61" i="2"/>
  <c r="I61" i="2" s="1"/>
  <c r="L60" i="2"/>
  <c r="I60" i="2"/>
  <c r="L59" i="2"/>
  <c r="L58" i="2"/>
  <c r="L57" i="2"/>
  <c r="G57" i="2"/>
  <c r="I57" i="2" s="1"/>
  <c r="L56" i="2"/>
  <c r="G56" i="2"/>
  <c r="I56" i="2" s="1"/>
  <c r="L55" i="2"/>
  <c r="L54" i="2"/>
  <c r="L53" i="2"/>
  <c r="L52" i="2"/>
  <c r="G52" i="2"/>
  <c r="I52" i="2" s="1"/>
  <c r="L51" i="2"/>
  <c r="I51" i="2"/>
  <c r="L50" i="2"/>
  <c r="I50" i="2"/>
  <c r="G50" i="2"/>
  <c r="L49" i="2"/>
  <c r="G49" i="2"/>
  <c r="I49" i="2" s="1"/>
  <c r="L48" i="2"/>
  <c r="G48" i="2"/>
  <c r="I48" i="2" s="1"/>
  <c r="L47" i="2"/>
  <c r="L46" i="2"/>
  <c r="L45" i="2"/>
  <c r="G45" i="2"/>
  <c r="I45" i="2" s="1"/>
  <c r="L44" i="2"/>
  <c r="G44" i="2"/>
  <c r="I44" i="2" s="1"/>
  <c r="L43" i="2"/>
  <c r="L42" i="2"/>
  <c r="L41" i="2"/>
  <c r="L40" i="2"/>
  <c r="G40" i="2"/>
  <c r="L39" i="2"/>
  <c r="G39" i="2"/>
  <c r="I39" i="2" s="1"/>
  <c r="L38" i="2"/>
  <c r="G38" i="2"/>
  <c r="I38" i="2" s="1"/>
  <c r="L37" i="2"/>
  <c r="G37" i="2"/>
  <c r="I37" i="2" s="1"/>
  <c r="L36" i="2"/>
  <c r="G36" i="2"/>
  <c r="I36" i="2" s="1"/>
  <c r="L35" i="2"/>
  <c r="G35" i="2"/>
  <c r="I35" i="2" s="1"/>
  <c r="L34" i="2"/>
  <c r="I34" i="2"/>
  <c r="G34" i="2"/>
  <c r="L33" i="2"/>
  <c r="G33" i="2"/>
  <c r="I33" i="2" s="1"/>
  <c r="L32" i="2"/>
  <c r="I32" i="2"/>
  <c r="L31" i="2"/>
  <c r="I31" i="2"/>
  <c r="L30" i="2"/>
  <c r="I30" i="2"/>
  <c r="L29" i="2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G21" i="2"/>
  <c r="I21" i="2" s="1"/>
  <c r="L20" i="2"/>
  <c r="G20" i="2"/>
  <c r="I20" i="2" s="1"/>
  <c r="L19" i="2"/>
  <c r="I19" i="2"/>
  <c r="L18" i="2"/>
  <c r="G18" i="2"/>
  <c r="I18" i="2" s="1"/>
  <c r="L17" i="2"/>
  <c r="I17" i="2"/>
  <c r="L16" i="2"/>
  <c r="I16" i="2"/>
  <c r="L15" i="2"/>
  <c r="I15" i="2"/>
  <c r="L14" i="2"/>
  <c r="I14" i="2"/>
  <c r="L13" i="2"/>
  <c r="I13" i="2"/>
  <c r="L12" i="2"/>
  <c r="I12" i="2"/>
  <c r="L11" i="2"/>
  <c r="I11" i="2"/>
  <c r="L10" i="2"/>
  <c r="I10" i="2"/>
  <c r="L9" i="2"/>
  <c r="I9" i="2"/>
  <c r="L8" i="2"/>
  <c r="I8" i="2"/>
  <c r="L7" i="2"/>
  <c r="I7" i="2"/>
  <c r="L6" i="2"/>
  <c r="I6" i="2"/>
  <c r="L5" i="2"/>
  <c r="I5" i="2"/>
  <c r="L4" i="2"/>
  <c r="I4" i="2"/>
  <c r="L3" i="2"/>
  <c r="I3" i="2"/>
  <c r="B7" i="4" l="1"/>
  <c r="C3" i="4"/>
  <c r="D3" i="4" s="1"/>
  <c r="C12" i="4"/>
  <c r="D12" i="4" s="1"/>
  <c r="E12" i="4" s="1"/>
  <c r="F12" i="4" s="1"/>
  <c r="C7" i="4"/>
  <c r="D7" i="4" s="1"/>
  <c r="E7" i="4" s="1"/>
  <c r="F7" i="4" s="1"/>
  <c r="C6" i="4"/>
  <c r="D6" i="4" s="1"/>
  <c r="E6" i="4" s="1"/>
  <c r="F6" i="4" s="1"/>
  <c r="C4" i="4"/>
  <c r="D4" i="4" s="1"/>
  <c r="E4" i="4" s="1"/>
  <c r="F4" i="4" s="1"/>
  <c r="G68" i="2"/>
  <c r="I68" i="2" s="1"/>
  <c r="I62" i="2"/>
  <c r="G75" i="2"/>
  <c r="G63" i="2"/>
  <c r="G116" i="2"/>
  <c r="I116" i="2" s="1"/>
  <c r="G114" i="2"/>
  <c r="I112" i="2"/>
  <c r="G115" i="2"/>
  <c r="I115" i="2" s="1"/>
  <c r="G101" i="2"/>
  <c r="I101" i="2" s="1"/>
  <c r="G105" i="2"/>
  <c r="I105" i="2" s="1"/>
  <c r="I100" i="2"/>
  <c r="G178" i="2"/>
  <c r="I178" i="2" s="1"/>
  <c r="G174" i="2"/>
  <c r="I190" i="2"/>
  <c r="G43" i="2"/>
  <c r="I43" i="2" s="1"/>
  <c r="G41" i="2"/>
  <c r="G47" i="2"/>
  <c r="I47" i="2" s="1"/>
  <c r="G46" i="2"/>
  <c r="I46" i="2" s="1"/>
  <c r="G92" i="2"/>
  <c r="I92" i="2" s="1"/>
  <c r="G89" i="2"/>
  <c r="I89" i="2" s="1"/>
  <c r="I88" i="2"/>
  <c r="G145" i="2"/>
  <c r="I145" i="2" s="1"/>
  <c r="I144" i="2"/>
  <c r="I113" i="2"/>
  <c r="I40" i="2"/>
  <c r="I97" i="2"/>
  <c r="I127" i="2"/>
  <c r="G161" i="2"/>
  <c r="I161" i="2" s="1"/>
  <c r="G53" i="2"/>
  <c r="G110" i="2"/>
  <c r="I110" i="2" s="1"/>
  <c r="I239" i="2"/>
  <c r="I87" i="2"/>
  <c r="I99" i="2"/>
  <c r="I143" i="2"/>
  <c r="I146" i="2"/>
  <c r="I231" i="2"/>
  <c r="I225" i="2"/>
  <c r="I123" i="2"/>
  <c r="B13" i="4" l="1"/>
  <c r="C13" i="4" s="1"/>
  <c r="D13" i="4" s="1"/>
  <c r="E13" i="4" s="1"/>
  <c r="F13" i="4" s="1"/>
  <c r="B8" i="4"/>
  <c r="E3" i="4"/>
  <c r="F3" i="4" s="1"/>
  <c r="I41" i="2"/>
  <c r="G42" i="2"/>
  <c r="I42" i="2" s="1"/>
  <c r="G117" i="2"/>
  <c r="I117" i="2" s="1"/>
  <c r="I114" i="2"/>
  <c r="G76" i="2"/>
  <c r="I75" i="2"/>
  <c r="G175" i="2"/>
  <c r="I174" i="2"/>
  <c r="G54" i="2"/>
  <c r="I53" i="2"/>
  <c r="G58" i="2"/>
  <c r="I58" i="2" s="1"/>
  <c r="G64" i="2"/>
  <c r="G69" i="2"/>
  <c r="I69" i="2" s="1"/>
  <c r="I63" i="2"/>
  <c r="B9" i="4" l="1"/>
  <c r="C8" i="4"/>
  <c r="D8" i="4" s="1"/>
  <c r="E8" i="4" s="1"/>
  <c r="F8" i="4" s="1"/>
  <c r="G65" i="2"/>
  <c r="G70" i="2"/>
  <c r="I70" i="2" s="1"/>
  <c r="I64" i="2"/>
  <c r="G55" i="2"/>
  <c r="I55" i="2" s="1"/>
  <c r="I54" i="2"/>
  <c r="G59" i="2"/>
  <c r="I59" i="2" s="1"/>
  <c r="I175" i="2"/>
  <c r="G176" i="2"/>
  <c r="G179" i="2"/>
  <c r="I76" i="2"/>
  <c r="G77" i="2"/>
  <c r="I77" i="2" s="1"/>
  <c r="B10" i="4" l="1"/>
  <c r="C9" i="4"/>
  <c r="D9" i="4" s="1"/>
  <c r="E9" i="4" s="1"/>
  <c r="F9" i="4" s="1"/>
  <c r="G177" i="2"/>
  <c r="I177" i="2" s="1"/>
  <c r="I176" i="2"/>
  <c r="G180" i="2"/>
  <c r="I180" i="2" s="1"/>
  <c r="I179" i="2"/>
  <c r="G66" i="2"/>
  <c r="I65" i="2"/>
  <c r="B14" i="4" l="1"/>
  <c r="C10" i="4"/>
  <c r="D10" i="4" s="1"/>
  <c r="E10" i="4" s="1"/>
  <c r="F10" i="4" s="1"/>
  <c r="I66" i="2"/>
  <c r="G71" i="2"/>
  <c r="G67" i="2"/>
  <c r="I67" i="2" s="1"/>
  <c r="B15" i="4" l="1"/>
  <c r="C14" i="4"/>
  <c r="D14" i="4" s="1"/>
  <c r="E14" i="4" s="1"/>
  <c r="F14" i="4" s="1"/>
  <c r="G72" i="2"/>
  <c r="I71" i="2"/>
  <c r="B16" i="4" l="1"/>
  <c r="C16" i="4" s="1"/>
  <c r="D16" i="4" s="1"/>
  <c r="E16" i="4" s="1"/>
  <c r="F16" i="4" s="1"/>
  <c r="C15" i="4"/>
  <c r="D15" i="4" s="1"/>
  <c r="E15" i="4" s="1"/>
  <c r="F15" i="4" s="1"/>
  <c r="G73" i="2"/>
  <c r="I72" i="2"/>
  <c r="G74" i="2" l="1"/>
  <c r="I74" i="2" s="1"/>
  <c r="I73" i="2"/>
</calcChain>
</file>

<file path=xl/sharedStrings.xml><?xml version="1.0" encoding="utf-8"?>
<sst xmlns="http://schemas.openxmlformats.org/spreadsheetml/2006/main" count="860" uniqueCount="568">
  <si>
    <t>Species</t>
    <phoneticPr fontId="1" type="noConversion"/>
  </si>
  <si>
    <t>Number of Chain Composition Level</t>
  </si>
  <si>
    <t>Chain Dignostic Ions</t>
  </si>
  <si>
    <t>#1 %Rel Abundances</t>
  </si>
  <si>
    <t>#2 %Rel Abundances</t>
  </si>
  <si>
    <t>#3 %Rel Abundances</t>
  </si>
  <si>
    <t xml:space="preserve">Average </t>
  </si>
  <si>
    <t>SD</t>
  </si>
  <si>
    <t>RSD</t>
  </si>
  <si>
    <t>GM3 34:1;O2</t>
    <phoneticPr fontId="1" type="noConversion"/>
  </si>
  <si>
    <t>GM3 35:1;O2</t>
    <phoneticPr fontId="1" type="noConversion"/>
  </si>
  <si>
    <t>GM3 36:1;O2</t>
  </si>
  <si>
    <t xml:space="preserve">GM3 36:2;O2 </t>
  </si>
  <si>
    <t>GM3 37:1;O2</t>
  </si>
  <si>
    <t>GM3 38:1;O2</t>
  </si>
  <si>
    <t>GM3 38:2;O2</t>
  </si>
  <si>
    <t>GM3 39:1;O2</t>
  </si>
  <si>
    <t>GM3 40:1;O2</t>
  </si>
  <si>
    <t>GM3 40:2;O2</t>
  </si>
  <si>
    <t>GM3 41:1;O2</t>
    <phoneticPr fontId="1" type="noConversion"/>
  </si>
  <si>
    <t>GM3 42:1;O2</t>
  </si>
  <si>
    <t>GM3 42:2;O2</t>
  </si>
  <si>
    <t>GM2 36:1;O2</t>
    <phoneticPr fontId="1" type="noConversion"/>
  </si>
  <si>
    <t>GM2 36:2;O2</t>
  </si>
  <si>
    <t>GM2 38:1;O2</t>
  </si>
  <si>
    <t>O-Ac-GM1a 36:1;O2</t>
    <phoneticPr fontId="1" type="noConversion"/>
  </si>
  <si>
    <t>GM1a 34:1;O2</t>
  </si>
  <si>
    <t>GM1a 36:1;O2</t>
  </si>
  <si>
    <t>GM1a 36:2;O2</t>
  </si>
  <si>
    <t>GM1a 38:1;O2</t>
  </si>
  <si>
    <t>GM1a 38:2;O2</t>
  </si>
  <si>
    <t>GM1a 39:1;O2</t>
  </si>
  <si>
    <t>GM1a 40:1;O2</t>
  </si>
  <si>
    <t>GM1a 41:1;O2</t>
  </si>
  <si>
    <t>GM1a 42:2;O2</t>
  </si>
  <si>
    <t>GM1a 43:2;O2</t>
  </si>
  <si>
    <t>GM1a(NeuGc) 36:1;O2</t>
    <phoneticPr fontId="1" type="noConversion"/>
  </si>
  <si>
    <t>GM1a(NeuGc) 38:1;O2</t>
    <phoneticPr fontId="1" type="noConversion"/>
  </si>
  <si>
    <t>GM1b 36:1;O2</t>
  </si>
  <si>
    <t>GM1b 38:1;O2</t>
  </si>
  <si>
    <t>Fuc-GM1a 36:1;O2</t>
    <phoneticPr fontId="1" type="noConversion"/>
  </si>
  <si>
    <t>Fuc-GM1a 36:2;O2</t>
    <phoneticPr fontId="1" type="noConversion"/>
  </si>
  <si>
    <t>Fuc-GM1a 38:1;O2</t>
    <phoneticPr fontId="1" type="noConversion"/>
  </si>
  <si>
    <t>Fuc-GM1a 38:2;O2</t>
    <phoneticPr fontId="1" type="noConversion"/>
  </si>
  <si>
    <t>Fuc-GM1a 40:1;O2</t>
    <phoneticPr fontId="1" type="noConversion"/>
  </si>
  <si>
    <t>Fuc-GM1a(NeuGc) 36:1;O2</t>
    <phoneticPr fontId="1" type="noConversion"/>
  </si>
  <si>
    <t>Fuc-GM1a(NeuGc) 38:1;O2</t>
    <phoneticPr fontId="1" type="noConversion"/>
  </si>
  <si>
    <t>GalNAc-GM1b 36:1;O2</t>
    <phoneticPr fontId="1" type="noConversion"/>
  </si>
  <si>
    <t>GalNAc-GM1b 38:1;O2</t>
  </si>
  <si>
    <t>O-Ac-GD3 36:1;O2</t>
    <phoneticPr fontId="1" type="noConversion"/>
  </si>
  <si>
    <t>O-Ac-GD3 36:2;O2</t>
    <phoneticPr fontId="1" type="noConversion"/>
  </si>
  <si>
    <t>O-Ac-GD3 38:1;O2</t>
    <phoneticPr fontId="1" type="noConversion"/>
  </si>
  <si>
    <t>O-Ac-GD3 40:1;O2</t>
    <phoneticPr fontId="1" type="noConversion"/>
  </si>
  <si>
    <t>O-Ac-GD3 41:1;O2</t>
    <phoneticPr fontId="1" type="noConversion"/>
  </si>
  <si>
    <t>O-Ac-GD3 42:2;O2</t>
    <phoneticPr fontId="1" type="noConversion"/>
  </si>
  <si>
    <t>GD3 36:1;O2</t>
    <phoneticPr fontId="1" type="noConversion"/>
  </si>
  <si>
    <t>GD3 36:2;O2</t>
    <phoneticPr fontId="1" type="noConversion"/>
  </si>
  <si>
    <t>GD3 38:1;O2</t>
    <phoneticPr fontId="1" type="noConversion"/>
  </si>
  <si>
    <t>GD3 40:1;O2</t>
    <phoneticPr fontId="1" type="noConversion"/>
  </si>
  <si>
    <t>GD3 41:1;O2</t>
    <phoneticPr fontId="1" type="noConversion"/>
  </si>
  <si>
    <t>GD3 42:2;O2</t>
    <phoneticPr fontId="1" type="noConversion"/>
  </si>
  <si>
    <t>GD3(NeuGc) 36:1;O2</t>
    <phoneticPr fontId="1" type="noConversion"/>
  </si>
  <si>
    <t>O-Ac-GD2 36:1;O2</t>
    <phoneticPr fontId="1" type="noConversion"/>
  </si>
  <si>
    <t>O-Ac-GD2 38:1;O2</t>
    <phoneticPr fontId="1" type="noConversion"/>
  </si>
  <si>
    <t>GD2 36:1;O2</t>
  </si>
  <si>
    <t>GD2 38:1;O2</t>
  </si>
  <si>
    <t>O-Ac-GD1a 36:1;O2</t>
    <phoneticPr fontId="1" type="noConversion"/>
  </si>
  <si>
    <t>O-Ac-GD1a 38:1;O2</t>
    <phoneticPr fontId="1" type="noConversion"/>
  </si>
  <si>
    <t>O-Ac-GD1b 36:1;O2</t>
    <phoneticPr fontId="1" type="noConversion"/>
  </si>
  <si>
    <t>O-Ac-GD1b 38:1;O2</t>
    <phoneticPr fontId="1" type="noConversion"/>
  </si>
  <si>
    <t>GD1a 34:1;O2</t>
  </si>
  <si>
    <t>GD1a 36:1;O2</t>
  </si>
  <si>
    <t>GD1a 37:1;O2</t>
  </si>
  <si>
    <t>GD1a 38:1;O2</t>
  </si>
  <si>
    <t>GD1a 38:2;O2</t>
  </si>
  <si>
    <t>GD1a 39:1;O2</t>
  </si>
  <si>
    <t>GD1a 42:2;O2</t>
  </si>
  <si>
    <t>GD1b 36:1;O2</t>
  </si>
  <si>
    <t>GD1b 37:1;O2</t>
  </si>
  <si>
    <t>GD1b 38:1;O2</t>
  </si>
  <si>
    <t>GD1b 38:2;O2</t>
  </si>
  <si>
    <t>GD1b 42:2;O2</t>
  </si>
  <si>
    <t>GD1c 36:1;O2</t>
  </si>
  <si>
    <t>GD1c 38:1;O2</t>
  </si>
  <si>
    <t>GD1a(NeuGc) 36:1;O2</t>
    <phoneticPr fontId="1" type="noConversion"/>
  </si>
  <si>
    <t>GD1a(NeuGc) 38:1;O2</t>
    <phoneticPr fontId="1" type="noConversion"/>
  </si>
  <si>
    <t>GD1b(NeuGc) 36:1;O2</t>
    <phoneticPr fontId="1" type="noConversion"/>
  </si>
  <si>
    <t>GD1b(NeuGc)# 38:1;O2</t>
    <phoneticPr fontId="1" type="noConversion"/>
  </si>
  <si>
    <t>GD1b(NeuGc) 38:1;O2</t>
    <phoneticPr fontId="1" type="noConversion"/>
  </si>
  <si>
    <t xml:space="preserve">GalNAc-GD1a 36:1;O2 </t>
    <phoneticPr fontId="1" type="noConversion"/>
  </si>
  <si>
    <t xml:space="preserve">Fuc-GD1b-O-Ac 36:1;O2 </t>
    <phoneticPr fontId="1" type="noConversion"/>
  </si>
  <si>
    <t xml:space="preserve">Fuc-GD1b-O-Ac 38:1;O2 </t>
    <phoneticPr fontId="1" type="noConversion"/>
  </si>
  <si>
    <t>Fuc-GD1b 36:1;O2</t>
    <phoneticPr fontId="1" type="noConversion"/>
  </si>
  <si>
    <t>Fuc-GD1b 36:2;O2</t>
    <phoneticPr fontId="1" type="noConversion"/>
  </si>
  <si>
    <t>Fuc-GD1b 38:1;O2</t>
    <phoneticPr fontId="1" type="noConversion"/>
  </si>
  <si>
    <t>Fuc-GD1b 38:2;O2</t>
  </si>
  <si>
    <t>O-Ac-GT3 36:1;O2</t>
    <phoneticPr fontId="1" type="noConversion"/>
  </si>
  <si>
    <t>O-Ac-GT3 38:1;O2</t>
    <phoneticPr fontId="1" type="noConversion"/>
  </si>
  <si>
    <t>GT3 36:1;O2</t>
  </si>
  <si>
    <t>GT3 38:1;O2</t>
  </si>
  <si>
    <t>O-Ac-GT1a 36:1;O2</t>
    <phoneticPr fontId="1" type="noConversion"/>
  </si>
  <si>
    <t>O-Ac-GT1a 38:1;O2</t>
    <phoneticPr fontId="1" type="noConversion"/>
  </si>
  <si>
    <t>O-Ac-GT1b 36:1;O2</t>
    <phoneticPr fontId="1" type="noConversion"/>
  </si>
  <si>
    <t>O-Ac-GT1b 38:1;O2</t>
    <phoneticPr fontId="1" type="noConversion"/>
  </si>
  <si>
    <t>GT1a 36:1;O2</t>
    <phoneticPr fontId="1" type="noConversion"/>
  </si>
  <si>
    <t>GT1a 38:1;O2</t>
  </si>
  <si>
    <t>GT1b 36:1;O2</t>
  </si>
  <si>
    <t>GT1b 37:1;O2</t>
  </si>
  <si>
    <t>GT1b 38:1;O2</t>
  </si>
  <si>
    <t>GT1b 38:2;O2</t>
  </si>
  <si>
    <t>GT1b 39:1;O2</t>
  </si>
  <si>
    <t>GT1b 40:1;O2</t>
  </si>
  <si>
    <t>GT1b(NeuGc) 36:1;O2</t>
    <phoneticPr fontId="1" type="noConversion"/>
  </si>
  <si>
    <t>GT1b(NeuGc) 38:1;O2</t>
    <phoneticPr fontId="1" type="noConversion"/>
  </si>
  <si>
    <t>Di-O-Ac-GQ1b 36:1;O2</t>
    <phoneticPr fontId="1" type="noConversion"/>
  </si>
  <si>
    <t>Di-O-Ac-GQ1b 38:1;O2</t>
    <phoneticPr fontId="1" type="noConversion"/>
  </si>
  <si>
    <t>O-Ac-GQ1b 36:1;O2</t>
    <phoneticPr fontId="1" type="noConversion"/>
  </si>
  <si>
    <t>O-Ac-GQ1b 38:1;O2</t>
    <phoneticPr fontId="1" type="noConversion"/>
  </si>
  <si>
    <t>GQ1b 36:1;O2</t>
  </si>
  <si>
    <t>GQ1b 38:1;O2</t>
  </si>
  <si>
    <t>Table S1. List of 239 ganglioside species identified in porcine brain</t>
    <phoneticPr fontId="1" type="noConversion"/>
  </si>
  <si>
    <t>Number of Subclasses</t>
    <phoneticPr fontId="1" type="noConversion"/>
  </si>
  <si>
    <t>Subclasses</t>
    <phoneticPr fontId="1" type="noConversion"/>
  </si>
  <si>
    <t xml:space="preserve">R.T. (min) </t>
    <phoneticPr fontId="1" type="noConversion"/>
  </si>
  <si>
    <t xml:space="preserve">Number of Species </t>
    <phoneticPr fontId="1" type="noConversion"/>
  </si>
  <si>
    <t>Molecular Ion</t>
    <phoneticPr fontId="1" type="noConversion"/>
  </si>
  <si>
    <t>Theoretical Mass (m/z)</t>
    <phoneticPr fontId="1" type="noConversion"/>
  </si>
  <si>
    <t>Measured Mass (m/z)</t>
    <phoneticPr fontId="1" type="noConversion"/>
  </si>
  <si>
    <t>Mass Accuracy (ppm)</t>
    <phoneticPr fontId="1" type="noConversion"/>
  </si>
  <si>
    <t xml:space="preserve"> Int.</t>
    <phoneticPr fontId="1" type="noConversion"/>
  </si>
  <si>
    <t xml:space="preserve"> %Rel Abundances</t>
    <phoneticPr fontId="1" type="noConversion"/>
  </si>
  <si>
    <t>GM3</t>
    <phoneticPr fontId="1" type="noConversion"/>
  </si>
  <si>
    <t>GM2</t>
    <phoneticPr fontId="1" type="noConversion"/>
  </si>
  <si>
    <t>GM2 34:1;O2</t>
  </si>
  <si>
    <t>GM2 37:1;O2</t>
  </si>
  <si>
    <t>GM2 38:2;O2</t>
  </si>
  <si>
    <t xml:space="preserve">O-Ac-GM1a </t>
    <phoneticPr fontId="1" type="noConversion"/>
  </si>
  <si>
    <t>O-Ac-GM1a 38:1;O2</t>
    <phoneticPr fontId="1" type="noConversion"/>
  </si>
  <si>
    <t>GM1a</t>
    <phoneticPr fontId="1" type="noConversion"/>
  </si>
  <si>
    <t>GM1a 32:1;O2</t>
  </si>
  <si>
    <t>GM1a 35:1;O2</t>
  </si>
  <si>
    <t>GM1a 37:1;O2</t>
  </si>
  <si>
    <t>GM1a 34:2;O2</t>
  </si>
  <si>
    <t>GM1a 37:2;O2</t>
  </si>
  <si>
    <t>GM1a 39:2;O2</t>
  </si>
  <si>
    <t>GM1a 40:2;O2</t>
  </si>
  <si>
    <t>GM1a 41:2;O2</t>
  </si>
  <si>
    <t>GM1a 44:2;O2</t>
  </si>
  <si>
    <t>GM1a 42:3;O2</t>
  </si>
  <si>
    <t>GM1a 36:0;O3</t>
    <phoneticPr fontId="1" type="noConversion"/>
  </si>
  <si>
    <t>GM1a(NeuGc)</t>
  </si>
  <si>
    <t>GM1a(NeuGc) 36:2;O2</t>
    <phoneticPr fontId="1" type="noConversion"/>
  </si>
  <si>
    <t>GM1b</t>
    <phoneticPr fontId="1" type="noConversion"/>
  </si>
  <si>
    <t>GM1b 33:1;O2</t>
  </si>
  <si>
    <t>GM1b 34:1;O2</t>
  </si>
  <si>
    <t>GM1b 35:1;O2</t>
  </si>
  <si>
    <t>GM1b 37:1;O2</t>
  </si>
  <si>
    <t>GM1b 39:1;O2</t>
  </si>
  <si>
    <t>GM1b 40:1;O2</t>
  </si>
  <si>
    <t>GM1b 35:2;O2</t>
  </si>
  <si>
    <t>GM1b 36:2;O2</t>
  </si>
  <si>
    <t>GM1b 38:2;O2</t>
  </si>
  <si>
    <t>GM1b 39:2;O2</t>
  </si>
  <si>
    <t>Fuc-GM1a</t>
    <phoneticPr fontId="1" type="noConversion"/>
  </si>
  <si>
    <t>Fuc-GM1a 34:1;O2</t>
    <phoneticPr fontId="1" type="noConversion"/>
  </si>
  <si>
    <t>Fuc-GM1a 35:1;O2</t>
    <phoneticPr fontId="1" type="noConversion"/>
  </si>
  <si>
    <t>Fuc-GM1a 37:1;O2</t>
    <phoneticPr fontId="1" type="noConversion"/>
  </si>
  <si>
    <t>Fuc-GM1a 39:1;O2</t>
    <phoneticPr fontId="1" type="noConversion"/>
  </si>
  <si>
    <t>Fuc-GM1a 41:1;O2</t>
    <phoneticPr fontId="1" type="noConversion"/>
  </si>
  <si>
    <t>Fuc-GM1a 37:2;O2</t>
    <phoneticPr fontId="1" type="noConversion"/>
  </si>
  <si>
    <t>Fuc-GM1a 40:2;O2</t>
    <phoneticPr fontId="1" type="noConversion"/>
  </si>
  <si>
    <t>Fuc-GM1a 42:2;O2</t>
    <phoneticPr fontId="1" type="noConversion"/>
  </si>
  <si>
    <t>Fuc-GM1a 43:2;O2</t>
    <phoneticPr fontId="1" type="noConversion"/>
  </si>
  <si>
    <t>Fuc-GM1a 44:2;O2</t>
    <phoneticPr fontId="1" type="noConversion"/>
  </si>
  <si>
    <t>Fuc-GM1a 36:0;O3</t>
    <phoneticPr fontId="1" type="noConversion"/>
  </si>
  <si>
    <t xml:space="preserve">Fuc-GM1a(NeuGc) </t>
  </si>
  <si>
    <t>GalNAc-GM1b</t>
    <phoneticPr fontId="1" type="noConversion"/>
  </si>
  <si>
    <t>GalNAc-GM1b 36:2;O2</t>
  </si>
  <si>
    <t>GalNAc-GM1b 38:2;O2</t>
  </si>
  <si>
    <t>O-Ac-GD3</t>
    <phoneticPr fontId="1" type="noConversion"/>
  </si>
  <si>
    <t>O-Ac-GD3 34:1;O2</t>
    <phoneticPr fontId="1" type="noConversion"/>
  </si>
  <si>
    <t>O-Ac-GD3 35:1;O2</t>
    <phoneticPr fontId="1" type="noConversion"/>
  </si>
  <si>
    <t>O-Ac-GD3 37:1;O2</t>
    <phoneticPr fontId="1" type="noConversion"/>
  </si>
  <si>
    <t>O-Ac-GD3 39:1;O2</t>
    <phoneticPr fontId="1" type="noConversion"/>
  </si>
  <si>
    <t>O-Ac-GD3 38:2;O2</t>
    <phoneticPr fontId="1" type="noConversion"/>
  </si>
  <si>
    <t>O-Ac-GD3 40:2;O2</t>
    <phoneticPr fontId="1" type="noConversion"/>
  </si>
  <si>
    <t>O-Ac-GD3 41:2;O2</t>
    <phoneticPr fontId="1" type="noConversion"/>
  </si>
  <si>
    <t>O-Ac-GD3 43:2;O2</t>
    <phoneticPr fontId="1" type="noConversion"/>
  </si>
  <si>
    <t>GD3</t>
    <phoneticPr fontId="1" type="noConversion"/>
  </si>
  <si>
    <t>GD3 34:1;O2</t>
    <phoneticPr fontId="1" type="noConversion"/>
  </si>
  <si>
    <t>GD3 35:1;O2</t>
    <phoneticPr fontId="1" type="noConversion"/>
  </si>
  <si>
    <t>GD3 37:1;O2</t>
    <phoneticPr fontId="1" type="noConversion"/>
  </si>
  <si>
    <t>GD3 39:1;O2</t>
    <phoneticPr fontId="1" type="noConversion"/>
  </si>
  <si>
    <t>GD3 38:2;O2</t>
    <phoneticPr fontId="1" type="noConversion"/>
  </si>
  <si>
    <t>GD3 40:2;O2</t>
    <phoneticPr fontId="1" type="noConversion"/>
  </si>
  <si>
    <t>GD3 41:2;O2</t>
    <phoneticPr fontId="1" type="noConversion"/>
  </si>
  <si>
    <t>GD3 43:2;O2</t>
    <phoneticPr fontId="1" type="noConversion"/>
  </si>
  <si>
    <t>GD3 44:2;O2</t>
    <phoneticPr fontId="1" type="noConversion"/>
  </si>
  <si>
    <t>GD3 42:3;O2</t>
    <phoneticPr fontId="1" type="noConversion"/>
  </si>
  <si>
    <t>GD3(NeuGc)</t>
    <phoneticPr fontId="1" type="noConversion"/>
  </si>
  <si>
    <t>GD3(NeuGc) 38:1;O2</t>
    <phoneticPr fontId="1" type="noConversion"/>
  </si>
  <si>
    <t>GD3(NeuGc) 40:1;O2</t>
    <phoneticPr fontId="1" type="noConversion"/>
  </si>
  <si>
    <t>GD3(NeuGc)#</t>
    <phoneticPr fontId="1" type="noConversion"/>
  </si>
  <si>
    <t>GD3(NeuGc)# 36:1;O2</t>
    <phoneticPr fontId="1" type="noConversion"/>
  </si>
  <si>
    <t>GD3(NeuGc)# 38:1;O2</t>
    <phoneticPr fontId="1" type="noConversion"/>
  </si>
  <si>
    <t>GD3(NeuGc)# 40:1;O2</t>
    <phoneticPr fontId="1" type="noConversion"/>
  </si>
  <si>
    <t>O-Ac-GD2</t>
    <phoneticPr fontId="1" type="noConversion"/>
  </si>
  <si>
    <t>GD2</t>
  </si>
  <si>
    <t>O-Ac-GD1a</t>
    <phoneticPr fontId="1" type="noConversion"/>
  </si>
  <si>
    <t>O-Ac-GD1a 36:2;O2</t>
    <phoneticPr fontId="1" type="noConversion"/>
  </si>
  <si>
    <t>O-Ac-GD1a 38:2;O2</t>
    <phoneticPr fontId="1" type="noConversion"/>
  </si>
  <si>
    <t>O-Ac-GD1b</t>
    <phoneticPr fontId="1" type="noConversion"/>
  </si>
  <si>
    <t>O-Ac-GD1b 36:2;O2</t>
    <phoneticPr fontId="1" type="noConversion"/>
  </si>
  <si>
    <t>O-Ac-GD1b 38:2;O2</t>
    <phoneticPr fontId="1" type="noConversion"/>
  </si>
  <si>
    <t>O-Ac-GD1c</t>
    <phoneticPr fontId="1" type="noConversion"/>
  </si>
  <si>
    <t>O-Ac-GD1c 36:1;O2</t>
    <phoneticPr fontId="1" type="noConversion"/>
  </si>
  <si>
    <t>O-Ac-GD1c 38:1;O2</t>
    <phoneticPr fontId="1" type="noConversion"/>
  </si>
  <si>
    <t>GD1a</t>
    <phoneticPr fontId="1" type="noConversion"/>
  </si>
  <si>
    <t>GD1a 35:1;O2</t>
  </si>
  <si>
    <t>GD1a 40:1;O2</t>
  </si>
  <si>
    <t>GD1a 41:1;O2</t>
  </si>
  <si>
    <t>GD1a 36:2;O2</t>
  </si>
  <si>
    <t>GD1a 37:2;O2</t>
  </si>
  <si>
    <t>GD1a 43:2;O2</t>
  </si>
  <si>
    <t>GD1a 44:2;O2</t>
  </si>
  <si>
    <t>GD1a 36:0;O3</t>
    <phoneticPr fontId="1" type="noConversion"/>
  </si>
  <si>
    <t>GD1a 38:0;O3</t>
    <phoneticPr fontId="1" type="noConversion"/>
  </si>
  <si>
    <t>GD1b</t>
    <phoneticPr fontId="1" type="noConversion"/>
  </si>
  <si>
    <t>GD1b 34:1;O2</t>
  </si>
  <si>
    <t>GD1b 35:1;O2</t>
  </si>
  <si>
    <t>GD1b 39:1;O2</t>
  </si>
  <si>
    <t>GD1b 40:1;O2</t>
  </si>
  <si>
    <t>GD1b 41:1;O2</t>
  </si>
  <si>
    <t>GD1b 36:2;O2</t>
  </si>
  <si>
    <t>GD1b 37:2;O2</t>
  </si>
  <si>
    <t>GD1b 43:2;O2</t>
  </si>
  <si>
    <t>GD1b 44:2;O2</t>
  </si>
  <si>
    <t>GD1c</t>
    <phoneticPr fontId="1" type="noConversion"/>
  </si>
  <si>
    <t>GD1c 36:2;O2</t>
  </si>
  <si>
    <t>GD1c 38:2;O2</t>
  </si>
  <si>
    <t>GD1a(NeuGc)</t>
    <phoneticPr fontId="1" type="noConversion"/>
  </si>
  <si>
    <t>GD1b(NeuGc)#</t>
    <phoneticPr fontId="1" type="noConversion"/>
  </si>
  <si>
    <t>GD1b(NeuGc)# 36:1;O2</t>
    <phoneticPr fontId="1" type="noConversion"/>
  </si>
  <si>
    <t xml:space="preserve">GD1b(NeuGc) </t>
  </si>
  <si>
    <t>GalNAc-GD1a</t>
    <phoneticPr fontId="1" type="noConversion"/>
  </si>
  <si>
    <t xml:space="preserve">GalNAc-GD1a 34:1;O2 </t>
    <phoneticPr fontId="1" type="noConversion"/>
  </si>
  <si>
    <t xml:space="preserve">GalNAc-GD1a 37:1;O2 </t>
  </si>
  <si>
    <t xml:space="preserve">GalNAc-GD1a 38:1;O2 </t>
  </si>
  <si>
    <t xml:space="preserve">GalNAc-GD1a 39:1;O2 </t>
  </si>
  <si>
    <t xml:space="preserve">GalNAc-GD1a 40:1;O2 </t>
  </si>
  <si>
    <t xml:space="preserve">GalNAc-GD1a 36:2;O2 </t>
  </si>
  <si>
    <t xml:space="preserve">GalNAc-GD1a 38:2;O2 </t>
    <phoneticPr fontId="1" type="noConversion"/>
  </si>
  <si>
    <t xml:space="preserve">GalNAc-GD1a 42:2;O2 </t>
  </si>
  <si>
    <t>Fuc-GD1b-O-Ac</t>
    <phoneticPr fontId="1" type="noConversion"/>
  </si>
  <si>
    <t>Fuc-GD1b-O-Ac 36:2;O2</t>
    <phoneticPr fontId="1" type="noConversion"/>
  </si>
  <si>
    <t>Fuc-GD1b-O-Ac 38:2;O2</t>
    <phoneticPr fontId="1" type="noConversion"/>
  </si>
  <si>
    <t xml:space="preserve">Fuc-GD1b </t>
    <phoneticPr fontId="1" type="noConversion"/>
  </si>
  <si>
    <t>Fuc-GD1b 35:1;O2</t>
    <phoneticPr fontId="1" type="noConversion"/>
  </si>
  <si>
    <t>Fuc-GD1b 37:1;O2</t>
    <phoneticPr fontId="1" type="noConversion"/>
  </si>
  <si>
    <t>Fuc-GD1b 39:1;O2</t>
  </si>
  <si>
    <t>Fuc-GD1b 40:1;O2</t>
  </si>
  <si>
    <t>Fuc-GD1b 42:2;O2</t>
  </si>
  <si>
    <t>O-Ac-GT3</t>
    <phoneticPr fontId="1" type="noConversion"/>
  </si>
  <si>
    <t>O-Ac-GT3 36:2;O2</t>
    <phoneticPr fontId="1" type="noConversion"/>
  </si>
  <si>
    <t>O-Ac-GT3 38:2;O2</t>
    <phoneticPr fontId="1" type="noConversion"/>
  </si>
  <si>
    <t>GT3</t>
    <phoneticPr fontId="1" type="noConversion"/>
  </si>
  <si>
    <t>GT3 36:2;O2</t>
  </si>
  <si>
    <t>O-Ac-GT1a</t>
    <phoneticPr fontId="1" type="noConversion"/>
  </si>
  <si>
    <t>O-Ac-GT1a 36:2;O2</t>
    <phoneticPr fontId="1" type="noConversion"/>
  </si>
  <si>
    <t>O-Ac-GT1a 38:2;O2</t>
    <phoneticPr fontId="1" type="noConversion"/>
  </si>
  <si>
    <t>O-Ac-GT1b</t>
    <phoneticPr fontId="1" type="noConversion"/>
  </si>
  <si>
    <t>GT1a</t>
    <phoneticPr fontId="1" type="noConversion"/>
  </si>
  <si>
    <t>GT1a 37:1;O2</t>
  </si>
  <si>
    <t>GT1a 39:1;O2</t>
  </si>
  <si>
    <t>GT1a 36:2;O2</t>
  </si>
  <si>
    <t>GT1a 38:2;O2</t>
  </si>
  <si>
    <t>GT1b</t>
  </si>
  <si>
    <t>GT1b 34:1;O2</t>
  </si>
  <si>
    <t>GT1b 35:1;O2</t>
  </si>
  <si>
    <t>GT1b 41:1;O2</t>
  </si>
  <si>
    <t>GT1b 42:1;O2</t>
  </si>
  <si>
    <t>GT1b 36:2;O2</t>
  </si>
  <si>
    <t>GT1b 36:0;O3</t>
    <phoneticPr fontId="1" type="noConversion"/>
  </si>
  <si>
    <t>GT1b(NeuGc)</t>
    <phoneticPr fontId="1" type="noConversion"/>
  </si>
  <si>
    <t xml:space="preserve">GT1b(NeuGc)# </t>
    <phoneticPr fontId="1" type="noConversion"/>
  </si>
  <si>
    <t>GT1b(NeuGc)# 36:1;O2</t>
    <phoneticPr fontId="1" type="noConversion"/>
  </si>
  <si>
    <t>GT1b(NeuGc)# 38:1;O2</t>
    <phoneticPr fontId="1" type="noConversion"/>
  </si>
  <si>
    <t>GalNAc-GT1b</t>
  </si>
  <si>
    <t>GalNAc-GT1b 36:1;O2</t>
  </si>
  <si>
    <t>GalNAc-GT1b  38:1;O2</t>
  </si>
  <si>
    <t>Di-O-Ac-GQ1b</t>
    <phoneticPr fontId="1" type="noConversion"/>
  </si>
  <si>
    <t>O-Ac-GQ1b</t>
    <phoneticPr fontId="1" type="noConversion"/>
  </si>
  <si>
    <t>O-Ac-GQ1b#</t>
    <phoneticPr fontId="1" type="noConversion"/>
  </si>
  <si>
    <t>O-Ac-GQ1b# 36:1;O2</t>
    <phoneticPr fontId="1" type="noConversion"/>
  </si>
  <si>
    <t>O-Ac-GQ1b# 38:1;O2</t>
    <phoneticPr fontId="1" type="noConversion"/>
  </si>
  <si>
    <t>GQ1b</t>
    <phoneticPr fontId="1" type="noConversion"/>
  </si>
  <si>
    <t>GQ1b 40:1;O2</t>
  </si>
  <si>
    <t>GQ1b 38:2;O2</t>
  </si>
  <si>
    <t>GQ1b 42:2;O2</t>
  </si>
  <si>
    <t>Number of Species</t>
  </si>
  <si>
    <t>Species</t>
  </si>
  <si>
    <t>Chain Composition Level</t>
  </si>
  <si>
    <t>GM3 34:1;O2</t>
  </si>
  <si>
    <t>GM3 35:1;O2</t>
  </si>
  <si>
    <t>GM3 41:1;O2</t>
  </si>
  <si>
    <t>GM2 36:1;O2</t>
  </si>
  <si>
    <t>O-Ac-GM1a 36:1;O2</t>
  </si>
  <si>
    <t>GM1a(NeuGc) 36:1;O2</t>
  </si>
  <si>
    <t>GM1a(NeuGc) 38:1;O2</t>
  </si>
  <si>
    <t>Fuc-GM1a 36:1;O2</t>
  </si>
  <si>
    <t>Fuc-GM1a 36:2;O2</t>
  </si>
  <si>
    <t>Fuc-GM1a 38:1;O2</t>
  </si>
  <si>
    <t>Fuc-GM1a 38:2;O2</t>
  </si>
  <si>
    <t>Fuc-GM1a 40:1;O2</t>
  </si>
  <si>
    <t>Fuc-GM1a(NeuGc) 36:1;O2</t>
  </si>
  <si>
    <t>Fuc-GM1a(NeuGc) 38:1;O2</t>
  </si>
  <si>
    <t>GalNAc-GM1b 36:1;O2</t>
  </si>
  <si>
    <t>O-Ac-GD3 36:1;O2</t>
  </si>
  <si>
    <t>O-Ac-GD3 36:2;O2</t>
  </si>
  <si>
    <t>O-Ac-GD3 38:1;O2</t>
  </si>
  <si>
    <t>O-Ac-GD3 40:1;O2</t>
  </si>
  <si>
    <t>O-Ac-GD3 41:1;O2</t>
  </si>
  <si>
    <t>O-Ac-GD3 42:2;O2</t>
  </si>
  <si>
    <t>GD3 36:1;O2</t>
  </si>
  <si>
    <t>GD3 36:2;O2</t>
  </si>
  <si>
    <t>GD3 38:1;O2</t>
  </si>
  <si>
    <t>GD3 40:1;O2</t>
  </si>
  <si>
    <t>GD3 41:1;O2</t>
  </si>
  <si>
    <t>GD3 42:2;O2</t>
  </si>
  <si>
    <t>GD3(NeuGc) 36:1;O2</t>
  </si>
  <si>
    <t>O-Ac-GD2 36:1;O2</t>
  </si>
  <si>
    <t>O-Ac-GD2 38:1;O2</t>
  </si>
  <si>
    <t>O-Ac-GD1a 36:1;O2</t>
  </si>
  <si>
    <t>O-Ac-GD1a 38:1;O2</t>
  </si>
  <si>
    <t>O-Ac-GD1b 36:1;O2</t>
  </si>
  <si>
    <t>O-Ac-GD1b 38:1;O2</t>
  </si>
  <si>
    <t>GD1a(NeuGc) 36:1;O2</t>
  </si>
  <si>
    <t>GD1a(NeuGc) 38:1;O2</t>
  </si>
  <si>
    <t>GD1b(NeuGc) 36:1;O2</t>
  </si>
  <si>
    <t>GD1b(NeuGc) 38:1;O2</t>
  </si>
  <si>
    <t xml:space="preserve">GalNAc-GD1a 36:1;O2 </t>
  </si>
  <si>
    <t xml:space="preserve">Fuc-GD1b-O-Ac 36:1;O2 </t>
  </si>
  <si>
    <t xml:space="preserve">Fuc-GD1b-O-Ac 38:1;O2 </t>
  </si>
  <si>
    <t>Fuc-GD1b 36:1;O2</t>
  </si>
  <si>
    <t>Fuc-GD1b 36:2;O2</t>
  </si>
  <si>
    <t>Fuc-GD1b 38:1;O2</t>
  </si>
  <si>
    <t>O-Ac-GT3 36:1;O2</t>
  </si>
  <si>
    <t>O-Ac-GT3 38:1;O2</t>
  </si>
  <si>
    <t>O-Ac-GT1a 36:1;O2</t>
  </si>
  <si>
    <t>O-Ac-GT1a 38:1;O2</t>
  </si>
  <si>
    <t>O-Ac-GT1b 36:1;O2</t>
  </si>
  <si>
    <t>O-Ac-GT1b 38:1;O2</t>
  </si>
  <si>
    <t>GT1a 36:1;O2</t>
  </si>
  <si>
    <t>GT1b(NeuGc) 36:1;O2</t>
  </si>
  <si>
    <t>GT1b(NeuGc) 38:1;O2</t>
  </si>
  <si>
    <t>Di-O-Ac-GQ1b 36:1;O2</t>
  </si>
  <si>
    <t>Di-O-Ac-GQ1b 38:1;O2</t>
  </si>
  <si>
    <t>O-Ac-GQ1b 36:1;O2</t>
  </si>
  <si>
    <t>O-Ac-GQ1b 38:1;O2</t>
  </si>
  <si>
    <t>Table S2. List of 184 gangliosides  identified at chain composition level in porcine brain</t>
    <phoneticPr fontId="1" type="noConversion"/>
  </si>
  <si>
    <r>
      <t>1/K</t>
    </r>
    <r>
      <rPr>
        <b/>
        <vertAlign val="subscript"/>
        <sz val="18"/>
        <color theme="1"/>
        <rFont val="Arial"/>
        <family val="2"/>
      </rPr>
      <t>0</t>
    </r>
    <r>
      <rPr>
        <b/>
        <sz val="18"/>
        <color theme="1"/>
        <rFont val="Arial"/>
        <family val="2"/>
      </rPr>
      <t xml:space="preserve"> (V·S/cm</t>
    </r>
    <r>
      <rPr>
        <b/>
        <vertAlign val="superscript"/>
        <sz val="18"/>
        <color theme="1"/>
        <rFont val="Arial"/>
        <family val="2"/>
      </rPr>
      <t>2</t>
    </r>
    <r>
      <rPr>
        <b/>
        <sz val="18"/>
        <color theme="1"/>
        <rFont val="Arial"/>
        <family val="2"/>
      </rPr>
      <t>)</t>
    </r>
    <phoneticPr fontId="1" type="noConversion"/>
  </si>
  <si>
    <r>
      <t>[M-H]</t>
    </r>
    <r>
      <rPr>
        <vertAlign val="superscript"/>
        <sz val="18"/>
        <color theme="1"/>
        <rFont val="Arial"/>
        <family val="2"/>
      </rPr>
      <t>-</t>
    </r>
    <phoneticPr fontId="1" type="noConversion"/>
  </si>
  <si>
    <r>
      <t>[M-2H]</t>
    </r>
    <r>
      <rPr>
        <vertAlign val="superscript"/>
        <sz val="18"/>
        <color theme="1"/>
        <rFont val="Arial"/>
        <family val="2"/>
      </rPr>
      <t>2-</t>
    </r>
    <phoneticPr fontId="1" type="noConversion"/>
  </si>
  <si>
    <r>
      <t>[M-2H]</t>
    </r>
    <r>
      <rPr>
        <vertAlign val="superscript"/>
        <sz val="18"/>
        <color theme="1"/>
        <rFont val="Arial"/>
        <family val="2"/>
      </rPr>
      <t>2-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</si>
  <si>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[M-2H]</t>
    </r>
    <r>
      <rPr>
        <vertAlign val="superscript"/>
        <sz val="18"/>
        <color theme="1"/>
        <rFont val="Arial"/>
        <family val="2"/>
      </rPr>
      <t>2-</t>
    </r>
    <r>
      <rPr>
        <sz val="11"/>
        <color theme="1"/>
        <rFont val="等线"/>
        <family val="2"/>
        <scheme val="minor"/>
      </rPr>
      <t/>
    </r>
  </si>
  <si>
    <t>GD1b(NeuGc))#  36:1;O2</t>
    <phoneticPr fontId="1" type="noConversion"/>
  </si>
  <si>
    <t>GM1a 18:1;O2/C23:1</t>
  </si>
  <si>
    <t>GM1a 18:1;O2/C25:1</t>
  </si>
  <si>
    <t>GD1a 20:1;O2/C19:1</t>
  </si>
  <si>
    <t>GM3 16:1;O2/18:0</t>
  </si>
  <si>
    <t>GM3 17:1;O2/18:0</t>
  </si>
  <si>
    <t>GM3 18:1;O2/18:0</t>
  </si>
  <si>
    <t>GM3 18:2;O2/18:0</t>
  </si>
  <si>
    <t>GM3 20:1;O2/18:0</t>
  </si>
  <si>
    <t>GM2 18:1;O2/18:0</t>
  </si>
  <si>
    <t>GM2 20:1;O2/18:0</t>
  </si>
  <si>
    <t>GM1a 18:1;O2/18:0</t>
  </si>
  <si>
    <t>GM1a 18:2;O2/18:0</t>
  </si>
  <si>
    <t>GM1a 20:1;O2/18:0</t>
  </si>
  <si>
    <t>GM1a(NeuGc) 18:1;O2/18:0</t>
  </si>
  <si>
    <t>GM1a(NeuGc) 20:1;O2/18:0</t>
  </si>
  <si>
    <t>GM1b 18:1;O2/18:0</t>
  </si>
  <si>
    <t>GM1b 20:1;O2/18:0</t>
  </si>
  <si>
    <t>Fuc-GM1a 18:1;O2/18:0</t>
  </si>
  <si>
    <t>Fuc-GM1a 18:2;O2/18:0</t>
  </si>
  <si>
    <t>Fuc-GM1a 20:1;O2/18:0</t>
  </si>
  <si>
    <t>Fuc-GM1a(NeuGc) 18:1;O2/18:0</t>
  </si>
  <si>
    <t>Fuc-GM1a(NeuGc) 20:1;O2/18:0</t>
  </si>
  <si>
    <t>GalNAc-GM1b 18:1;O2/18:0</t>
  </si>
  <si>
    <t>GalNAc-GM1b 20:1;O2/18:0</t>
  </si>
  <si>
    <t>O-Ac-GD3 18:1;O2/18:0</t>
  </si>
  <si>
    <t>O-Ac-GD3 18:2;O2/18:0</t>
  </si>
  <si>
    <t>O-Ac-GD3 20:1;O2/18:0</t>
  </si>
  <si>
    <t>GD3 18:1;O2/18:0</t>
  </si>
  <si>
    <t>GD3 18:2;O2/18:0</t>
  </si>
  <si>
    <t>GD3 20:1;O2/18:0</t>
  </si>
  <si>
    <t>GD3(NeuGc) 18:1;O2/18:0</t>
  </si>
  <si>
    <t>O-Ac-GD2 18:1;O2/18:0</t>
  </si>
  <si>
    <t>O-Ac-GD2 20:1;O2/18:0</t>
  </si>
  <si>
    <t>GD2 18:1;O2/18:0</t>
  </si>
  <si>
    <t>GD2 20:1;O2/18:0</t>
  </si>
  <si>
    <t>O-Ac-GD1a 18:1;O2/18:0</t>
  </si>
  <si>
    <t>O-Ac-GD1a 20:1;O2/18:0</t>
  </si>
  <si>
    <t>O-Ac-GD1b 18:1;O2/18:0</t>
  </si>
  <si>
    <t>O-Ac-GD1b 20:1;O2/18:0</t>
  </si>
  <si>
    <t>GD1a 18:1;O2/18:0</t>
  </si>
  <si>
    <t>GD1a 19:1;O2/18:0</t>
  </si>
  <si>
    <t>GD1a 20:1;O2/18:0</t>
  </si>
  <si>
    <t>GD1b 18:1;O2/18:0</t>
  </si>
  <si>
    <t>GD1b 19:1;O2/18:0</t>
  </si>
  <si>
    <t>GD1b 20:1;O2/18:0</t>
  </si>
  <si>
    <t>GD1c 18:1;O2/18:0</t>
  </si>
  <si>
    <t>GD1c 20:1;O2/18:0</t>
  </si>
  <si>
    <t>GD1a(NeuGc) 18:1;O2/18:0</t>
  </si>
  <si>
    <t>GD1a(NeuGc) 20:1;O2/18:0</t>
  </si>
  <si>
    <t>GD1b(NeuGc) 18:1;O2/18:0</t>
  </si>
  <si>
    <t>GD1b(NeuGc) 20:1;O2/18:0</t>
  </si>
  <si>
    <t>GD1c(NeuGc) 18:1;O2/18:0</t>
  </si>
  <si>
    <t>GD1c(NeuGc) 20:1;O2/18:0</t>
  </si>
  <si>
    <t>GalNAc-GD1a 18:1;O2/18:0</t>
  </si>
  <si>
    <t>Fuc-GD1b-O-Ac 18:1;O2/18:0</t>
  </si>
  <si>
    <t>Fuc-GD1b-O-Ac 20:1;O2/18:0</t>
  </si>
  <si>
    <t>Fuc-GD1b 18:1;O2/18:0</t>
  </si>
  <si>
    <t>Fuc-GD1b 20:1;O2/18:0</t>
  </si>
  <si>
    <t>O-Ac-GT3 18:1;O2/18:0</t>
  </si>
  <si>
    <t>O-Ac-GT3 20:1;O2/18:0</t>
  </si>
  <si>
    <t>GT3 18:1;O2/18:0</t>
  </si>
  <si>
    <t>GT3 20:1;O2/18:0</t>
  </si>
  <si>
    <t>O-Ac-GT1a 18:1;O2/18:0</t>
  </si>
  <si>
    <t>O-Ac-GT1a 20:1;O2/18:0</t>
  </si>
  <si>
    <t>O-Ac-GT1b 18:1;O2/18:0</t>
  </si>
  <si>
    <t>O-Ac-GT1b 20:1;O2/18:0</t>
  </si>
  <si>
    <t>GT1a 18:1;O2/18:0</t>
  </si>
  <si>
    <t>GT1a 20:1;O2/18:0</t>
  </si>
  <si>
    <t>GT1b 18:1;O2/18:0</t>
  </si>
  <si>
    <t>GT1b 20:1;O2/18:0</t>
  </si>
  <si>
    <t>GT1b(NeuGc)18:1;O2/18:0</t>
  </si>
  <si>
    <t>GT1b(NeuGc) 20:1;O2/18:0</t>
  </si>
  <si>
    <t>Di-O-Ac-GQ1b 18:1;O2/18:0</t>
  </si>
  <si>
    <t>Di-O-Ac-GQ1b 20:1;O2/18:0</t>
  </si>
  <si>
    <t>O-Ac-GQ1b 18:1;O2/18:0</t>
  </si>
  <si>
    <t>GQ1b 18:1;O2/18:0</t>
  </si>
  <si>
    <t>GQ1b 20:1;O2/18:0</t>
  </si>
  <si>
    <t>GM3 18:1;O2/20:0</t>
  </si>
  <si>
    <t>GM3 18:2;O2/20:0</t>
  </si>
  <si>
    <t>GM3 19:1;O2/20:0</t>
  </si>
  <si>
    <t>GM3 20:1;O2/20:0</t>
  </si>
  <si>
    <t>GM2 16:1;O2/20:0</t>
  </si>
  <si>
    <t>GM2 18:1;O2/20:0</t>
  </si>
  <si>
    <t>GM1a 16:1;O2/20:0</t>
  </si>
  <si>
    <t>GM1a 18:1;O2/20:0</t>
  </si>
  <si>
    <t>GM1a 20:1;O2/20:0</t>
  </si>
  <si>
    <t>GM1a(NeuGc) 18:1;O2/20:0</t>
  </si>
  <si>
    <t>GM1b 18:1;O2/20:0</t>
  </si>
  <si>
    <t>Fuc-GM1a 18:1;O2/20:0</t>
  </si>
  <si>
    <t>O-Ac-GD3 18:1;O2/20:0</t>
  </si>
  <si>
    <t>GD3 16:1;O2/20:0</t>
  </si>
  <si>
    <t>GD3 18:1;O2/20:0</t>
  </si>
  <si>
    <t>O-Ac-GD2 18:1;O2/20:0</t>
  </si>
  <si>
    <t>O-Ac-GD1a 18:1;O2/20:0</t>
  </si>
  <si>
    <t>O-Ac-GD1b 18:1;O2/20:0</t>
  </si>
  <si>
    <t>GD1a 18:1;O2/20:0</t>
  </si>
  <si>
    <t>GD1b 16:1;O2/20:0</t>
  </si>
  <si>
    <t>GD1b 18:1;O2/20:0</t>
  </si>
  <si>
    <t>GD1c 18:1;O2/20:0</t>
  </si>
  <si>
    <t>GD1a(NeuGc) 18:1;O2/20:0</t>
  </si>
  <si>
    <t>GD1b(NeuGc) 18:1;O2/20:0</t>
  </si>
  <si>
    <t>GalNAc-GD1a 16:1;O2/20:0</t>
  </si>
  <si>
    <t>Fuc-GD1b-O-Ac 18:1;O2/20:0</t>
  </si>
  <si>
    <t>Fuc-GD1b 18:1;O2/20:0</t>
  </si>
  <si>
    <t>O-Ac-GT3 18:1;O2/20:0</t>
  </si>
  <si>
    <t>GT3 18:1;O2/20:0</t>
  </si>
  <si>
    <t>O-Ac-GT1a 18:1;O2/20:0</t>
  </si>
  <si>
    <t>O-Ac-GT1b 16:1;O2/20:0</t>
  </si>
  <si>
    <t>O-Ac-GT1b 18:1;O2/20:0</t>
  </si>
  <si>
    <t>GT1b 16:1;O2/20:0</t>
  </si>
  <si>
    <t>GT1b 17:1;O2/20:0</t>
  </si>
  <si>
    <t>GT1b 18:1;O2/20:0</t>
  </si>
  <si>
    <t>GT1b(NeuGc) 18:1;O2/20:0</t>
  </si>
  <si>
    <t>Di-O-Ac-GQ1b 18:1;O2/20:0</t>
  </si>
  <si>
    <t>GQ1b 18:1;O2/20:0</t>
  </si>
  <si>
    <t>GM3 17:1;O2/20:1</t>
  </si>
  <si>
    <t>GM3 18:1;O2/20:1</t>
  </si>
  <si>
    <t>GM3 20:1;O2/20:1</t>
  </si>
  <si>
    <t>GM1a 18:1;O2/20:1</t>
  </si>
  <si>
    <t>Fuc-GM1a 18:1;O2/20:1</t>
  </si>
  <si>
    <t>GD1a 18:1;O2/20:1</t>
  </si>
  <si>
    <t>Fuc-GD1b 18:1;O2/20:1</t>
  </si>
  <si>
    <t>GT1b 18:1;O2/20:1</t>
  </si>
  <si>
    <t>GT1b 20:1;O2/20:1</t>
  </si>
  <si>
    <t>GM3 18:1;O2/18:1</t>
  </si>
  <si>
    <t>GM3 20:1;O2/18:1</t>
  </si>
  <si>
    <t>GM1a 18:1;O2/18:1</t>
  </si>
  <si>
    <t>GM1a 20:1;O2/18:1</t>
  </si>
  <si>
    <t>Fuc-GM1a 20:1;O2/18:1</t>
  </si>
  <si>
    <t>GD1a 20:1;O2/18:1</t>
  </si>
  <si>
    <t>GD1b 20:1;O2/18:1</t>
  </si>
  <si>
    <t>Fuc-GD1b 18:1;O2/18:1</t>
  </si>
  <si>
    <t>Fuc-GD1b 20:1;O2/18:1</t>
  </si>
  <si>
    <t>GT1b 20:1;O2/18:1</t>
  </si>
  <si>
    <t>GM3 18:1;O2/17:0</t>
  </si>
  <si>
    <t>GD1a 20:1;O2/17:0</t>
  </si>
  <si>
    <t>GD1b 20:1;O2/17:0</t>
  </si>
  <si>
    <t>GM3 18:1;O2/16:0</t>
  </si>
  <si>
    <t>GM2 18:2;O2/16:0</t>
  </si>
  <si>
    <t>GM1a 18:1;O2/16:0</t>
  </si>
  <si>
    <t>GM1a 20:1;O2/16:0</t>
  </si>
  <si>
    <t>Fuc-GM1a 20:1;O2/16:0</t>
  </si>
  <si>
    <t>GD1a 18:1;O2/16:0</t>
  </si>
  <si>
    <t>GD1a 20:1;O2/16:0</t>
  </si>
  <si>
    <t>GD1b 20:1;O2/16:0</t>
  </si>
  <si>
    <t>GM3 20:1;O2/19:0</t>
  </si>
  <si>
    <t>GD1a 18:1;O2/19:0</t>
  </si>
  <si>
    <t>GD1b 18:1;O2/19:0</t>
  </si>
  <si>
    <t>GT1b 18:1;O2/19:0</t>
  </si>
  <si>
    <t>GT1b 20:1;O2/19:0</t>
  </si>
  <si>
    <t>GM3 18:1;O2/22:1</t>
  </si>
  <si>
    <t>GD1a 20:1;O2/22:1</t>
  </si>
  <si>
    <t>GD1b 20:1;O2/22:1</t>
  </si>
  <si>
    <t>GT1b 18:1;O2/22:1</t>
  </si>
  <si>
    <t>GM3 18:1;O2/24:1</t>
  </si>
  <si>
    <t>O-Ac-GD3 18:1;O2/24:1</t>
  </si>
  <si>
    <t>GD3 18:1;O2/24:1</t>
  </si>
  <si>
    <t>GD1a 18:1;O2/24:1</t>
  </si>
  <si>
    <t>GD1b 18:1;O2/24:1</t>
  </si>
  <si>
    <t>GD1a 18:1;O2/21:1</t>
  </si>
  <si>
    <t>GM3 18:1;O2/21:0</t>
  </si>
  <si>
    <t>GM1a 18:1;O2/21:0</t>
  </si>
  <si>
    <t>GT1b 18:1;O2/21:0</t>
  </si>
  <si>
    <t>GM3 17:1;O2/22:0</t>
  </si>
  <si>
    <t>GM3 18:1;O2/22:0</t>
  </si>
  <si>
    <t>GM3 18:2;O2/22:0</t>
  </si>
  <si>
    <t>GM1a 18:1;O2/22:0</t>
  </si>
  <si>
    <t>Fuc-GM1a 16:1;O2/22:0</t>
  </si>
  <si>
    <t>Fuc-GM1a 18:1;O2/22:0</t>
  </si>
  <si>
    <t>GD3 18:1;O2/22:0</t>
  </si>
  <si>
    <t>GM3 18:1;O2/23:0</t>
  </si>
  <si>
    <t>GM1a 18:1;O2/23:0</t>
  </si>
  <si>
    <t>O-Ac-GD3 18:1;O2/23:0</t>
  </si>
  <si>
    <t>GD3 18:1;O2/23:0</t>
  </si>
  <si>
    <t>GM1a 20:2;O2/18:0</t>
    <phoneticPr fontId="1" type="noConversion"/>
  </si>
  <si>
    <t>GM3 18:1;O2/24:0</t>
  </si>
  <si>
    <t>GM3 18:2;O2/24:0</t>
  </si>
  <si>
    <t>GM1a 17:1;O2/24:0</t>
  </si>
  <si>
    <t>GM3 20:2;O2/18:0</t>
    <phoneticPr fontId="1" type="noConversion"/>
  </si>
  <si>
    <t>GM3 18:1;O2/19:1</t>
    <phoneticPr fontId="1" type="noConversion"/>
  </si>
  <si>
    <t>GD1b 20:2;O2/18:0</t>
  </si>
  <si>
    <t>35:1;O2</t>
    <phoneticPr fontId="1" type="noConversion"/>
  </si>
  <si>
    <t>34:1;O2</t>
    <phoneticPr fontId="1" type="noConversion"/>
  </si>
  <si>
    <t>36:1;O2</t>
    <phoneticPr fontId="1" type="noConversion"/>
  </si>
  <si>
    <t>37:1;O2</t>
    <phoneticPr fontId="1" type="noConversion"/>
  </si>
  <si>
    <t>38:1;O2</t>
    <phoneticPr fontId="1" type="noConversion"/>
  </si>
  <si>
    <t>39:1;O2</t>
    <phoneticPr fontId="1" type="noConversion"/>
  </si>
  <si>
    <t>40:1;O2</t>
    <phoneticPr fontId="1" type="noConversion"/>
  </si>
  <si>
    <t>41:1;O2</t>
    <phoneticPr fontId="1" type="noConversion"/>
  </si>
  <si>
    <t>36:2;O2</t>
    <phoneticPr fontId="1" type="noConversion"/>
  </si>
  <si>
    <t>37:2;O2</t>
    <phoneticPr fontId="1" type="noConversion"/>
  </si>
  <si>
    <t>38:2;O2</t>
  </si>
  <si>
    <t>42:2;O2</t>
    <phoneticPr fontId="1" type="noConversion"/>
  </si>
  <si>
    <t>43:2;O2</t>
    <phoneticPr fontId="1" type="noConversion"/>
  </si>
  <si>
    <t>44:2;O2</t>
    <phoneticPr fontId="1" type="noConversion"/>
  </si>
  <si>
    <t>Chain</t>
    <phoneticPr fontId="1" type="noConversion"/>
  </si>
  <si>
    <t>Table S1. List of common diagnostic ions in negative ion mode used for ganglioside species identification</t>
    <phoneticPr fontId="1" type="noConversion"/>
  </si>
  <si>
    <r>
      <t>[Cer]</t>
    </r>
    <r>
      <rPr>
        <b/>
        <vertAlign val="superscript"/>
        <sz val="18"/>
        <color theme="1"/>
        <rFont val="Arial"/>
        <family val="2"/>
      </rPr>
      <t>-</t>
    </r>
    <phoneticPr fontId="1" type="noConversion"/>
  </si>
  <si>
    <r>
      <t>[Hex+Cer]</t>
    </r>
    <r>
      <rPr>
        <b/>
        <vertAlign val="superscript"/>
        <sz val="18"/>
        <color theme="1"/>
        <rFont val="Arial"/>
        <family val="2"/>
      </rPr>
      <t>-</t>
    </r>
    <phoneticPr fontId="1" type="noConversion"/>
  </si>
  <si>
    <r>
      <t>[Hex+Hex+Cer]</t>
    </r>
    <r>
      <rPr>
        <b/>
        <vertAlign val="superscript"/>
        <sz val="18"/>
        <color theme="1"/>
        <rFont val="Arial"/>
        <family val="2"/>
      </rPr>
      <t>-</t>
    </r>
    <phoneticPr fontId="1" type="noConversion"/>
  </si>
  <si>
    <r>
      <t>[HexNAc+Hex+Hex+Cer]</t>
    </r>
    <r>
      <rPr>
        <b/>
        <vertAlign val="superscript"/>
        <sz val="18"/>
        <color theme="1"/>
        <rFont val="Arial"/>
        <family val="2"/>
      </rPr>
      <t>-</t>
    </r>
    <phoneticPr fontId="1" type="noConversion"/>
  </si>
  <si>
    <r>
      <t>[Hex+HexNAc+Hex+Hex+Cer]</t>
    </r>
    <r>
      <rPr>
        <b/>
        <vertAlign val="superscript"/>
        <sz val="18"/>
        <color theme="1"/>
        <rFont val="Arial"/>
        <family val="2"/>
      </rPr>
      <t>-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</si>
</sst>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00_);[Red]\(0.000\)"/>
    <numFmt numFmtId="178" formatCode="0.0000"/>
    <numFmt numFmtId="179" formatCode="0.000_ "/>
    <numFmt numFmtId="180" formatCode="0.0"/>
    <numFmt numFmtId="181" formatCode="0_ "/>
    <numFmt numFmtId="182" formatCode="0.0%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vertAlign val="subscript"/>
      <sz val="18"/>
      <color theme="1"/>
      <name val="Arial"/>
      <family val="2"/>
    </font>
    <font>
      <b/>
      <vertAlign val="superscript"/>
      <sz val="18"/>
      <color theme="1"/>
      <name val="Arial"/>
      <family val="2"/>
    </font>
    <font>
      <vertAlign val="superscript"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176" fontId="0" fillId="0" borderId="0" xfId="0" applyNumberForma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top"/>
    </xf>
    <xf numFmtId="179" fontId="3" fillId="0" borderId="1" xfId="0" applyNumberFormat="1" applyFont="1" applyBorder="1" applyAlignment="1">
      <alignment horizontal="center" vertical="top"/>
    </xf>
    <xf numFmtId="180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/>
    <xf numFmtId="10" fontId="3" fillId="0" borderId="0" xfId="0" applyNumberFormat="1" applyFont="1"/>
    <xf numFmtId="176" fontId="2" fillId="0" borderId="1" xfId="0" applyNumberFormat="1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DFF3-826A-4077-8D6A-35F0F02C0AFC}">
  <dimension ref="A1:F16"/>
  <sheetViews>
    <sheetView tabSelected="1" zoomScale="69" zoomScaleNormal="69" workbookViewId="0">
      <selection activeCell="E7" sqref="E7"/>
    </sheetView>
  </sheetViews>
  <sheetFormatPr defaultRowHeight="13.9" x14ac:dyDescent="0.4"/>
  <cols>
    <col min="1" max="1" width="33.59765625" customWidth="1"/>
    <col min="2" max="2" width="16.9296875" customWidth="1"/>
    <col min="3" max="3" width="25.73046875" customWidth="1"/>
    <col min="4" max="4" width="24.6640625" customWidth="1"/>
    <col min="5" max="5" width="47.1328125" customWidth="1"/>
    <col min="6" max="6" width="44.33203125" customWidth="1"/>
  </cols>
  <sheetData>
    <row r="1" spans="1:6" ht="22.5" x14ac:dyDescent="0.4">
      <c r="A1" s="48" t="s">
        <v>562</v>
      </c>
      <c r="B1" s="48"/>
      <c r="C1" s="48"/>
      <c r="D1" s="48"/>
      <c r="E1" s="48"/>
      <c r="F1" s="48"/>
    </row>
    <row r="2" spans="1:6" ht="25.9" x14ac:dyDescent="0.4">
      <c r="A2" s="41" t="s">
        <v>561</v>
      </c>
      <c r="B2" s="41" t="s">
        <v>563</v>
      </c>
      <c r="C2" s="41" t="s">
        <v>564</v>
      </c>
      <c r="D2" s="41" t="s">
        <v>565</v>
      </c>
      <c r="E2" s="41" t="s">
        <v>566</v>
      </c>
      <c r="F2" s="41" t="s">
        <v>567</v>
      </c>
    </row>
    <row r="3" spans="1:6" ht="22.15" x14ac:dyDescent="0.4">
      <c r="A3" s="31" t="s">
        <v>548</v>
      </c>
      <c r="B3" s="42">
        <f>B4-14.01565</f>
        <v>536.4686999999999</v>
      </c>
      <c r="C3" s="42">
        <f>B3+162</f>
        <v>698.4686999999999</v>
      </c>
      <c r="D3" s="42">
        <f>C3+162</f>
        <v>860.4686999999999</v>
      </c>
      <c r="E3" s="42">
        <f>D3+203</f>
        <v>1063.4686999999999</v>
      </c>
      <c r="F3" s="42">
        <f>E3+162</f>
        <v>1225.4686999999999</v>
      </c>
    </row>
    <row r="4" spans="1:6" ht="22.15" x14ac:dyDescent="0.4">
      <c r="A4" s="31" t="s">
        <v>547</v>
      </c>
      <c r="B4" s="42">
        <f>B5-14.01565</f>
        <v>550.48434999999995</v>
      </c>
      <c r="C4" s="42">
        <f t="shared" ref="C4:D16" si="0">B4+162</f>
        <v>712.48434999999995</v>
      </c>
      <c r="D4" s="42">
        <f t="shared" si="0"/>
        <v>874.48434999999995</v>
      </c>
      <c r="E4" s="42">
        <f t="shared" ref="E4:E16" si="1">D4+203</f>
        <v>1077.4843499999999</v>
      </c>
      <c r="F4" s="42">
        <f t="shared" ref="F4:F16" si="2">E4+162</f>
        <v>1239.4843499999999</v>
      </c>
    </row>
    <row r="5" spans="1:6" ht="22.15" x14ac:dyDescent="0.4">
      <c r="A5" s="31" t="s">
        <v>549</v>
      </c>
      <c r="B5" s="42">
        <v>564.5</v>
      </c>
      <c r="C5" s="42">
        <f t="shared" si="0"/>
        <v>726.5</v>
      </c>
      <c r="D5" s="42">
        <f t="shared" si="0"/>
        <v>888.5</v>
      </c>
      <c r="E5" s="42">
        <f t="shared" si="1"/>
        <v>1091.5</v>
      </c>
      <c r="F5" s="42">
        <f t="shared" si="2"/>
        <v>1253.5</v>
      </c>
    </row>
    <row r="6" spans="1:6" ht="22.15" x14ac:dyDescent="0.4">
      <c r="A6" s="31" t="s">
        <v>550</v>
      </c>
      <c r="B6" s="42">
        <f>B5+14.01565</f>
        <v>578.51565000000005</v>
      </c>
      <c r="C6" s="42">
        <f t="shared" si="0"/>
        <v>740.51565000000005</v>
      </c>
      <c r="D6" s="42">
        <f t="shared" si="0"/>
        <v>902.51565000000005</v>
      </c>
      <c r="E6" s="42">
        <f t="shared" si="1"/>
        <v>1105.5156500000001</v>
      </c>
      <c r="F6" s="42">
        <f t="shared" si="2"/>
        <v>1267.5156500000001</v>
      </c>
    </row>
    <row r="7" spans="1:6" ht="22.15" x14ac:dyDescent="0.4">
      <c r="A7" s="31" t="s">
        <v>551</v>
      </c>
      <c r="B7" s="42">
        <f>B6+14.01565</f>
        <v>592.5313000000001</v>
      </c>
      <c r="C7" s="42">
        <f t="shared" si="0"/>
        <v>754.5313000000001</v>
      </c>
      <c r="D7" s="42">
        <f t="shared" si="0"/>
        <v>916.5313000000001</v>
      </c>
      <c r="E7" s="42">
        <f t="shared" si="1"/>
        <v>1119.5313000000001</v>
      </c>
      <c r="F7" s="42">
        <f t="shared" si="2"/>
        <v>1281.5313000000001</v>
      </c>
    </row>
    <row r="8" spans="1:6" ht="22.15" x14ac:dyDescent="0.4">
      <c r="A8" s="31" t="s">
        <v>552</v>
      </c>
      <c r="B8" s="42">
        <f>B7+14.01565</f>
        <v>606.54695000000015</v>
      </c>
      <c r="C8" s="42">
        <f t="shared" si="0"/>
        <v>768.54695000000015</v>
      </c>
      <c r="D8" s="42">
        <f t="shared" si="0"/>
        <v>930.54695000000015</v>
      </c>
      <c r="E8" s="42">
        <f t="shared" si="1"/>
        <v>1133.5469500000002</v>
      </c>
      <c r="F8" s="42">
        <f t="shared" si="2"/>
        <v>1295.5469500000002</v>
      </c>
    </row>
    <row r="9" spans="1:6" ht="22.15" x14ac:dyDescent="0.4">
      <c r="A9" s="31" t="s">
        <v>553</v>
      </c>
      <c r="B9" s="42">
        <f>B8+14.01565</f>
        <v>620.5626000000002</v>
      </c>
      <c r="C9" s="42">
        <f t="shared" si="0"/>
        <v>782.5626000000002</v>
      </c>
      <c r="D9" s="42">
        <f t="shared" si="0"/>
        <v>944.5626000000002</v>
      </c>
      <c r="E9" s="42">
        <f t="shared" si="1"/>
        <v>1147.5626000000002</v>
      </c>
      <c r="F9" s="42">
        <f t="shared" si="2"/>
        <v>1309.5626000000002</v>
      </c>
    </row>
    <row r="10" spans="1:6" ht="22.15" x14ac:dyDescent="0.4">
      <c r="A10" s="31" t="s">
        <v>554</v>
      </c>
      <c r="B10" s="42">
        <f>B9+14.01565</f>
        <v>634.57825000000025</v>
      </c>
      <c r="C10" s="42">
        <f t="shared" si="0"/>
        <v>796.57825000000025</v>
      </c>
      <c r="D10" s="42">
        <f t="shared" si="0"/>
        <v>958.57825000000025</v>
      </c>
      <c r="E10" s="42">
        <f t="shared" si="1"/>
        <v>1161.5782500000003</v>
      </c>
      <c r="F10" s="42">
        <f t="shared" si="2"/>
        <v>1323.5782500000003</v>
      </c>
    </row>
    <row r="11" spans="1:6" ht="22.15" x14ac:dyDescent="0.4">
      <c r="A11" s="31" t="s">
        <v>555</v>
      </c>
      <c r="B11" s="42">
        <f>B5-1.0078*2</f>
        <v>562.48440000000005</v>
      </c>
      <c r="C11" s="42">
        <f t="shared" si="0"/>
        <v>724.48440000000005</v>
      </c>
      <c r="D11" s="42">
        <f t="shared" si="0"/>
        <v>886.48440000000005</v>
      </c>
      <c r="E11" s="42">
        <f t="shared" si="1"/>
        <v>1089.4844000000001</v>
      </c>
      <c r="F11" s="42">
        <f t="shared" si="2"/>
        <v>1251.4844000000001</v>
      </c>
    </row>
    <row r="12" spans="1:6" ht="22.15" x14ac:dyDescent="0.4">
      <c r="A12" s="31" t="s">
        <v>556</v>
      </c>
      <c r="B12" s="42">
        <f>B6-1.0078*2</f>
        <v>576.5000500000001</v>
      </c>
      <c r="C12" s="42">
        <f t="shared" si="0"/>
        <v>738.5000500000001</v>
      </c>
      <c r="D12" s="42">
        <f t="shared" si="0"/>
        <v>900.5000500000001</v>
      </c>
      <c r="E12" s="42">
        <f t="shared" si="1"/>
        <v>1103.5000500000001</v>
      </c>
      <c r="F12" s="42">
        <f t="shared" si="2"/>
        <v>1265.5000500000001</v>
      </c>
    </row>
    <row r="13" spans="1:6" ht="22.15" x14ac:dyDescent="0.4">
      <c r="A13" s="31" t="s">
        <v>557</v>
      </c>
      <c r="B13" s="42">
        <f>B7-1.0078*2</f>
        <v>590.51570000000015</v>
      </c>
      <c r="C13" s="42">
        <f t="shared" si="0"/>
        <v>752.51570000000015</v>
      </c>
      <c r="D13" s="42">
        <f t="shared" si="0"/>
        <v>914.51570000000015</v>
      </c>
      <c r="E13" s="42">
        <f t="shared" si="1"/>
        <v>1117.5157000000002</v>
      </c>
      <c r="F13" s="42">
        <f t="shared" si="2"/>
        <v>1279.5157000000002</v>
      </c>
    </row>
    <row r="14" spans="1:6" ht="22.15" x14ac:dyDescent="0.4">
      <c r="A14" s="31" t="s">
        <v>558</v>
      </c>
      <c r="B14" s="42">
        <f>B10+14.01565-1.0078*2</f>
        <v>646.57830000000035</v>
      </c>
      <c r="C14" s="42">
        <f t="shared" si="0"/>
        <v>808.57830000000035</v>
      </c>
      <c r="D14" s="42">
        <f t="shared" si="0"/>
        <v>970.57830000000035</v>
      </c>
      <c r="E14" s="42">
        <f t="shared" si="1"/>
        <v>1173.5783000000004</v>
      </c>
      <c r="F14" s="42">
        <f t="shared" si="2"/>
        <v>1335.5783000000004</v>
      </c>
    </row>
    <row r="15" spans="1:6" ht="22.15" x14ac:dyDescent="0.4">
      <c r="A15" s="31" t="s">
        <v>559</v>
      </c>
      <c r="B15" s="42">
        <f>B14+14.01565</f>
        <v>660.5939500000004</v>
      </c>
      <c r="C15" s="42">
        <f t="shared" si="0"/>
        <v>822.5939500000004</v>
      </c>
      <c r="D15" s="42">
        <f t="shared" si="0"/>
        <v>984.5939500000004</v>
      </c>
      <c r="E15" s="42">
        <f t="shared" si="1"/>
        <v>1187.5939500000004</v>
      </c>
      <c r="F15" s="42">
        <f t="shared" si="2"/>
        <v>1349.5939500000004</v>
      </c>
    </row>
    <row r="16" spans="1:6" ht="22.15" x14ac:dyDescent="0.4">
      <c r="A16" s="31" t="s">
        <v>560</v>
      </c>
      <c r="B16" s="42">
        <f>B15+14.01565</f>
        <v>674.60960000000046</v>
      </c>
      <c r="C16" s="42">
        <f t="shared" si="0"/>
        <v>836.60960000000046</v>
      </c>
      <c r="D16" s="42">
        <f t="shared" si="0"/>
        <v>998.60960000000046</v>
      </c>
      <c r="E16" s="42">
        <f t="shared" si="1"/>
        <v>1201.6096000000005</v>
      </c>
      <c r="F16" s="42">
        <f t="shared" si="2"/>
        <v>1363.6096000000005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4D4C-A79B-4BC7-A635-4F67418AACDC}">
  <dimension ref="A1:L241"/>
  <sheetViews>
    <sheetView zoomScale="40" zoomScaleNormal="40" workbookViewId="0">
      <selection sqref="A1:L1"/>
    </sheetView>
  </sheetViews>
  <sheetFormatPr defaultRowHeight="22.15" x14ac:dyDescent="0.55000000000000004"/>
  <cols>
    <col min="1" max="1" width="28.06640625" style="31" customWidth="1"/>
    <col min="2" max="2" width="42.53125" style="32" customWidth="1"/>
    <col min="3" max="3" width="26.6640625" style="33" customWidth="1"/>
    <col min="4" max="4" width="24.86328125" style="34" customWidth="1"/>
    <col min="5" max="5" width="50.59765625" style="32" customWidth="1"/>
    <col min="6" max="6" width="44.6640625" style="34" customWidth="1"/>
    <col min="7" max="7" width="29.1328125" style="35" customWidth="1"/>
    <col min="8" max="8" width="31.59765625" style="36" customWidth="1"/>
    <col min="9" max="9" width="28.1328125" style="34" customWidth="1"/>
    <col min="10" max="10" width="25.19921875" style="34" customWidth="1"/>
    <col min="11" max="11" width="25.9296875" style="34" customWidth="1"/>
    <col min="12" max="12" width="39.46484375" style="37" customWidth="1"/>
  </cols>
  <sheetData>
    <row r="1" spans="1:12" ht="22.5" x14ac:dyDescent="0.4">
      <c r="A1" s="45" t="s">
        <v>120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5" customFormat="1" ht="45" x14ac:dyDescent="0.4">
      <c r="A2" s="10" t="s">
        <v>121</v>
      </c>
      <c r="B2" s="10" t="s">
        <v>122</v>
      </c>
      <c r="C2" s="11" t="s">
        <v>123</v>
      </c>
      <c r="D2" s="10" t="s">
        <v>124</v>
      </c>
      <c r="E2" s="10" t="s">
        <v>0</v>
      </c>
      <c r="F2" s="10" t="s">
        <v>125</v>
      </c>
      <c r="G2" s="12" t="s">
        <v>126</v>
      </c>
      <c r="H2" s="12" t="s">
        <v>127</v>
      </c>
      <c r="I2" s="13" t="s">
        <v>128</v>
      </c>
      <c r="J2" s="14" t="s">
        <v>360</v>
      </c>
      <c r="K2" s="15" t="s">
        <v>129</v>
      </c>
      <c r="L2" s="16" t="s">
        <v>130</v>
      </c>
    </row>
    <row r="3" spans="1:12" ht="25.15" x14ac:dyDescent="0.4">
      <c r="A3" s="46">
        <v>1</v>
      </c>
      <c r="B3" s="46" t="s">
        <v>131</v>
      </c>
      <c r="C3" s="47">
        <v>4.5</v>
      </c>
      <c r="D3" s="18">
        <v>1</v>
      </c>
      <c r="E3" s="18" t="s">
        <v>9</v>
      </c>
      <c r="F3" s="18" t="s">
        <v>361</v>
      </c>
      <c r="G3" s="19">
        <v>1151.7058999999999</v>
      </c>
      <c r="H3" s="20">
        <v>1151.7121</v>
      </c>
      <c r="I3" s="21">
        <f t="shared" ref="I3:I66" si="0">(H3-G3)/G3*10^6</f>
        <v>5.3833187795905957</v>
      </c>
      <c r="J3" s="22">
        <v>1.621</v>
      </c>
      <c r="K3" s="23">
        <v>18906</v>
      </c>
      <c r="L3" s="24">
        <f>K3/2563607</f>
        <v>7.3747653208935688E-3</v>
      </c>
    </row>
    <row r="4" spans="1:12" ht="25.15" x14ac:dyDescent="0.4">
      <c r="A4" s="46"/>
      <c r="B4" s="46"/>
      <c r="C4" s="47"/>
      <c r="D4" s="18">
        <v>2</v>
      </c>
      <c r="E4" s="18" t="s">
        <v>10</v>
      </c>
      <c r="F4" s="18" t="s">
        <v>361</v>
      </c>
      <c r="G4" s="19">
        <v>1165.72155</v>
      </c>
      <c r="H4" s="20">
        <v>1165.7139</v>
      </c>
      <c r="I4" s="21">
        <f t="shared" si="0"/>
        <v>-6.5624591052746428</v>
      </c>
      <c r="J4" s="22">
        <v>1.637</v>
      </c>
      <c r="K4" s="23">
        <v>2371</v>
      </c>
      <c r="L4" s="24">
        <f t="shared" ref="L4:L67" si="1">K4/2563607</f>
        <v>9.2486874938319333E-4</v>
      </c>
    </row>
    <row r="5" spans="1:12" ht="25.15" x14ac:dyDescent="0.4">
      <c r="A5" s="46"/>
      <c r="B5" s="46"/>
      <c r="C5" s="47"/>
      <c r="D5" s="18">
        <v>3</v>
      </c>
      <c r="E5" s="18" t="s">
        <v>11</v>
      </c>
      <c r="F5" s="18" t="s">
        <v>361</v>
      </c>
      <c r="G5" s="19">
        <v>1179.7372</v>
      </c>
      <c r="H5" s="25">
        <v>1179.7409</v>
      </c>
      <c r="I5" s="21">
        <f t="shared" si="0"/>
        <v>3.136291709696633</v>
      </c>
      <c r="J5" s="26">
        <v>1.6539999999999999</v>
      </c>
      <c r="K5" s="27">
        <v>206920</v>
      </c>
      <c r="L5" s="24">
        <f t="shared" si="1"/>
        <v>8.0714399672024609E-2</v>
      </c>
    </row>
    <row r="6" spans="1:12" ht="25.15" x14ac:dyDescent="0.4">
      <c r="A6" s="46"/>
      <c r="B6" s="46"/>
      <c r="C6" s="47"/>
      <c r="D6" s="18">
        <v>4</v>
      </c>
      <c r="E6" s="18" t="s">
        <v>13</v>
      </c>
      <c r="F6" s="18" t="s">
        <v>361</v>
      </c>
      <c r="G6" s="19">
        <v>1193.7528500000001</v>
      </c>
      <c r="H6" s="25">
        <v>1193.7569000000001</v>
      </c>
      <c r="I6" s="21">
        <f t="shared" si="0"/>
        <v>3.3926620573149191</v>
      </c>
      <c r="J6" s="26">
        <v>1.6679999999999999</v>
      </c>
      <c r="K6" s="27">
        <v>5770</v>
      </c>
      <c r="L6" s="24">
        <f t="shared" si="1"/>
        <v>2.2507349995533636E-3</v>
      </c>
    </row>
    <row r="7" spans="1:12" ht="25.15" x14ac:dyDescent="0.4">
      <c r="A7" s="46"/>
      <c r="B7" s="46"/>
      <c r="C7" s="47"/>
      <c r="D7" s="18">
        <v>5</v>
      </c>
      <c r="E7" s="18" t="s">
        <v>14</v>
      </c>
      <c r="F7" s="18" t="s">
        <v>361</v>
      </c>
      <c r="G7" s="19">
        <v>1207.7685000000001</v>
      </c>
      <c r="H7" s="25">
        <v>1207.7736</v>
      </c>
      <c r="I7" s="21">
        <f t="shared" si="0"/>
        <v>4.2226635318412953</v>
      </c>
      <c r="J7" s="26">
        <v>1.6779999999999999</v>
      </c>
      <c r="K7" s="27">
        <v>81062</v>
      </c>
      <c r="L7" s="24">
        <f t="shared" si="1"/>
        <v>3.1620291253690598E-2</v>
      </c>
    </row>
    <row r="8" spans="1:12" ht="25.15" x14ac:dyDescent="0.4">
      <c r="A8" s="46"/>
      <c r="B8" s="46"/>
      <c r="C8" s="47"/>
      <c r="D8" s="18">
        <v>6</v>
      </c>
      <c r="E8" s="18" t="s">
        <v>16</v>
      </c>
      <c r="F8" s="18" t="s">
        <v>361</v>
      </c>
      <c r="G8" s="19">
        <v>1221.7841500000002</v>
      </c>
      <c r="H8" s="25">
        <v>1221.7861</v>
      </c>
      <c r="I8" s="21">
        <f t="shared" si="0"/>
        <v>1.5960265975389925</v>
      </c>
      <c r="J8" s="26">
        <v>1.7010000000000001</v>
      </c>
      <c r="K8" s="27">
        <v>3089</v>
      </c>
      <c r="L8" s="24">
        <f t="shared" si="1"/>
        <v>1.2049428793102844E-3</v>
      </c>
    </row>
    <row r="9" spans="1:12" ht="25.15" x14ac:dyDescent="0.4">
      <c r="A9" s="46"/>
      <c r="B9" s="46"/>
      <c r="C9" s="47"/>
      <c r="D9" s="18">
        <v>7</v>
      </c>
      <c r="E9" s="18" t="s">
        <v>17</v>
      </c>
      <c r="F9" s="18" t="s">
        <v>361</v>
      </c>
      <c r="G9" s="19">
        <v>1235.7998000000002</v>
      </c>
      <c r="H9" s="25">
        <v>1235.7974999999999</v>
      </c>
      <c r="I9" s="21">
        <f t="shared" si="0"/>
        <v>-1.8611428811787694</v>
      </c>
      <c r="J9" s="26">
        <v>1.7130000000000001</v>
      </c>
      <c r="K9" s="27">
        <v>11889</v>
      </c>
      <c r="L9" s="24">
        <f t="shared" si="1"/>
        <v>4.6376063101715671E-3</v>
      </c>
    </row>
    <row r="10" spans="1:12" ht="25.15" x14ac:dyDescent="0.4">
      <c r="A10" s="46"/>
      <c r="B10" s="46"/>
      <c r="C10" s="47"/>
      <c r="D10" s="18">
        <v>8</v>
      </c>
      <c r="E10" s="18" t="s">
        <v>19</v>
      </c>
      <c r="F10" s="18" t="s">
        <v>361</v>
      </c>
      <c r="G10" s="19">
        <v>1249.8154500000003</v>
      </c>
      <c r="H10" s="25">
        <v>1249.8272999999999</v>
      </c>
      <c r="I10" s="21">
        <f t="shared" si="0"/>
        <v>9.4813998335835912</v>
      </c>
      <c r="J10" s="26">
        <v>1.722</v>
      </c>
      <c r="K10" s="27">
        <v>2885</v>
      </c>
      <c r="L10" s="24">
        <f t="shared" si="1"/>
        <v>1.1253674997766818E-3</v>
      </c>
    </row>
    <row r="11" spans="1:12" ht="25.15" x14ac:dyDescent="0.4">
      <c r="A11" s="46"/>
      <c r="B11" s="46"/>
      <c r="C11" s="47"/>
      <c r="D11" s="18">
        <v>9</v>
      </c>
      <c r="E11" s="18" t="s">
        <v>20</v>
      </c>
      <c r="F11" s="18" t="s">
        <v>361</v>
      </c>
      <c r="G11" s="19">
        <v>1263.8311000000003</v>
      </c>
      <c r="H11" s="25">
        <v>1263.8382999999999</v>
      </c>
      <c r="I11" s="21">
        <f t="shared" si="0"/>
        <v>5.6969637790658041</v>
      </c>
      <c r="J11" s="26">
        <v>1.7370000000000001</v>
      </c>
      <c r="K11" s="27">
        <v>9920.83</v>
      </c>
      <c r="L11" s="24">
        <f t="shared" si="1"/>
        <v>3.8698716300899477E-3</v>
      </c>
    </row>
    <row r="12" spans="1:12" ht="25.15" x14ac:dyDescent="0.4">
      <c r="A12" s="46"/>
      <c r="B12" s="46"/>
      <c r="C12" s="47"/>
      <c r="D12" s="18">
        <v>10</v>
      </c>
      <c r="E12" s="18" t="s">
        <v>12</v>
      </c>
      <c r="F12" s="18" t="s">
        <v>361</v>
      </c>
      <c r="G12" s="19">
        <v>1177.72155</v>
      </c>
      <c r="H12" s="25">
        <v>1177.7196300000001</v>
      </c>
      <c r="I12" s="21">
        <f t="shared" si="0"/>
        <v>-1.6302665090295014</v>
      </c>
      <c r="J12" s="26">
        <v>1.647</v>
      </c>
      <c r="K12" s="27">
        <v>21932</v>
      </c>
      <c r="L12" s="24">
        <f t="shared" si="1"/>
        <v>8.5551334506420058E-3</v>
      </c>
    </row>
    <row r="13" spans="1:12" ht="25.15" x14ac:dyDescent="0.4">
      <c r="A13" s="46"/>
      <c r="B13" s="46"/>
      <c r="C13" s="47"/>
      <c r="D13" s="18">
        <v>11</v>
      </c>
      <c r="E13" s="18" t="s">
        <v>15</v>
      </c>
      <c r="F13" s="18" t="s">
        <v>361</v>
      </c>
      <c r="G13" s="19">
        <v>1205.7528500000001</v>
      </c>
      <c r="H13" s="25">
        <v>1205.7525000000001</v>
      </c>
      <c r="I13" s="21">
        <f t="shared" si="0"/>
        <v>-0.29027507587962958</v>
      </c>
      <c r="J13" s="26">
        <v>1.675</v>
      </c>
      <c r="K13" s="27">
        <v>8789</v>
      </c>
      <c r="L13" s="24">
        <f t="shared" si="1"/>
        <v>3.428372601572706E-3</v>
      </c>
    </row>
    <row r="14" spans="1:12" ht="25.15" x14ac:dyDescent="0.4">
      <c r="A14" s="46"/>
      <c r="B14" s="46"/>
      <c r="C14" s="47"/>
      <c r="D14" s="18">
        <v>12</v>
      </c>
      <c r="E14" s="18" t="s">
        <v>18</v>
      </c>
      <c r="F14" s="18" t="s">
        <v>361</v>
      </c>
      <c r="G14" s="19">
        <v>1233.7841500000002</v>
      </c>
      <c r="H14" s="25">
        <v>1233.7878000000001</v>
      </c>
      <c r="I14" s="21">
        <f t="shared" si="0"/>
        <v>2.9583780922129552</v>
      </c>
      <c r="J14" s="26">
        <v>1.7050000000000001</v>
      </c>
      <c r="K14" s="27">
        <v>1388</v>
      </c>
      <c r="L14" s="24">
        <f t="shared" si="1"/>
        <v>5.4142464114039326E-4</v>
      </c>
    </row>
    <row r="15" spans="1:12" ht="25.15" x14ac:dyDescent="0.4">
      <c r="A15" s="46"/>
      <c r="B15" s="46"/>
      <c r="C15" s="47"/>
      <c r="D15" s="18">
        <v>13</v>
      </c>
      <c r="E15" s="18" t="s">
        <v>21</v>
      </c>
      <c r="F15" s="18" t="s">
        <v>361</v>
      </c>
      <c r="G15" s="19">
        <v>1261.8154500000003</v>
      </c>
      <c r="H15" s="25">
        <v>1261.8197</v>
      </c>
      <c r="I15" s="21">
        <f t="shared" si="0"/>
        <v>3.3681629114059191</v>
      </c>
      <c r="J15" s="26">
        <v>1.726</v>
      </c>
      <c r="K15" s="27">
        <v>9492</v>
      </c>
      <c r="L15" s="24">
        <f t="shared" si="1"/>
        <v>3.7025956006517379E-3</v>
      </c>
    </row>
    <row r="16" spans="1:12" ht="25.15" x14ac:dyDescent="0.4">
      <c r="A16" s="43">
        <v>2</v>
      </c>
      <c r="B16" s="46" t="s">
        <v>132</v>
      </c>
      <c r="C16" s="47">
        <v>5.5</v>
      </c>
      <c r="D16" s="18">
        <v>14</v>
      </c>
      <c r="E16" s="18" t="s">
        <v>133</v>
      </c>
      <c r="F16" s="18" t="s">
        <v>361</v>
      </c>
      <c r="G16" s="19">
        <v>1354.7853</v>
      </c>
      <c r="H16" s="25">
        <v>1354.7911999999999</v>
      </c>
      <c r="I16" s="21">
        <f t="shared" si="0"/>
        <v>4.3549335823788615</v>
      </c>
      <c r="J16" s="26">
        <v>1.772</v>
      </c>
      <c r="K16" s="27">
        <v>3498</v>
      </c>
      <c r="L16" s="24">
        <f t="shared" si="1"/>
        <v>1.3644837137673598E-3</v>
      </c>
    </row>
    <row r="17" spans="1:12" ht="25.15" x14ac:dyDescent="0.4">
      <c r="A17" s="43"/>
      <c r="B17" s="46"/>
      <c r="C17" s="47"/>
      <c r="D17" s="18">
        <v>15</v>
      </c>
      <c r="E17" s="18" t="s">
        <v>22</v>
      </c>
      <c r="F17" s="18" t="s">
        <v>361</v>
      </c>
      <c r="G17" s="19">
        <v>1382.8166000000001</v>
      </c>
      <c r="H17" s="25">
        <v>1382.8232800000001</v>
      </c>
      <c r="I17" s="21">
        <f t="shared" si="0"/>
        <v>4.8307201402993512</v>
      </c>
      <c r="J17" s="26">
        <v>1.798</v>
      </c>
      <c r="K17" s="27">
        <v>58671</v>
      </c>
      <c r="L17" s="24">
        <f t="shared" si="1"/>
        <v>2.2886113199097991E-2</v>
      </c>
    </row>
    <row r="18" spans="1:12" ht="25.15" x14ac:dyDescent="0.4">
      <c r="A18" s="43"/>
      <c r="B18" s="46"/>
      <c r="C18" s="47"/>
      <c r="D18" s="18">
        <v>16</v>
      </c>
      <c r="E18" s="18" t="s">
        <v>134</v>
      </c>
      <c r="F18" s="18" t="s">
        <v>361</v>
      </c>
      <c r="G18" s="19">
        <f>G5-G4+G17</f>
        <v>1396.8322500000002</v>
      </c>
      <c r="H18" s="25">
        <v>1396.8336999999999</v>
      </c>
      <c r="I18" s="21">
        <f t="shared" si="0"/>
        <v>1.0380630886419659</v>
      </c>
      <c r="J18" s="26">
        <v>1.8089999999999999</v>
      </c>
      <c r="K18" s="27">
        <v>1143</v>
      </c>
      <c r="L18" s="24">
        <f t="shared" si="1"/>
        <v>4.4585617062209616E-4</v>
      </c>
    </row>
    <row r="19" spans="1:12" ht="25.15" x14ac:dyDescent="0.4">
      <c r="A19" s="43"/>
      <c r="B19" s="46"/>
      <c r="C19" s="47"/>
      <c r="D19" s="18">
        <v>17</v>
      </c>
      <c r="E19" s="18" t="s">
        <v>24</v>
      </c>
      <c r="F19" s="18" t="s">
        <v>361</v>
      </c>
      <c r="G19" s="19">
        <v>1410.8479</v>
      </c>
      <c r="H19" s="25">
        <v>1410.8539000000001</v>
      </c>
      <c r="I19" s="21">
        <f t="shared" si="0"/>
        <v>4.2527617612681654</v>
      </c>
      <c r="J19" s="26">
        <v>1.821</v>
      </c>
      <c r="K19" s="27">
        <v>29282</v>
      </c>
      <c r="L19" s="24">
        <f t="shared" si="1"/>
        <v>1.1422187566190917E-2</v>
      </c>
    </row>
    <row r="20" spans="1:12" ht="25.15" x14ac:dyDescent="0.4">
      <c r="A20" s="43"/>
      <c r="B20" s="46"/>
      <c r="C20" s="47"/>
      <c r="D20" s="18">
        <v>18</v>
      </c>
      <c r="E20" s="18" t="s">
        <v>23</v>
      </c>
      <c r="F20" s="18" t="s">
        <v>361</v>
      </c>
      <c r="G20" s="19">
        <f>G17-2.0157</f>
        <v>1380.8009000000002</v>
      </c>
      <c r="H20" s="25">
        <v>1380.8071</v>
      </c>
      <c r="I20" s="21">
        <f t="shared" si="0"/>
        <v>4.4901477105120033</v>
      </c>
      <c r="J20" s="26">
        <v>1.794</v>
      </c>
      <c r="K20" s="27">
        <v>7110</v>
      </c>
      <c r="L20" s="24">
        <f t="shared" si="1"/>
        <v>2.773436021979968E-3</v>
      </c>
    </row>
    <row r="21" spans="1:12" ht="25.15" x14ac:dyDescent="0.4">
      <c r="A21" s="43"/>
      <c r="B21" s="46"/>
      <c r="C21" s="47"/>
      <c r="D21" s="18">
        <v>19</v>
      </c>
      <c r="E21" s="18" t="s">
        <v>135</v>
      </c>
      <c r="F21" s="18" t="s">
        <v>361</v>
      </c>
      <c r="G21" s="19">
        <f>G19-2.0157</f>
        <v>1408.8322000000001</v>
      </c>
      <c r="H21" s="25">
        <v>1408.8445999999999</v>
      </c>
      <c r="I21" s="21">
        <f t="shared" si="0"/>
        <v>8.8016159765820259</v>
      </c>
      <c r="J21" s="26">
        <v>1.8180000000000001</v>
      </c>
      <c r="K21" s="27">
        <v>3294</v>
      </c>
      <c r="L21" s="24">
        <f t="shared" si="1"/>
        <v>1.2849083342337574E-3</v>
      </c>
    </row>
    <row r="22" spans="1:12" ht="25.15" x14ac:dyDescent="0.4">
      <c r="A22" s="43">
        <v>3</v>
      </c>
      <c r="B22" s="43" t="s">
        <v>136</v>
      </c>
      <c r="C22" s="44">
        <v>6.2</v>
      </c>
      <c r="D22" s="18">
        <v>20</v>
      </c>
      <c r="E22" s="18" t="s">
        <v>25</v>
      </c>
      <c r="F22" s="18" t="s">
        <v>361</v>
      </c>
      <c r="G22" s="19">
        <v>1586.88</v>
      </c>
      <c r="H22" s="25">
        <v>1586.8958</v>
      </c>
      <c r="I22" s="21">
        <f t="shared" si="0"/>
        <v>9.9566444847116529</v>
      </c>
      <c r="J22" s="26">
        <v>1.9319999999999999</v>
      </c>
      <c r="K22" s="27">
        <v>4507</v>
      </c>
      <c r="L22" s="24">
        <f t="shared" si="1"/>
        <v>1.7580697821467956E-3</v>
      </c>
    </row>
    <row r="23" spans="1:12" ht="25.15" x14ac:dyDescent="0.4">
      <c r="A23" s="43"/>
      <c r="B23" s="43"/>
      <c r="C23" s="44"/>
      <c r="D23" s="18">
        <v>21</v>
      </c>
      <c r="E23" s="18" t="s">
        <v>137</v>
      </c>
      <c r="F23" s="18" t="s">
        <v>361</v>
      </c>
      <c r="G23" s="19">
        <v>1614.9113</v>
      </c>
      <c r="H23" s="25">
        <v>1614.9202</v>
      </c>
      <c r="I23" s="21">
        <f t="shared" si="0"/>
        <v>5.511138599401499</v>
      </c>
      <c r="J23" s="26">
        <v>1.9490000000000001</v>
      </c>
      <c r="K23" s="27">
        <v>2739</v>
      </c>
      <c r="L23" s="24">
        <f t="shared" si="1"/>
        <v>1.0684164928555743E-3</v>
      </c>
    </row>
    <row r="24" spans="1:12" ht="25.15" x14ac:dyDescent="0.4">
      <c r="A24" s="43">
        <v>4</v>
      </c>
      <c r="B24" s="43" t="s">
        <v>138</v>
      </c>
      <c r="C24" s="44">
        <v>7</v>
      </c>
      <c r="D24" s="18">
        <v>6</v>
      </c>
      <c r="E24" s="18" t="s">
        <v>139</v>
      </c>
      <c r="F24" s="18" t="s">
        <v>361</v>
      </c>
      <c r="G24" s="19">
        <v>1488.8068000000001</v>
      </c>
      <c r="H24" s="25">
        <v>1488.7983999999999</v>
      </c>
      <c r="I24" s="21">
        <f t="shared" si="0"/>
        <v>-5.6421021183978768</v>
      </c>
      <c r="J24" s="26">
        <v>1.867</v>
      </c>
      <c r="K24" s="26">
        <v>2285</v>
      </c>
      <c r="L24" s="24">
        <f t="shared" si="1"/>
        <v>8.9132226585432169E-4</v>
      </c>
    </row>
    <row r="25" spans="1:12" ht="25.15" x14ac:dyDescent="0.4">
      <c r="A25" s="43"/>
      <c r="B25" s="43"/>
      <c r="C25" s="44"/>
      <c r="D25" s="18">
        <v>23</v>
      </c>
      <c r="E25" s="18" t="s">
        <v>26</v>
      </c>
      <c r="F25" s="18" t="s">
        <v>361</v>
      </c>
      <c r="G25" s="19">
        <v>1516.8380999999999</v>
      </c>
      <c r="H25" s="25">
        <v>1516.8477</v>
      </c>
      <c r="I25" s="21">
        <f t="shared" si="0"/>
        <v>6.3289549491744133</v>
      </c>
      <c r="J25" s="26">
        <v>1.881</v>
      </c>
      <c r="K25" s="26">
        <v>25646</v>
      </c>
      <c r="L25" s="24">
        <f t="shared" si="1"/>
        <v>1.0003873448621414E-2</v>
      </c>
    </row>
    <row r="26" spans="1:12" ht="25.15" x14ac:dyDescent="0.4">
      <c r="A26" s="43"/>
      <c r="B26" s="43"/>
      <c r="C26" s="44"/>
      <c r="D26" s="18">
        <v>24</v>
      </c>
      <c r="E26" s="18" t="s">
        <v>140</v>
      </c>
      <c r="F26" s="18" t="s">
        <v>361</v>
      </c>
      <c r="G26" s="19">
        <v>1530.8538000000001</v>
      </c>
      <c r="H26" s="25">
        <v>1530.8554999999999</v>
      </c>
      <c r="I26" s="21">
        <f t="shared" si="0"/>
        <v>1.1104914132235479</v>
      </c>
      <c r="J26" s="26">
        <v>1.8879999999999999</v>
      </c>
      <c r="K26" s="26">
        <v>10449</v>
      </c>
      <c r="L26" s="24">
        <f t="shared" si="1"/>
        <v>4.0758977487579022E-3</v>
      </c>
    </row>
    <row r="27" spans="1:12" ht="25.15" x14ac:dyDescent="0.4">
      <c r="A27" s="43"/>
      <c r="B27" s="43"/>
      <c r="C27" s="44"/>
      <c r="D27" s="18">
        <v>25</v>
      </c>
      <c r="E27" s="18" t="s">
        <v>27</v>
      </c>
      <c r="F27" s="18" t="s">
        <v>361</v>
      </c>
      <c r="G27" s="19">
        <v>1544.8694</v>
      </c>
      <c r="H27" s="25">
        <v>1544.8792000000001</v>
      </c>
      <c r="I27" s="21">
        <f t="shared" si="0"/>
        <v>6.3435782986193585</v>
      </c>
      <c r="J27" s="26">
        <v>1.9019999999999999</v>
      </c>
      <c r="K27" s="26">
        <v>831549</v>
      </c>
      <c r="L27" s="24">
        <f t="shared" si="1"/>
        <v>0.32436680037150778</v>
      </c>
    </row>
    <row r="28" spans="1:12" ht="25.15" x14ac:dyDescent="0.4">
      <c r="A28" s="43"/>
      <c r="B28" s="43"/>
      <c r="C28" s="44"/>
      <c r="D28" s="18">
        <v>26</v>
      </c>
      <c r="E28" s="18" t="s">
        <v>141</v>
      </c>
      <c r="F28" s="18" t="s">
        <v>361</v>
      </c>
      <c r="G28" s="19">
        <v>1558.8851</v>
      </c>
      <c r="H28" s="25">
        <v>1558.8923</v>
      </c>
      <c r="I28" s="21">
        <f t="shared" si="0"/>
        <v>4.618685495173211</v>
      </c>
      <c r="J28" s="26">
        <v>1.9119999999999999</v>
      </c>
      <c r="K28" s="26">
        <v>3759</v>
      </c>
      <c r="L28" s="24">
        <f t="shared" si="1"/>
        <v>1.4662933905235866E-3</v>
      </c>
    </row>
    <row r="29" spans="1:12" ht="25.15" x14ac:dyDescent="0.4">
      <c r="A29" s="43"/>
      <c r="B29" s="43"/>
      <c r="C29" s="44"/>
      <c r="D29" s="18">
        <v>27</v>
      </c>
      <c r="E29" s="18" t="s">
        <v>29</v>
      </c>
      <c r="F29" s="18" t="s">
        <v>361</v>
      </c>
      <c r="G29" s="19">
        <v>1572.9006999999999</v>
      </c>
      <c r="H29" s="25">
        <v>1572.9106999999999</v>
      </c>
      <c r="I29" s="21">
        <f t="shared" si="0"/>
        <v>6.3576804308059023</v>
      </c>
      <c r="J29" s="26">
        <v>1.925</v>
      </c>
      <c r="K29" s="26">
        <v>510895</v>
      </c>
      <c r="L29" s="24">
        <f t="shared" si="1"/>
        <v>0.19928756630794034</v>
      </c>
    </row>
    <row r="30" spans="1:12" ht="25.15" x14ac:dyDescent="0.4">
      <c r="A30" s="43"/>
      <c r="B30" s="43"/>
      <c r="C30" s="44"/>
      <c r="D30" s="18">
        <v>28</v>
      </c>
      <c r="E30" s="18" t="s">
        <v>31</v>
      </c>
      <c r="F30" s="18" t="s">
        <v>361</v>
      </c>
      <c r="G30" s="19">
        <v>1586.9164000000001</v>
      </c>
      <c r="H30" s="25">
        <v>1586.9278999999999</v>
      </c>
      <c r="I30" s="21">
        <f t="shared" si="0"/>
        <v>7.2467585563056423</v>
      </c>
      <c r="J30" s="26">
        <v>1.9239999999999999</v>
      </c>
      <c r="K30" s="26">
        <v>13849</v>
      </c>
      <c r="L30" s="24">
        <f t="shared" si="1"/>
        <v>5.4021540743179434E-3</v>
      </c>
    </row>
    <row r="31" spans="1:12" ht="25.15" x14ac:dyDescent="0.4">
      <c r="A31" s="43"/>
      <c r="B31" s="43"/>
      <c r="C31" s="44"/>
      <c r="D31" s="18">
        <v>29</v>
      </c>
      <c r="E31" s="18" t="s">
        <v>32</v>
      </c>
      <c r="F31" s="18" t="s">
        <v>361</v>
      </c>
      <c r="G31" s="19">
        <v>1600.932</v>
      </c>
      <c r="H31" s="25">
        <v>1600.9413999999999</v>
      </c>
      <c r="I31" s="21">
        <f t="shared" si="0"/>
        <v>5.8715798047100964</v>
      </c>
      <c r="J31" s="26">
        <v>1.9319999999999999</v>
      </c>
      <c r="K31" s="26">
        <v>50301</v>
      </c>
      <c r="L31" s="24">
        <f t="shared" si="1"/>
        <v>1.9621182185881065E-2</v>
      </c>
    </row>
    <row r="32" spans="1:12" ht="25.15" x14ac:dyDescent="0.4">
      <c r="A32" s="43"/>
      <c r="B32" s="43"/>
      <c r="C32" s="44"/>
      <c r="D32" s="18">
        <v>30</v>
      </c>
      <c r="E32" s="18" t="s">
        <v>33</v>
      </c>
      <c r="F32" s="18" t="s">
        <v>361</v>
      </c>
      <c r="G32" s="19">
        <v>1614.9476999999999</v>
      </c>
      <c r="H32" s="25">
        <v>1614.9519</v>
      </c>
      <c r="I32" s="21">
        <f t="shared" si="0"/>
        <v>2.6007034160193436</v>
      </c>
      <c r="J32" s="26">
        <v>1.9339999999999999</v>
      </c>
      <c r="K32" s="26">
        <v>16875</v>
      </c>
      <c r="L32" s="24">
        <f t="shared" si="1"/>
        <v>6.5825222040663796E-3</v>
      </c>
    </row>
    <row r="33" spans="1:12" ht="25.15" x14ac:dyDescent="0.4">
      <c r="A33" s="43"/>
      <c r="B33" s="43"/>
      <c r="C33" s="44"/>
      <c r="D33" s="18">
        <v>31</v>
      </c>
      <c r="E33" s="18" t="s">
        <v>142</v>
      </c>
      <c r="F33" s="18" t="s">
        <v>361</v>
      </c>
      <c r="G33" s="19">
        <f>G25-1.0078*2</f>
        <v>1514.8225</v>
      </c>
      <c r="H33" s="25">
        <v>1514.8266000000001</v>
      </c>
      <c r="I33" s="21">
        <f t="shared" si="0"/>
        <v>2.7065877355978567</v>
      </c>
      <c r="J33" s="26">
        <v>1.8819999999999999</v>
      </c>
      <c r="K33" s="26">
        <v>1080</v>
      </c>
      <c r="L33" s="24">
        <f t="shared" si="1"/>
        <v>4.2128142106024832E-4</v>
      </c>
    </row>
    <row r="34" spans="1:12" ht="25.15" x14ac:dyDescent="0.4">
      <c r="A34" s="43"/>
      <c r="B34" s="43"/>
      <c r="C34" s="44"/>
      <c r="D34" s="18">
        <v>32</v>
      </c>
      <c r="E34" s="18" t="s">
        <v>28</v>
      </c>
      <c r="F34" s="18" t="s">
        <v>361</v>
      </c>
      <c r="G34" s="19">
        <f>G27-1.0078*2</f>
        <v>1542.8538000000001</v>
      </c>
      <c r="H34" s="25">
        <v>1542.8543</v>
      </c>
      <c r="I34" s="21">
        <f t="shared" si="0"/>
        <v>0.32407477615473984</v>
      </c>
      <c r="J34" s="26">
        <v>1.8959999999999999</v>
      </c>
      <c r="K34" s="26">
        <v>64325.4</v>
      </c>
      <c r="L34" s="24">
        <f t="shared" si="1"/>
        <v>2.5091755483582313E-2</v>
      </c>
    </row>
    <row r="35" spans="1:12" ht="25.15" x14ac:dyDescent="0.4">
      <c r="A35" s="43"/>
      <c r="B35" s="43"/>
      <c r="C35" s="44"/>
      <c r="D35" s="18">
        <v>33</v>
      </c>
      <c r="E35" s="18" t="s">
        <v>143</v>
      </c>
      <c r="F35" s="18" t="s">
        <v>361</v>
      </c>
      <c r="G35" s="19">
        <f t="shared" ref="G35:G39" si="2">G28-1.0078*2</f>
        <v>1556.8695</v>
      </c>
      <c r="H35" s="25">
        <v>1556.8810000000001</v>
      </c>
      <c r="I35" s="21">
        <f t="shared" si="0"/>
        <v>7.3866178251093757</v>
      </c>
      <c r="J35" s="26">
        <v>1.9079999999999999</v>
      </c>
      <c r="K35" s="26">
        <v>5013</v>
      </c>
      <c r="L35" s="24">
        <f t="shared" si="1"/>
        <v>1.9554479294213193E-3</v>
      </c>
    </row>
    <row r="36" spans="1:12" ht="25.15" x14ac:dyDescent="0.4">
      <c r="A36" s="43"/>
      <c r="B36" s="43"/>
      <c r="C36" s="44"/>
      <c r="D36" s="18">
        <v>34</v>
      </c>
      <c r="E36" s="18" t="s">
        <v>30</v>
      </c>
      <c r="F36" s="18" t="s">
        <v>361</v>
      </c>
      <c r="G36" s="19">
        <f t="shared" si="2"/>
        <v>1570.8851</v>
      </c>
      <c r="H36" s="25">
        <v>1570.8919000000001</v>
      </c>
      <c r="I36" s="21">
        <f t="shared" si="0"/>
        <v>4.32876981270753</v>
      </c>
      <c r="J36" s="26">
        <v>1.919</v>
      </c>
      <c r="K36" s="26">
        <v>50123</v>
      </c>
      <c r="L36" s="24">
        <f t="shared" si="1"/>
        <v>1.9551748766484099E-2</v>
      </c>
    </row>
    <row r="37" spans="1:12" ht="25.15" x14ac:dyDescent="0.4">
      <c r="A37" s="43"/>
      <c r="B37" s="43"/>
      <c r="C37" s="44"/>
      <c r="D37" s="18">
        <v>35</v>
      </c>
      <c r="E37" s="18" t="s">
        <v>144</v>
      </c>
      <c r="F37" s="18" t="s">
        <v>361</v>
      </c>
      <c r="G37" s="19">
        <f t="shared" si="2"/>
        <v>1584.9008000000001</v>
      </c>
      <c r="H37" s="25">
        <v>1584.9146000000001</v>
      </c>
      <c r="I37" s="21">
        <f t="shared" si="0"/>
        <v>8.7071695590957621</v>
      </c>
      <c r="J37" s="26">
        <v>1.92</v>
      </c>
      <c r="K37" s="26">
        <v>4840</v>
      </c>
      <c r="L37" s="24">
        <f t="shared" si="1"/>
        <v>1.8879648869737054E-3</v>
      </c>
    </row>
    <row r="38" spans="1:12" ht="25.15" x14ac:dyDescent="0.4">
      <c r="A38" s="43"/>
      <c r="B38" s="43"/>
      <c r="C38" s="44"/>
      <c r="D38" s="18">
        <v>36</v>
      </c>
      <c r="E38" s="18" t="s">
        <v>145</v>
      </c>
      <c r="F38" s="18" t="s">
        <v>361</v>
      </c>
      <c r="G38" s="19">
        <f t="shared" si="2"/>
        <v>1598.9164000000001</v>
      </c>
      <c r="H38" s="25">
        <v>1598.9209000000001</v>
      </c>
      <c r="I38" s="21">
        <f t="shared" si="0"/>
        <v>2.814406056506316</v>
      </c>
      <c r="J38" s="26">
        <v>1.925</v>
      </c>
      <c r="K38" s="26">
        <v>50123</v>
      </c>
      <c r="L38" s="24">
        <f t="shared" si="1"/>
        <v>1.9551748766484099E-2</v>
      </c>
    </row>
    <row r="39" spans="1:12" ht="25.15" x14ac:dyDescent="0.4">
      <c r="A39" s="43"/>
      <c r="B39" s="43"/>
      <c r="C39" s="44"/>
      <c r="D39" s="18">
        <v>37</v>
      </c>
      <c r="E39" s="18" t="s">
        <v>146</v>
      </c>
      <c r="F39" s="18" t="s">
        <v>361</v>
      </c>
      <c r="G39" s="19">
        <f t="shared" si="2"/>
        <v>1612.9321</v>
      </c>
      <c r="H39" s="25">
        <v>1612.9390000000001</v>
      </c>
      <c r="I39" s="21">
        <f t="shared" si="0"/>
        <v>4.2779234166689024</v>
      </c>
      <c r="J39" s="26">
        <v>1.9319999999999999</v>
      </c>
      <c r="K39" s="26">
        <v>11657</v>
      </c>
      <c r="L39" s="24">
        <f t="shared" si="1"/>
        <v>4.5471088197215877E-3</v>
      </c>
    </row>
    <row r="40" spans="1:12" ht="25.15" x14ac:dyDescent="0.4">
      <c r="A40" s="43"/>
      <c r="B40" s="43"/>
      <c r="C40" s="44"/>
      <c r="D40" s="18">
        <v>38</v>
      </c>
      <c r="E40" s="18" t="s">
        <v>34</v>
      </c>
      <c r="F40" s="18" t="s">
        <v>361</v>
      </c>
      <c r="G40" s="19">
        <f>G39+14.01565</f>
        <v>1626.94775</v>
      </c>
      <c r="H40" s="25">
        <v>1626.9557</v>
      </c>
      <c r="I40" s="21">
        <f t="shared" si="0"/>
        <v>4.8864507172630853</v>
      </c>
      <c r="J40" s="26">
        <v>1.9450000000000001</v>
      </c>
      <c r="K40" s="26">
        <v>88187</v>
      </c>
      <c r="L40" s="24">
        <f t="shared" si="1"/>
        <v>3.4399578406518624E-2</v>
      </c>
    </row>
    <row r="41" spans="1:12" ht="25.15" x14ac:dyDescent="0.4">
      <c r="A41" s="43"/>
      <c r="B41" s="43"/>
      <c r="C41" s="44"/>
      <c r="D41" s="18">
        <v>39</v>
      </c>
      <c r="E41" s="18" t="s">
        <v>35</v>
      </c>
      <c r="F41" s="18" t="s">
        <v>361</v>
      </c>
      <c r="G41" s="19">
        <f t="shared" ref="G41:G42" si="3">G40+14.01565</f>
        <v>1640.9634000000001</v>
      </c>
      <c r="H41" s="25">
        <v>1640.9768999999999</v>
      </c>
      <c r="I41" s="21">
        <f t="shared" si="0"/>
        <v>8.2268745298002699</v>
      </c>
      <c r="J41" s="26">
        <v>1.9530000000000001</v>
      </c>
      <c r="K41" s="27">
        <v>16553</v>
      </c>
      <c r="L41" s="24">
        <f t="shared" si="1"/>
        <v>6.4569179285280465E-3</v>
      </c>
    </row>
    <row r="42" spans="1:12" ht="25.15" x14ac:dyDescent="0.4">
      <c r="A42" s="43"/>
      <c r="B42" s="43"/>
      <c r="C42" s="44"/>
      <c r="D42" s="18">
        <v>40</v>
      </c>
      <c r="E42" s="18" t="s">
        <v>147</v>
      </c>
      <c r="F42" s="18" t="s">
        <v>361</v>
      </c>
      <c r="G42" s="19">
        <f t="shared" si="3"/>
        <v>1654.9790500000001</v>
      </c>
      <c r="H42" s="25">
        <v>1654.9853000000001</v>
      </c>
      <c r="I42" s="21">
        <f t="shared" si="0"/>
        <v>3.7764828502868664</v>
      </c>
      <c r="J42" s="26">
        <v>1.964</v>
      </c>
      <c r="K42" s="27">
        <v>13660</v>
      </c>
      <c r="L42" s="24">
        <f t="shared" si="1"/>
        <v>5.3284298256324001E-3</v>
      </c>
    </row>
    <row r="43" spans="1:12" ht="25.15" x14ac:dyDescent="0.4">
      <c r="A43" s="43"/>
      <c r="B43" s="43"/>
      <c r="C43" s="44"/>
      <c r="D43" s="18">
        <v>41</v>
      </c>
      <c r="E43" s="18" t="s">
        <v>148</v>
      </c>
      <c r="F43" s="18" t="s">
        <v>361</v>
      </c>
      <c r="G43" s="19">
        <f>G40-2.0156</f>
        <v>1624.9321500000001</v>
      </c>
      <c r="H43" s="25">
        <v>1624.9431999999999</v>
      </c>
      <c r="I43" s="21">
        <f t="shared" si="0"/>
        <v>6.8002839379115123</v>
      </c>
      <c r="J43" s="26">
        <v>1.9339999999999999</v>
      </c>
      <c r="K43" s="27">
        <v>9426</v>
      </c>
      <c r="L43" s="24">
        <f t="shared" si="1"/>
        <v>3.6768506249202785E-3</v>
      </c>
    </row>
    <row r="44" spans="1:12" ht="25.15" x14ac:dyDescent="0.4">
      <c r="A44" s="43"/>
      <c r="B44" s="43"/>
      <c r="C44" s="44"/>
      <c r="D44" s="18">
        <v>42</v>
      </c>
      <c r="E44" s="18" t="s">
        <v>149</v>
      </c>
      <c r="F44" s="18" t="s">
        <v>361</v>
      </c>
      <c r="G44" s="19">
        <f>G27+15.99491+2.0156</f>
        <v>1562.8799099999999</v>
      </c>
      <c r="H44" s="25">
        <v>1562.8887</v>
      </c>
      <c r="I44" s="21">
        <f t="shared" si="0"/>
        <v>5.6242325106668014</v>
      </c>
      <c r="J44" s="26">
        <v>1.881</v>
      </c>
      <c r="K44" s="26">
        <v>16864</v>
      </c>
      <c r="L44" s="24">
        <f t="shared" si="1"/>
        <v>6.5782313747778029E-3</v>
      </c>
    </row>
    <row r="45" spans="1:12" ht="25.15" x14ac:dyDescent="0.4">
      <c r="A45" s="43">
        <v>5</v>
      </c>
      <c r="B45" s="43" t="s">
        <v>150</v>
      </c>
      <c r="C45" s="44">
        <v>7.56</v>
      </c>
      <c r="D45" s="18">
        <v>43</v>
      </c>
      <c r="E45" s="18" t="s">
        <v>36</v>
      </c>
      <c r="F45" s="18" t="s">
        <v>361</v>
      </c>
      <c r="G45" s="19">
        <f>G27+15.99491</f>
        <v>1560.8643099999999</v>
      </c>
      <c r="H45" s="25">
        <v>1560.8732</v>
      </c>
      <c r="I45" s="21">
        <f t="shared" si="0"/>
        <v>5.6955623516466352</v>
      </c>
      <c r="J45" s="26">
        <v>1.9159999999999999</v>
      </c>
      <c r="K45" s="26">
        <v>19807</v>
      </c>
      <c r="L45" s="24">
        <f t="shared" si="1"/>
        <v>7.7262232471669795E-3</v>
      </c>
    </row>
    <row r="46" spans="1:12" ht="25.15" x14ac:dyDescent="0.4">
      <c r="A46" s="43"/>
      <c r="B46" s="43"/>
      <c r="C46" s="44"/>
      <c r="D46" s="18">
        <v>44</v>
      </c>
      <c r="E46" s="18" t="s">
        <v>37</v>
      </c>
      <c r="F46" s="18" t="s">
        <v>361</v>
      </c>
      <c r="G46" s="19">
        <f>14.0156*2+G45</f>
        <v>1588.8955099999998</v>
      </c>
      <c r="H46" s="25">
        <v>1588.9106999999999</v>
      </c>
      <c r="I46" s="21">
        <f t="shared" si="0"/>
        <v>9.5601000219801051</v>
      </c>
      <c r="J46" s="26">
        <v>1.9359999999999999</v>
      </c>
      <c r="K46" s="27">
        <v>10528</v>
      </c>
      <c r="L46" s="24">
        <f t="shared" si="1"/>
        <v>4.1067137045576801E-3</v>
      </c>
    </row>
    <row r="47" spans="1:12" ht="25.15" x14ac:dyDescent="0.4">
      <c r="A47" s="43"/>
      <c r="B47" s="43"/>
      <c r="C47" s="44"/>
      <c r="D47" s="18">
        <v>45</v>
      </c>
      <c r="E47" s="18" t="s">
        <v>151</v>
      </c>
      <c r="F47" s="18" t="s">
        <v>361</v>
      </c>
      <c r="G47" s="19">
        <f>G45-2.0156</f>
        <v>1558.84871</v>
      </c>
      <c r="H47" s="25">
        <v>1558.8529000000001</v>
      </c>
      <c r="I47" s="21">
        <f t="shared" si="0"/>
        <v>2.6878811094553425</v>
      </c>
      <c r="J47" s="26">
        <v>1.9139999999999999</v>
      </c>
      <c r="K47" s="26">
        <v>1987</v>
      </c>
      <c r="L47" s="24">
        <f t="shared" si="1"/>
        <v>7.7507979967288273E-4</v>
      </c>
    </row>
    <row r="48" spans="1:12" ht="25.15" x14ac:dyDescent="0.4">
      <c r="A48" s="43">
        <v>6</v>
      </c>
      <c r="B48" s="43" t="s">
        <v>152</v>
      </c>
      <c r="C48" s="44">
        <v>7.8</v>
      </c>
      <c r="D48" s="18">
        <v>46</v>
      </c>
      <c r="E48" s="18" t="s">
        <v>153</v>
      </c>
      <c r="F48" s="18" t="s">
        <v>362</v>
      </c>
      <c r="G48" s="19">
        <f>G49-14.01565</f>
        <v>736.8919249999999</v>
      </c>
      <c r="H48" s="25">
        <v>736.89380000000006</v>
      </c>
      <c r="I48" s="21">
        <f t="shared" si="0"/>
        <v>2.5444708193194194</v>
      </c>
      <c r="J48" s="26">
        <v>0.9</v>
      </c>
      <c r="K48" s="27">
        <v>5257</v>
      </c>
      <c r="L48" s="24">
        <f t="shared" si="1"/>
        <v>2.0506263245497459E-3</v>
      </c>
    </row>
    <row r="49" spans="1:12" ht="25.15" x14ac:dyDescent="0.4">
      <c r="A49" s="43"/>
      <c r="B49" s="43"/>
      <c r="C49" s="44"/>
      <c r="D49" s="18">
        <v>47</v>
      </c>
      <c r="E49" s="18" t="s">
        <v>154</v>
      </c>
      <c r="F49" s="18" t="s">
        <v>363</v>
      </c>
      <c r="G49" s="19">
        <f>G50-14.01565</f>
        <v>750.90757499999995</v>
      </c>
      <c r="H49" s="25">
        <v>750.91079999999999</v>
      </c>
      <c r="I49" s="21">
        <f t="shared" si="0"/>
        <v>4.2948028591176621</v>
      </c>
      <c r="J49" s="26">
        <v>0.90800000000000003</v>
      </c>
      <c r="K49" s="27">
        <v>9712</v>
      </c>
      <c r="L49" s="24">
        <f t="shared" si="1"/>
        <v>3.7884121864232702E-3</v>
      </c>
    </row>
    <row r="50" spans="1:12" ht="25.15" x14ac:dyDescent="0.4">
      <c r="A50" s="43"/>
      <c r="B50" s="43"/>
      <c r="C50" s="44"/>
      <c r="D50" s="18">
        <v>48</v>
      </c>
      <c r="E50" s="18" t="s">
        <v>155</v>
      </c>
      <c r="F50" s="18" t="s">
        <v>364</v>
      </c>
      <c r="G50" s="19">
        <f>G51-14.01565/2</f>
        <v>764.923225</v>
      </c>
      <c r="H50" s="25">
        <v>764.92740000000003</v>
      </c>
      <c r="I50" s="21">
        <f t="shared" si="0"/>
        <v>5.4580641083711567</v>
      </c>
      <c r="J50" s="26">
        <v>0.91900000000000004</v>
      </c>
      <c r="K50" s="27">
        <v>13959</v>
      </c>
      <c r="L50" s="24">
        <f t="shared" si="1"/>
        <v>5.4450623672037098E-3</v>
      </c>
    </row>
    <row r="51" spans="1:12" ht="25.15" x14ac:dyDescent="0.4">
      <c r="A51" s="43"/>
      <c r="B51" s="43"/>
      <c r="C51" s="44"/>
      <c r="D51" s="18">
        <v>49</v>
      </c>
      <c r="E51" s="18" t="s">
        <v>38</v>
      </c>
      <c r="F51" s="18" t="s">
        <v>364</v>
      </c>
      <c r="G51" s="6">
        <v>771.93105000000003</v>
      </c>
      <c r="H51" s="25">
        <v>771.93389999999999</v>
      </c>
      <c r="I51" s="21">
        <f t="shared" si="0"/>
        <v>3.6920395933894774</v>
      </c>
      <c r="J51" s="26">
        <v>0.94699999999999995</v>
      </c>
      <c r="K51" s="27">
        <v>77055</v>
      </c>
      <c r="L51" s="24">
        <f t="shared" si="1"/>
        <v>3.0057259166479104E-2</v>
      </c>
    </row>
    <row r="52" spans="1:12" ht="25.15" x14ac:dyDescent="0.4">
      <c r="A52" s="43"/>
      <c r="B52" s="43"/>
      <c r="C52" s="44"/>
      <c r="D52" s="18">
        <v>50</v>
      </c>
      <c r="E52" s="18" t="s">
        <v>156</v>
      </c>
      <c r="F52" s="18" t="s">
        <v>364</v>
      </c>
      <c r="G52" s="19">
        <f>G51+14.01565/2</f>
        <v>778.93887500000005</v>
      </c>
      <c r="H52" s="25">
        <v>778.94140000000004</v>
      </c>
      <c r="I52" s="21">
        <f t="shared" si="0"/>
        <v>3.2415893994139791</v>
      </c>
      <c r="J52" s="26">
        <v>0.95399999999999996</v>
      </c>
      <c r="K52" s="27">
        <v>2346</v>
      </c>
      <c r="L52" s="24">
        <f t="shared" si="1"/>
        <v>9.1511686463642832E-4</v>
      </c>
    </row>
    <row r="53" spans="1:12" ht="25.15" x14ac:dyDescent="0.4">
      <c r="A53" s="43"/>
      <c r="B53" s="43"/>
      <c r="C53" s="44"/>
      <c r="D53" s="18">
        <v>51</v>
      </c>
      <c r="E53" s="18" t="s">
        <v>39</v>
      </c>
      <c r="F53" s="18" t="s">
        <v>364</v>
      </c>
      <c r="G53" s="19">
        <f>G52+14.01565/2</f>
        <v>785.94670000000008</v>
      </c>
      <c r="H53" s="25">
        <v>785.94960000000003</v>
      </c>
      <c r="I53" s="21">
        <f t="shared" si="0"/>
        <v>3.6898176427920126</v>
      </c>
      <c r="J53" s="26">
        <v>0.96099999999999997</v>
      </c>
      <c r="K53" s="27">
        <v>46346</v>
      </c>
      <c r="L53" s="24">
        <f t="shared" si="1"/>
        <v>1.8078434018942841E-2</v>
      </c>
    </row>
    <row r="54" spans="1:12" ht="25.15" x14ac:dyDescent="0.4">
      <c r="A54" s="43"/>
      <c r="B54" s="43"/>
      <c r="C54" s="44"/>
      <c r="D54" s="18">
        <v>52</v>
      </c>
      <c r="E54" s="18" t="s">
        <v>157</v>
      </c>
      <c r="F54" s="18" t="s">
        <v>364</v>
      </c>
      <c r="G54" s="19">
        <f>G53+14.01565/2</f>
        <v>792.9545250000001</v>
      </c>
      <c r="H54" s="25">
        <v>792.95780000000002</v>
      </c>
      <c r="I54" s="21">
        <f t="shared" si="0"/>
        <v>4.1301233509158326</v>
      </c>
      <c r="J54" s="26">
        <v>0.94799999999999995</v>
      </c>
      <c r="K54" s="27">
        <v>13230</v>
      </c>
      <c r="L54" s="24">
        <f t="shared" si="1"/>
        <v>5.1606974079880415E-3</v>
      </c>
    </row>
    <row r="55" spans="1:12" ht="25.15" x14ac:dyDescent="0.4">
      <c r="A55" s="43"/>
      <c r="B55" s="43"/>
      <c r="C55" s="44"/>
      <c r="D55" s="18">
        <v>53</v>
      </c>
      <c r="E55" s="18" t="s">
        <v>158</v>
      </c>
      <c r="F55" s="18" t="s">
        <v>364</v>
      </c>
      <c r="G55" s="19">
        <f>G54+14.01565/2</f>
        <v>799.96235000000013</v>
      </c>
      <c r="H55" s="25">
        <v>799.96460000000002</v>
      </c>
      <c r="I55" s="21">
        <f t="shared" si="0"/>
        <v>2.8126323693733219</v>
      </c>
      <c r="J55" s="26">
        <v>0.97399999999999998</v>
      </c>
      <c r="K55" s="27">
        <v>2445</v>
      </c>
      <c r="L55" s="24">
        <f t="shared" si="1"/>
        <v>9.5373432823361772E-4</v>
      </c>
    </row>
    <row r="56" spans="1:12" ht="25.15" x14ac:dyDescent="0.4">
      <c r="A56" s="43"/>
      <c r="B56" s="43"/>
      <c r="C56" s="44"/>
      <c r="D56" s="18">
        <v>54</v>
      </c>
      <c r="E56" s="18" t="s">
        <v>159</v>
      </c>
      <c r="F56" s="18" t="s">
        <v>364</v>
      </c>
      <c r="G56" s="19">
        <f>G50-1.0078</f>
        <v>763.91542500000003</v>
      </c>
      <c r="H56" s="25">
        <v>763.91930000000002</v>
      </c>
      <c r="I56" s="21">
        <f t="shared" si="0"/>
        <v>5.0725510615178813</v>
      </c>
      <c r="J56" s="26">
        <v>0.91900000000000004</v>
      </c>
      <c r="K56" s="27">
        <v>1665</v>
      </c>
      <c r="L56" s="24">
        <f t="shared" si="1"/>
        <v>6.4947552413454951E-4</v>
      </c>
    </row>
    <row r="57" spans="1:12" ht="25.15" x14ac:dyDescent="0.4">
      <c r="A57" s="43"/>
      <c r="B57" s="43"/>
      <c r="C57" s="44"/>
      <c r="D57" s="18">
        <v>55</v>
      </c>
      <c r="E57" s="18" t="s">
        <v>160</v>
      </c>
      <c r="F57" s="18" t="s">
        <v>364</v>
      </c>
      <c r="G57" s="19">
        <f t="shared" ref="G57" si="4">G51-1.0078</f>
        <v>770.92325000000005</v>
      </c>
      <c r="H57" s="25">
        <v>770.92700000000002</v>
      </c>
      <c r="I57" s="21">
        <f t="shared" si="0"/>
        <v>4.8642974510992723</v>
      </c>
      <c r="J57" s="26">
        <v>0.94699999999999995</v>
      </c>
      <c r="K57" s="27">
        <v>3045</v>
      </c>
      <c r="L57" s="24">
        <f t="shared" si="1"/>
        <v>1.1877795621559779E-3</v>
      </c>
    </row>
    <row r="58" spans="1:12" ht="25.15" x14ac:dyDescent="0.4">
      <c r="A58" s="43"/>
      <c r="B58" s="43"/>
      <c r="C58" s="44"/>
      <c r="D58" s="18">
        <v>56</v>
      </c>
      <c r="E58" s="18" t="s">
        <v>161</v>
      </c>
      <c r="F58" s="18" t="s">
        <v>364</v>
      </c>
      <c r="G58" s="19">
        <f>G53-1.0078</f>
        <v>784.9389000000001</v>
      </c>
      <c r="H58" s="25">
        <v>784.93989999999997</v>
      </c>
      <c r="I58" s="21">
        <f t="shared" si="0"/>
        <v>1.273984509956974</v>
      </c>
      <c r="J58" s="26">
        <v>0.96</v>
      </c>
      <c r="K58" s="27">
        <v>3848</v>
      </c>
      <c r="L58" s="24">
        <f t="shared" si="1"/>
        <v>1.5010101002220699E-3</v>
      </c>
    </row>
    <row r="59" spans="1:12" ht="25.15" x14ac:dyDescent="0.4">
      <c r="A59" s="43"/>
      <c r="B59" s="43"/>
      <c r="C59" s="44"/>
      <c r="D59" s="18">
        <v>57</v>
      </c>
      <c r="E59" s="18" t="s">
        <v>162</v>
      </c>
      <c r="F59" s="18" t="s">
        <v>364</v>
      </c>
      <c r="G59" s="19">
        <f>G54-1.0078</f>
        <v>791.94672500000013</v>
      </c>
      <c r="H59" s="25">
        <v>791.94889999999998</v>
      </c>
      <c r="I59" s="21">
        <f t="shared" si="0"/>
        <v>2.7463968612938374</v>
      </c>
      <c r="J59" s="26">
        <v>0.95</v>
      </c>
      <c r="K59" s="27">
        <v>12833</v>
      </c>
      <c r="L59" s="24">
        <f t="shared" si="1"/>
        <v>5.0058374782094139E-3</v>
      </c>
    </row>
    <row r="60" spans="1:12" ht="25.15" x14ac:dyDescent="0.4">
      <c r="A60" s="43">
        <v>7</v>
      </c>
      <c r="B60" s="43" t="s">
        <v>163</v>
      </c>
      <c r="C60" s="44">
        <v>7.9</v>
      </c>
      <c r="D60" s="18">
        <v>58</v>
      </c>
      <c r="E60" s="18" t="s">
        <v>164</v>
      </c>
      <c r="F60" s="18" t="s">
        <v>364</v>
      </c>
      <c r="G60" s="6">
        <v>830.94299999999998</v>
      </c>
      <c r="H60" s="25">
        <v>830.94659999999999</v>
      </c>
      <c r="I60" s="21">
        <f t="shared" si="0"/>
        <v>4.3324271339981459</v>
      </c>
      <c r="J60" s="26">
        <v>1.004</v>
      </c>
      <c r="K60" s="27">
        <v>7878</v>
      </c>
      <c r="L60" s="24">
        <f t="shared" si="1"/>
        <v>3.0730139214005889E-3</v>
      </c>
    </row>
    <row r="61" spans="1:12" ht="25.15" x14ac:dyDescent="0.4">
      <c r="A61" s="43"/>
      <c r="B61" s="43"/>
      <c r="C61" s="44"/>
      <c r="D61" s="18">
        <v>59</v>
      </c>
      <c r="E61" s="18" t="s">
        <v>165</v>
      </c>
      <c r="F61" s="18" t="s">
        <v>364</v>
      </c>
      <c r="G61" s="19">
        <f>G60+14.01565/2</f>
        <v>837.95082500000001</v>
      </c>
      <c r="H61" s="25">
        <v>837.95799999999997</v>
      </c>
      <c r="I61" s="21">
        <f t="shared" si="0"/>
        <v>8.5625549684983895</v>
      </c>
      <c r="J61" s="26">
        <v>1.0069999999999999</v>
      </c>
      <c r="K61" s="27">
        <v>2999</v>
      </c>
      <c r="L61" s="24">
        <f t="shared" si="1"/>
        <v>1.1698360942219302E-3</v>
      </c>
    </row>
    <row r="62" spans="1:12" ht="25.15" x14ac:dyDescent="0.4">
      <c r="A62" s="43"/>
      <c r="B62" s="43"/>
      <c r="C62" s="44"/>
      <c r="D62" s="18">
        <v>60</v>
      </c>
      <c r="E62" s="18" t="s">
        <v>40</v>
      </c>
      <c r="F62" s="18" t="s">
        <v>364</v>
      </c>
      <c r="G62" s="19">
        <f t="shared" ref="G62:G67" si="5">G61+14.01565/2</f>
        <v>844.95865000000003</v>
      </c>
      <c r="H62" s="25">
        <v>844.96190000000001</v>
      </c>
      <c r="I62" s="21">
        <f t="shared" si="0"/>
        <v>3.8463420665378014</v>
      </c>
      <c r="J62" s="26">
        <v>1.0149999999999999</v>
      </c>
      <c r="K62" s="27">
        <v>617252</v>
      </c>
      <c r="L62" s="24">
        <f t="shared" si="1"/>
        <v>0.24077481454840777</v>
      </c>
    </row>
    <row r="63" spans="1:12" ht="25.15" x14ac:dyDescent="0.4">
      <c r="A63" s="43"/>
      <c r="B63" s="43"/>
      <c r="C63" s="44"/>
      <c r="D63" s="18">
        <v>61</v>
      </c>
      <c r="E63" s="18" t="s">
        <v>166</v>
      </c>
      <c r="F63" s="18" t="s">
        <v>364</v>
      </c>
      <c r="G63" s="19">
        <f t="shared" si="5"/>
        <v>851.96647500000006</v>
      </c>
      <c r="H63" s="25">
        <v>851.97149999999999</v>
      </c>
      <c r="I63" s="21">
        <f t="shared" si="0"/>
        <v>5.8981194065556792</v>
      </c>
      <c r="J63" s="26">
        <v>1.02</v>
      </c>
      <c r="K63" s="27">
        <v>15044</v>
      </c>
      <c r="L63" s="24">
        <f t="shared" si="1"/>
        <v>5.8682941652133105E-3</v>
      </c>
    </row>
    <row r="64" spans="1:12" ht="25.15" x14ac:dyDescent="0.4">
      <c r="A64" s="43"/>
      <c r="B64" s="43"/>
      <c r="C64" s="44"/>
      <c r="D64" s="18">
        <v>62</v>
      </c>
      <c r="E64" s="18" t="s">
        <v>42</v>
      </c>
      <c r="F64" s="18" t="s">
        <v>364</v>
      </c>
      <c r="G64" s="19">
        <f t="shared" si="5"/>
        <v>858.97430000000008</v>
      </c>
      <c r="H64" s="25">
        <v>858.97879999999998</v>
      </c>
      <c r="I64" s="21">
        <f t="shared" si="0"/>
        <v>5.2388063297046124</v>
      </c>
      <c r="J64" s="26">
        <v>1.0269999999999999</v>
      </c>
      <c r="K64" s="27">
        <v>431643</v>
      </c>
      <c r="L64" s="24">
        <f t="shared" si="1"/>
        <v>0.16837331150991552</v>
      </c>
    </row>
    <row r="65" spans="1:12" ht="25.15" x14ac:dyDescent="0.4">
      <c r="A65" s="43"/>
      <c r="B65" s="43"/>
      <c r="C65" s="44"/>
      <c r="D65" s="18">
        <v>63</v>
      </c>
      <c r="E65" s="18" t="s">
        <v>167</v>
      </c>
      <c r="F65" s="18" t="s">
        <v>364</v>
      </c>
      <c r="G65" s="19">
        <f t="shared" si="5"/>
        <v>865.98212500000011</v>
      </c>
      <c r="H65" s="25">
        <v>865.98509999999999</v>
      </c>
      <c r="I65" s="21">
        <f t="shared" si="0"/>
        <v>3.4354057826291635</v>
      </c>
      <c r="J65" s="26">
        <v>1.032</v>
      </c>
      <c r="K65" s="27">
        <v>7331</v>
      </c>
      <c r="L65" s="24">
        <f t="shared" si="1"/>
        <v>2.8596426831413706E-3</v>
      </c>
    </row>
    <row r="66" spans="1:12" ht="25.15" x14ac:dyDescent="0.4">
      <c r="A66" s="43"/>
      <c r="B66" s="43"/>
      <c r="C66" s="44"/>
      <c r="D66" s="18">
        <v>64</v>
      </c>
      <c r="E66" s="18" t="s">
        <v>44</v>
      </c>
      <c r="F66" s="18" t="s">
        <v>364</v>
      </c>
      <c r="G66" s="19">
        <f t="shared" si="5"/>
        <v>872.98995000000014</v>
      </c>
      <c r="H66" s="25">
        <v>872.99620000000004</v>
      </c>
      <c r="I66" s="21">
        <f t="shared" si="0"/>
        <v>7.1593034947413194</v>
      </c>
      <c r="J66" s="26">
        <v>1.036</v>
      </c>
      <c r="K66" s="27">
        <v>13045</v>
      </c>
      <c r="L66" s="24">
        <f t="shared" si="1"/>
        <v>5.0885334608619806E-3</v>
      </c>
    </row>
    <row r="67" spans="1:12" ht="25.15" x14ac:dyDescent="0.4">
      <c r="A67" s="43"/>
      <c r="B67" s="43"/>
      <c r="C67" s="44"/>
      <c r="D67" s="18">
        <v>65</v>
      </c>
      <c r="E67" s="18" t="s">
        <v>168</v>
      </c>
      <c r="F67" s="18" t="s">
        <v>364</v>
      </c>
      <c r="G67" s="19">
        <f t="shared" si="5"/>
        <v>879.99777500000016</v>
      </c>
      <c r="H67" s="25">
        <v>879.99720000000002</v>
      </c>
      <c r="I67" s="21">
        <f t="shared" ref="I67:I130" si="6">(H67-G67)/G67*10^6</f>
        <v>-0.65341074315770875</v>
      </c>
      <c r="J67" s="26">
        <v>1.04</v>
      </c>
      <c r="K67" s="27">
        <v>3597</v>
      </c>
      <c r="L67" s="24">
        <f t="shared" si="1"/>
        <v>1.4031011773645492E-3</v>
      </c>
    </row>
    <row r="68" spans="1:12" ht="25.15" x14ac:dyDescent="0.4">
      <c r="A68" s="43"/>
      <c r="B68" s="43"/>
      <c r="C68" s="44"/>
      <c r="D68" s="18">
        <v>66</v>
      </c>
      <c r="E68" s="18" t="s">
        <v>41</v>
      </c>
      <c r="F68" s="18" t="s">
        <v>364</v>
      </c>
      <c r="G68" s="19">
        <f>G62-1.0078</f>
        <v>843.95085000000006</v>
      </c>
      <c r="H68" s="25">
        <v>843.95280000000002</v>
      </c>
      <c r="I68" s="21">
        <f t="shared" si="6"/>
        <v>2.3105610948377588</v>
      </c>
      <c r="J68" s="26">
        <v>1.016</v>
      </c>
      <c r="K68" s="27">
        <v>32210</v>
      </c>
      <c r="L68" s="24">
        <f t="shared" ref="L68:L131" si="7">K68/2563607</f>
        <v>1.2564328307732036E-2</v>
      </c>
    </row>
    <row r="69" spans="1:12" ht="25.15" x14ac:dyDescent="0.4">
      <c r="A69" s="43"/>
      <c r="B69" s="43"/>
      <c r="C69" s="44"/>
      <c r="D69" s="18">
        <v>67</v>
      </c>
      <c r="E69" s="18" t="s">
        <v>169</v>
      </c>
      <c r="F69" s="18" t="s">
        <v>364</v>
      </c>
      <c r="G69" s="19">
        <f>G63-1.0078</f>
        <v>850.95867500000008</v>
      </c>
      <c r="H69" s="25">
        <v>850.96299999999997</v>
      </c>
      <c r="I69" s="21">
        <f t="shared" si="6"/>
        <v>5.0825029780449373</v>
      </c>
      <c r="J69" s="26">
        <v>1.02</v>
      </c>
      <c r="K69" s="27">
        <v>3891</v>
      </c>
      <c r="L69" s="24">
        <f t="shared" si="7"/>
        <v>1.5177833419865057E-3</v>
      </c>
    </row>
    <row r="70" spans="1:12" ht="25.15" x14ac:dyDescent="0.4">
      <c r="A70" s="43"/>
      <c r="B70" s="43"/>
      <c r="C70" s="44"/>
      <c r="D70" s="18">
        <v>68</v>
      </c>
      <c r="E70" s="18" t="s">
        <v>43</v>
      </c>
      <c r="F70" s="18" t="s">
        <v>364</v>
      </c>
      <c r="G70" s="19">
        <f t="shared" ref="G70" si="8">G64-1.0078</f>
        <v>857.96650000000011</v>
      </c>
      <c r="H70" s="25">
        <v>857.96979999999996</v>
      </c>
      <c r="I70" s="21">
        <f t="shared" si="6"/>
        <v>3.8463040221893894</v>
      </c>
      <c r="J70" s="26">
        <v>1.0269999999999999</v>
      </c>
      <c r="K70" s="27">
        <v>25365</v>
      </c>
      <c r="L70" s="24">
        <f t="shared" si="7"/>
        <v>9.8942622640677772E-3</v>
      </c>
    </row>
    <row r="71" spans="1:12" ht="25.15" x14ac:dyDescent="0.4">
      <c r="A71" s="43"/>
      <c r="B71" s="43"/>
      <c r="C71" s="44"/>
      <c r="D71" s="18">
        <v>69</v>
      </c>
      <c r="E71" s="18" t="s">
        <v>170</v>
      </c>
      <c r="F71" s="18" t="s">
        <v>364</v>
      </c>
      <c r="G71" s="19">
        <f>G66-1.0078</f>
        <v>871.98215000000016</v>
      </c>
      <c r="H71" s="25">
        <v>871.9864</v>
      </c>
      <c r="I71" s="21">
        <f t="shared" si="6"/>
        <v>4.8739529815405707</v>
      </c>
      <c r="J71" s="26">
        <v>1.0349999999999999</v>
      </c>
      <c r="K71" s="27">
        <v>4886</v>
      </c>
      <c r="L71" s="24">
        <f t="shared" si="7"/>
        <v>1.9059083549077529E-3</v>
      </c>
    </row>
    <row r="72" spans="1:12" ht="25.15" x14ac:dyDescent="0.4">
      <c r="A72" s="43"/>
      <c r="B72" s="43"/>
      <c r="C72" s="44"/>
      <c r="D72" s="18">
        <v>70</v>
      </c>
      <c r="E72" s="18" t="s">
        <v>171</v>
      </c>
      <c r="F72" s="18" t="s">
        <v>364</v>
      </c>
      <c r="G72" s="19">
        <f>G71+14.01565</f>
        <v>885.99780000000021</v>
      </c>
      <c r="H72" s="25">
        <v>886.00239999999997</v>
      </c>
      <c r="I72" s="21">
        <f t="shared" si="6"/>
        <v>5.191886480705481</v>
      </c>
      <c r="J72" s="26">
        <v>1.0429999999999999</v>
      </c>
      <c r="K72" s="27">
        <v>9683</v>
      </c>
      <c r="L72" s="24">
        <f t="shared" si="7"/>
        <v>3.7771000001170225E-3</v>
      </c>
    </row>
    <row r="73" spans="1:12" ht="25.15" x14ac:dyDescent="0.4">
      <c r="A73" s="43"/>
      <c r="B73" s="43"/>
      <c r="C73" s="44"/>
      <c r="D73" s="18">
        <v>71</v>
      </c>
      <c r="E73" s="18" t="s">
        <v>172</v>
      </c>
      <c r="F73" s="18" t="s">
        <v>364</v>
      </c>
      <c r="G73" s="19">
        <f>G72+14.01565/2</f>
        <v>893.00562500000024</v>
      </c>
      <c r="H73" s="25">
        <v>893.01</v>
      </c>
      <c r="I73" s="21">
        <f t="shared" si="6"/>
        <v>4.8991852652153618</v>
      </c>
      <c r="J73" s="26">
        <v>1.046</v>
      </c>
      <c r="K73" s="27">
        <v>1093</v>
      </c>
      <c r="L73" s="24">
        <f t="shared" si="7"/>
        <v>4.2635240112856614E-4</v>
      </c>
    </row>
    <row r="74" spans="1:12" ht="25.15" x14ac:dyDescent="0.4">
      <c r="A74" s="43"/>
      <c r="B74" s="43"/>
      <c r="C74" s="44"/>
      <c r="D74" s="18">
        <v>72</v>
      </c>
      <c r="E74" s="18" t="s">
        <v>173</v>
      </c>
      <c r="F74" s="18" t="s">
        <v>364</v>
      </c>
      <c r="G74" s="19">
        <f>G73+14.01565/2</f>
        <v>900.01345000000026</v>
      </c>
      <c r="H74" s="25">
        <v>900.01</v>
      </c>
      <c r="I74" s="21">
        <f t="shared" si="6"/>
        <v>-3.8332760474533423</v>
      </c>
      <c r="J74" s="26">
        <v>1.052</v>
      </c>
      <c r="K74" s="27">
        <v>1005</v>
      </c>
      <c r="L74" s="24">
        <f t="shared" si="7"/>
        <v>3.9202576681995329E-4</v>
      </c>
    </row>
    <row r="75" spans="1:12" ht="25.15" x14ac:dyDescent="0.4">
      <c r="A75" s="43"/>
      <c r="B75" s="43"/>
      <c r="C75" s="44"/>
      <c r="D75" s="18">
        <v>73</v>
      </c>
      <c r="E75" s="18" t="s">
        <v>174</v>
      </c>
      <c r="F75" s="18" t="s">
        <v>364</v>
      </c>
      <c r="G75" s="19">
        <f>G62+14.01561/2+2.0156</f>
        <v>853.98205499999995</v>
      </c>
      <c r="H75" s="25">
        <v>853.97889999999995</v>
      </c>
      <c r="I75" s="21">
        <f t="shared" si="6"/>
        <v>-3.6944570222760356</v>
      </c>
      <c r="J75" s="26">
        <v>1.0129999999999999</v>
      </c>
      <c r="K75" s="27">
        <v>4072</v>
      </c>
      <c r="L75" s="24">
        <f t="shared" si="7"/>
        <v>1.5883869875530845E-3</v>
      </c>
    </row>
    <row r="76" spans="1:12" ht="25.15" x14ac:dyDescent="0.4">
      <c r="A76" s="43">
        <v>8</v>
      </c>
      <c r="B76" s="43" t="s">
        <v>175</v>
      </c>
      <c r="C76" s="44">
        <v>8.4</v>
      </c>
      <c r="D76" s="18">
        <v>74</v>
      </c>
      <c r="E76" s="18" t="s">
        <v>45</v>
      </c>
      <c r="F76" s="18" t="s">
        <v>364</v>
      </c>
      <c r="G76" s="19">
        <f>G75-1.0078</f>
        <v>852.97425499999997</v>
      </c>
      <c r="H76" s="25">
        <v>852.97919999999999</v>
      </c>
      <c r="I76" s="21">
        <f t="shared" si="6"/>
        <v>5.7973613752511532</v>
      </c>
      <c r="J76" s="26">
        <v>1.0309999999999999</v>
      </c>
      <c r="K76" s="27">
        <v>17059</v>
      </c>
      <c r="L76" s="24">
        <f t="shared" si="7"/>
        <v>6.6542960758025705E-3</v>
      </c>
    </row>
    <row r="77" spans="1:12" ht="25.15" x14ac:dyDescent="0.4">
      <c r="A77" s="43"/>
      <c r="B77" s="43"/>
      <c r="C77" s="44"/>
      <c r="D77" s="18">
        <v>75</v>
      </c>
      <c r="E77" s="18" t="s">
        <v>46</v>
      </c>
      <c r="F77" s="18" t="s">
        <v>364</v>
      </c>
      <c r="G77" s="19">
        <f>G76+14.01565</f>
        <v>866.98990500000002</v>
      </c>
      <c r="H77" s="25">
        <v>866.98800000000006</v>
      </c>
      <c r="I77" s="21">
        <f t="shared" si="6"/>
        <v>-2.1972574178533075</v>
      </c>
      <c r="J77" s="26">
        <v>1.0389999999999999</v>
      </c>
      <c r="K77" s="27">
        <v>13400</v>
      </c>
      <c r="L77" s="24">
        <f t="shared" si="7"/>
        <v>5.2270102242660439E-3</v>
      </c>
    </row>
    <row r="78" spans="1:12" ht="25.15" x14ac:dyDescent="0.4">
      <c r="A78" s="43">
        <v>9</v>
      </c>
      <c r="B78" s="43" t="s">
        <v>176</v>
      </c>
      <c r="C78" s="44">
        <v>8.1999999999999993</v>
      </c>
      <c r="D78" s="18">
        <v>76</v>
      </c>
      <c r="E78" s="18" t="s">
        <v>47</v>
      </c>
      <c r="F78" s="18" t="s">
        <v>364</v>
      </c>
      <c r="G78" s="19">
        <v>873.47079999999994</v>
      </c>
      <c r="H78" s="25">
        <v>873.47379999999998</v>
      </c>
      <c r="I78" s="21">
        <f t="shared" si="6"/>
        <v>3.4345738862051789</v>
      </c>
      <c r="J78" s="26">
        <v>1.0249999999999999</v>
      </c>
      <c r="K78" s="27">
        <v>25344</v>
      </c>
      <c r="L78" s="24">
        <f t="shared" si="7"/>
        <v>9.8860706808804946E-3</v>
      </c>
    </row>
    <row r="79" spans="1:12" ht="25.15" x14ac:dyDescent="0.4">
      <c r="A79" s="43"/>
      <c r="B79" s="43"/>
      <c r="C79" s="44"/>
      <c r="D79" s="18">
        <v>77</v>
      </c>
      <c r="E79" s="18" t="s">
        <v>48</v>
      </c>
      <c r="F79" s="18" t="s">
        <v>364</v>
      </c>
      <c r="G79" s="19">
        <v>887.48639999999989</v>
      </c>
      <c r="H79" s="25">
        <v>887.48979999999995</v>
      </c>
      <c r="I79" s="21">
        <f t="shared" si="6"/>
        <v>3.8310446222680432</v>
      </c>
      <c r="J79" s="26">
        <v>1.04</v>
      </c>
      <c r="K79" s="27">
        <v>19787</v>
      </c>
      <c r="L79" s="24">
        <f t="shared" si="7"/>
        <v>7.7184217393695678E-3</v>
      </c>
    </row>
    <row r="80" spans="1:12" ht="25.15" x14ac:dyDescent="0.4">
      <c r="A80" s="43"/>
      <c r="B80" s="43"/>
      <c r="C80" s="44"/>
      <c r="D80" s="18">
        <v>78</v>
      </c>
      <c r="E80" s="18" t="s">
        <v>177</v>
      </c>
      <c r="F80" s="18" t="s">
        <v>364</v>
      </c>
      <c r="G80" s="19">
        <f>G78-1.0078</f>
        <v>872.46299999999997</v>
      </c>
      <c r="H80" s="25">
        <v>872.46519999999998</v>
      </c>
      <c r="I80" s="21">
        <f t="shared" si="6"/>
        <v>2.5215969044145012</v>
      </c>
      <c r="J80" s="26">
        <v>1.026</v>
      </c>
      <c r="K80" s="27">
        <v>2784</v>
      </c>
      <c r="L80" s="24">
        <f t="shared" si="7"/>
        <v>1.0859698853997511E-3</v>
      </c>
    </row>
    <row r="81" spans="1:12" ht="25.15" x14ac:dyDescent="0.4">
      <c r="A81" s="43"/>
      <c r="B81" s="43"/>
      <c r="C81" s="44"/>
      <c r="D81" s="18">
        <v>79</v>
      </c>
      <c r="E81" s="18" t="s">
        <v>178</v>
      </c>
      <c r="F81" s="18" t="s">
        <v>364</v>
      </c>
      <c r="G81" s="19">
        <f>G79-1.0078</f>
        <v>886.47859999999991</v>
      </c>
      <c r="H81" s="25">
        <v>886.48069999999996</v>
      </c>
      <c r="I81" s="21">
        <f t="shared" si="6"/>
        <v>2.3689235138234483</v>
      </c>
      <c r="J81" s="26">
        <v>1.0369999999999999</v>
      </c>
      <c r="K81" s="27">
        <v>4424</v>
      </c>
      <c r="L81" s="24">
        <f t="shared" si="7"/>
        <v>1.7256935247875356E-3</v>
      </c>
    </row>
    <row r="82" spans="1:12" ht="25.15" x14ac:dyDescent="0.4">
      <c r="A82" s="43">
        <v>10</v>
      </c>
      <c r="B82" s="46" t="s">
        <v>179</v>
      </c>
      <c r="C82" s="47">
        <v>5.43</v>
      </c>
      <c r="D82" s="18">
        <v>80</v>
      </c>
      <c r="E82" s="17" t="s">
        <v>180</v>
      </c>
      <c r="F82" s="18" t="s">
        <v>364</v>
      </c>
      <c r="G82" s="19">
        <f>G83-7.00785</f>
        <v>741.90220000000011</v>
      </c>
      <c r="H82" s="25">
        <v>741.90300000000002</v>
      </c>
      <c r="I82" s="21">
        <f t="shared" si="6"/>
        <v>1.0783092433380981</v>
      </c>
      <c r="J82" s="26">
        <v>0.90100000000000002</v>
      </c>
      <c r="K82" s="27">
        <v>10176</v>
      </c>
      <c r="L82" s="24">
        <f t="shared" si="7"/>
        <v>3.9694071673232285E-3</v>
      </c>
    </row>
    <row r="83" spans="1:12" ht="25.15" x14ac:dyDescent="0.4">
      <c r="A83" s="43"/>
      <c r="B83" s="46"/>
      <c r="C83" s="47"/>
      <c r="D83" s="18">
        <v>81</v>
      </c>
      <c r="E83" s="17" t="s">
        <v>181</v>
      </c>
      <c r="F83" s="18" t="s">
        <v>364</v>
      </c>
      <c r="G83" s="19">
        <f>G84-7.00785</f>
        <v>748.91005000000007</v>
      </c>
      <c r="H83" s="25">
        <v>748.91560000000004</v>
      </c>
      <c r="I83" s="21">
        <f t="shared" si="6"/>
        <v>7.4107698247220446</v>
      </c>
      <c r="J83" s="26">
        <v>0.90200000000000002</v>
      </c>
      <c r="K83" s="27">
        <v>2953</v>
      </c>
      <c r="L83" s="24">
        <f t="shared" si="7"/>
        <v>1.1518926262878827E-3</v>
      </c>
    </row>
    <row r="84" spans="1:12" ht="25.15" x14ac:dyDescent="0.4">
      <c r="A84" s="43"/>
      <c r="B84" s="46"/>
      <c r="C84" s="47"/>
      <c r="D84" s="18">
        <v>82</v>
      </c>
      <c r="E84" s="17" t="s">
        <v>49</v>
      </c>
      <c r="F84" s="18" t="s">
        <v>364</v>
      </c>
      <c r="G84" s="19">
        <v>755.91790000000003</v>
      </c>
      <c r="H84" s="25">
        <v>755.92070000000001</v>
      </c>
      <c r="I84" s="21">
        <f t="shared" si="6"/>
        <v>3.7041059617443421</v>
      </c>
      <c r="J84" s="26">
        <v>0.91</v>
      </c>
      <c r="K84" s="27">
        <v>502949</v>
      </c>
      <c r="L84" s="24">
        <f t="shared" si="7"/>
        <v>0.19618802726002854</v>
      </c>
    </row>
    <row r="85" spans="1:12" ht="25.15" x14ac:dyDescent="0.4">
      <c r="A85" s="43"/>
      <c r="B85" s="46"/>
      <c r="C85" s="47"/>
      <c r="D85" s="18">
        <v>83</v>
      </c>
      <c r="E85" s="17" t="s">
        <v>182</v>
      </c>
      <c r="F85" s="18" t="s">
        <v>364</v>
      </c>
      <c r="G85" s="19">
        <f>G86-7.00785</f>
        <v>762.92574999999999</v>
      </c>
      <c r="H85" s="25">
        <v>762.92669999999998</v>
      </c>
      <c r="I85" s="21">
        <f t="shared" si="6"/>
        <v>1.2452063650871716</v>
      </c>
      <c r="J85" s="26">
        <v>0.91700000000000004</v>
      </c>
      <c r="K85" s="27">
        <v>7828</v>
      </c>
      <c r="L85" s="24">
        <f t="shared" si="7"/>
        <v>3.0535101519070591E-3</v>
      </c>
    </row>
    <row r="86" spans="1:12" ht="25.15" x14ac:dyDescent="0.4">
      <c r="A86" s="43"/>
      <c r="B86" s="46"/>
      <c r="C86" s="47"/>
      <c r="D86" s="18">
        <v>84</v>
      </c>
      <c r="E86" s="17" t="s">
        <v>51</v>
      </c>
      <c r="F86" s="18" t="s">
        <v>364</v>
      </c>
      <c r="G86" s="19">
        <v>769.93359999999996</v>
      </c>
      <c r="H86" s="25">
        <v>769.93679999999995</v>
      </c>
      <c r="I86" s="21">
        <f t="shared" si="6"/>
        <v>4.1562025608345214</v>
      </c>
      <c r="J86" s="26">
        <v>0.92200000000000004</v>
      </c>
      <c r="K86" s="27">
        <v>86976</v>
      </c>
      <c r="L86" s="24">
        <f t="shared" si="7"/>
        <v>3.3927197109385333E-2</v>
      </c>
    </row>
    <row r="87" spans="1:12" ht="25.15" x14ac:dyDescent="0.4">
      <c r="A87" s="43"/>
      <c r="B87" s="46"/>
      <c r="C87" s="47"/>
      <c r="D87" s="18">
        <v>85</v>
      </c>
      <c r="E87" s="17" t="s">
        <v>183</v>
      </c>
      <c r="F87" s="18" t="s">
        <v>364</v>
      </c>
      <c r="G87" s="19">
        <f>G86+7.00785</f>
        <v>776.94144999999992</v>
      </c>
      <c r="H87" s="25">
        <v>776.94110000000001</v>
      </c>
      <c r="I87" s="21">
        <f t="shared" si="6"/>
        <v>-0.45048439610493535</v>
      </c>
      <c r="J87" s="26">
        <v>0.93</v>
      </c>
      <c r="K87" s="27">
        <v>7149</v>
      </c>
      <c r="L87" s="24">
        <f t="shared" si="7"/>
        <v>2.7886489621849215E-3</v>
      </c>
    </row>
    <row r="88" spans="1:12" ht="25.15" x14ac:dyDescent="0.4">
      <c r="A88" s="43"/>
      <c r="B88" s="46"/>
      <c r="C88" s="47"/>
      <c r="D88" s="18">
        <v>86</v>
      </c>
      <c r="E88" s="17" t="s">
        <v>52</v>
      </c>
      <c r="F88" s="18" t="s">
        <v>364</v>
      </c>
      <c r="G88" s="19">
        <f>G87+7.00785</f>
        <v>783.94929999999988</v>
      </c>
      <c r="H88" s="25">
        <v>783.94989999999996</v>
      </c>
      <c r="I88" s="21">
        <f t="shared" si="6"/>
        <v>0.7653556168450707</v>
      </c>
      <c r="J88" s="26">
        <v>0.93600000000000005</v>
      </c>
      <c r="K88" s="27">
        <v>39374</v>
      </c>
      <c r="L88" s="24">
        <f t="shared" si="7"/>
        <v>1.5358828400765016E-2</v>
      </c>
    </row>
    <row r="89" spans="1:12" ht="25.15" x14ac:dyDescent="0.4">
      <c r="A89" s="43"/>
      <c r="B89" s="46"/>
      <c r="C89" s="47"/>
      <c r="D89" s="18">
        <v>87</v>
      </c>
      <c r="E89" s="17" t="s">
        <v>53</v>
      </c>
      <c r="F89" s="18" t="s">
        <v>364</v>
      </c>
      <c r="G89" s="19">
        <f>G88+7.00785</f>
        <v>790.95714999999984</v>
      </c>
      <c r="H89" s="25">
        <v>790.95640000000003</v>
      </c>
      <c r="I89" s="21">
        <f t="shared" si="6"/>
        <v>-0.94821824394878373</v>
      </c>
      <c r="J89" s="26">
        <v>0.94399999999999995</v>
      </c>
      <c r="K89" s="27">
        <v>32748</v>
      </c>
      <c r="L89" s="24">
        <f t="shared" si="7"/>
        <v>1.2774188867482418E-2</v>
      </c>
    </row>
    <row r="90" spans="1:12" ht="25.15" x14ac:dyDescent="0.4">
      <c r="A90" s="43"/>
      <c r="B90" s="46"/>
      <c r="C90" s="47"/>
      <c r="D90" s="18">
        <v>88</v>
      </c>
      <c r="E90" s="17" t="s">
        <v>50</v>
      </c>
      <c r="F90" s="18" t="s">
        <v>364</v>
      </c>
      <c r="G90" s="19">
        <f>G84-1.0078</f>
        <v>754.91010000000006</v>
      </c>
      <c r="H90" s="25">
        <v>754.91250000000002</v>
      </c>
      <c r="I90" s="21">
        <f t="shared" si="6"/>
        <v>3.1791865017648919</v>
      </c>
      <c r="J90" s="26">
        <v>0.91300000000000003</v>
      </c>
      <c r="K90" s="27">
        <v>16389</v>
      </c>
      <c r="L90" s="24">
        <f t="shared" si="7"/>
        <v>6.3929455645892683E-3</v>
      </c>
    </row>
    <row r="91" spans="1:12" ht="25.15" x14ac:dyDescent="0.4">
      <c r="A91" s="43"/>
      <c r="B91" s="46"/>
      <c r="C91" s="47"/>
      <c r="D91" s="18">
        <v>89</v>
      </c>
      <c r="E91" s="17" t="s">
        <v>184</v>
      </c>
      <c r="F91" s="18" t="s">
        <v>364</v>
      </c>
      <c r="G91" s="19">
        <f>G86-1.0078</f>
        <v>768.92579999999998</v>
      </c>
      <c r="H91" s="25">
        <v>768.93010000000004</v>
      </c>
      <c r="I91" s="21">
        <f t="shared" si="6"/>
        <v>5.5922170904624089</v>
      </c>
      <c r="J91" s="26">
        <v>0.92900000000000005</v>
      </c>
      <c r="K91" s="27">
        <v>4784</v>
      </c>
      <c r="L91" s="24">
        <f t="shared" si="7"/>
        <v>1.8661206651409518E-3</v>
      </c>
    </row>
    <row r="92" spans="1:12" ht="25.15" x14ac:dyDescent="0.4">
      <c r="A92" s="43"/>
      <c r="B92" s="46"/>
      <c r="C92" s="47"/>
      <c r="D92" s="18">
        <v>90</v>
      </c>
      <c r="E92" s="17" t="s">
        <v>185</v>
      </c>
      <c r="F92" s="18" t="s">
        <v>364</v>
      </c>
      <c r="G92" s="19">
        <f>G88-1.0078</f>
        <v>782.94149999999991</v>
      </c>
      <c r="H92" s="25">
        <v>782.94539999999995</v>
      </c>
      <c r="I92" s="21">
        <f t="shared" si="6"/>
        <v>4.9812150716805821</v>
      </c>
      <c r="J92" s="26">
        <v>0.93700000000000006</v>
      </c>
      <c r="K92" s="27">
        <v>8378</v>
      </c>
      <c r="L92" s="24">
        <f t="shared" si="7"/>
        <v>3.2680516163358891E-3</v>
      </c>
    </row>
    <row r="93" spans="1:12" ht="25.15" x14ac:dyDescent="0.4">
      <c r="A93" s="43"/>
      <c r="B93" s="46"/>
      <c r="C93" s="47"/>
      <c r="D93" s="18">
        <v>91</v>
      </c>
      <c r="E93" s="17" t="s">
        <v>186</v>
      </c>
      <c r="F93" s="18" t="s">
        <v>364</v>
      </c>
      <c r="G93" s="19">
        <v>789.94934999999987</v>
      </c>
      <c r="H93" s="25">
        <v>789.95129999999995</v>
      </c>
      <c r="I93" s="21">
        <f t="shared" si="6"/>
        <v>2.4685126965152189</v>
      </c>
      <c r="J93" s="26">
        <v>0.94199999999999995</v>
      </c>
      <c r="K93" s="27">
        <v>12730</v>
      </c>
      <c r="L93" s="24">
        <f t="shared" si="7"/>
        <v>4.9656597130527417E-3</v>
      </c>
    </row>
    <row r="94" spans="1:12" ht="25.15" x14ac:dyDescent="0.4">
      <c r="A94" s="43"/>
      <c r="B94" s="46"/>
      <c r="C94" s="47"/>
      <c r="D94" s="18">
        <v>92</v>
      </c>
      <c r="E94" s="17" t="s">
        <v>54</v>
      </c>
      <c r="F94" s="18" t="s">
        <v>364</v>
      </c>
      <c r="G94" s="19">
        <v>796.95719999999983</v>
      </c>
      <c r="H94" s="25">
        <v>796.95820000000003</v>
      </c>
      <c r="I94" s="21">
        <f t="shared" si="6"/>
        <v>1.2547725275632455</v>
      </c>
      <c r="J94" s="26">
        <v>0.95099999999999996</v>
      </c>
      <c r="K94" s="27">
        <v>58958</v>
      </c>
      <c r="L94" s="24">
        <f t="shared" si="7"/>
        <v>2.2998064835990852E-2</v>
      </c>
    </row>
    <row r="95" spans="1:12" ht="25.15" x14ac:dyDescent="0.4">
      <c r="A95" s="43"/>
      <c r="B95" s="46"/>
      <c r="C95" s="47"/>
      <c r="D95" s="18">
        <v>93</v>
      </c>
      <c r="E95" s="17" t="s">
        <v>187</v>
      </c>
      <c r="F95" s="18" t="s">
        <v>364</v>
      </c>
      <c r="G95" s="19">
        <f>G94+7.00785</f>
        <v>803.96504999999979</v>
      </c>
      <c r="H95" s="25">
        <v>803.96680000000003</v>
      </c>
      <c r="I95" s="21">
        <f t="shared" si="6"/>
        <v>2.1767115377003461</v>
      </c>
      <c r="J95" s="26">
        <v>0.95899999999999996</v>
      </c>
      <c r="K95" s="27">
        <v>7257</v>
      </c>
      <c r="L95" s="24">
        <f t="shared" si="7"/>
        <v>2.8307771042909461E-3</v>
      </c>
    </row>
    <row r="96" spans="1:12" ht="25.15" x14ac:dyDescent="0.4">
      <c r="A96" s="43">
        <v>11</v>
      </c>
      <c r="B96" s="46" t="s">
        <v>188</v>
      </c>
      <c r="C96" s="47">
        <v>6.94</v>
      </c>
      <c r="D96" s="18">
        <v>94</v>
      </c>
      <c r="E96" s="17" t="s">
        <v>189</v>
      </c>
      <c r="F96" s="18" t="s">
        <v>364</v>
      </c>
      <c r="G96" s="19">
        <f>G97-7.00785</f>
        <v>720.89700000000005</v>
      </c>
      <c r="H96" s="25">
        <v>720.89930000000004</v>
      </c>
      <c r="I96" s="21">
        <f t="shared" si="6"/>
        <v>3.1904696509918709</v>
      </c>
      <c r="J96" s="26">
        <v>0.88600000000000001</v>
      </c>
      <c r="K96" s="27">
        <v>14693</v>
      </c>
      <c r="L96" s="24">
        <f t="shared" si="7"/>
        <v>5.7313777033687298E-3</v>
      </c>
    </row>
    <row r="97" spans="1:12" ht="25.15" x14ac:dyDescent="0.4">
      <c r="A97" s="43"/>
      <c r="B97" s="46"/>
      <c r="C97" s="47"/>
      <c r="D97" s="18">
        <v>95</v>
      </c>
      <c r="E97" s="17" t="s">
        <v>190</v>
      </c>
      <c r="F97" s="18" t="s">
        <v>364</v>
      </c>
      <c r="G97" s="19">
        <f>G98-7.00785</f>
        <v>727.90485000000001</v>
      </c>
      <c r="H97" s="25">
        <v>727.90499999999997</v>
      </c>
      <c r="I97" s="21">
        <f t="shared" si="6"/>
        <v>0.20607088957072742</v>
      </c>
      <c r="J97" s="26">
        <v>0.88800000000000001</v>
      </c>
      <c r="K97" s="27">
        <v>1903</v>
      </c>
      <c r="L97" s="24">
        <f t="shared" si="7"/>
        <v>7.4231346692375235E-4</v>
      </c>
    </row>
    <row r="98" spans="1:12" ht="25.15" x14ac:dyDescent="0.4">
      <c r="A98" s="43"/>
      <c r="B98" s="46"/>
      <c r="C98" s="47"/>
      <c r="D98" s="18">
        <v>96</v>
      </c>
      <c r="E98" s="17" t="s">
        <v>55</v>
      </c>
      <c r="F98" s="18" t="s">
        <v>364</v>
      </c>
      <c r="G98" s="19">
        <v>734.91269999999997</v>
      </c>
      <c r="H98" s="25">
        <v>734.91399999999999</v>
      </c>
      <c r="I98" s="21">
        <f t="shared" si="6"/>
        <v>1.7689175871021603</v>
      </c>
      <c r="J98" s="26">
        <v>0.89600000000000002</v>
      </c>
      <c r="K98" s="27">
        <v>448855</v>
      </c>
      <c r="L98" s="24">
        <f t="shared" si="7"/>
        <v>0.17508728912036831</v>
      </c>
    </row>
    <row r="99" spans="1:12" ht="25.15" x14ac:dyDescent="0.4">
      <c r="A99" s="43"/>
      <c r="B99" s="46"/>
      <c r="C99" s="47"/>
      <c r="D99" s="18">
        <v>97</v>
      </c>
      <c r="E99" s="17" t="s">
        <v>191</v>
      </c>
      <c r="F99" s="18" t="s">
        <v>364</v>
      </c>
      <c r="G99" s="19">
        <f>G98+7.00785</f>
        <v>741.92054999999993</v>
      </c>
      <c r="H99" s="25">
        <v>741.92150000000004</v>
      </c>
      <c r="I99" s="21">
        <f t="shared" si="6"/>
        <v>1.2804605561910787</v>
      </c>
      <c r="J99" s="26">
        <v>0.90400000000000003</v>
      </c>
      <c r="K99" s="27">
        <v>21035</v>
      </c>
      <c r="L99" s="24">
        <f t="shared" si="7"/>
        <v>8.2052358259280776E-3</v>
      </c>
    </row>
    <row r="100" spans="1:12" ht="25.15" x14ac:dyDescent="0.4">
      <c r="A100" s="43"/>
      <c r="B100" s="46"/>
      <c r="C100" s="47"/>
      <c r="D100" s="18">
        <v>98</v>
      </c>
      <c r="E100" s="17" t="s">
        <v>57</v>
      </c>
      <c r="F100" s="18" t="s">
        <v>364</v>
      </c>
      <c r="G100" s="19">
        <f>G99+7.00785</f>
        <v>748.9283999999999</v>
      </c>
      <c r="H100" s="25">
        <v>748.92909999999995</v>
      </c>
      <c r="I100" s="21">
        <f t="shared" si="6"/>
        <v>0.93466878816674515</v>
      </c>
      <c r="J100" s="26">
        <v>0.90900000000000003</v>
      </c>
      <c r="K100" s="27">
        <v>130124</v>
      </c>
      <c r="L100" s="24">
        <f t="shared" si="7"/>
        <v>5.0758170031521992E-2</v>
      </c>
    </row>
    <row r="101" spans="1:12" ht="25.15" x14ac:dyDescent="0.4">
      <c r="A101" s="43"/>
      <c r="B101" s="46"/>
      <c r="C101" s="47"/>
      <c r="D101" s="18">
        <v>99</v>
      </c>
      <c r="E101" s="17" t="s">
        <v>192</v>
      </c>
      <c r="F101" s="18" t="s">
        <v>364</v>
      </c>
      <c r="G101" s="19">
        <f>G100+14.01565/2</f>
        <v>755.93622499999992</v>
      </c>
      <c r="H101" s="25">
        <v>755.92899999999997</v>
      </c>
      <c r="I101" s="21">
        <f t="shared" si="6"/>
        <v>-9.5576845784160209</v>
      </c>
      <c r="J101" s="26">
        <v>0.91600000000000004</v>
      </c>
      <c r="K101" s="27">
        <v>42296</v>
      </c>
      <c r="L101" s="24">
        <f t="shared" si="7"/>
        <v>1.6498628689966911E-2</v>
      </c>
    </row>
    <row r="102" spans="1:12" ht="25.15" x14ac:dyDescent="0.4">
      <c r="A102" s="43"/>
      <c r="B102" s="46"/>
      <c r="C102" s="47"/>
      <c r="D102" s="18">
        <v>100</v>
      </c>
      <c r="E102" s="17" t="s">
        <v>58</v>
      </c>
      <c r="F102" s="18" t="s">
        <v>364</v>
      </c>
      <c r="G102" s="19">
        <v>762.94409999999982</v>
      </c>
      <c r="H102" s="25">
        <v>762.94470000000001</v>
      </c>
      <c r="I102" s="21">
        <f t="shared" si="6"/>
        <v>0.78642721031652041</v>
      </c>
      <c r="J102" s="26">
        <v>0.92400000000000004</v>
      </c>
      <c r="K102" s="27">
        <v>44086</v>
      </c>
      <c r="L102" s="24">
        <f t="shared" si="7"/>
        <v>1.7196863637835284E-2</v>
      </c>
    </row>
    <row r="103" spans="1:12" ht="25.15" x14ac:dyDescent="0.4">
      <c r="A103" s="43"/>
      <c r="B103" s="46"/>
      <c r="C103" s="47"/>
      <c r="D103" s="18">
        <v>101</v>
      </c>
      <c r="E103" s="17" t="s">
        <v>59</v>
      </c>
      <c r="F103" s="18" t="s">
        <v>364</v>
      </c>
      <c r="G103" s="19">
        <v>769.95309999999995</v>
      </c>
      <c r="H103" s="25">
        <v>769.95129999999995</v>
      </c>
      <c r="I103" s="21">
        <f t="shared" si="6"/>
        <v>-2.3378047312270196</v>
      </c>
      <c r="J103" s="26">
        <v>0.93100000000000005</v>
      </c>
      <c r="K103" s="27">
        <v>45422</v>
      </c>
      <c r="L103" s="24">
        <f t="shared" si="7"/>
        <v>1.7718004358702407E-2</v>
      </c>
    </row>
    <row r="104" spans="1:12" ht="25.15" x14ac:dyDescent="0.4">
      <c r="A104" s="43"/>
      <c r="B104" s="46"/>
      <c r="C104" s="47"/>
      <c r="D104" s="18">
        <v>102</v>
      </c>
      <c r="E104" s="17" t="s">
        <v>56</v>
      </c>
      <c r="F104" s="18" t="s">
        <v>364</v>
      </c>
      <c r="G104" s="19">
        <f>G98-1.0078</f>
        <v>733.9049</v>
      </c>
      <c r="H104" s="25">
        <v>733.90499999999997</v>
      </c>
      <c r="I104" s="21">
        <f t="shared" si="6"/>
        <v>0.13625743604504881</v>
      </c>
      <c r="J104" s="26">
        <v>0.89800000000000002</v>
      </c>
      <c r="K104" s="27">
        <v>17187</v>
      </c>
      <c r="L104" s="24">
        <f t="shared" si="7"/>
        <v>6.7042257257060069E-3</v>
      </c>
    </row>
    <row r="105" spans="1:12" ht="25.15" x14ac:dyDescent="0.4">
      <c r="A105" s="43"/>
      <c r="B105" s="46"/>
      <c r="C105" s="47"/>
      <c r="D105" s="18">
        <v>103</v>
      </c>
      <c r="E105" s="17" t="s">
        <v>193</v>
      </c>
      <c r="F105" s="18" t="s">
        <v>364</v>
      </c>
      <c r="G105" s="19">
        <f>G100-1.0078</f>
        <v>747.92059999999992</v>
      </c>
      <c r="H105" s="25">
        <v>747.92169999999999</v>
      </c>
      <c r="I105" s="21">
        <f t="shared" si="6"/>
        <v>1.4707443545009165</v>
      </c>
      <c r="J105" s="26">
        <v>0.90800000000000003</v>
      </c>
      <c r="K105" s="27">
        <v>11938</v>
      </c>
      <c r="L105" s="24">
        <f t="shared" si="7"/>
        <v>4.6567200042752265E-3</v>
      </c>
    </row>
    <row r="106" spans="1:12" ht="25.15" x14ac:dyDescent="0.4">
      <c r="A106" s="43"/>
      <c r="B106" s="46"/>
      <c r="C106" s="47"/>
      <c r="D106" s="18">
        <v>104</v>
      </c>
      <c r="E106" s="17" t="s">
        <v>194</v>
      </c>
      <c r="F106" s="18" t="s">
        <v>364</v>
      </c>
      <c r="G106" s="19">
        <f>G102-1.0078</f>
        <v>761.93629999999985</v>
      </c>
      <c r="H106" s="25">
        <v>761.93799999999999</v>
      </c>
      <c r="I106" s="21">
        <f t="shared" si="6"/>
        <v>2.231157644204246</v>
      </c>
      <c r="J106" s="26">
        <v>0.92400000000000004</v>
      </c>
      <c r="K106" s="27">
        <v>8001</v>
      </c>
      <c r="L106" s="24">
        <f t="shared" si="7"/>
        <v>3.1209931943546728E-3</v>
      </c>
    </row>
    <row r="107" spans="1:12" ht="25.15" x14ac:dyDescent="0.4">
      <c r="A107" s="43"/>
      <c r="B107" s="46"/>
      <c r="C107" s="47"/>
      <c r="D107" s="18">
        <v>105</v>
      </c>
      <c r="E107" s="17" t="s">
        <v>195</v>
      </c>
      <c r="F107" s="18" t="s">
        <v>364</v>
      </c>
      <c r="G107" s="19">
        <f>G103-1.0078</f>
        <v>768.94529999999997</v>
      </c>
      <c r="H107" s="25">
        <v>768.94629999999995</v>
      </c>
      <c r="I107" s="21">
        <f t="shared" si="6"/>
        <v>1.3004826220751375</v>
      </c>
      <c r="J107" s="26">
        <v>0.93</v>
      </c>
      <c r="K107" s="27">
        <v>16255</v>
      </c>
      <c r="L107" s="24">
        <f t="shared" si="7"/>
        <v>6.3406754623466077E-3</v>
      </c>
    </row>
    <row r="108" spans="1:12" ht="25.15" x14ac:dyDescent="0.4">
      <c r="A108" s="43"/>
      <c r="B108" s="46"/>
      <c r="C108" s="47"/>
      <c r="D108" s="18">
        <v>106</v>
      </c>
      <c r="E108" s="17" t="s">
        <v>60</v>
      </c>
      <c r="F108" s="18" t="s">
        <v>364</v>
      </c>
      <c r="G108" s="19">
        <v>775.95314999999994</v>
      </c>
      <c r="H108" s="25">
        <v>775.952</v>
      </c>
      <c r="I108" s="21">
        <f t="shared" si="6"/>
        <v>-1.4820482395602108</v>
      </c>
      <c r="J108" s="26">
        <v>0.94</v>
      </c>
      <c r="K108" s="27">
        <v>68397</v>
      </c>
      <c r="L108" s="24">
        <f t="shared" si="7"/>
        <v>2.6679986440979447E-2</v>
      </c>
    </row>
    <row r="109" spans="1:12" ht="25.15" x14ac:dyDescent="0.4">
      <c r="A109" s="43"/>
      <c r="B109" s="46"/>
      <c r="C109" s="47"/>
      <c r="D109" s="18">
        <v>107</v>
      </c>
      <c r="E109" s="17" t="s">
        <v>196</v>
      </c>
      <c r="F109" s="18" t="s">
        <v>364</v>
      </c>
      <c r="G109" s="19">
        <f>G108+14.01565/2</f>
        <v>782.96097499999996</v>
      </c>
      <c r="H109" s="25">
        <v>782.96270000000004</v>
      </c>
      <c r="I109" s="21">
        <f t="shared" si="6"/>
        <v>2.2031749412268988</v>
      </c>
      <c r="J109" s="26">
        <v>0.94699999999999995</v>
      </c>
      <c r="K109" s="27">
        <v>8391</v>
      </c>
      <c r="L109" s="24">
        <f t="shared" si="7"/>
        <v>3.2731225964042071E-3</v>
      </c>
    </row>
    <row r="110" spans="1:12" ht="25.15" x14ac:dyDescent="0.4">
      <c r="A110" s="43"/>
      <c r="B110" s="46"/>
      <c r="C110" s="47"/>
      <c r="D110" s="18">
        <v>108</v>
      </c>
      <c r="E110" s="17" t="s">
        <v>197</v>
      </c>
      <c r="F110" s="18" t="s">
        <v>364</v>
      </c>
      <c r="G110" s="19">
        <f>G109+7.00785</f>
        <v>789.96882499999992</v>
      </c>
      <c r="H110" s="25">
        <v>789.96579999999994</v>
      </c>
      <c r="I110" s="21">
        <f t="shared" si="6"/>
        <v>-3.8292650345785826</v>
      </c>
      <c r="J110" s="26">
        <v>0.95199999999999996</v>
      </c>
      <c r="K110" s="27">
        <v>13665</v>
      </c>
      <c r="L110" s="24">
        <f t="shared" si="7"/>
        <v>5.3303802025817526E-3</v>
      </c>
    </row>
    <row r="111" spans="1:12" ht="25.15" x14ac:dyDescent="0.4">
      <c r="A111" s="43"/>
      <c r="B111" s="46"/>
      <c r="C111" s="47"/>
      <c r="D111" s="18">
        <v>109</v>
      </c>
      <c r="E111" s="17" t="s">
        <v>198</v>
      </c>
      <c r="F111" s="18" t="s">
        <v>364</v>
      </c>
      <c r="G111" s="19">
        <f>G108-1.0078</f>
        <v>774.94534999999996</v>
      </c>
      <c r="H111" s="25">
        <v>774.94889999999998</v>
      </c>
      <c r="I111" s="21">
        <f t="shared" si="6"/>
        <v>4.5809681934582507</v>
      </c>
      <c r="J111" s="26">
        <v>0.93700000000000006</v>
      </c>
      <c r="K111" s="27">
        <v>9487</v>
      </c>
      <c r="L111" s="24">
        <f t="shared" si="7"/>
        <v>3.700645223702385E-3</v>
      </c>
    </row>
    <row r="112" spans="1:12" ht="25.15" x14ac:dyDescent="0.4">
      <c r="A112" s="43">
        <v>12</v>
      </c>
      <c r="B112" s="46" t="s">
        <v>199</v>
      </c>
      <c r="C112" s="47">
        <v>7.22</v>
      </c>
      <c r="D112" s="18">
        <v>110</v>
      </c>
      <c r="E112" s="17" t="s">
        <v>61</v>
      </c>
      <c r="F112" s="18" t="s">
        <v>364</v>
      </c>
      <c r="G112" s="19">
        <f>G97+15.99491-1.0078</f>
        <v>742.89196000000004</v>
      </c>
      <c r="H112" s="25">
        <v>742.89499999999998</v>
      </c>
      <c r="I112" s="21">
        <f t="shared" si="6"/>
        <v>4.0921158979049332</v>
      </c>
      <c r="J112" s="26">
        <v>0.9</v>
      </c>
      <c r="K112" s="27">
        <v>26619</v>
      </c>
      <c r="L112" s="24">
        <f t="shared" si="7"/>
        <v>1.038341680296551E-2</v>
      </c>
    </row>
    <row r="113" spans="1:12" ht="25.15" x14ac:dyDescent="0.4">
      <c r="A113" s="43"/>
      <c r="B113" s="46"/>
      <c r="C113" s="47"/>
      <c r="D113" s="18">
        <v>111</v>
      </c>
      <c r="E113" s="17" t="s">
        <v>200</v>
      </c>
      <c r="F113" s="18" t="s">
        <v>364</v>
      </c>
      <c r="G113" s="19">
        <f>G112+14.01565</f>
        <v>756.90761000000009</v>
      </c>
      <c r="H113" s="25">
        <v>756.90129999999999</v>
      </c>
      <c r="I113" s="21">
        <f t="shared" si="6"/>
        <v>-8.3365524625900189</v>
      </c>
      <c r="J113" s="26">
        <v>0.91300000000000003</v>
      </c>
      <c r="K113" s="27">
        <v>14962</v>
      </c>
      <c r="L113" s="24">
        <f t="shared" si="7"/>
        <v>5.8363079832439218E-3</v>
      </c>
    </row>
    <row r="114" spans="1:12" ht="25.15" x14ac:dyDescent="0.4">
      <c r="A114" s="43"/>
      <c r="B114" s="46"/>
      <c r="C114" s="47"/>
      <c r="D114" s="18">
        <v>112</v>
      </c>
      <c r="E114" s="17" t="s">
        <v>201</v>
      </c>
      <c r="F114" s="18" t="s">
        <v>364</v>
      </c>
      <c r="G114" s="19">
        <f>G113+14.01565</f>
        <v>770.92326000000014</v>
      </c>
      <c r="H114" s="25">
        <v>770.92150000000004</v>
      </c>
      <c r="I114" s="21">
        <f t="shared" si="6"/>
        <v>-2.2829769075898687</v>
      </c>
      <c r="J114" s="26">
        <v>0.92900000000000005</v>
      </c>
      <c r="K114" s="27">
        <v>6407</v>
      </c>
      <c r="L114" s="24">
        <f t="shared" si="7"/>
        <v>2.4992130229009361E-3</v>
      </c>
    </row>
    <row r="115" spans="1:12" ht="25.15" x14ac:dyDescent="0.4">
      <c r="A115" s="43">
        <v>13</v>
      </c>
      <c r="B115" s="46" t="s">
        <v>202</v>
      </c>
      <c r="C115" s="47">
        <v>7.47</v>
      </c>
      <c r="D115" s="18">
        <v>113</v>
      </c>
      <c r="E115" s="17" t="s">
        <v>203</v>
      </c>
      <c r="F115" s="18" t="s">
        <v>364</v>
      </c>
      <c r="G115" s="19">
        <f>G112</f>
        <v>742.89196000000004</v>
      </c>
      <c r="H115" s="25">
        <v>742.89300000000003</v>
      </c>
      <c r="I115" s="21">
        <f t="shared" si="6"/>
        <v>1.3999343861374536</v>
      </c>
      <c r="J115" s="26">
        <v>0.9</v>
      </c>
      <c r="K115" s="27">
        <v>11401</v>
      </c>
      <c r="L115" s="24">
        <f t="shared" si="7"/>
        <v>4.4472495199147141E-3</v>
      </c>
    </row>
    <row r="116" spans="1:12" ht="25.15" x14ac:dyDescent="0.4">
      <c r="A116" s="43"/>
      <c r="B116" s="46"/>
      <c r="C116" s="47"/>
      <c r="D116" s="18">
        <v>114</v>
      </c>
      <c r="E116" s="17" t="s">
        <v>204</v>
      </c>
      <c r="F116" s="18" t="s">
        <v>364</v>
      </c>
      <c r="G116" s="19">
        <f t="shared" ref="G116:G117" si="9">G113</f>
        <v>756.90761000000009</v>
      </c>
      <c r="H116" s="25">
        <v>756.90809999999999</v>
      </c>
      <c r="I116" s="21">
        <f t="shared" si="6"/>
        <v>0.64737095178596138</v>
      </c>
      <c r="J116" s="26">
        <v>0.91300000000000003</v>
      </c>
      <c r="K116" s="27">
        <v>10015</v>
      </c>
      <c r="L116" s="24">
        <f t="shared" si="7"/>
        <v>3.9066050295540619E-3</v>
      </c>
    </row>
    <row r="117" spans="1:12" ht="25.15" x14ac:dyDescent="0.4">
      <c r="A117" s="43"/>
      <c r="B117" s="46"/>
      <c r="C117" s="47"/>
      <c r="D117" s="18">
        <v>115</v>
      </c>
      <c r="E117" s="17" t="s">
        <v>205</v>
      </c>
      <c r="F117" s="18" t="s">
        <v>364</v>
      </c>
      <c r="G117" s="19">
        <f t="shared" si="9"/>
        <v>770.92326000000014</v>
      </c>
      <c r="H117" s="25">
        <v>770.91780000000006</v>
      </c>
      <c r="I117" s="21">
        <f t="shared" si="6"/>
        <v>-7.0824169971011361</v>
      </c>
      <c r="J117" s="26">
        <v>0.92900000000000005</v>
      </c>
      <c r="K117" s="27">
        <v>4773</v>
      </c>
      <c r="L117" s="24">
        <f t="shared" si="7"/>
        <v>1.8618298358523751E-3</v>
      </c>
    </row>
    <row r="118" spans="1:12" ht="25.15" x14ac:dyDescent="0.4">
      <c r="A118" s="43">
        <v>14</v>
      </c>
      <c r="B118" s="43" t="s">
        <v>206</v>
      </c>
      <c r="C118" s="44">
        <v>6.93</v>
      </c>
      <c r="D118" s="18">
        <v>116</v>
      </c>
      <c r="E118" s="18" t="s">
        <v>62</v>
      </c>
      <c r="F118" s="18" t="s">
        <v>364</v>
      </c>
      <c r="G118" s="19">
        <v>857.45769999999993</v>
      </c>
      <c r="H118" s="25">
        <v>857.46079999999995</v>
      </c>
      <c r="I118" s="21">
        <f t="shared" si="6"/>
        <v>3.615338692529841</v>
      </c>
      <c r="J118" s="26">
        <v>0.99099999999999999</v>
      </c>
      <c r="K118" s="27">
        <v>6028</v>
      </c>
      <c r="L118" s="24">
        <f t="shared" si="7"/>
        <v>2.3513744501399785E-3</v>
      </c>
    </row>
    <row r="119" spans="1:12" ht="25.15" x14ac:dyDescent="0.4">
      <c r="A119" s="43"/>
      <c r="B119" s="43"/>
      <c r="C119" s="44"/>
      <c r="D119" s="18">
        <v>117</v>
      </c>
      <c r="E119" s="18" t="s">
        <v>63</v>
      </c>
      <c r="F119" s="18" t="s">
        <v>364</v>
      </c>
      <c r="G119" s="19">
        <v>871.47329999999988</v>
      </c>
      <c r="H119" s="25">
        <v>871.47239999999999</v>
      </c>
      <c r="I119" s="21">
        <f t="shared" si="6"/>
        <v>-1.0327338770881087</v>
      </c>
      <c r="J119" s="26">
        <v>0.997</v>
      </c>
      <c r="K119" s="27">
        <v>3341</v>
      </c>
      <c r="L119" s="24">
        <f t="shared" si="7"/>
        <v>1.3032418775576755E-3</v>
      </c>
    </row>
    <row r="120" spans="1:12" ht="25.15" x14ac:dyDescent="0.4">
      <c r="A120" s="43">
        <v>15</v>
      </c>
      <c r="B120" s="43" t="s">
        <v>207</v>
      </c>
      <c r="C120" s="44">
        <v>7.98</v>
      </c>
      <c r="D120" s="18">
        <v>118</v>
      </c>
      <c r="E120" s="18" t="s">
        <v>64</v>
      </c>
      <c r="F120" s="18" t="s">
        <v>364</v>
      </c>
      <c r="G120" s="19">
        <v>836.4523999999999</v>
      </c>
      <c r="H120" s="25">
        <v>836.45489999999995</v>
      </c>
      <c r="I120" s="21">
        <f t="shared" si="6"/>
        <v>2.9888132308001865</v>
      </c>
      <c r="J120" s="26">
        <v>0.96899999999999997</v>
      </c>
      <c r="K120" s="27">
        <v>15948</v>
      </c>
      <c r="L120" s="24">
        <f t="shared" si="7"/>
        <v>6.2209223176563338E-3</v>
      </c>
    </row>
    <row r="121" spans="1:12" ht="25.15" x14ac:dyDescent="0.4">
      <c r="A121" s="43"/>
      <c r="B121" s="43"/>
      <c r="C121" s="44"/>
      <c r="D121" s="18">
        <v>119</v>
      </c>
      <c r="E121" s="18" t="s">
        <v>65</v>
      </c>
      <c r="F121" s="18" t="s">
        <v>364</v>
      </c>
      <c r="G121" s="19">
        <v>850.46809999999994</v>
      </c>
      <c r="H121" s="25">
        <v>850.47310000000004</v>
      </c>
      <c r="I121" s="21">
        <f t="shared" si="6"/>
        <v>5.8791152779382783</v>
      </c>
      <c r="J121" s="26">
        <v>0.97599999999999998</v>
      </c>
      <c r="K121" s="27">
        <v>16010</v>
      </c>
      <c r="L121" s="24">
        <f t="shared" si="7"/>
        <v>6.2451069918283107E-3</v>
      </c>
    </row>
    <row r="122" spans="1:12" ht="25.15" x14ac:dyDescent="0.4">
      <c r="A122" s="43">
        <v>16</v>
      </c>
      <c r="B122" s="43" t="s">
        <v>208</v>
      </c>
      <c r="C122" s="44">
        <v>7.57</v>
      </c>
      <c r="D122" s="18">
        <v>120</v>
      </c>
      <c r="E122" s="18" t="s">
        <v>66</v>
      </c>
      <c r="F122" s="18" t="s">
        <v>364</v>
      </c>
      <c r="G122" s="19">
        <v>938.4840999999999</v>
      </c>
      <c r="H122" s="25">
        <v>938.48739999999998</v>
      </c>
      <c r="I122" s="21">
        <f t="shared" si="6"/>
        <v>3.5163089071846048</v>
      </c>
      <c r="J122" s="26">
        <v>1.06</v>
      </c>
      <c r="K122" s="27">
        <v>65064</v>
      </c>
      <c r="L122" s="24">
        <f t="shared" si="7"/>
        <v>2.5379865166540738E-2</v>
      </c>
    </row>
    <row r="123" spans="1:12" ht="25.15" x14ac:dyDescent="0.4">
      <c r="A123" s="43"/>
      <c r="B123" s="43"/>
      <c r="C123" s="44"/>
      <c r="D123" s="18">
        <v>121</v>
      </c>
      <c r="E123" s="18" t="s">
        <v>67</v>
      </c>
      <c r="F123" s="18" t="s">
        <v>364</v>
      </c>
      <c r="G123" s="19">
        <f>G122+14.01565</f>
        <v>952.49974999999995</v>
      </c>
      <c r="H123" s="25">
        <v>952.50210000000004</v>
      </c>
      <c r="I123" s="21">
        <f t="shared" si="6"/>
        <v>2.4671922487037112</v>
      </c>
      <c r="J123" s="26">
        <v>1.071</v>
      </c>
      <c r="K123" s="27">
        <v>77771</v>
      </c>
      <c r="L123" s="24">
        <f t="shared" si="7"/>
        <v>3.0336553145626454E-2</v>
      </c>
    </row>
    <row r="124" spans="1:12" ht="25.15" x14ac:dyDescent="0.4">
      <c r="A124" s="43"/>
      <c r="B124" s="43"/>
      <c r="C124" s="44"/>
      <c r="D124" s="18">
        <v>122</v>
      </c>
      <c r="E124" s="18" t="s">
        <v>209</v>
      </c>
      <c r="F124" s="18" t="s">
        <v>364</v>
      </c>
      <c r="G124" s="19">
        <f>G122-1.0078</f>
        <v>937.47629999999992</v>
      </c>
      <c r="H124" s="25">
        <v>937.47260000000006</v>
      </c>
      <c r="I124" s="21">
        <f t="shared" si="6"/>
        <v>-3.9467664407804572</v>
      </c>
      <c r="J124" s="26">
        <v>1.0580000000000001</v>
      </c>
      <c r="K124" s="27">
        <v>15704</v>
      </c>
      <c r="L124" s="24">
        <f t="shared" si="7"/>
        <v>6.1257439225279068E-3</v>
      </c>
    </row>
    <row r="125" spans="1:12" ht="25.15" x14ac:dyDescent="0.4">
      <c r="A125" s="43"/>
      <c r="B125" s="43"/>
      <c r="C125" s="44"/>
      <c r="D125" s="18">
        <v>123</v>
      </c>
      <c r="E125" s="18" t="s">
        <v>210</v>
      </c>
      <c r="F125" s="18" t="s">
        <v>364</v>
      </c>
      <c r="G125" s="19">
        <f>G123-1.0078</f>
        <v>951.49194999999997</v>
      </c>
      <c r="H125" s="25">
        <v>951.49429999999995</v>
      </c>
      <c r="I125" s="21">
        <f t="shared" si="6"/>
        <v>2.469805446045588</v>
      </c>
      <c r="J125" s="26">
        <v>1.07</v>
      </c>
      <c r="K125" s="27">
        <v>11629</v>
      </c>
      <c r="L125" s="24">
        <f t="shared" si="7"/>
        <v>4.5361867088052109E-3</v>
      </c>
    </row>
    <row r="126" spans="1:12" ht="25.15" x14ac:dyDescent="0.4">
      <c r="A126" s="43">
        <v>17</v>
      </c>
      <c r="B126" s="43" t="s">
        <v>211</v>
      </c>
      <c r="C126" s="44">
        <v>8.19</v>
      </c>
      <c r="D126" s="18">
        <v>124</v>
      </c>
      <c r="E126" s="18" t="s">
        <v>68</v>
      </c>
      <c r="F126" s="18" t="s">
        <v>364</v>
      </c>
      <c r="G126" s="19">
        <v>938.4840999999999</v>
      </c>
      <c r="H126" s="25">
        <v>938.48749999999995</v>
      </c>
      <c r="I126" s="21">
        <f t="shared" si="6"/>
        <v>3.6228637225244684</v>
      </c>
      <c r="J126" s="26">
        <v>1.0569999999999999</v>
      </c>
      <c r="K126" s="27">
        <v>182685</v>
      </c>
      <c r="L126" s="24">
        <f t="shared" si="7"/>
        <v>7.126092259851062E-2</v>
      </c>
    </row>
    <row r="127" spans="1:12" ht="25.15" x14ac:dyDescent="0.4">
      <c r="A127" s="43"/>
      <c r="B127" s="43"/>
      <c r="C127" s="44"/>
      <c r="D127" s="18">
        <v>125</v>
      </c>
      <c r="E127" s="18" t="s">
        <v>69</v>
      </c>
      <c r="F127" s="18" t="s">
        <v>364</v>
      </c>
      <c r="G127" s="19">
        <f>G126+14.01565</f>
        <v>952.49974999999995</v>
      </c>
      <c r="H127" s="25">
        <v>952.50260000000003</v>
      </c>
      <c r="I127" s="21">
        <f t="shared" si="6"/>
        <v>2.9921267696714877</v>
      </c>
      <c r="J127" s="26">
        <v>1.0649999999999999</v>
      </c>
      <c r="K127" s="27">
        <v>136756</v>
      </c>
      <c r="L127" s="24">
        <f t="shared" si="7"/>
        <v>5.3345150017143815E-2</v>
      </c>
    </row>
    <row r="128" spans="1:12" ht="25.15" x14ac:dyDescent="0.4">
      <c r="A128" s="43"/>
      <c r="B128" s="43"/>
      <c r="C128" s="44"/>
      <c r="D128" s="18">
        <v>126</v>
      </c>
      <c r="E128" s="18" t="s">
        <v>212</v>
      </c>
      <c r="F128" s="18" t="s">
        <v>364</v>
      </c>
      <c r="G128" s="19">
        <f>G126-1.0078</f>
        <v>937.47629999999992</v>
      </c>
      <c r="H128" s="25">
        <v>937.47540000000004</v>
      </c>
      <c r="I128" s="21">
        <f t="shared" si="6"/>
        <v>-0.96002426929381413</v>
      </c>
      <c r="J128" s="26">
        <v>1.056</v>
      </c>
      <c r="K128" s="27">
        <v>19425</v>
      </c>
      <c r="L128" s="24">
        <f t="shared" si="7"/>
        <v>7.5772144482364103E-3</v>
      </c>
    </row>
    <row r="129" spans="1:12" ht="25.15" x14ac:dyDescent="0.4">
      <c r="A129" s="43"/>
      <c r="B129" s="43"/>
      <c r="C129" s="44"/>
      <c r="D129" s="18">
        <v>127</v>
      </c>
      <c r="E129" s="18" t="s">
        <v>213</v>
      </c>
      <c r="F129" s="18" t="s">
        <v>364</v>
      </c>
      <c r="G129" s="19">
        <f>G127-1.0078</f>
        <v>951.49194999999997</v>
      </c>
      <c r="H129" s="25">
        <v>951.49559999999997</v>
      </c>
      <c r="I129" s="21">
        <f t="shared" si="6"/>
        <v>3.8360807992051531</v>
      </c>
      <c r="J129" s="26">
        <v>1.0669999999999999</v>
      </c>
      <c r="K129" s="27">
        <v>17836</v>
      </c>
      <c r="L129" s="24">
        <f t="shared" si="7"/>
        <v>6.9573846537320265E-3</v>
      </c>
    </row>
    <row r="130" spans="1:12" ht="25.15" x14ac:dyDescent="0.4">
      <c r="A130" s="43">
        <v>18</v>
      </c>
      <c r="B130" s="43" t="s">
        <v>214</v>
      </c>
      <c r="C130" s="44">
        <v>8.8000000000000007</v>
      </c>
      <c r="D130" s="18">
        <v>128</v>
      </c>
      <c r="E130" s="18" t="s">
        <v>215</v>
      </c>
      <c r="F130" s="18" t="s">
        <v>364</v>
      </c>
      <c r="G130" s="19">
        <v>938.4840999999999</v>
      </c>
      <c r="H130" s="25">
        <v>938.4905</v>
      </c>
      <c r="I130" s="21">
        <f t="shared" si="6"/>
        <v>6.8195081835683444</v>
      </c>
      <c r="J130" s="26">
        <v>1.0529999999999999</v>
      </c>
      <c r="K130" s="27">
        <v>26155</v>
      </c>
      <c r="L130" s="24">
        <f t="shared" si="7"/>
        <v>1.0202421822065551E-2</v>
      </c>
    </row>
    <row r="131" spans="1:12" ht="25.15" x14ac:dyDescent="0.4">
      <c r="A131" s="43"/>
      <c r="B131" s="43"/>
      <c r="C131" s="44"/>
      <c r="D131" s="18">
        <v>129</v>
      </c>
      <c r="E131" s="18" t="s">
        <v>216</v>
      </c>
      <c r="F131" s="18" t="s">
        <v>364</v>
      </c>
      <c r="G131" s="19">
        <f>G130+14.01565</f>
        <v>952.49974999999995</v>
      </c>
      <c r="H131" s="25">
        <v>952.50139999999999</v>
      </c>
      <c r="I131" s="21">
        <f t="shared" ref="I131:I194" si="10">(H131-G131)/G131*10^6</f>
        <v>1.732283919277211</v>
      </c>
      <c r="J131" s="26">
        <v>1.0629999999999999</v>
      </c>
      <c r="K131" s="27">
        <v>32659</v>
      </c>
      <c r="L131" s="24">
        <f t="shared" si="7"/>
        <v>1.2739472157783935E-2</v>
      </c>
    </row>
    <row r="132" spans="1:12" ht="25.15" x14ac:dyDescent="0.4">
      <c r="A132" s="43">
        <v>19</v>
      </c>
      <c r="B132" s="43" t="s">
        <v>217</v>
      </c>
      <c r="C132" s="44">
        <v>8.59</v>
      </c>
      <c r="D132" s="18">
        <v>130</v>
      </c>
      <c r="E132" s="18" t="s">
        <v>70</v>
      </c>
      <c r="F132" s="18" t="s">
        <v>364</v>
      </c>
      <c r="G132" s="19">
        <v>903.46319999999992</v>
      </c>
      <c r="H132" s="25">
        <v>903.46579999999994</v>
      </c>
      <c r="I132" s="21">
        <f t="shared" si="10"/>
        <v>2.8778150565838958</v>
      </c>
      <c r="J132" s="26">
        <v>1.034</v>
      </c>
      <c r="K132" s="27">
        <v>37182</v>
      </c>
      <c r="L132" s="24">
        <f t="shared" ref="L132:L195" si="11">K132/2563607</f>
        <v>1.450378314616866E-2</v>
      </c>
    </row>
    <row r="133" spans="1:12" ht="25.15" x14ac:dyDescent="0.4">
      <c r="A133" s="43"/>
      <c r="B133" s="43"/>
      <c r="C133" s="44"/>
      <c r="D133" s="18">
        <v>131</v>
      </c>
      <c r="E133" s="18" t="s">
        <v>218</v>
      </c>
      <c r="F133" s="18" t="s">
        <v>364</v>
      </c>
      <c r="G133" s="19">
        <v>910.471</v>
      </c>
      <c r="H133" s="25">
        <v>910.47149999999999</v>
      </c>
      <c r="I133" s="21">
        <f t="shared" si="10"/>
        <v>0.54916631061085586</v>
      </c>
      <c r="J133" s="26">
        <v>1.038</v>
      </c>
      <c r="K133" s="27">
        <v>16506</v>
      </c>
      <c r="L133" s="24">
        <f t="shared" si="11"/>
        <v>6.4385843852041288E-3</v>
      </c>
    </row>
    <row r="134" spans="1:12" ht="25.15" x14ac:dyDescent="0.4">
      <c r="A134" s="43"/>
      <c r="B134" s="43"/>
      <c r="C134" s="44"/>
      <c r="D134" s="18">
        <v>132</v>
      </c>
      <c r="E134" s="18" t="s">
        <v>71</v>
      </c>
      <c r="F134" s="18" t="s">
        <v>364</v>
      </c>
      <c r="G134" s="19">
        <v>917.47879999999986</v>
      </c>
      <c r="H134" s="25">
        <v>917.48119999999994</v>
      </c>
      <c r="I134" s="21">
        <f t="shared" si="10"/>
        <v>2.6158642576587843</v>
      </c>
      <c r="J134" s="26">
        <v>1.0509999999999999</v>
      </c>
      <c r="K134" s="27">
        <v>2563607</v>
      </c>
      <c r="L134" s="24">
        <f t="shared" si="11"/>
        <v>1</v>
      </c>
    </row>
    <row r="135" spans="1:12" ht="25.15" x14ac:dyDescent="0.4">
      <c r="A135" s="43"/>
      <c r="B135" s="43"/>
      <c r="C135" s="44"/>
      <c r="D135" s="18">
        <v>133</v>
      </c>
      <c r="E135" s="18" t="s">
        <v>72</v>
      </c>
      <c r="F135" s="18" t="s">
        <v>364</v>
      </c>
      <c r="G135" s="19">
        <v>924.48659999999984</v>
      </c>
      <c r="H135" s="25">
        <v>924.4873</v>
      </c>
      <c r="I135" s="21">
        <f t="shared" si="10"/>
        <v>0.75717701064065857</v>
      </c>
      <c r="J135" s="26">
        <v>1.0580000000000001</v>
      </c>
      <c r="K135" s="27">
        <v>50788</v>
      </c>
      <c r="L135" s="24">
        <f t="shared" si="11"/>
        <v>1.9811148900748046E-2</v>
      </c>
    </row>
    <row r="136" spans="1:12" ht="25.15" x14ac:dyDescent="0.4">
      <c r="A136" s="43"/>
      <c r="B136" s="43"/>
      <c r="C136" s="44"/>
      <c r="D136" s="18">
        <v>134</v>
      </c>
      <c r="E136" s="18" t="s">
        <v>73</v>
      </c>
      <c r="F136" s="18" t="s">
        <v>364</v>
      </c>
      <c r="G136" s="19">
        <v>931.4944999999999</v>
      </c>
      <c r="H136" s="25">
        <v>931.49654999999996</v>
      </c>
      <c r="I136" s="21">
        <f t="shared" si="10"/>
        <v>2.2007644704867739</v>
      </c>
      <c r="J136" s="26">
        <v>1.0649999999999999</v>
      </c>
      <c r="K136" s="27">
        <v>1989385</v>
      </c>
      <c r="L136" s="24">
        <f t="shared" si="11"/>
        <v>0.77601012947772419</v>
      </c>
    </row>
    <row r="137" spans="1:12" ht="25.15" x14ac:dyDescent="0.4">
      <c r="A137" s="43"/>
      <c r="B137" s="43"/>
      <c r="C137" s="44"/>
      <c r="D137" s="18">
        <v>135</v>
      </c>
      <c r="E137" s="18" t="s">
        <v>75</v>
      </c>
      <c r="F137" s="18" t="s">
        <v>364</v>
      </c>
      <c r="G137" s="19">
        <v>938.50229999999988</v>
      </c>
      <c r="H137" s="25">
        <v>938.50250000000005</v>
      </c>
      <c r="I137" s="21">
        <f t="shared" si="10"/>
        <v>0.21310549817210847</v>
      </c>
      <c r="J137" s="26">
        <v>1.0680000000000001</v>
      </c>
      <c r="K137" s="27">
        <v>27602</v>
      </c>
      <c r="L137" s="24">
        <f t="shared" si="11"/>
        <v>1.076686091120831E-2</v>
      </c>
    </row>
    <row r="138" spans="1:12" ht="25.15" x14ac:dyDescent="0.4">
      <c r="A138" s="43"/>
      <c r="B138" s="43"/>
      <c r="C138" s="44"/>
      <c r="D138" s="18">
        <v>136</v>
      </c>
      <c r="E138" s="18" t="s">
        <v>219</v>
      </c>
      <c r="F138" s="18" t="s">
        <v>364</v>
      </c>
      <c r="G138" s="19">
        <v>945.51009999999985</v>
      </c>
      <c r="H138" s="25">
        <v>945.51229999999998</v>
      </c>
      <c r="I138" s="21">
        <f t="shared" si="10"/>
        <v>2.326786355989086</v>
      </c>
      <c r="J138" s="26">
        <v>1.07</v>
      </c>
      <c r="K138" s="27">
        <v>104984</v>
      </c>
      <c r="L138" s="24">
        <f t="shared" si="11"/>
        <v>4.0951674730175101E-2</v>
      </c>
    </row>
    <row r="139" spans="1:12" ht="25.15" x14ac:dyDescent="0.4">
      <c r="A139" s="43"/>
      <c r="B139" s="43"/>
      <c r="C139" s="44"/>
      <c r="D139" s="18">
        <v>137</v>
      </c>
      <c r="E139" s="18" t="s">
        <v>220</v>
      </c>
      <c r="F139" s="18" t="s">
        <v>364</v>
      </c>
      <c r="G139" s="19">
        <v>952.51789999999994</v>
      </c>
      <c r="H139" s="25">
        <v>952.51430000000005</v>
      </c>
      <c r="I139" s="21">
        <f t="shared" si="10"/>
        <v>-3.7794565329345877</v>
      </c>
      <c r="J139" s="26">
        <v>1.0720000000000001</v>
      </c>
      <c r="K139" s="27">
        <v>26339</v>
      </c>
      <c r="L139" s="24">
        <f t="shared" si="11"/>
        <v>1.0274195693801742E-2</v>
      </c>
    </row>
    <row r="140" spans="1:12" ht="25.15" x14ac:dyDescent="0.4">
      <c r="A140" s="43"/>
      <c r="B140" s="43"/>
      <c r="C140" s="44"/>
      <c r="D140" s="18">
        <v>138</v>
      </c>
      <c r="E140" s="18" t="s">
        <v>221</v>
      </c>
      <c r="F140" s="18" t="s">
        <v>364</v>
      </c>
      <c r="G140" s="19">
        <v>916.47099999999989</v>
      </c>
      <c r="H140" s="25">
        <v>916.47209999999995</v>
      </c>
      <c r="I140" s="21">
        <f t="shared" si="10"/>
        <v>1.2002562002124868</v>
      </c>
      <c r="J140" s="26">
        <v>1.05</v>
      </c>
      <c r="K140" s="27">
        <v>95854</v>
      </c>
      <c r="L140" s="24">
        <f t="shared" si="11"/>
        <v>3.7390286420656518E-2</v>
      </c>
    </row>
    <row r="141" spans="1:12" ht="25.15" x14ac:dyDescent="0.4">
      <c r="A141" s="43"/>
      <c r="B141" s="43"/>
      <c r="C141" s="44"/>
      <c r="D141" s="18">
        <v>139</v>
      </c>
      <c r="E141" s="18" t="s">
        <v>222</v>
      </c>
      <c r="F141" s="18" t="s">
        <v>364</v>
      </c>
      <c r="G141" s="19">
        <f>G135-1.0078</f>
        <v>923.47879999999986</v>
      </c>
      <c r="H141" s="25">
        <v>923.48779999999999</v>
      </c>
      <c r="I141" s="21">
        <f t="shared" si="10"/>
        <v>9.7457570223899452</v>
      </c>
      <c r="J141" s="26">
        <v>1.056</v>
      </c>
      <c r="K141" s="27">
        <v>12339</v>
      </c>
      <c r="L141" s="24">
        <f t="shared" si="11"/>
        <v>4.8131402356133366E-3</v>
      </c>
    </row>
    <row r="142" spans="1:12" ht="25.15" x14ac:dyDescent="0.4">
      <c r="A142" s="43"/>
      <c r="B142" s="43"/>
      <c r="C142" s="44"/>
      <c r="D142" s="18">
        <v>140</v>
      </c>
      <c r="E142" s="18" t="s">
        <v>74</v>
      </c>
      <c r="F142" s="18" t="s">
        <v>364</v>
      </c>
      <c r="G142" s="19">
        <v>930.48659999999984</v>
      </c>
      <c r="H142" s="25">
        <v>930.48760000000004</v>
      </c>
      <c r="I142" s="21">
        <f t="shared" si="10"/>
        <v>1.0747065032465024</v>
      </c>
      <c r="J142" s="26">
        <v>1.0660000000000001</v>
      </c>
      <c r="K142" s="27">
        <v>107348</v>
      </c>
      <c r="L142" s="24">
        <f t="shared" si="11"/>
        <v>4.1873812951829202E-2</v>
      </c>
    </row>
    <row r="143" spans="1:12" ht="25.15" x14ac:dyDescent="0.4">
      <c r="A143" s="43"/>
      <c r="B143" s="43"/>
      <c r="C143" s="44"/>
      <c r="D143" s="18">
        <v>141</v>
      </c>
      <c r="E143" s="18" t="s">
        <v>76</v>
      </c>
      <c r="F143" s="18" t="s">
        <v>364</v>
      </c>
      <c r="G143" s="19">
        <f>G142+14.01565*2</f>
        <v>958.51789999999983</v>
      </c>
      <c r="H143" s="25">
        <v>958.52</v>
      </c>
      <c r="I143" s="21">
        <f t="shared" si="10"/>
        <v>2.19088240308812</v>
      </c>
      <c r="J143" s="26">
        <v>1.0760000000000001</v>
      </c>
      <c r="K143" s="27">
        <v>33101</v>
      </c>
      <c r="L143" s="24">
        <f t="shared" si="11"/>
        <v>1.2911885480106741E-2</v>
      </c>
    </row>
    <row r="144" spans="1:12" ht="25.15" x14ac:dyDescent="0.4">
      <c r="A144" s="43"/>
      <c r="B144" s="43"/>
      <c r="C144" s="44"/>
      <c r="D144" s="18">
        <v>142</v>
      </c>
      <c r="E144" s="18" t="s">
        <v>223</v>
      </c>
      <c r="F144" s="18" t="s">
        <v>364</v>
      </c>
      <c r="G144" s="19">
        <f>G143+14.01565/2</f>
        <v>965.52572499999985</v>
      </c>
      <c r="H144" s="25">
        <v>965.52700000000004</v>
      </c>
      <c r="I144" s="21">
        <f t="shared" si="10"/>
        <v>1.3205241115575037</v>
      </c>
      <c r="J144" s="26">
        <v>1.0780000000000001</v>
      </c>
      <c r="K144" s="27">
        <v>4312</v>
      </c>
      <c r="L144" s="24">
        <f t="shared" si="11"/>
        <v>1.6820050811220285E-3</v>
      </c>
    </row>
    <row r="145" spans="1:12" ht="28.15" customHeight="1" x14ac:dyDescent="0.4">
      <c r="A145" s="43"/>
      <c r="B145" s="43"/>
      <c r="C145" s="44"/>
      <c r="D145" s="18">
        <v>143</v>
      </c>
      <c r="E145" s="18" t="s">
        <v>224</v>
      </c>
      <c r="F145" s="18" t="s">
        <v>364</v>
      </c>
      <c r="G145" s="19">
        <f t="shared" ref="G145" si="12">G144+14.01565/2</f>
        <v>972.53354999999988</v>
      </c>
      <c r="H145" s="25">
        <v>972.53859999999997</v>
      </c>
      <c r="I145" s="21">
        <f t="shared" si="10"/>
        <v>5.1926229178382473</v>
      </c>
      <c r="J145" s="26">
        <v>1.0820000000000001</v>
      </c>
      <c r="K145" s="27">
        <v>4374</v>
      </c>
      <c r="L145" s="24">
        <f t="shared" si="11"/>
        <v>1.7061897552940056E-3</v>
      </c>
    </row>
    <row r="146" spans="1:12" ht="25.15" x14ac:dyDescent="0.4">
      <c r="A146" s="43"/>
      <c r="B146" s="43"/>
      <c r="C146" s="44"/>
      <c r="D146" s="18">
        <v>144</v>
      </c>
      <c r="E146" s="18" t="s">
        <v>225</v>
      </c>
      <c r="F146" s="18" t="s">
        <v>364</v>
      </c>
      <c r="G146" s="19">
        <f>G134+15.99491/2+1.0078</f>
        <v>926.48405499999978</v>
      </c>
      <c r="H146" s="25">
        <v>926.48800000000006</v>
      </c>
      <c r="I146" s="21">
        <f t="shared" si="10"/>
        <v>4.2580333455081947</v>
      </c>
      <c r="J146" s="26">
        <v>1.0509999999999999</v>
      </c>
      <c r="K146" s="27">
        <v>23813</v>
      </c>
      <c r="L146" s="24">
        <f t="shared" si="11"/>
        <v>9.2888652589886052E-3</v>
      </c>
    </row>
    <row r="147" spans="1:12" ht="25.15" x14ac:dyDescent="0.4">
      <c r="A147" s="43"/>
      <c r="B147" s="43"/>
      <c r="C147" s="44"/>
      <c r="D147" s="18">
        <v>145</v>
      </c>
      <c r="E147" s="18" t="s">
        <v>226</v>
      </c>
      <c r="F147" s="18" t="s">
        <v>364</v>
      </c>
      <c r="G147" s="19">
        <f>G146+14.01565</f>
        <v>940.49970499999984</v>
      </c>
      <c r="H147" s="25">
        <v>940.50220000000002</v>
      </c>
      <c r="I147" s="21">
        <f t="shared" si="10"/>
        <v>2.6528450640831203</v>
      </c>
      <c r="J147" s="26">
        <v>1.0640000000000001</v>
      </c>
      <c r="K147" s="27">
        <v>31951</v>
      </c>
      <c r="L147" s="24">
        <f t="shared" si="11"/>
        <v>1.246329878175555E-2</v>
      </c>
    </row>
    <row r="148" spans="1:12" ht="25.15" x14ac:dyDescent="0.4">
      <c r="A148" s="43">
        <v>20</v>
      </c>
      <c r="B148" s="43" t="s">
        <v>227</v>
      </c>
      <c r="C148" s="44">
        <v>9.08</v>
      </c>
      <c r="D148" s="18">
        <v>146</v>
      </c>
      <c r="E148" s="18" t="s">
        <v>228</v>
      </c>
      <c r="F148" s="18" t="s">
        <v>364</v>
      </c>
      <c r="G148" s="19">
        <v>903.46319999999992</v>
      </c>
      <c r="H148" s="25">
        <v>903.4674</v>
      </c>
      <c r="I148" s="21">
        <f t="shared" si="10"/>
        <v>4.648778168366551</v>
      </c>
      <c r="J148" s="26">
        <v>1.0289999999999999</v>
      </c>
      <c r="K148" s="27">
        <v>17191</v>
      </c>
      <c r="L148" s="24">
        <f t="shared" si="11"/>
        <v>6.7057860272654894E-3</v>
      </c>
    </row>
    <row r="149" spans="1:12" ht="25.15" x14ac:dyDescent="0.4">
      <c r="A149" s="43"/>
      <c r="B149" s="43"/>
      <c r="C149" s="44"/>
      <c r="D149" s="18">
        <v>147</v>
      </c>
      <c r="E149" s="18" t="s">
        <v>229</v>
      </c>
      <c r="F149" s="18" t="s">
        <v>364</v>
      </c>
      <c r="G149" s="19">
        <v>910.47099999999989</v>
      </c>
      <c r="H149" s="25">
        <v>910.47209999999995</v>
      </c>
      <c r="I149" s="21">
        <f t="shared" si="10"/>
        <v>1.2081658834437761</v>
      </c>
      <c r="J149" s="26">
        <v>1.032</v>
      </c>
      <c r="K149" s="27">
        <v>6957</v>
      </c>
      <c r="L149" s="24">
        <f t="shared" si="11"/>
        <v>2.713754487329766E-3</v>
      </c>
    </row>
    <row r="150" spans="1:12" ht="25.15" x14ac:dyDescent="0.4">
      <c r="A150" s="43"/>
      <c r="B150" s="43"/>
      <c r="C150" s="44"/>
      <c r="D150" s="18">
        <v>148</v>
      </c>
      <c r="E150" s="18" t="s">
        <v>77</v>
      </c>
      <c r="F150" s="18" t="s">
        <v>364</v>
      </c>
      <c r="G150" s="19">
        <v>917.47879999999986</v>
      </c>
      <c r="H150" s="25">
        <v>917.4819</v>
      </c>
      <c r="I150" s="21">
        <f t="shared" si="10"/>
        <v>3.3788246661735739</v>
      </c>
      <c r="J150" s="26">
        <v>1.04</v>
      </c>
      <c r="K150" s="27">
        <v>927496</v>
      </c>
      <c r="L150" s="24">
        <f t="shared" si="11"/>
        <v>0.36179336380342231</v>
      </c>
    </row>
    <row r="151" spans="1:12" ht="25.15" x14ac:dyDescent="0.4">
      <c r="A151" s="43"/>
      <c r="B151" s="43"/>
      <c r="C151" s="44"/>
      <c r="D151" s="18">
        <v>149</v>
      </c>
      <c r="E151" s="18" t="s">
        <v>78</v>
      </c>
      <c r="F151" s="18" t="s">
        <v>364</v>
      </c>
      <c r="G151" s="19">
        <v>924.48659999999984</v>
      </c>
      <c r="H151" s="25">
        <v>924.48609999999996</v>
      </c>
      <c r="I151" s="21">
        <f t="shared" si="10"/>
        <v>-0.54084072162267127</v>
      </c>
      <c r="J151" s="26">
        <v>1.046</v>
      </c>
      <c r="K151" s="27">
        <v>28886</v>
      </c>
      <c r="L151" s="24">
        <f t="shared" si="11"/>
        <v>1.1267717711802161E-2</v>
      </c>
    </row>
    <row r="152" spans="1:12" ht="25.15" x14ac:dyDescent="0.4">
      <c r="A152" s="43"/>
      <c r="B152" s="43"/>
      <c r="C152" s="44"/>
      <c r="D152" s="18">
        <v>150</v>
      </c>
      <c r="E152" s="18" t="s">
        <v>79</v>
      </c>
      <c r="F152" s="18" t="s">
        <v>364</v>
      </c>
      <c r="G152" s="19">
        <v>931.4944999999999</v>
      </c>
      <c r="H152" s="25">
        <v>931.50260000000003</v>
      </c>
      <c r="I152" s="21">
        <f t="shared" si="10"/>
        <v>8.6957035174408261</v>
      </c>
      <c r="J152" s="26">
        <v>1.052</v>
      </c>
      <c r="K152" s="27">
        <v>1091326</v>
      </c>
      <c r="L152" s="24">
        <f t="shared" si="11"/>
        <v>0.42569941492592273</v>
      </c>
    </row>
    <row r="153" spans="1:12" ht="25.15" x14ac:dyDescent="0.4">
      <c r="A153" s="43"/>
      <c r="B153" s="43"/>
      <c r="C153" s="44"/>
      <c r="D153" s="18">
        <v>151</v>
      </c>
      <c r="E153" s="18" t="s">
        <v>230</v>
      </c>
      <c r="F153" s="18" t="s">
        <v>364</v>
      </c>
      <c r="G153" s="19">
        <v>938.50229999999988</v>
      </c>
      <c r="H153" s="25">
        <v>938.50350000000003</v>
      </c>
      <c r="I153" s="21">
        <f t="shared" si="10"/>
        <v>1.2786329880635592</v>
      </c>
      <c r="J153" s="26">
        <v>1.0580000000000001</v>
      </c>
      <c r="K153" s="27">
        <v>23725</v>
      </c>
      <c r="L153" s="24">
        <f t="shared" si="11"/>
        <v>9.2545386246799914E-3</v>
      </c>
    </row>
    <row r="154" spans="1:12" ht="25.15" x14ac:dyDescent="0.4">
      <c r="A154" s="43"/>
      <c r="B154" s="43"/>
      <c r="C154" s="44"/>
      <c r="D154" s="18">
        <v>152</v>
      </c>
      <c r="E154" s="18" t="s">
        <v>231</v>
      </c>
      <c r="F154" s="18" t="s">
        <v>364</v>
      </c>
      <c r="G154" s="19">
        <v>945.51009999999985</v>
      </c>
      <c r="H154" s="25">
        <v>945.51329999999996</v>
      </c>
      <c r="I154" s="21">
        <f t="shared" si="10"/>
        <v>3.3844165177148606</v>
      </c>
      <c r="J154" s="26">
        <v>1.0629999999999999</v>
      </c>
      <c r="K154" s="27">
        <v>61325</v>
      </c>
      <c r="L154" s="24">
        <f t="shared" si="11"/>
        <v>2.3921373283814561E-2</v>
      </c>
    </row>
    <row r="155" spans="1:12" ht="25.15" x14ac:dyDescent="0.4">
      <c r="A155" s="43"/>
      <c r="B155" s="43"/>
      <c r="C155" s="44"/>
      <c r="D155" s="18">
        <v>153</v>
      </c>
      <c r="E155" s="18" t="s">
        <v>232</v>
      </c>
      <c r="F155" s="18" t="s">
        <v>364</v>
      </c>
      <c r="G155" s="19">
        <v>952.51789999999994</v>
      </c>
      <c r="H155" s="25">
        <v>952.51760000000002</v>
      </c>
      <c r="I155" s="21">
        <f t="shared" si="10"/>
        <v>-0.31495471100825911</v>
      </c>
      <c r="J155" s="26">
        <v>1.0669999999999999</v>
      </c>
      <c r="K155" s="27">
        <v>20120</v>
      </c>
      <c r="L155" s="24">
        <f t="shared" si="11"/>
        <v>7.8483168441964776E-3</v>
      </c>
    </row>
    <row r="156" spans="1:12" ht="25.15" x14ac:dyDescent="0.4">
      <c r="A156" s="43"/>
      <c r="B156" s="43"/>
      <c r="C156" s="44"/>
      <c r="D156" s="18">
        <v>154</v>
      </c>
      <c r="E156" s="18" t="s">
        <v>233</v>
      </c>
      <c r="F156" s="18" t="s">
        <v>364</v>
      </c>
      <c r="G156" s="19">
        <v>916.47099999999989</v>
      </c>
      <c r="H156" s="25">
        <v>916.47329999999999</v>
      </c>
      <c r="I156" s="21">
        <f t="shared" si="10"/>
        <v>2.5096266004104595</v>
      </c>
      <c r="J156" s="26">
        <v>1.0389999999999999</v>
      </c>
      <c r="K156" s="27">
        <v>36132</v>
      </c>
      <c r="L156" s="24">
        <f t="shared" si="11"/>
        <v>1.409420398680453E-2</v>
      </c>
    </row>
    <row r="157" spans="1:12" ht="25.15" x14ac:dyDescent="0.4">
      <c r="A157" s="43"/>
      <c r="B157" s="43"/>
      <c r="C157" s="44"/>
      <c r="D157" s="18">
        <v>155</v>
      </c>
      <c r="E157" s="18" t="s">
        <v>234</v>
      </c>
      <c r="F157" s="18" t="s">
        <v>364</v>
      </c>
      <c r="G157" s="19">
        <f>G151-1.0078</f>
        <v>923.47879999999986</v>
      </c>
      <c r="H157" s="25">
        <v>923.47649999999999</v>
      </c>
      <c r="I157" s="21">
        <f t="shared" si="10"/>
        <v>-2.490582349998073</v>
      </c>
      <c r="J157" s="26">
        <v>1.0429999999999999</v>
      </c>
      <c r="K157" s="27">
        <v>9940</v>
      </c>
      <c r="L157" s="24">
        <f t="shared" si="11"/>
        <v>3.877349375313767E-3</v>
      </c>
    </row>
    <row r="158" spans="1:12" ht="25.15" x14ac:dyDescent="0.4">
      <c r="A158" s="43"/>
      <c r="B158" s="43"/>
      <c r="C158" s="44"/>
      <c r="D158" s="18">
        <v>156</v>
      </c>
      <c r="E158" s="18" t="s">
        <v>80</v>
      </c>
      <c r="F158" s="18" t="s">
        <v>364</v>
      </c>
      <c r="G158" s="19">
        <v>930.48659999999995</v>
      </c>
      <c r="H158" s="25">
        <v>930.48770000000002</v>
      </c>
      <c r="I158" s="21">
        <f t="shared" si="10"/>
        <v>1.1821771534001007</v>
      </c>
      <c r="J158" s="26">
        <v>1.052</v>
      </c>
      <c r="K158" s="27">
        <v>46005</v>
      </c>
      <c r="L158" s="24">
        <f t="shared" si="11"/>
        <v>1.7945418310996965E-2</v>
      </c>
    </row>
    <row r="159" spans="1:12" ht="25.15" x14ac:dyDescent="0.4">
      <c r="A159" s="43"/>
      <c r="B159" s="43"/>
      <c r="C159" s="44"/>
      <c r="D159" s="18">
        <v>157</v>
      </c>
      <c r="E159" s="18" t="s">
        <v>81</v>
      </c>
      <c r="F159" s="18" t="s">
        <v>364</v>
      </c>
      <c r="G159" s="19">
        <f>G158+14.01565*2</f>
        <v>958.51789999999994</v>
      </c>
      <c r="H159" s="25">
        <v>958.5231</v>
      </c>
      <c r="I159" s="21">
        <f t="shared" si="10"/>
        <v>5.4250421406412288</v>
      </c>
      <c r="J159" s="26">
        <v>1.069</v>
      </c>
      <c r="K159" s="27">
        <v>25442</v>
      </c>
      <c r="L159" s="24">
        <f t="shared" si="11"/>
        <v>9.9242980690878134E-3</v>
      </c>
    </row>
    <row r="160" spans="1:12" ht="25.15" x14ac:dyDescent="0.4">
      <c r="A160" s="43"/>
      <c r="B160" s="43"/>
      <c r="C160" s="44"/>
      <c r="D160" s="18">
        <v>158</v>
      </c>
      <c r="E160" s="18" t="s">
        <v>235</v>
      </c>
      <c r="F160" s="18" t="s">
        <v>364</v>
      </c>
      <c r="G160" s="19">
        <f>G159+14.01565/2</f>
        <v>965.52572499999997</v>
      </c>
      <c r="H160" s="25">
        <v>965.53060000000005</v>
      </c>
      <c r="I160" s="21">
        <f t="shared" si="10"/>
        <v>5.0490627788127282</v>
      </c>
      <c r="J160" s="26">
        <v>1.075</v>
      </c>
      <c r="K160" s="27">
        <v>4374</v>
      </c>
      <c r="L160" s="24">
        <f t="shared" si="11"/>
        <v>1.7061897552940056E-3</v>
      </c>
    </row>
    <row r="161" spans="1:12" ht="25.15" x14ac:dyDescent="0.4">
      <c r="A161" s="43"/>
      <c r="B161" s="43"/>
      <c r="C161" s="44"/>
      <c r="D161" s="18">
        <v>159</v>
      </c>
      <c r="E161" s="18" t="s">
        <v>236</v>
      </c>
      <c r="F161" s="18" t="s">
        <v>364</v>
      </c>
      <c r="G161" s="19">
        <f>G160+14.01565/2</f>
        <v>972.53354999999999</v>
      </c>
      <c r="H161" s="25">
        <v>972.53279999999995</v>
      </c>
      <c r="I161" s="21">
        <f t="shared" si="10"/>
        <v>-0.77118162148658864</v>
      </c>
      <c r="J161" s="26">
        <v>1.0820000000000001</v>
      </c>
      <c r="K161" s="27">
        <v>5175</v>
      </c>
      <c r="L161" s="24">
        <f t="shared" si="11"/>
        <v>2.0186401425803563E-3</v>
      </c>
    </row>
    <row r="162" spans="1:12" ht="25.15" x14ac:dyDescent="0.4">
      <c r="A162" s="43">
        <v>21</v>
      </c>
      <c r="B162" s="43" t="s">
        <v>237</v>
      </c>
      <c r="C162" s="44">
        <v>9.5399999999999991</v>
      </c>
      <c r="D162" s="18">
        <v>160</v>
      </c>
      <c r="E162" s="18" t="s">
        <v>82</v>
      </c>
      <c r="F162" s="18" t="s">
        <v>364</v>
      </c>
      <c r="G162" s="19">
        <v>917.47879999999986</v>
      </c>
      <c r="H162" s="25">
        <v>917.48180000000002</v>
      </c>
      <c r="I162" s="21">
        <f t="shared" si="10"/>
        <v>3.2698303221354363</v>
      </c>
      <c r="J162" s="26">
        <v>1.024</v>
      </c>
      <c r="K162" s="27">
        <v>54529</v>
      </c>
      <c r="L162" s="24">
        <f t="shared" si="11"/>
        <v>2.1270420934253964E-2</v>
      </c>
    </row>
    <row r="163" spans="1:12" ht="25.15" x14ac:dyDescent="0.4">
      <c r="A163" s="43"/>
      <c r="B163" s="43"/>
      <c r="C163" s="44"/>
      <c r="D163" s="18">
        <v>161</v>
      </c>
      <c r="E163" s="18" t="s">
        <v>83</v>
      </c>
      <c r="F163" s="18" t="s">
        <v>364</v>
      </c>
      <c r="G163" s="19">
        <v>931.4944999999999</v>
      </c>
      <c r="H163" s="25">
        <v>931.4991</v>
      </c>
      <c r="I163" s="21">
        <f t="shared" si="10"/>
        <v>4.9383007630167022</v>
      </c>
      <c r="J163" s="26">
        <v>1.0389999999999999</v>
      </c>
      <c r="K163" s="27">
        <v>91189</v>
      </c>
      <c r="L163" s="24">
        <f t="shared" si="11"/>
        <v>3.5570584726910173E-2</v>
      </c>
    </row>
    <row r="164" spans="1:12" ht="25.15" x14ac:dyDescent="0.4">
      <c r="A164" s="43"/>
      <c r="B164" s="43"/>
      <c r="C164" s="44"/>
      <c r="D164" s="18">
        <v>162</v>
      </c>
      <c r="E164" s="18" t="s">
        <v>238</v>
      </c>
      <c r="F164" s="18" t="s">
        <v>364</v>
      </c>
      <c r="G164" s="19">
        <v>916.47099999999989</v>
      </c>
      <c r="H164" s="25">
        <v>916.4769</v>
      </c>
      <c r="I164" s="21">
        <f t="shared" si="10"/>
        <v>6.4377378008803285</v>
      </c>
      <c r="J164" s="26">
        <v>1.02</v>
      </c>
      <c r="K164" s="27">
        <v>14473</v>
      </c>
      <c r="L164" s="24">
        <f t="shared" si="11"/>
        <v>5.6455611175971979E-3</v>
      </c>
    </row>
    <row r="165" spans="1:12" ht="25.15" x14ac:dyDescent="0.4">
      <c r="A165" s="43"/>
      <c r="B165" s="43"/>
      <c r="C165" s="44"/>
      <c r="D165" s="18">
        <v>163</v>
      </c>
      <c r="E165" s="18" t="s">
        <v>239</v>
      </c>
      <c r="F165" s="18" t="s">
        <v>364</v>
      </c>
      <c r="G165" s="19">
        <v>930.48659999999984</v>
      </c>
      <c r="H165" s="25">
        <v>930.48749999999995</v>
      </c>
      <c r="I165" s="21">
        <f t="shared" si="10"/>
        <v>0.96723585284854408</v>
      </c>
      <c r="J165" s="26">
        <v>1.036</v>
      </c>
      <c r="K165" s="27">
        <v>14025</v>
      </c>
      <c r="L165" s="24">
        <f t="shared" si="11"/>
        <v>5.4708073429351693E-3</v>
      </c>
    </row>
    <row r="166" spans="1:12" ht="25.15" x14ac:dyDescent="0.4">
      <c r="A166" s="43">
        <v>22</v>
      </c>
      <c r="B166" s="43" t="s">
        <v>240</v>
      </c>
      <c r="C166" s="44">
        <v>9.06</v>
      </c>
      <c r="D166" s="18">
        <v>164</v>
      </c>
      <c r="E166" s="18" t="s">
        <v>84</v>
      </c>
      <c r="F166" s="18" t="s">
        <v>364</v>
      </c>
      <c r="G166" s="19">
        <f>G162+15.99491/2</f>
        <v>925.47625499999981</v>
      </c>
      <c r="H166" s="25">
        <v>925.48050000000001</v>
      </c>
      <c r="I166" s="21">
        <f t="shared" si="10"/>
        <v>4.5868275682517021</v>
      </c>
      <c r="J166" s="26">
        <v>1.0629999999999999</v>
      </c>
      <c r="K166" s="27">
        <v>62581</v>
      </c>
      <c r="L166" s="24">
        <f t="shared" si="11"/>
        <v>2.4411307973492037E-2</v>
      </c>
    </row>
    <row r="167" spans="1:12" ht="25.15" x14ac:dyDescent="0.4">
      <c r="A167" s="43"/>
      <c r="B167" s="43"/>
      <c r="C167" s="44"/>
      <c r="D167" s="18">
        <v>165</v>
      </c>
      <c r="E167" s="18" t="s">
        <v>85</v>
      </c>
      <c r="F167" s="18" t="s">
        <v>364</v>
      </c>
      <c r="G167" s="19">
        <f>G163+15.99491/2</f>
        <v>939.49195499999985</v>
      </c>
      <c r="H167" s="25">
        <v>939.49590000000001</v>
      </c>
      <c r="I167" s="21">
        <f t="shared" si="10"/>
        <v>4.1990780007881616</v>
      </c>
      <c r="J167" s="26">
        <v>1.07</v>
      </c>
      <c r="K167" s="27">
        <v>53804</v>
      </c>
      <c r="L167" s="24">
        <f t="shared" si="11"/>
        <v>2.0987616276597777E-2</v>
      </c>
    </row>
    <row r="168" spans="1:12" ht="25.15" x14ac:dyDescent="0.4">
      <c r="A168" s="43">
        <v>23</v>
      </c>
      <c r="B168" s="43" t="s">
        <v>241</v>
      </c>
      <c r="C168" s="44">
        <v>9.18</v>
      </c>
      <c r="D168" s="18">
        <v>166</v>
      </c>
      <c r="E168" s="18" t="s">
        <v>242</v>
      </c>
      <c r="F168" s="18" t="s">
        <v>364</v>
      </c>
      <c r="G168" s="19">
        <v>925.47625499999981</v>
      </c>
      <c r="H168" s="25">
        <v>925.47919999999999</v>
      </c>
      <c r="I168" s="21">
        <f t="shared" si="10"/>
        <v>3.182145391922139</v>
      </c>
      <c r="J168" s="26">
        <v>1.0489999999999999</v>
      </c>
      <c r="K168" s="27">
        <v>41466</v>
      </c>
      <c r="L168" s="24">
        <f t="shared" si="11"/>
        <v>1.6174866116374313E-2</v>
      </c>
    </row>
    <row r="169" spans="1:12" ht="25.15" x14ac:dyDescent="0.4">
      <c r="A169" s="43"/>
      <c r="B169" s="43"/>
      <c r="C169" s="44"/>
      <c r="D169" s="18">
        <v>167</v>
      </c>
      <c r="E169" s="18" t="s">
        <v>87</v>
      </c>
      <c r="F169" s="18" t="s">
        <v>364</v>
      </c>
      <c r="G169" s="19">
        <v>939.49195499999985</v>
      </c>
      <c r="H169" s="25">
        <v>939.49279999999999</v>
      </c>
      <c r="I169" s="21">
        <f t="shared" si="10"/>
        <v>0.89942228418583636</v>
      </c>
      <c r="J169" s="26">
        <v>1.0620000000000001</v>
      </c>
      <c r="K169" s="27">
        <v>23991</v>
      </c>
      <c r="L169" s="24">
        <f t="shared" si="11"/>
        <v>9.3582986783855709E-3</v>
      </c>
    </row>
    <row r="170" spans="1:12" ht="25.15" x14ac:dyDescent="0.4">
      <c r="A170" s="43">
        <v>24</v>
      </c>
      <c r="B170" s="43" t="s">
        <v>243</v>
      </c>
      <c r="C170" s="44">
        <v>9.5299999999999994</v>
      </c>
      <c r="D170" s="18">
        <v>168</v>
      </c>
      <c r="E170" s="18" t="s">
        <v>86</v>
      </c>
      <c r="F170" s="18" t="s">
        <v>364</v>
      </c>
      <c r="G170" s="19">
        <v>925.47625499999981</v>
      </c>
      <c r="H170" s="25">
        <v>925.48289999999997</v>
      </c>
      <c r="I170" s="21">
        <f t="shared" si="10"/>
        <v>7.1800869706401356</v>
      </c>
      <c r="J170" s="26">
        <v>1.0429999999999999</v>
      </c>
      <c r="K170" s="27">
        <v>15435</v>
      </c>
      <c r="L170" s="24">
        <f t="shared" si="11"/>
        <v>6.0208136426527156E-3</v>
      </c>
    </row>
    <row r="171" spans="1:12" ht="25.15" x14ac:dyDescent="0.4">
      <c r="A171" s="43"/>
      <c r="B171" s="43"/>
      <c r="C171" s="44"/>
      <c r="D171" s="18">
        <v>169</v>
      </c>
      <c r="E171" s="18" t="s">
        <v>88</v>
      </c>
      <c r="F171" s="18" t="s">
        <v>364</v>
      </c>
      <c r="G171" s="19">
        <v>939.49195499999985</v>
      </c>
      <c r="H171" s="25">
        <v>939.49540000000002</v>
      </c>
      <c r="I171" s="21">
        <f t="shared" si="10"/>
        <v>3.6668754658679168</v>
      </c>
      <c r="J171" s="26">
        <v>1.0509999999999999</v>
      </c>
      <c r="K171" s="27">
        <v>17838</v>
      </c>
      <c r="L171" s="24">
        <f t="shared" si="11"/>
        <v>6.9581648045117682E-3</v>
      </c>
    </row>
    <row r="172" spans="1:12" ht="25.15" x14ac:dyDescent="0.4">
      <c r="A172" s="43">
        <v>25</v>
      </c>
      <c r="B172" s="43" t="s">
        <v>244</v>
      </c>
      <c r="C172" s="44">
        <v>8.94</v>
      </c>
      <c r="D172" s="18">
        <v>170</v>
      </c>
      <c r="E172" s="18" t="s">
        <v>245</v>
      </c>
      <c r="F172" s="18" t="s">
        <v>364</v>
      </c>
      <c r="G172" s="19">
        <v>1005.0027999999999</v>
      </c>
      <c r="H172" s="25">
        <v>1005.0093000000001</v>
      </c>
      <c r="I172" s="21">
        <f t="shared" si="10"/>
        <v>6.4676436724229589</v>
      </c>
      <c r="J172" s="26">
        <v>1.121</v>
      </c>
      <c r="K172" s="27">
        <v>4065</v>
      </c>
      <c r="L172" s="24">
        <f t="shared" si="11"/>
        <v>1.5856564598239903E-3</v>
      </c>
    </row>
    <row r="173" spans="1:12" ht="25.15" x14ac:dyDescent="0.4">
      <c r="A173" s="43"/>
      <c r="B173" s="43"/>
      <c r="C173" s="44"/>
      <c r="D173" s="18">
        <v>171</v>
      </c>
      <c r="E173" s="18" t="s">
        <v>89</v>
      </c>
      <c r="F173" s="18" t="s">
        <v>364</v>
      </c>
      <c r="G173" s="19">
        <f>G172+14.01565</f>
        <v>1019.0184499999999</v>
      </c>
      <c r="H173" s="25">
        <v>1019.0223</v>
      </c>
      <c r="I173" s="21">
        <f t="shared" si="10"/>
        <v>3.7781455282352865</v>
      </c>
      <c r="J173" s="26">
        <v>1.1319999999999999</v>
      </c>
      <c r="K173" s="27">
        <v>279349</v>
      </c>
      <c r="L173" s="24">
        <f t="shared" si="11"/>
        <v>0.10896717008496232</v>
      </c>
    </row>
    <row r="174" spans="1:12" ht="25.15" x14ac:dyDescent="0.4">
      <c r="A174" s="43"/>
      <c r="B174" s="43"/>
      <c r="C174" s="44"/>
      <c r="D174" s="18">
        <v>172</v>
      </c>
      <c r="E174" s="18" t="s">
        <v>246</v>
      </c>
      <c r="F174" s="18" t="s">
        <v>364</v>
      </c>
      <c r="G174" s="19">
        <f>G173+14.01565/2</f>
        <v>1026.0262749999999</v>
      </c>
      <c r="H174" s="25">
        <v>1026.0292999999999</v>
      </c>
      <c r="I174" s="21">
        <f t="shared" si="10"/>
        <v>2.9482675772407752</v>
      </c>
      <c r="J174" s="26">
        <v>1.1379999999999999</v>
      </c>
      <c r="K174" s="27">
        <v>8059</v>
      </c>
      <c r="L174" s="24">
        <f t="shared" si="11"/>
        <v>3.1436175669671677E-3</v>
      </c>
    </row>
    <row r="175" spans="1:12" ht="25.15" x14ac:dyDescent="0.4">
      <c r="A175" s="43"/>
      <c r="B175" s="43"/>
      <c r="C175" s="44"/>
      <c r="D175" s="18">
        <v>173</v>
      </c>
      <c r="E175" s="18" t="s">
        <v>247</v>
      </c>
      <c r="F175" s="18" t="s">
        <v>364</v>
      </c>
      <c r="G175" s="19">
        <f>G174+14.01565/2</f>
        <v>1033.0340999999999</v>
      </c>
      <c r="H175" s="25">
        <v>1033.0389</v>
      </c>
      <c r="I175" s="21">
        <f t="shared" si="10"/>
        <v>4.6465068289220506</v>
      </c>
      <c r="J175" s="26">
        <v>1.1419999999999999</v>
      </c>
      <c r="K175" s="27">
        <v>198082</v>
      </c>
      <c r="L175" s="24">
        <f t="shared" si="11"/>
        <v>7.7266913376348251E-2</v>
      </c>
    </row>
    <row r="176" spans="1:12" ht="25.15" x14ac:dyDescent="0.4">
      <c r="A176" s="43"/>
      <c r="B176" s="43"/>
      <c r="C176" s="44"/>
      <c r="D176" s="18">
        <v>174</v>
      </c>
      <c r="E176" s="18" t="s">
        <v>248</v>
      </c>
      <c r="F176" s="18" t="s">
        <v>364</v>
      </c>
      <c r="G176" s="19">
        <f t="shared" ref="G176:G177" si="13">G175+14.01565/2</f>
        <v>1040.0419249999998</v>
      </c>
      <c r="H176" s="25">
        <v>1040.0456999999999</v>
      </c>
      <c r="I176" s="21">
        <f t="shared" si="10"/>
        <v>3.6296613717109754</v>
      </c>
      <c r="J176" s="26">
        <v>1.1479999999999999</v>
      </c>
      <c r="K176" s="27">
        <v>3940</v>
      </c>
      <c r="L176" s="24">
        <f t="shared" si="11"/>
        <v>1.5368970360901651E-3</v>
      </c>
    </row>
    <row r="177" spans="1:12" ht="25.15" x14ac:dyDescent="0.4">
      <c r="A177" s="43"/>
      <c r="B177" s="43"/>
      <c r="C177" s="44"/>
      <c r="D177" s="18">
        <v>175</v>
      </c>
      <c r="E177" s="18" t="s">
        <v>249</v>
      </c>
      <c r="F177" s="18" t="s">
        <v>364</v>
      </c>
      <c r="G177" s="19">
        <f t="shared" si="13"/>
        <v>1047.0497499999997</v>
      </c>
      <c r="H177" s="25">
        <v>1047.0542</v>
      </c>
      <c r="I177" s="21">
        <f t="shared" si="10"/>
        <v>4.2500368300177609</v>
      </c>
      <c r="J177" s="26">
        <v>1.151</v>
      </c>
      <c r="K177" s="27">
        <v>6757</v>
      </c>
      <c r="L177" s="24">
        <f t="shared" si="11"/>
        <v>2.635739409355646E-3</v>
      </c>
    </row>
    <row r="178" spans="1:12" ht="25.15" x14ac:dyDescent="0.4">
      <c r="A178" s="43"/>
      <c r="B178" s="43"/>
      <c r="C178" s="44"/>
      <c r="D178" s="18">
        <v>176</v>
      </c>
      <c r="E178" s="18" t="s">
        <v>250</v>
      </c>
      <c r="F178" s="18" t="s">
        <v>364</v>
      </c>
      <c r="G178" s="19">
        <f>G173-1.0078</f>
        <v>1018.0106499999999</v>
      </c>
      <c r="H178" s="25">
        <v>1018.0153</v>
      </c>
      <c r="I178" s="21">
        <f t="shared" si="10"/>
        <v>4.5677321745929769</v>
      </c>
      <c r="J178" s="26">
        <v>1.1299999999999999</v>
      </c>
      <c r="K178" s="27">
        <v>18292</v>
      </c>
      <c r="L178" s="24">
        <f t="shared" si="11"/>
        <v>7.1352590315130202E-3</v>
      </c>
    </row>
    <row r="179" spans="1:12" ht="25.15" x14ac:dyDescent="0.4">
      <c r="A179" s="43"/>
      <c r="B179" s="43"/>
      <c r="C179" s="44"/>
      <c r="D179" s="18">
        <v>177</v>
      </c>
      <c r="E179" s="18" t="s">
        <v>251</v>
      </c>
      <c r="F179" s="18" t="s">
        <v>364</v>
      </c>
      <c r="G179" s="19">
        <f>G175-1.0078</f>
        <v>1032.0262999999998</v>
      </c>
      <c r="H179" s="25">
        <v>1032.0283999999999</v>
      </c>
      <c r="I179" s="21">
        <f t="shared" si="10"/>
        <v>2.0348318644156436</v>
      </c>
      <c r="J179" s="26">
        <v>1.1399999999999999</v>
      </c>
      <c r="K179" s="27">
        <v>18408</v>
      </c>
      <c r="L179" s="24">
        <f t="shared" si="11"/>
        <v>7.1805077767380099E-3</v>
      </c>
    </row>
    <row r="180" spans="1:12" ht="25.15" x14ac:dyDescent="0.4">
      <c r="A180" s="43"/>
      <c r="B180" s="43"/>
      <c r="C180" s="44"/>
      <c r="D180" s="18">
        <v>178</v>
      </c>
      <c r="E180" s="18" t="s">
        <v>252</v>
      </c>
      <c r="F180" s="18" t="s">
        <v>364</v>
      </c>
      <c r="G180" s="19">
        <f>G179+14.01565*2</f>
        <v>1060.0575999999999</v>
      </c>
      <c r="H180" s="25">
        <v>1060.0612000000001</v>
      </c>
      <c r="I180" s="21">
        <f t="shared" si="10"/>
        <v>3.3960418756803357</v>
      </c>
      <c r="J180" s="26">
        <v>1.1579999999999999</v>
      </c>
      <c r="K180" s="27">
        <v>4343</v>
      </c>
      <c r="L180" s="24">
        <f t="shared" si="11"/>
        <v>1.6940974182080171E-3</v>
      </c>
    </row>
    <row r="181" spans="1:12" ht="25.15" x14ac:dyDescent="0.4">
      <c r="A181" s="43">
        <v>26</v>
      </c>
      <c r="B181" s="43" t="s">
        <v>253</v>
      </c>
      <c r="C181" s="44">
        <v>8.93</v>
      </c>
      <c r="D181" s="18">
        <v>179</v>
      </c>
      <c r="E181" s="28" t="s">
        <v>90</v>
      </c>
      <c r="F181" s="18" t="s">
        <v>364</v>
      </c>
      <c r="G181" s="19">
        <v>1011.513</v>
      </c>
      <c r="H181" s="25">
        <v>1011.5175</v>
      </c>
      <c r="I181" s="21">
        <f t="shared" si="10"/>
        <v>4.4487811822559626</v>
      </c>
      <c r="J181" s="26">
        <v>1.103</v>
      </c>
      <c r="K181" s="27">
        <v>34869</v>
      </c>
      <c r="L181" s="24">
        <f t="shared" si="11"/>
        <v>1.3601538769397962E-2</v>
      </c>
    </row>
    <row r="182" spans="1:12" ht="25.15" x14ac:dyDescent="0.4">
      <c r="A182" s="43"/>
      <c r="B182" s="43"/>
      <c r="C182" s="44"/>
      <c r="D182" s="18">
        <v>180</v>
      </c>
      <c r="E182" s="28" t="s">
        <v>91</v>
      </c>
      <c r="F182" s="18" t="s">
        <v>364</v>
      </c>
      <c r="G182" s="19">
        <f>G181+14.01565</f>
        <v>1025.52865</v>
      </c>
      <c r="H182" s="25">
        <v>1025.5337</v>
      </c>
      <c r="I182" s="21">
        <f t="shared" si="10"/>
        <v>4.9242895359216945</v>
      </c>
      <c r="J182" s="26">
        <v>1.113</v>
      </c>
      <c r="K182" s="27">
        <v>51865</v>
      </c>
      <c r="L182" s="24">
        <f t="shared" si="11"/>
        <v>2.0231260095638685E-2</v>
      </c>
    </row>
    <row r="183" spans="1:12" ht="25.15" x14ac:dyDescent="0.4">
      <c r="A183" s="43"/>
      <c r="B183" s="43"/>
      <c r="C183" s="44"/>
      <c r="D183" s="18">
        <v>181</v>
      </c>
      <c r="E183" s="28" t="s">
        <v>254</v>
      </c>
      <c r="F183" s="18" t="s">
        <v>364</v>
      </c>
      <c r="G183" s="19">
        <f>G181-1.0078</f>
        <v>1010.5052000000001</v>
      </c>
      <c r="H183" s="25">
        <v>1010.5076</v>
      </c>
      <c r="I183" s="21">
        <f t="shared" si="10"/>
        <v>2.3750496286075369</v>
      </c>
      <c r="J183" s="26">
        <v>1.103</v>
      </c>
      <c r="K183" s="27">
        <v>4896</v>
      </c>
      <c r="L183" s="24">
        <f t="shared" si="11"/>
        <v>1.909809108806459E-3</v>
      </c>
    </row>
    <row r="184" spans="1:12" ht="25.15" x14ac:dyDescent="0.4">
      <c r="A184" s="43"/>
      <c r="B184" s="43"/>
      <c r="C184" s="44"/>
      <c r="D184" s="18">
        <v>182</v>
      </c>
      <c r="E184" s="28" t="s">
        <v>255</v>
      </c>
      <c r="F184" s="18" t="s">
        <v>364</v>
      </c>
      <c r="G184" s="19">
        <f>G182-1.0078</f>
        <v>1024.5208499999999</v>
      </c>
      <c r="H184" s="25">
        <v>1024.5220999999999</v>
      </c>
      <c r="I184" s="21">
        <f t="shared" si="10"/>
        <v>1.2200825390984331</v>
      </c>
      <c r="J184" s="26">
        <v>1.1120000000000001</v>
      </c>
      <c r="K184" s="27">
        <v>5331</v>
      </c>
      <c r="L184" s="24">
        <f t="shared" si="11"/>
        <v>2.0794919034001704E-3</v>
      </c>
    </row>
    <row r="185" spans="1:12" ht="25.15" x14ac:dyDescent="0.4">
      <c r="A185" s="43">
        <v>27</v>
      </c>
      <c r="B185" s="43" t="s">
        <v>256</v>
      </c>
      <c r="C185" s="44">
        <v>9.74</v>
      </c>
      <c r="D185" s="18">
        <v>183</v>
      </c>
      <c r="E185" s="18" t="s">
        <v>257</v>
      </c>
      <c r="F185" s="18" t="s">
        <v>364</v>
      </c>
      <c r="G185" s="19">
        <f>G186-14.01565/2</f>
        <v>983.49987499999997</v>
      </c>
      <c r="H185" s="25">
        <v>983.50559999999996</v>
      </c>
      <c r="I185" s="21">
        <f t="shared" si="10"/>
        <v>5.8210480199440733</v>
      </c>
      <c r="J185" s="26">
        <v>1.0820000000000001</v>
      </c>
      <c r="K185" s="27">
        <v>1007</v>
      </c>
      <c r="L185" s="24">
        <f t="shared" si="11"/>
        <v>3.928059175996945E-4</v>
      </c>
    </row>
    <row r="186" spans="1:12" ht="25.15" x14ac:dyDescent="0.4">
      <c r="A186" s="43"/>
      <c r="B186" s="43"/>
      <c r="C186" s="44"/>
      <c r="D186" s="18">
        <v>184</v>
      </c>
      <c r="E186" s="18" t="s">
        <v>92</v>
      </c>
      <c r="F186" s="18" t="s">
        <v>364</v>
      </c>
      <c r="G186" s="19">
        <v>990.5077</v>
      </c>
      <c r="H186" s="25">
        <v>990.51199999999994</v>
      </c>
      <c r="I186" s="21">
        <f t="shared" si="10"/>
        <v>4.3412080491083449</v>
      </c>
      <c r="J186" s="26">
        <v>1.087</v>
      </c>
      <c r="K186" s="27">
        <v>230386</v>
      </c>
      <c r="L186" s="24">
        <f t="shared" si="11"/>
        <v>8.9867908770728117E-2</v>
      </c>
    </row>
    <row r="187" spans="1:12" ht="25.15" x14ac:dyDescent="0.4">
      <c r="A187" s="43"/>
      <c r="B187" s="43"/>
      <c r="C187" s="44"/>
      <c r="D187" s="18">
        <v>185</v>
      </c>
      <c r="E187" s="18" t="s">
        <v>258</v>
      </c>
      <c r="F187" s="18" t="s">
        <v>364</v>
      </c>
      <c r="G187" s="19">
        <f>G186+14.01565/2</f>
        <v>997.51552500000003</v>
      </c>
      <c r="H187" s="25">
        <v>997.52059999999994</v>
      </c>
      <c r="I187" s="21">
        <f t="shared" si="10"/>
        <v>5.0876401145934871</v>
      </c>
      <c r="J187" s="26">
        <v>1.0880000000000001</v>
      </c>
      <c r="K187" s="27">
        <v>9344</v>
      </c>
      <c r="L187" s="24">
        <f t="shared" si="11"/>
        <v>3.6448644429508889E-3</v>
      </c>
    </row>
    <row r="188" spans="1:12" ht="25.15" x14ac:dyDescent="0.4">
      <c r="A188" s="43"/>
      <c r="B188" s="43"/>
      <c r="C188" s="44"/>
      <c r="D188" s="18">
        <v>186</v>
      </c>
      <c r="E188" s="18" t="s">
        <v>94</v>
      </c>
      <c r="F188" s="18" t="s">
        <v>364</v>
      </c>
      <c r="G188" s="19">
        <v>1004.5233999999999</v>
      </c>
      <c r="H188" s="25">
        <v>1004.5279</v>
      </c>
      <c r="I188" s="21">
        <f t="shared" si="10"/>
        <v>4.4797363606671219</v>
      </c>
      <c r="J188" s="26">
        <v>1.095</v>
      </c>
      <c r="K188" s="27">
        <v>335329</v>
      </c>
      <c r="L188" s="24">
        <f t="shared" si="11"/>
        <v>0.13080359040991851</v>
      </c>
    </row>
    <row r="189" spans="1:12" ht="25.15" x14ac:dyDescent="0.4">
      <c r="A189" s="43"/>
      <c r="B189" s="43"/>
      <c r="C189" s="44"/>
      <c r="D189" s="18">
        <v>187</v>
      </c>
      <c r="E189" s="18" t="s">
        <v>259</v>
      </c>
      <c r="F189" s="18" t="s">
        <v>364</v>
      </c>
      <c r="G189" s="19">
        <f>G188+14.01565/2</f>
        <v>1011.5312249999999</v>
      </c>
      <c r="H189" s="25">
        <v>1011.5388</v>
      </c>
      <c r="I189" s="21">
        <f t="shared" si="10"/>
        <v>7.488646729702328</v>
      </c>
      <c r="J189" s="26">
        <v>1.101</v>
      </c>
      <c r="K189" s="27">
        <v>1256</v>
      </c>
      <c r="L189" s="24">
        <f t="shared" si="11"/>
        <v>4.8993468967747401E-4</v>
      </c>
    </row>
    <row r="190" spans="1:12" ht="25.15" x14ac:dyDescent="0.4">
      <c r="A190" s="43"/>
      <c r="B190" s="43"/>
      <c r="C190" s="44"/>
      <c r="D190" s="18">
        <v>188</v>
      </c>
      <c r="E190" s="18" t="s">
        <v>260</v>
      </c>
      <c r="F190" s="18" t="s">
        <v>364</v>
      </c>
      <c r="G190" s="19">
        <f>G189+14.01565/2</f>
        <v>1018.53905</v>
      </c>
      <c r="H190" s="25">
        <v>1018.5421</v>
      </c>
      <c r="I190" s="21">
        <f t="shared" si="10"/>
        <v>2.9944850912001808</v>
      </c>
      <c r="J190" s="26">
        <v>1.1040000000000001</v>
      </c>
      <c r="K190" s="27">
        <v>27871</v>
      </c>
      <c r="L190" s="24">
        <f t="shared" si="11"/>
        <v>1.08717911910835E-2</v>
      </c>
    </row>
    <row r="191" spans="1:12" ht="25.15" x14ac:dyDescent="0.4">
      <c r="A191" s="43"/>
      <c r="B191" s="43"/>
      <c r="C191" s="44"/>
      <c r="D191" s="18">
        <v>189</v>
      </c>
      <c r="E191" s="18" t="s">
        <v>93</v>
      </c>
      <c r="F191" s="18" t="s">
        <v>364</v>
      </c>
      <c r="G191" s="19">
        <f>G186-1.0078</f>
        <v>989.49990000000003</v>
      </c>
      <c r="H191" s="25">
        <v>989.50329999999997</v>
      </c>
      <c r="I191" s="21">
        <f t="shared" si="10"/>
        <v>3.4360791748865647</v>
      </c>
      <c r="J191" s="26">
        <v>1.0840000000000001</v>
      </c>
      <c r="K191" s="27">
        <v>10004</v>
      </c>
      <c r="L191" s="24">
        <f t="shared" si="11"/>
        <v>3.9023142002654852E-3</v>
      </c>
    </row>
    <row r="192" spans="1:12" ht="25.15" x14ac:dyDescent="0.4">
      <c r="A192" s="43"/>
      <c r="B192" s="43"/>
      <c r="C192" s="44"/>
      <c r="D192" s="18">
        <v>190</v>
      </c>
      <c r="E192" s="18" t="s">
        <v>95</v>
      </c>
      <c r="F192" s="18" t="s">
        <v>364</v>
      </c>
      <c r="G192" s="19">
        <f>G188-1.0078</f>
        <v>1003.5155999999999</v>
      </c>
      <c r="H192" s="25">
        <v>1003.5176</v>
      </c>
      <c r="I192" s="21">
        <f t="shared" si="10"/>
        <v>1.992993432355604</v>
      </c>
      <c r="J192" s="26">
        <v>1.0940000000000001</v>
      </c>
      <c r="K192" s="27">
        <v>16956</v>
      </c>
      <c r="L192" s="24">
        <f t="shared" si="11"/>
        <v>6.6141183106458983E-3</v>
      </c>
    </row>
    <row r="193" spans="1:12" ht="25.15" x14ac:dyDescent="0.4">
      <c r="A193" s="43"/>
      <c r="B193" s="43"/>
      <c r="C193" s="44"/>
      <c r="D193" s="18">
        <v>191</v>
      </c>
      <c r="E193" s="18" t="s">
        <v>261</v>
      </c>
      <c r="F193" s="18" t="s">
        <v>364</v>
      </c>
      <c r="G193" s="19">
        <f>G190+14.01565-1.0078</f>
        <v>1031.5468999999998</v>
      </c>
      <c r="H193" s="25">
        <v>1031.5488</v>
      </c>
      <c r="I193" s="21">
        <f t="shared" si="10"/>
        <v>1.8418939557718437</v>
      </c>
      <c r="J193" s="26">
        <v>1.1100000000000001</v>
      </c>
      <c r="K193" s="27">
        <v>7115</v>
      </c>
      <c r="L193" s="24">
        <f t="shared" si="11"/>
        <v>2.7753863989293209E-3</v>
      </c>
    </row>
    <row r="194" spans="1:12" ht="25.15" x14ac:dyDescent="0.4">
      <c r="A194" s="43">
        <v>28</v>
      </c>
      <c r="B194" s="43" t="s">
        <v>262</v>
      </c>
      <c r="C194" s="44">
        <v>7.97</v>
      </c>
      <c r="D194" s="18">
        <v>192</v>
      </c>
      <c r="E194" s="18" t="s">
        <v>96</v>
      </c>
      <c r="F194" s="18" t="s">
        <v>364</v>
      </c>
      <c r="G194" s="19">
        <v>901.46569999999997</v>
      </c>
      <c r="H194" s="25">
        <v>901.46939999999995</v>
      </c>
      <c r="I194" s="21">
        <f t="shared" si="10"/>
        <v>4.1044268239831183</v>
      </c>
      <c r="J194" s="26">
        <v>1.0309999999999999</v>
      </c>
      <c r="K194" s="27">
        <v>51564</v>
      </c>
      <c r="L194" s="24">
        <f t="shared" si="11"/>
        <v>2.0113847403287633E-2</v>
      </c>
    </row>
    <row r="195" spans="1:12" ht="25.15" x14ac:dyDescent="0.4">
      <c r="A195" s="43"/>
      <c r="B195" s="43"/>
      <c r="C195" s="44"/>
      <c r="D195" s="18">
        <v>193</v>
      </c>
      <c r="E195" s="18" t="s">
        <v>97</v>
      </c>
      <c r="F195" s="18" t="s">
        <v>364</v>
      </c>
      <c r="G195" s="19">
        <f>G194+14.01565</f>
        <v>915.48135000000002</v>
      </c>
      <c r="H195" s="25">
        <v>915.48479999999995</v>
      </c>
      <c r="I195" s="21">
        <f t="shared" ref="I195:I241" si="14">(H195-G195)/G195*10^6</f>
        <v>3.7685093201841706</v>
      </c>
      <c r="J195" s="26">
        <v>1.044</v>
      </c>
      <c r="K195" s="27">
        <v>13554</v>
      </c>
      <c r="L195" s="24">
        <f t="shared" si="11"/>
        <v>5.2870818343061163E-3</v>
      </c>
    </row>
    <row r="196" spans="1:12" ht="25.15" x14ac:dyDescent="0.4">
      <c r="A196" s="43"/>
      <c r="B196" s="43"/>
      <c r="C196" s="44"/>
      <c r="D196" s="18">
        <v>194</v>
      </c>
      <c r="E196" s="18" t="s">
        <v>263</v>
      </c>
      <c r="F196" s="18" t="s">
        <v>364</v>
      </c>
      <c r="G196" s="19">
        <f>G194-1.0078</f>
        <v>900.4579</v>
      </c>
      <c r="H196" s="25">
        <v>900.46209999999996</v>
      </c>
      <c r="I196" s="21">
        <f t="shared" si="14"/>
        <v>4.6642935777107351</v>
      </c>
      <c r="J196" s="26">
        <v>1.0309999999999999</v>
      </c>
      <c r="K196" s="27">
        <v>3031</v>
      </c>
      <c r="L196" s="24">
        <f t="shared" ref="L196:L241" si="15">K196/2563607</f>
        <v>1.1823185066977895E-3</v>
      </c>
    </row>
    <row r="197" spans="1:12" ht="25.15" x14ac:dyDescent="0.4">
      <c r="A197" s="43"/>
      <c r="B197" s="43"/>
      <c r="C197" s="44"/>
      <c r="D197" s="18">
        <v>195</v>
      </c>
      <c r="E197" s="18" t="s">
        <v>264</v>
      </c>
      <c r="F197" s="18" t="s">
        <v>364</v>
      </c>
      <c r="G197" s="19">
        <f>G195-1.0078</f>
        <v>914.47355000000005</v>
      </c>
      <c r="H197" s="25">
        <v>914.48040000000003</v>
      </c>
      <c r="I197" s="21">
        <f t="shared" si="14"/>
        <v>7.4906485813458596</v>
      </c>
      <c r="J197" s="26">
        <v>1.042</v>
      </c>
      <c r="K197" s="27">
        <v>4385</v>
      </c>
      <c r="L197" s="24">
        <f t="shared" si="15"/>
        <v>1.7104805845825823E-3</v>
      </c>
    </row>
    <row r="198" spans="1:12" ht="25.15" x14ac:dyDescent="0.4">
      <c r="A198" s="43">
        <v>29</v>
      </c>
      <c r="B198" s="43" t="s">
        <v>265</v>
      </c>
      <c r="C198" s="44">
        <v>9</v>
      </c>
      <c r="D198" s="18">
        <v>196</v>
      </c>
      <c r="E198" s="18" t="s">
        <v>98</v>
      </c>
      <c r="F198" s="18" t="s">
        <v>364</v>
      </c>
      <c r="G198" s="19">
        <v>880.46040000000005</v>
      </c>
      <c r="H198" s="25">
        <v>880.46370000000002</v>
      </c>
      <c r="I198" s="21">
        <f t="shared" si="14"/>
        <v>3.7480390940551556</v>
      </c>
      <c r="J198" s="26">
        <v>1.022</v>
      </c>
      <c r="K198" s="27">
        <v>14469</v>
      </c>
      <c r="L198" s="24">
        <f t="shared" si="15"/>
        <v>5.6440008160377154E-3</v>
      </c>
    </row>
    <row r="199" spans="1:12" ht="25.15" x14ac:dyDescent="0.4">
      <c r="A199" s="43"/>
      <c r="B199" s="43"/>
      <c r="C199" s="44"/>
      <c r="D199" s="18">
        <v>197</v>
      </c>
      <c r="E199" s="18" t="s">
        <v>99</v>
      </c>
      <c r="F199" s="18" t="s">
        <v>364</v>
      </c>
      <c r="G199" s="19">
        <f>G198+14.01565</f>
        <v>894.4760500000001</v>
      </c>
      <c r="H199" s="25">
        <v>894.47919999999999</v>
      </c>
      <c r="I199" s="21">
        <f t="shared" si="14"/>
        <v>3.5216146926364389</v>
      </c>
      <c r="J199" s="26">
        <v>1.0289999999999999</v>
      </c>
      <c r="K199" s="27">
        <v>4352</v>
      </c>
      <c r="L199" s="24">
        <f t="shared" si="15"/>
        <v>1.6976080967168524E-3</v>
      </c>
    </row>
    <row r="200" spans="1:12" ht="25.15" x14ac:dyDescent="0.4">
      <c r="A200" s="43"/>
      <c r="B200" s="43"/>
      <c r="C200" s="44"/>
      <c r="D200" s="18">
        <v>198</v>
      </c>
      <c r="E200" s="18" t="s">
        <v>266</v>
      </c>
      <c r="F200" s="18" t="s">
        <v>364</v>
      </c>
      <c r="G200" s="19">
        <f>G198-1.0078</f>
        <v>879.45260000000007</v>
      </c>
      <c r="H200" s="25">
        <v>879.45180000000005</v>
      </c>
      <c r="I200" s="21">
        <f t="shared" si="14"/>
        <v>-0.90965675697195869</v>
      </c>
      <c r="J200" s="26">
        <v>1.022</v>
      </c>
      <c r="K200" s="27">
        <v>1005</v>
      </c>
      <c r="L200" s="24">
        <f t="shared" si="15"/>
        <v>3.9202576681995329E-4</v>
      </c>
    </row>
    <row r="201" spans="1:12" ht="25.15" x14ac:dyDescent="0.4">
      <c r="A201" s="43">
        <v>30</v>
      </c>
      <c r="B201" s="43" t="s">
        <v>267</v>
      </c>
      <c r="C201" s="44">
        <v>8.91</v>
      </c>
      <c r="D201" s="18">
        <v>199</v>
      </c>
      <c r="E201" s="18" t="s">
        <v>100</v>
      </c>
      <c r="F201" s="18" t="s">
        <v>364</v>
      </c>
      <c r="G201" s="19">
        <v>1084.0318</v>
      </c>
      <c r="H201" s="25">
        <v>1084.0365999999999</v>
      </c>
      <c r="I201" s="21">
        <f t="shared" si="14"/>
        <v>4.4279143839986705</v>
      </c>
      <c r="J201" s="26">
        <v>1.151</v>
      </c>
      <c r="K201" s="27">
        <v>18607</v>
      </c>
      <c r="L201" s="24">
        <f t="shared" si="15"/>
        <v>7.25813277932226E-3</v>
      </c>
    </row>
    <row r="202" spans="1:12" ht="25.15" x14ac:dyDescent="0.4">
      <c r="A202" s="43"/>
      <c r="B202" s="43"/>
      <c r="C202" s="44"/>
      <c r="D202" s="18">
        <v>200</v>
      </c>
      <c r="E202" s="18" t="s">
        <v>101</v>
      </c>
      <c r="F202" s="18" t="s">
        <v>364</v>
      </c>
      <c r="G202" s="19">
        <v>1098.0474999999999</v>
      </c>
      <c r="H202" s="25">
        <v>1098.0512000000001</v>
      </c>
      <c r="I202" s="21">
        <f t="shared" si="14"/>
        <v>3.3696174347722598</v>
      </c>
      <c r="J202" s="26">
        <v>1.159</v>
      </c>
      <c r="K202" s="27">
        <v>27838</v>
      </c>
      <c r="L202" s="24">
        <f t="shared" si="15"/>
        <v>1.0858918703217771E-2</v>
      </c>
    </row>
    <row r="203" spans="1:12" ht="25.15" x14ac:dyDescent="0.4">
      <c r="A203" s="43"/>
      <c r="B203" s="43"/>
      <c r="C203" s="44"/>
      <c r="D203" s="18">
        <v>201</v>
      </c>
      <c r="E203" s="18" t="s">
        <v>268</v>
      </c>
      <c r="F203" s="18" t="s">
        <v>364</v>
      </c>
      <c r="G203" s="19">
        <f>G201-1.0078*2</f>
        <v>1082.0162</v>
      </c>
      <c r="H203" s="25">
        <v>1082.0233000000001</v>
      </c>
      <c r="I203" s="21">
        <f t="shared" si="14"/>
        <v>6.5618241205970325</v>
      </c>
      <c r="J203" s="26">
        <v>1.1319999999999999</v>
      </c>
      <c r="K203" s="27">
        <v>8827</v>
      </c>
      <c r="L203" s="24">
        <f t="shared" si="15"/>
        <v>3.4431954663877887E-3</v>
      </c>
    </row>
    <row r="204" spans="1:12" ht="25.15" x14ac:dyDescent="0.4">
      <c r="A204" s="43"/>
      <c r="B204" s="43"/>
      <c r="C204" s="44"/>
      <c r="D204" s="18">
        <v>202</v>
      </c>
      <c r="E204" s="18" t="s">
        <v>269</v>
      </c>
      <c r="F204" s="18" t="s">
        <v>364</v>
      </c>
      <c r="G204" s="19">
        <f>G202-1.0078</f>
        <v>1097.0396999999998</v>
      </c>
      <c r="H204" s="25">
        <v>1097.0406</v>
      </c>
      <c r="I204" s="21">
        <f t="shared" si="14"/>
        <v>0.82038963606224014</v>
      </c>
      <c r="J204" s="26">
        <v>1.1439999999999999</v>
      </c>
      <c r="K204" s="27">
        <v>12570</v>
      </c>
      <c r="L204" s="24">
        <f t="shared" si="15"/>
        <v>4.903247650673446E-3</v>
      </c>
    </row>
    <row r="205" spans="1:12" ht="25.15" x14ac:dyDescent="0.4">
      <c r="A205" s="43">
        <v>31</v>
      </c>
      <c r="B205" s="43" t="s">
        <v>270</v>
      </c>
      <c r="C205" s="44">
        <v>9.69</v>
      </c>
      <c r="D205" s="18">
        <v>203</v>
      </c>
      <c r="E205" s="18" t="s">
        <v>102</v>
      </c>
      <c r="F205" s="18" t="s">
        <v>364</v>
      </c>
      <c r="G205" s="19">
        <v>1084.0318</v>
      </c>
      <c r="H205" s="25">
        <v>1084.0365999999999</v>
      </c>
      <c r="I205" s="21">
        <f t="shared" si="14"/>
        <v>4.4279143839986705</v>
      </c>
      <c r="J205" s="26">
        <v>1.131</v>
      </c>
      <c r="K205" s="27">
        <v>79206</v>
      </c>
      <c r="L205" s="24">
        <f t="shared" si="15"/>
        <v>3.0896311330090766E-2</v>
      </c>
    </row>
    <row r="206" spans="1:12" ht="25.15" x14ac:dyDescent="0.4">
      <c r="A206" s="43"/>
      <c r="B206" s="43"/>
      <c r="C206" s="44"/>
      <c r="D206" s="18">
        <v>204</v>
      </c>
      <c r="E206" s="18" t="s">
        <v>103</v>
      </c>
      <c r="F206" s="18" t="s">
        <v>364</v>
      </c>
      <c r="G206" s="19">
        <v>1098.0474999999999</v>
      </c>
      <c r="H206" s="25">
        <v>1098.0518999999999</v>
      </c>
      <c r="I206" s="21">
        <f t="shared" si="14"/>
        <v>4.007112624938701</v>
      </c>
      <c r="J206" s="26">
        <v>1.141</v>
      </c>
      <c r="K206" s="27">
        <v>111456</v>
      </c>
      <c r="L206" s="24">
        <f t="shared" si="15"/>
        <v>4.3476242653417624E-2</v>
      </c>
    </row>
    <row r="207" spans="1:12" ht="25.15" x14ac:dyDescent="0.4">
      <c r="A207" s="43">
        <v>32</v>
      </c>
      <c r="B207" s="43" t="s">
        <v>271</v>
      </c>
      <c r="C207" s="44">
        <v>9.99</v>
      </c>
      <c r="D207" s="18">
        <v>205</v>
      </c>
      <c r="E207" s="18" t="s">
        <v>104</v>
      </c>
      <c r="F207" s="18" t="s">
        <v>364</v>
      </c>
      <c r="G207" s="19">
        <v>1063.0264999999999</v>
      </c>
      <c r="H207" s="25">
        <v>1063.0315000000001</v>
      </c>
      <c r="I207" s="21">
        <f t="shared" si="14"/>
        <v>4.7035516048839234</v>
      </c>
      <c r="J207" s="26">
        <v>1.1459999999999999</v>
      </c>
      <c r="K207" s="27">
        <v>36810</v>
      </c>
      <c r="L207" s="24">
        <f t="shared" si="15"/>
        <v>1.4358675101136796E-2</v>
      </c>
    </row>
    <row r="208" spans="1:12" ht="25.15" x14ac:dyDescent="0.4">
      <c r="A208" s="43"/>
      <c r="B208" s="43"/>
      <c r="C208" s="44"/>
      <c r="D208" s="18">
        <v>206</v>
      </c>
      <c r="E208" s="18" t="s">
        <v>272</v>
      </c>
      <c r="F208" s="18" t="s">
        <v>364</v>
      </c>
      <c r="G208" s="19">
        <v>1070.0343</v>
      </c>
      <c r="H208" s="25">
        <v>1070.0334</v>
      </c>
      <c r="I208" s="21">
        <f t="shared" si="14"/>
        <v>-0.84109453313922289</v>
      </c>
      <c r="J208" s="26">
        <v>1.1499999999999999</v>
      </c>
      <c r="K208" s="27">
        <v>1171</v>
      </c>
      <c r="L208" s="24">
        <f t="shared" si="15"/>
        <v>4.5677828153847295E-4</v>
      </c>
    </row>
    <row r="209" spans="1:12" ht="25.15" x14ac:dyDescent="0.4">
      <c r="A209" s="43"/>
      <c r="B209" s="43"/>
      <c r="C209" s="44"/>
      <c r="D209" s="18">
        <v>207</v>
      </c>
      <c r="E209" s="18" t="s">
        <v>105</v>
      </c>
      <c r="F209" s="18" t="s">
        <v>364</v>
      </c>
      <c r="G209" s="19">
        <v>1077.0422000000001</v>
      </c>
      <c r="H209" s="25">
        <v>1077.0463</v>
      </c>
      <c r="I209" s="21">
        <f t="shared" si="14"/>
        <v>3.8067217792211947</v>
      </c>
      <c r="J209" s="26">
        <v>1.1559999999999999</v>
      </c>
      <c r="K209" s="27">
        <v>43019</v>
      </c>
      <c r="L209" s="24">
        <f t="shared" si="15"/>
        <v>1.6780653196843354E-2</v>
      </c>
    </row>
    <row r="210" spans="1:12" ht="25.15" x14ac:dyDescent="0.4">
      <c r="A210" s="43"/>
      <c r="B210" s="43"/>
      <c r="C210" s="44"/>
      <c r="D210" s="18">
        <v>208</v>
      </c>
      <c r="E210" s="18" t="s">
        <v>273</v>
      </c>
      <c r="F210" s="18" t="s">
        <v>364</v>
      </c>
      <c r="G210" s="19">
        <v>1084.0318</v>
      </c>
      <c r="H210" s="25">
        <v>1084.0359000000001</v>
      </c>
      <c r="I210" s="21">
        <f t="shared" si="14"/>
        <v>3.7821768698184726</v>
      </c>
      <c r="J210" s="26">
        <v>1.1180000000000001</v>
      </c>
      <c r="K210" s="27">
        <v>5964</v>
      </c>
      <c r="L210" s="24">
        <f t="shared" si="15"/>
        <v>2.3264096251882603E-3</v>
      </c>
    </row>
    <row r="211" spans="1:12" ht="25.15" x14ac:dyDescent="0.4">
      <c r="A211" s="43"/>
      <c r="B211" s="43"/>
      <c r="C211" s="44"/>
      <c r="D211" s="18">
        <v>209</v>
      </c>
      <c r="E211" s="18" t="s">
        <v>274</v>
      </c>
      <c r="F211" s="18" t="s">
        <v>364</v>
      </c>
      <c r="G211" s="19">
        <f>G207-1.0078</f>
        <v>1062.0186999999999</v>
      </c>
      <c r="H211" s="25">
        <v>1062.0210999999999</v>
      </c>
      <c r="I211" s="21">
        <f t="shared" si="14"/>
        <v>2.2598472136881131</v>
      </c>
      <c r="J211" s="26">
        <v>1.1459999999999999</v>
      </c>
      <c r="K211" s="27">
        <v>2895</v>
      </c>
      <c r="L211" s="24">
        <f t="shared" si="15"/>
        <v>1.1292682536753879E-3</v>
      </c>
    </row>
    <row r="212" spans="1:12" ht="25.15" x14ac:dyDescent="0.4">
      <c r="A212" s="43"/>
      <c r="B212" s="43"/>
      <c r="C212" s="44"/>
      <c r="D212" s="18">
        <v>210</v>
      </c>
      <c r="E212" s="18" t="s">
        <v>275</v>
      </c>
      <c r="F212" s="18" t="s">
        <v>364</v>
      </c>
      <c r="G212" s="19">
        <f>G209-1.0078</f>
        <v>1076.0344</v>
      </c>
      <c r="H212" s="25">
        <v>1076.0373</v>
      </c>
      <c r="I212" s="21">
        <f t="shared" si="14"/>
        <v>2.6950811237579035</v>
      </c>
      <c r="J212" s="26">
        <v>1.1539999999999999</v>
      </c>
      <c r="K212" s="27">
        <v>1059</v>
      </c>
      <c r="L212" s="24">
        <f t="shared" si="15"/>
        <v>4.1308983787296573E-4</v>
      </c>
    </row>
    <row r="213" spans="1:12" ht="25.15" x14ac:dyDescent="0.4">
      <c r="A213" s="43">
        <v>33</v>
      </c>
      <c r="B213" s="43" t="s">
        <v>276</v>
      </c>
      <c r="C213" s="44">
        <v>10.4</v>
      </c>
      <c r="D213" s="18">
        <v>211</v>
      </c>
      <c r="E213" s="18" t="s">
        <v>277</v>
      </c>
      <c r="F213" s="18" t="s">
        <v>364</v>
      </c>
      <c r="G213" s="19">
        <v>1049.0109</v>
      </c>
      <c r="H213" s="25">
        <v>1049.0147999999999</v>
      </c>
      <c r="I213" s="21">
        <f t="shared" si="14"/>
        <v>3.7177878703934484</v>
      </c>
      <c r="J213" s="26">
        <v>1.1000000000000001</v>
      </c>
      <c r="K213" s="27">
        <v>5014</v>
      </c>
      <c r="L213" s="24">
        <f t="shared" si="15"/>
        <v>1.9558380048111897E-3</v>
      </c>
    </row>
    <row r="214" spans="1:12" ht="25.15" x14ac:dyDescent="0.4">
      <c r="A214" s="43"/>
      <c r="B214" s="43"/>
      <c r="C214" s="44"/>
      <c r="D214" s="18">
        <v>212</v>
      </c>
      <c r="E214" s="18" t="s">
        <v>278</v>
      </c>
      <c r="F214" s="18" t="s">
        <v>364</v>
      </c>
      <c r="G214" s="19">
        <v>1056.0187000000001</v>
      </c>
      <c r="H214" s="25">
        <v>1056.0274999999999</v>
      </c>
      <c r="I214" s="21">
        <f t="shared" si="14"/>
        <v>8.3331857663480591</v>
      </c>
      <c r="J214" s="26">
        <v>1.109</v>
      </c>
      <c r="K214" s="27">
        <v>2268</v>
      </c>
      <c r="L214" s="24">
        <f t="shared" si="15"/>
        <v>8.8469098422652151E-4</v>
      </c>
    </row>
    <row r="215" spans="1:12" ht="25.15" x14ac:dyDescent="0.4">
      <c r="A215" s="43"/>
      <c r="B215" s="43"/>
      <c r="C215" s="44"/>
      <c r="D215" s="18">
        <v>213</v>
      </c>
      <c r="E215" s="18" t="s">
        <v>106</v>
      </c>
      <c r="F215" s="18" t="s">
        <v>364</v>
      </c>
      <c r="G215" s="19">
        <v>1063.0264999999999</v>
      </c>
      <c r="H215" s="25">
        <v>1063.0305000000001</v>
      </c>
      <c r="I215" s="21">
        <f t="shared" si="14"/>
        <v>3.7628412839499172</v>
      </c>
      <c r="J215" s="26">
        <v>1.111</v>
      </c>
      <c r="K215" s="27">
        <v>485538</v>
      </c>
      <c r="L215" s="24">
        <f t="shared" si="15"/>
        <v>0.18939642464699152</v>
      </c>
    </row>
    <row r="216" spans="1:12" ht="25.15" x14ac:dyDescent="0.4">
      <c r="A216" s="43"/>
      <c r="B216" s="43"/>
      <c r="C216" s="44"/>
      <c r="D216" s="18">
        <v>214</v>
      </c>
      <c r="E216" s="18" t="s">
        <v>107</v>
      </c>
      <c r="F216" s="18" t="s">
        <v>364</v>
      </c>
      <c r="G216" s="19">
        <v>1070.0343</v>
      </c>
      <c r="H216" s="25">
        <v>1070.0383999999999</v>
      </c>
      <c r="I216" s="21">
        <f t="shared" si="14"/>
        <v>3.8316528730717416</v>
      </c>
      <c r="J216" s="26">
        <v>1.1160000000000001</v>
      </c>
      <c r="K216" s="27">
        <v>19200</v>
      </c>
      <c r="L216" s="24">
        <f t="shared" si="15"/>
        <v>7.489447485515526E-3</v>
      </c>
    </row>
    <row r="217" spans="1:12" ht="25.15" x14ac:dyDescent="0.4">
      <c r="A217" s="43"/>
      <c r="B217" s="43"/>
      <c r="C217" s="44"/>
      <c r="D217" s="18">
        <v>215</v>
      </c>
      <c r="E217" s="18" t="s">
        <v>108</v>
      </c>
      <c r="F217" s="18" t="s">
        <v>364</v>
      </c>
      <c r="G217" s="19">
        <v>1077.0422000000001</v>
      </c>
      <c r="H217" s="25">
        <v>1077.0465999999999</v>
      </c>
      <c r="I217" s="21">
        <f t="shared" si="14"/>
        <v>4.0852623971512019</v>
      </c>
      <c r="J217" s="26">
        <v>1.123</v>
      </c>
      <c r="K217" s="27">
        <v>561315</v>
      </c>
      <c r="L217" s="24">
        <f t="shared" si="15"/>
        <v>0.21895516746521601</v>
      </c>
    </row>
    <row r="218" spans="1:12" ht="25.15" x14ac:dyDescent="0.4">
      <c r="A218" s="43"/>
      <c r="B218" s="43"/>
      <c r="C218" s="44"/>
      <c r="D218" s="18">
        <v>216</v>
      </c>
      <c r="E218" s="18" t="s">
        <v>110</v>
      </c>
      <c r="F218" s="18" t="s">
        <v>364</v>
      </c>
      <c r="G218" s="19">
        <v>1084.05</v>
      </c>
      <c r="H218" s="25">
        <v>1084.0405000000001</v>
      </c>
      <c r="I218" s="21">
        <f t="shared" si="14"/>
        <v>-8.7634334208653133</v>
      </c>
      <c r="J218" s="26">
        <v>1.131</v>
      </c>
      <c r="K218" s="27">
        <v>24572</v>
      </c>
      <c r="L218" s="24">
        <f t="shared" si="15"/>
        <v>9.5849324799003911E-3</v>
      </c>
    </row>
    <row r="219" spans="1:12" ht="25.15" x14ac:dyDescent="0.4">
      <c r="A219" s="43"/>
      <c r="B219" s="43"/>
      <c r="C219" s="44"/>
      <c r="D219" s="18">
        <v>217</v>
      </c>
      <c r="E219" s="18" t="s">
        <v>111</v>
      </c>
      <c r="F219" s="18" t="s">
        <v>364</v>
      </c>
      <c r="G219" s="19">
        <v>1091.0578</v>
      </c>
      <c r="H219" s="25">
        <v>1091.0634</v>
      </c>
      <c r="I219" s="21">
        <f t="shared" si="14"/>
        <v>5.1326336697822308</v>
      </c>
      <c r="J219" s="26">
        <v>1.137</v>
      </c>
      <c r="K219" s="27">
        <v>46644</v>
      </c>
      <c r="L219" s="24">
        <f t="shared" si="15"/>
        <v>1.8194676485124281E-2</v>
      </c>
    </row>
    <row r="220" spans="1:12" ht="25.15" x14ac:dyDescent="0.4">
      <c r="A220" s="43"/>
      <c r="B220" s="43"/>
      <c r="C220" s="44"/>
      <c r="D220" s="18">
        <v>218</v>
      </c>
      <c r="E220" s="18" t="s">
        <v>279</v>
      </c>
      <c r="F220" s="18" t="s">
        <v>364</v>
      </c>
      <c r="G220" s="19">
        <v>1098.0655999999999</v>
      </c>
      <c r="H220" s="25">
        <v>1098.056</v>
      </c>
      <c r="I220" s="21">
        <f t="shared" si="14"/>
        <v>-8.742647069413648</v>
      </c>
      <c r="J220" s="26">
        <v>1.1419999999999999</v>
      </c>
      <c r="K220" s="27">
        <v>24278</v>
      </c>
      <c r="L220" s="24">
        <f t="shared" si="15"/>
        <v>9.4702503152784331E-3</v>
      </c>
    </row>
    <row r="221" spans="1:12" ht="25.15" x14ac:dyDescent="0.4">
      <c r="A221" s="43"/>
      <c r="B221" s="43"/>
      <c r="C221" s="44"/>
      <c r="D221" s="18">
        <v>219</v>
      </c>
      <c r="E221" s="18" t="s">
        <v>280</v>
      </c>
      <c r="F221" s="18" t="s">
        <v>364</v>
      </c>
      <c r="G221" s="19">
        <v>1104.0655999999999</v>
      </c>
      <c r="H221" s="25">
        <v>1104.0674300000001</v>
      </c>
      <c r="I221" s="21">
        <f t="shared" si="14"/>
        <v>1.6575102060552755</v>
      </c>
      <c r="J221" s="26">
        <v>1.145</v>
      </c>
      <c r="K221" s="27">
        <v>15471</v>
      </c>
      <c r="L221" s="24">
        <f t="shared" si="15"/>
        <v>6.0348563566880575E-3</v>
      </c>
    </row>
    <row r="222" spans="1:12" ht="25.15" x14ac:dyDescent="0.4">
      <c r="A222" s="43"/>
      <c r="B222" s="43"/>
      <c r="C222" s="44"/>
      <c r="D222" s="18">
        <v>220</v>
      </c>
      <c r="E222" s="18" t="s">
        <v>281</v>
      </c>
      <c r="F222" s="18" t="s">
        <v>364</v>
      </c>
      <c r="G222" s="19">
        <f>G215-1.0078</f>
        <v>1062.0186999999999</v>
      </c>
      <c r="H222" s="25">
        <v>1062.0234</v>
      </c>
      <c r="I222" s="21">
        <f t="shared" si="14"/>
        <v>4.42553412683265</v>
      </c>
      <c r="J222" s="26">
        <v>1.1140000000000001</v>
      </c>
      <c r="K222" s="27">
        <v>19809</v>
      </c>
      <c r="L222" s="24">
        <f t="shared" si="15"/>
        <v>7.7270033979467212E-3</v>
      </c>
    </row>
    <row r="223" spans="1:12" ht="25.15" x14ac:dyDescent="0.4">
      <c r="A223" s="43"/>
      <c r="B223" s="43"/>
      <c r="C223" s="44"/>
      <c r="D223" s="18">
        <v>221</v>
      </c>
      <c r="E223" s="18" t="s">
        <v>109</v>
      </c>
      <c r="F223" s="18" t="s">
        <v>364</v>
      </c>
      <c r="G223" s="19">
        <f>G217-1.0078</f>
        <v>1076.0344</v>
      </c>
      <c r="H223" s="25">
        <v>1076.029</v>
      </c>
      <c r="I223" s="21">
        <f t="shared" si="14"/>
        <v>-5.0184269201883609</v>
      </c>
      <c r="J223" s="26">
        <v>1.129</v>
      </c>
      <c r="K223" s="27">
        <v>40042</v>
      </c>
      <c r="L223" s="24">
        <f t="shared" si="15"/>
        <v>1.5619398761198576E-2</v>
      </c>
    </row>
    <row r="224" spans="1:12" ht="25.15" x14ac:dyDescent="0.4">
      <c r="A224" s="43"/>
      <c r="B224" s="43"/>
      <c r="C224" s="44"/>
      <c r="D224" s="18">
        <v>222</v>
      </c>
      <c r="E224" s="18" t="s">
        <v>282</v>
      </c>
      <c r="F224" s="18" t="s">
        <v>364</v>
      </c>
      <c r="G224" s="19">
        <f>G215+15.9949/2+1.0078</f>
        <v>1072.0317500000001</v>
      </c>
      <c r="H224" s="25">
        <v>1072.0325</v>
      </c>
      <c r="I224" s="21">
        <f t="shared" si="14"/>
        <v>0.69960614499096818</v>
      </c>
      <c r="J224" s="26">
        <v>1.125</v>
      </c>
      <c r="K224" s="27">
        <v>5367</v>
      </c>
      <c r="L224" s="24">
        <f t="shared" si="15"/>
        <v>2.0935346174355118E-3</v>
      </c>
    </row>
    <row r="225" spans="1:12" ht="25.15" x14ac:dyDescent="0.4">
      <c r="A225" s="43">
        <v>34</v>
      </c>
      <c r="B225" s="43" t="s">
        <v>283</v>
      </c>
      <c r="C225" s="44">
        <v>10.5</v>
      </c>
      <c r="D225" s="18">
        <v>223</v>
      </c>
      <c r="E225" s="18" t="s">
        <v>112</v>
      </c>
      <c r="F225" s="18" t="s">
        <v>364</v>
      </c>
      <c r="G225" s="19">
        <f>G215+15.9949/2</f>
        <v>1071.02395</v>
      </c>
      <c r="H225" s="25">
        <v>1071.0286000000001</v>
      </c>
      <c r="I225" s="21">
        <f t="shared" si="14"/>
        <v>4.3416396058027544</v>
      </c>
      <c r="J225" s="26">
        <v>1.111</v>
      </c>
      <c r="K225" s="27">
        <v>22203</v>
      </c>
      <c r="L225" s="24">
        <f t="shared" si="15"/>
        <v>8.6608438812969379E-3</v>
      </c>
    </row>
    <row r="226" spans="1:12" ht="25.15" x14ac:dyDescent="0.4">
      <c r="A226" s="43"/>
      <c r="B226" s="43"/>
      <c r="C226" s="44"/>
      <c r="D226" s="18">
        <v>224</v>
      </c>
      <c r="E226" s="18" t="s">
        <v>113</v>
      </c>
      <c r="F226" s="18" t="s">
        <v>364</v>
      </c>
      <c r="G226" s="19">
        <f>G225+14.01565</f>
        <v>1085.0396000000001</v>
      </c>
      <c r="H226" s="25">
        <v>1085.0407</v>
      </c>
      <c r="I226" s="21">
        <f t="shared" si="14"/>
        <v>1.0137878838258538</v>
      </c>
      <c r="J226" s="26">
        <v>1.1220000000000001</v>
      </c>
      <c r="K226" s="27">
        <v>25714</v>
      </c>
      <c r="L226" s="24">
        <f t="shared" si="15"/>
        <v>1.0030398575132616E-2</v>
      </c>
    </row>
    <row r="227" spans="1:12" ht="25.15" x14ac:dyDescent="0.4">
      <c r="A227" s="43">
        <v>35</v>
      </c>
      <c r="B227" s="43" t="s">
        <v>284</v>
      </c>
      <c r="C227" s="44">
        <v>10.8</v>
      </c>
      <c r="D227" s="18">
        <v>225</v>
      </c>
      <c r="E227" s="18" t="s">
        <v>285</v>
      </c>
      <c r="F227" s="18" t="s">
        <v>364</v>
      </c>
      <c r="G227" s="19">
        <v>1071.02395</v>
      </c>
      <c r="H227" s="25">
        <v>1071.0286000000001</v>
      </c>
      <c r="I227" s="21">
        <f t="shared" si="14"/>
        <v>4.3416396058027544</v>
      </c>
      <c r="J227" s="26">
        <v>1.1180000000000001</v>
      </c>
      <c r="K227" s="27">
        <v>16472</v>
      </c>
      <c r="L227" s="24">
        <f t="shared" si="15"/>
        <v>6.4253218219485278E-3</v>
      </c>
    </row>
    <row r="228" spans="1:12" ht="25.15" x14ac:dyDescent="0.4">
      <c r="A228" s="43"/>
      <c r="B228" s="43"/>
      <c r="C228" s="44"/>
      <c r="D228" s="18">
        <v>226</v>
      </c>
      <c r="E228" s="18" t="s">
        <v>286</v>
      </c>
      <c r="F228" s="18" t="s">
        <v>364</v>
      </c>
      <c r="G228" s="19">
        <v>1085.0396000000001</v>
      </c>
      <c r="H228" s="25">
        <v>1085.0441000000001</v>
      </c>
      <c r="I228" s="21">
        <f t="shared" si="14"/>
        <v>4.1473140703871785</v>
      </c>
      <c r="J228" s="26">
        <v>1.1279999999999999</v>
      </c>
      <c r="K228" s="27">
        <v>16815</v>
      </c>
      <c r="L228" s="24">
        <f t="shared" si="15"/>
        <v>6.5591176806741435E-3</v>
      </c>
    </row>
    <row r="229" spans="1:12" ht="25.15" x14ac:dyDescent="0.4">
      <c r="A229" s="43">
        <v>36</v>
      </c>
      <c r="B229" s="43" t="s">
        <v>287</v>
      </c>
      <c r="C229" s="44">
        <v>10.68</v>
      </c>
      <c r="D229" s="18">
        <v>227</v>
      </c>
      <c r="E229" s="18" t="s">
        <v>288</v>
      </c>
      <c r="F229" s="18" t="s">
        <v>364</v>
      </c>
      <c r="G229" s="19">
        <v>1164.5662</v>
      </c>
      <c r="H229" s="25">
        <v>1164.556</v>
      </c>
      <c r="I229" s="21">
        <f t="shared" si="14"/>
        <v>-8.7586261733688495</v>
      </c>
      <c r="J229" s="26">
        <v>1.1839999999999999</v>
      </c>
      <c r="K229" s="30">
        <v>7252</v>
      </c>
      <c r="L229" s="24">
        <f t="shared" si="15"/>
        <v>2.8288267273415932E-3</v>
      </c>
    </row>
    <row r="230" spans="1:12" ht="25.15" x14ac:dyDescent="0.4">
      <c r="A230" s="43"/>
      <c r="B230" s="43"/>
      <c r="C230" s="44"/>
      <c r="D230" s="18">
        <v>228</v>
      </c>
      <c r="E230" s="18" t="s">
        <v>289</v>
      </c>
      <c r="F230" s="18" t="s">
        <v>364</v>
      </c>
      <c r="G230" s="19">
        <v>1178.5818999999999</v>
      </c>
      <c r="H230" s="25">
        <v>1178.5730000000001</v>
      </c>
      <c r="I230" s="21">
        <f t="shared" si="14"/>
        <v>-7.5514480578840395</v>
      </c>
      <c r="J230" s="26">
        <v>1.194</v>
      </c>
      <c r="K230" s="30">
        <v>7358</v>
      </c>
      <c r="L230" s="24">
        <f t="shared" si="15"/>
        <v>2.870174718667877E-3</v>
      </c>
    </row>
    <row r="231" spans="1:12" ht="25.15" x14ac:dyDescent="0.4">
      <c r="A231" s="43">
        <v>37</v>
      </c>
      <c r="B231" s="43" t="s">
        <v>290</v>
      </c>
      <c r="C231" s="44">
        <v>9.92</v>
      </c>
      <c r="D231" s="18">
        <v>229</v>
      </c>
      <c r="E231" s="28" t="s">
        <v>114</v>
      </c>
      <c r="F231" s="18" t="s">
        <v>364</v>
      </c>
      <c r="G231" s="19">
        <f>G233+43.0184/2-1.0078/2</f>
        <v>1250.5848000000001</v>
      </c>
      <c r="H231" s="25">
        <v>1250.5951</v>
      </c>
      <c r="I231" s="21">
        <f t="shared" si="14"/>
        <v>8.2361468010130938</v>
      </c>
      <c r="J231" s="26">
        <v>1.22</v>
      </c>
      <c r="K231" s="27">
        <v>12379</v>
      </c>
      <c r="L231" s="24">
        <f t="shared" si="15"/>
        <v>4.828743251208161E-3</v>
      </c>
    </row>
    <row r="232" spans="1:12" ht="25.15" x14ac:dyDescent="0.4">
      <c r="A232" s="43"/>
      <c r="B232" s="43"/>
      <c r="C232" s="44"/>
      <c r="D232" s="18">
        <v>230</v>
      </c>
      <c r="E232" s="28" t="s">
        <v>115</v>
      </c>
      <c r="F232" s="18" t="s">
        <v>364</v>
      </c>
      <c r="G232" s="19">
        <f>G231+14.01565</f>
        <v>1264.6004500000001</v>
      </c>
      <c r="H232" s="25">
        <v>1264.6063999999999</v>
      </c>
      <c r="I232" s="21">
        <f t="shared" si="14"/>
        <v>4.7050433990886074</v>
      </c>
      <c r="J232" s="26">
        <v>1.2290000000000001</v>
      </c>
      <c r="K232" s="27">
        <v>10809</v>
      </c>
      <c r="L232" s="24">
        <f t="shared" si="15"/>
        <v>4.2163248891113189E-3</v>
      </c>
    </row>
    <row r="233" spans="1:12" ht="25.15" x14ac:dyDescent="0.4">
      <c r="A233" s="43">
        <v>38</v>
      </c>
      <c r="B233" s="43" t="s">
        <v>291</v>
      </c>
      <c r="C233" s="44">
        <v>10.56</v>
      </c>
      <c r="D233" s="18">
        <v>231</v>
      </c>
      <c r="E233" s="18" t="s">
        <v>116</v>
      </c>
      <c r="F233" s="18" t="s">
        <v>364</v>
      </c>
      <c r="G233" s="19">
        <f>G237+43.0184/2-1.0078/2</f>
        <v>1229.5795000000001</v>
      </c>
      <c r="H233" s="25">
        <v>1229.5844</v>
      </c>
      <c r="I233" s="21">
        <f t="shared" si="14"/>
        <v>3.9851022238959479</v>
      </c>
      <c r="J233" s="26">
        <v>1.204</v>
      </c>
      <c r="K233" s="27">
        <v>19954</v>
      </c>
      <c r="L233" s="24">
        <f t="shared" si="15"/>
        <v>7.7835643294779586E-3</v>
      </c>
    </row>
    <row r="234" spans="1:12" ht="25.15" x14ac:dyDescent="0.4">
      <c r="A234" s="43"/>
      <c r="B234" s="43"/>
      <c r="C234" s="44"/>
      <c r="D234" s="18">
        <v>232</v>
      </c>
      <c r="E234" s="18" t="s">
        <v>117</v>
      </c>
      <c r="F234" s="18" t="s">
        <v>364</v>
      </c>
      <c r="G234" s="19">
        <v>1243.5952</v>
      </c>
      <c r="H234" s="25">
        <v>1243.5999999999999</v>
      </c>
      <c r="I234" s="21">
        <f t="shared" si="14"/>
        <v>3.8597768791098344</v>
      </c>
      <c r="J234" s="26">
        <v>1.216</v>
      </c>
      <c r="K234" s="27">
        <v>28033</v>
      </c>
      <c r="L234" s="24">
        <f t="shared" si="15"/>
        <v>1.0934983404242538E-2</v>
      </c>
    </row>
    <row r="235" spans="1:12" ht="25.15" x14ac:dyDescent="0.4">
      <c r="A235" s="43">
        <v>39</v>
      </c>
      <c r="B235" s="43" t="s">
        <v>292</v>
      </c>
      <c r="C235" s="44">
        <v>10.94</v>
      </c>
      <c r="D235" s="18">
        <v>233</v>
      </c>
      <c r="E235" s="18" t="s">
        <v>293</v>
      </c>
      <c r="F235" s="18" t="s">
        <v>364</v>
      </c>
      <c r="G235" s="19">
        <v>1229.5795000000001</v>
      </c>
      <c r="H235" s="25">
        <v>1229.578</v>
      </c>
      <c r="I235" s="21">
        <f t="shared" si="14"/>
        <v>-1.2199292522998444</v>
      </c>
      <c r="J235" s="26">
        <v>1.22</v>
      </c>
      <c r="K235" s="27">
        <v>11667</v>
      </c>
      <c r="L235" s="24">
        <f t="shared" si="15"/>
        <v>4.5510095736202936E-3</v>
      </c>
    </row>
    <row r="236" spans="1:12" ht="25.15" x14ac:dyDescent="0.4">
      <c r="A236" s="43"/>
      <c r="B236" s="43"/>
      <c r="C236" s="44"/>
      <c r="D236" s="18">
        <v>234</v>
      </c>
      <c r="E236" s="18" t="s">
        <v>294</v>
      </c>
      <c r="F236" s="18" t="s">
        <v>364</v>
      </c>
      <c r="G236" s="19">
        <v>1243.5952</v>
      </c>
      <c r="H236" s="25">
        <v>1243.6008999999999</v>
      </c>
      <c r="I236" s="21">
        <f t="shared" si="14"/>
        <v>4.5834850439543553</v>
      </c>
      <c r="J236" s="26">
        <v>1.2250000000000001</v>
      </c>
      <c r="K236" s="27">
        <v>18044</v>
      </c>
      <c r="L236" s="24">
        <f t="shared" si="15"/>
        <v>7.0385203348251116E-3</v>
      </c>
    </row>
    <row r="237" spans="1:12" ht="25.15" x14ac:dyDescent="0.4">
      <c r="A237" s="43">
        <v>40</v>
      </c>
      <c r="B237" s="43" t="s">
        <v>295</v>
      </c>
      <c r="C237" s="44">
        <v>11.53</v>
      </c>
      <c r="D237" s="18">
        <v>235</v>
      </c>
      <c r="E237" s="18" t="s">
        <v>118</v>
      </c>
      <c r="F237" s="18" t="s">
        <v>364</v>
      </c>
      <c r="G237" s="19">
        <v>1208.5742</v>
      </c>
      <c r="H237" s="25">
        <v>1208.5769</v>
      </c>
      <c r="I237" s="21">
        <f t="shared" si="14"/>
        <v>2.2340374302251078</v>
      </c>
      <c r="J237" s="26">
        <v>1.1970000000000001</v>
      </c>
      <c r="K237" s="27">
        <v>15953</v>
      </c>
      <c r="L237" s="24">
        <f t="shared" si="15"/>
        <v>6.2228726946056863E-3</v>
      </c>
    </row>
    <row r="238" spans="1:12" ht="25.15" x14ac:dyDescent="0.4">
      <c r="A238" s="43"/>
      <c r="B238" s="43"/>
      <c r="C238" s="44"/>
      <c r="D238" s="18">
        <v>236</v>
      </c>
      <c r="E238" s="18" t="s">
        <v>119</v>
      </c>
      <c r="F238" s="18" t="s">
        <v>364</v>
      </c>
      <c r="G238" s="19">
        <v>1222.5898999999999</v>
      </c>
      <c r="H238" s="25">
        <v>1222.5963999999999</v>
      </c>
      <c r="I238" s="21">
        <f t="shared" si="14"/>
        <v>5.3165824451518722</v>
      </c>
      <c r="J238" s="26">
        <v>1.21</v>
      </c>
      <c r="K238" s="27">
        <v>21412</v>
      </c>
      <c r="L238" s="24">
        <f t="shared" si="15"/>
        <v>8.3522942479092935E-3</v>
      </c>
    </row>
    <row r="239" spans="1:12" ht="25.15" x14ac:dyDescent="0.4">
      <c r="A239" s="43"/>
      <c r="B239" s="43"/>
      <c r="C239" s="44"/>
      <c r="D239" s="18">
        <v>237</v>
      </c>
      <c r="E239" s="18" t="s">
        <v>296</v>
      </c>
      <c r="F239" s="18" t="s">
        <v>364</v>
      </c>
      <c r="G239" s="19">
        <f>G238+14.01565</f>
        <v>1236.60555</v>
      </c>
      <c r="H239" s="25">
        <v>1236.598</v>
      </c>
      <c r="I239" s="21">
        <f t="shared" si="14"/>
        <v>-6.1054230267990235</v>
      </c>
      <c r="J239" s="6">
        <v>1.2220000000000002</v>
      </c>
      <c r="K239" s="27">
        <v>4079.7119170717237</v>
      </c>
      <c r="L239" s="24">
        <f t="shared" si="15"/>
        <v>1.5913952166114868E-3</v>
      </c>
    </row>
    <row r="240" spans="1:12" ht="25.15" x14ac:dyDescent="0.4">
      <c r="A240" s="43"/>
      <c r="B240" s="43"/>
      <c r="C240" s="44"/>
      <c r="D240" s="18">
        <v>238</v>
      </c>
      <c r="E240" s="18" t="s">
        <v>297</v>
      </c>
      <c r="F240" s="18" t="s">
        <v>364</v>
      </c>
      <c r="G240" s="19">
        <f>G238-1.0078</f>
        <v>1221.5820999999999</v>
      </c>
      <c r="H240" s="25">
        <v>1221.576</v>
      </c>
      <c r="I240" s="21">
        <f t="shared" si="14"/>
        <v>-4.9935243810735415</v>
      </c>
      <c r="J240" s="6">
        <v>1.2100000000000002</v>
      </c>
      <c r="K240" s="27">
        <v>2285.279148025425</v>
      </c>
      <c r="L240" s="24">
        <f t="shared" si="15"/>
        <v>8.9143115462917094E-4</v>
      </c>
    </row>
    <row r="241" spans="1:12" ht="25.15" x14ac:dyDescent="0.4">
      <c r="A241" s="43"/>
      <c r="B241" s="43"/>
      <c r="C241" s="44"/>
      <c r="D241" s="18">
        <v>239</v>
      </c>
      <c r="E241" s="18" t="s">
        <v>298</v>
      </c>
      <c r="F241" s="18" t="s">
        <v>364</v>
      </c>
      <c r="G241" s="19">
        <f>G239+14.01565-1.0078</f>
        <v>1249.6134</v>
      </c>
      <c r="H241" s="25">
        <v>1249.6210000000001</v>
      </c>
      <c r="I241" s="21">
        <f t="shared" si="14"/>
        <v>6.0818810042678857</v>
      </c>
      <c r="J241" s="6">
        <v>1.2280000000000002</v>
      </c>
      <c r="K241" s="27">
        <v>1408.7677569912714</v>
      </c>
      <c r="L241" s="24">
        <f t="shared" si="15"/>
        <v>5.4952563204550126E-4</v>
      </c>
    </row>
  </sheetData>
  <mergeCells count="121">
    <mergeCell ref="A235:A236"/>
    <mergeCell ref="B235:B236"/>
    <mergeCell ref="C235:C236"/>
    <mergeCell ref="A237:A241"/>
    <mergeCell ref="B237:B241"/>
    <mergeCell ref="C237:C241"/>
    <mergeCell ref="A231:A232"/>
    <mergeCell ref="B231:B232"/>
    <mergeCell ref="C231:C232"/>
    <mergeCell ref="A233:A234"/>
    <mergeCell ref="B233:B234"/>
    <mergeCell ref="C233:C234"/>
    <mergeCell ref="A227:A228"/>
    <mergeCell ref="B227:B228"/>
    <mergeCell ref="C227:C228"/>
    <mergeCell ref="A229:A230"/>
    <mergeCell ref="B229:B230"/>
    <mergeCell ref="C229:C230"/>
    <mergeCell ref="A213:A224"/>
    <mergeCell ref="B213:B224"/>
    <mergeCell ref="C213:C224"/>
    <mergeCell ref="A225:A226"/>
    <mergeCell ref="B225:B226"/>
    <mergeCell ref="C225:C226"/>
    <mergeCell ref="A205:A206"/>
    <mergeCell ref="B205:B206"/>
    <mergeCell ref="C205:C206"/>
    <mergeCell ref="A207:A212"/>
    <mergeCell ref="B207:B212"/>
    <mergeCell ref="C207:C212"/>
    <mergeCell ref="A198:A200"/>
    <mergeCell ref="B198:B200"/>
    <mergeCell ref="C198:C200"/>
    <mergeCell ref="A201:A204"/>
    <mergeCell ref="B201:B204"/>
    <mergeCell ref="C201:C204"/>
    <mergeCell ref="A185:A193"/>
    <mergeCell ref="B185:B193"/>
    <mergeCell ref="C185:C193"/>
    <mergeCell ref="A194:A197"/>
    <mergeCell ref="B194:B197"/>
    <mergeCell ref="C194:C197"/>
    <mergeCell ref="A172:A180"/>
    <mergeCell ref="B172:B180"/>
    <mergeCell ref="C172:C180"/>
    <mergeCell ref="A181:A184"/>
    <mergeCell ref="B181:B184"/>
    <mergeCell ref="C181:C184"/>
    <mergeCell ref="A168:A169"/>
    <mergeCell ref="B168:B169"/>
    <mergeCell ref="C168:C169"/>
    <mergeCell ref="A170:A171"/>
    <mergeCell ref="B170:B171"/>
    <mergeCell ref="C170:C171"/>
    <mergeCell ref="A162:A165"/>
    <mergeCell ref="B162:B165"/>
    <mergeCell ref="C162:C165"/>
    <mergeCell ref="A166:A167"/>
    <mergeCell ref="B166:B167"/>
    <mergeCell ref="C166:C167"/>
    <mergeCell ref="A132:A147"/>
    <mergeCell ref="B132:B147"/>
    <mergeCell ref="C132:C147"/>
    <mergeCell ref="A148:A161"/>
    <mergeCell ref="B148:B161"/>
    <mergeCell ref="C148:C161"/>
    <mergeCell ref="A126:A129"/>
    <mergeCell ref="B126:B129"/>
    <mergeCell ref="C126:C129"/>
    <mergeCell ref="A130:A131"/>
    <mergeCell ref="B130:B131"/>
    <mergeCell ref="C130:C131"/>
    <mergeCell ref="A120:A121"/>
    <mergeCell ref="B120:B121"/>
    <mergeCell ref="C120:C121"/>
    <mergeCell ref="A122:A125"/>
    <mergeCell ref="B122:B125"/>
    <mergeCell ref="C122:C125"/>
    <mergeCell ref="A115:A117"/>
    <mergeCell ref="B115:B117"/>
    <mergeCell ref="C115:C117"/>
    <mergeCell ref="A118:A119"/>
    <mergeCell ref="B118:B119"/>
    <mergeCell ref="C118:C119"/>
    <mergeCell ref="A96:A111"/>
    <mergeCell ref="B96:B111"/>
    <mergeCell ref="C96:C111"/>
    <mergeCell ref="A112:A114"/>
    <mergeCell ref="B112:B114"/>
    <mergeCell ref="C112:C114"/>
    <mergeCell ref="A78:A81"/>
    <mergeCell ref="B78:B81"/>
    <mergeCell ref="C78:C81"/>
    <mergeCell ref="A82:A95"/>
    <mergeCell ref="B82:B95"/>
    <mergeCell ref="C82:C95"/>
    <mergeCell ref="A60:A75"/>
    <mergeCell ref="B60:B75"/>
    <mergeCell ref="C60:C75"/>
    <mergeCell ref="A76:A77"/>
    <mergeCell ref="B76:B77"/>
    <mergeCell ref="C76:C77"/>
    <mergeCell ref="A45:A47"/>
    <mergeCell ref="B45:B47"/>
    <mergeCell ref="C45:C47"/>
    <mergeCell ref="A48:A59"/>
    <mergeCell ref="B48:B59"/>
    <mergeCell ref="C48:C59"/>
    <mergeCell ref="A22:A23"/>
    <mergeCell ref="B22:B23"/>
    <mergeCell ref="C22:C23"/>
    <mergeCell ref="A24:A44"/>
    <mergeCell ref="B24:B44"/>
    <mergeCell ref="C24:C44"/>
    <mergeCell ref="A1:L1"/>
    <mergeCell ref="A3:A15"/>
    <mergeCell ref="B3:B15"/>
    <mergeCell ref="C3:C15"/>
    <mergeCell ref="A16:A21"/>
    <mergeCell ref="B16:B21"/>
    <mergeCell ref="C16:C2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A717-B482-4CF0-A4F3-698371671F71}">
  <dimension ref="A1:K186"/>
  <sheetViews>
    <sheetView zoomScale="59" zoomScaleNormal="59" workbookViewId="0">
      <selection activeCell="C34" sqref="C34"/>
    </sheetView>
  </sheetViews>
  <sheetFormatPr defaultRowHeight="13.9" x14ac:dyDescent="0.4"/>
  <cols>
    <col min="1" max="1" width="32.9296875" style="5" customWidth="1"/>
    <col min="2" max="2" width="40.9296875" style="5" customWidth="1"/>
    <col min="3" max="3" width="68.73046875" style="5" customWidth="1"/>
    <col min="4" max="4" width="32.33203125" style="8" customWidth="1"/>
    <col min="5" max="5" width="55.73046875" style="5" customWidth="1"/>
    <col min="6" max="6" width="37" style="9" customWidth="1"/>
    <col min="7" max="7" width="38.265625" style="9" customWidth="1"/>
    <col min="8" max="8" width="41.265625" style="9" customWidth="1"/>
    <col min="9" max="9" width="27.1328125" style="9" customWidth="1"/>
    <col min="10" max="10" width="22" style="9" customWidth="1"/>
    <col min="11" max="11" width="36.796875" style="4" customWidth="1"/>
  </cols>
  <sheetData>
    <row r="1" spans="1:11" ht="22.5" x14ac:dyDescent="0.4">
      <c r="A1" s="48" t="s">
        <v>359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7" customFormat="1" ht="22.5" x14ac:dyDescent="0.4">
      <c r="A2" s="1" t="s">
        <v>299</v>
      </c>
      <c r="B2" s="1" t="s">
        <v>300</v>
      </c>
      <c r="C2" s="1" t="s">
        <v>1</v>
      </c>
      <c r="D2" s="38" t="s">
        <v>2</v>
      </c>
      <c r="E2" s="1" t="s">
        <v>301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2" t="s">
        <v>8</v>
      </c>
    </row>
    <row r="3" spans="1:11" ht="22.15" x14ac:dyDescent="0.4">
      <c r="A3" s="43">
        <v>1</v>
      </c>
      <c r="B3" s="43" t="s">
        <v>302</v>
      </c>
      <c r="C3" s="28">
        <v>1</v>
      </c>
      <c r="D3" s="29">
        <v>264.3</v>
      </c>
      <c r="E3" s="28" t="s">
        <v>503</v>
      </c>
      <c r="F3" s="40">
        <v>0.90359999999999996</v>
      </c>
      <c r="G3" s="40">
        <v>0.89600000000000002</v>
      </c>
      <c r="H3" s="40">
        <v>0.9307000000000003</v>
      </c>
      <c r="I3" s="40">
        <v>0.91010000000000002</v>
      </c>
      <c r="J3" s="40">
        <v>1.8240339909113709E-2</v>
      </c>
      <c r="K3" s="3">
        <v>2.0042127138900901E-2</v>
      </c>
    </row>
    <row r="4" spans="1:11" ht="22.15" x14ac:dyDescent="0.4">
      <c r="A4" s="43"/>
      <c r="B4" s="43"/>
      <c r="C4" s="28">
        <v>2</v>
      </c>
      <c r="D4" s="29">
        <v>236.24</v>
      </c>
      <c r="E4" s="28" t="s">
        <v>369</v>
      </c>
      <c r="F4" s="40">
        <v>8.43E-2</v>
      </c>
      <c r="G4" s="40">
        <v>9.3200000000000005E-2</v>
      </c>
      <c r="H4" s="40">
        <v>9.219999999999999E-2</v>
      </c>
      <c r="I4" s="40">
        <v>8.9899999999999994E-2</v>
      </c>
      <c r="J4" s="40">
        <v>4.8754486972995619E-3</v>
      </c>
      <c r="K4" s="3">
        <v>5.4231909869850527E-2</v>
      </c>
    </row>
    <row r="5" spans="1:11" ht="22.15" x14ac:dyDescent="0.4">
      <c r="A5" s="43">
        <v>2</v>
      </c>
      <c r="B5" s="43" t="s">
        <v>303</v>
      </c>
      <c r="C5" s="28">
        <v>3</v>
      </c>
      <c r="D5" s="29">
        <v>250.25</v>
      </c>
      <c r="E5" s="28" t="s">
        <v>370</v>
      </c>
      <c r="F5" s="40">
        <v>0.2863</v>
      </c>
      <c r="G5" s="40">
        <v>0.2631</v>
      </c>
      <c r="H5" s="40">
        <v>0.28393333333333337</v>
      </c>
      <c r="I5" s="40">
        <v>0.27777777777777779</v>
      </c>
      <c r="J5" s="40">
        <v>1.2766289521554348E-2</v>
      </c>
      <c r="K5" s="3">
        <v>4.5958642277595656E-2</v>
      </c>
    </row>
    <row r="6" spans="1:11" ht="22.15" x14ac:dyDescent="0.4">
      <c r="A6" s="43"/>
      <c r="B6" s="43"/>
      <c r="C6" s="28">
        <v>4</v>
      </c>
      <c r="D6" s="29">
        <v>264.27</v>
      </c>
      <c r="E6" s="28" t="s">
        <v>500</v>
      </c>
      <c r="F6" s="40">
        <v>0.71260000000000001</v>
      </c>
      <c r="G6" s="40">
        <v>0.73619999999999997</v>
      </c>
      <c r="H6" s="40">
        <v>0.71786666666666654</v>
      </c>
      <c r="I6" s="40">
        <v>0.72222222222222221</v>
      </c>
      <c r="J6" s="40">
        <v>1.2388226190546737E-2</v>
      </c>
      <c r="K6" s="3">
        <v>1.7152928571526251E-2</v>
      </c>
    </row>
    <row r="7" spans="1:11" ht="22.15" x14ac:dyDescent="0.4">
      <c r="A7" s="28">
        <v>3</v>
      </c>
      <c r="B7" s="28" t="s">
        <v>11</v>
      </c>
      <c r="C7" s="28">
        <v>5</v>
      </c>
      <c r="D7" s="29">
        <v>264.3</v>
      </c>
      <c r="E7" s="28" t="s">
        <v>371</v>
      </c>
      <c r="F7" s="40">
        <v>1</v>
      </c>
      <c r="G7" s="40">
        <v>1</v>
      </c>
      <c r="H7" s="40">
        <v>1</v>
      </c>
      <c r="I7" s="40">
        <v>1</v>
      </c>
      <c r="J7" s="40">
        <v>0</v>
      </c>
      <c r="K7" s="3">
        <v>0</v>
      </c>
    </row>
    <row r="8" spans="1:11" ht="22.15" x14ac:dyDescent="0.4">
      <c r="A8" s="43">
        <v>4</v>
      </c>
      <c r="B8" s="43" t="s">
        <v>12</v>
      </c>
      <c r="C8" s="28">
        <v>6</v>
      </c>
      <c r="D8" s="29">
        <v>262.3</v>
      </c>
      <c r="E8" s="28" t="s">
        <v>372</v>
      </c>
      <c r="F8" s="40">
        <v>0.91359999999999997</v>
      </c>
      <c r="G8" s="40">
        <v>0.8931</v>
      </c>
      <c r="H8" s="40">
        <v>0.90372471042471036</v>
      </c>
      <c r="I8" s="40">
        <v>0.90347490347490345</v>
      </c>
      <c r="J8" s="40">
        <v>1.0252282801119393E-2</v>
      </c>
      <c r="K8" s="3">
        <v>1.1347612160213346E-2</v>
      </c>
    </row>
    <row r="9" spans="1:11" ht="22.15" x14ac:dyDescent="0.4">
      <c r="A9" s="43"/>
      <c r="B9" s="43"/>
      <c r="C9" s="28">
        <v>7</v>
      </c>
      <c r="D9" s="29">
        <v>264.3</v>
      </c>
      <c r="E9" s="28" t="s">
        <v>490</v>
      </c>
      <c r="F9" s="40">
        <v>8.9099999999999999E-2</v>
      </c>
      <c r="G9" s="40">
        <v>9.6500000000000002E-2</v>
      </c>
      <c r="H9" s="40">
        <v>0.10397528957528955</v>
      </c>
      <c r="I9" s="40">
        <v>9.6525096525096526E-2</v>
      </c>
      <c r="J9" s="40">
        <v>7.4376765433741771E-3</v>
      </c>
      <c r="K9" s="3">
        <v>7.7054328989356477E-2</v>
      </c>
    </row>
    <row r="10" spans="1:11" ht="22.15" x14ac:dyDescent="0.4">
      <c r="A10" s="43">
        <v>5</v>
      </c>
      <c r="B10" s="43" t="s">
        <v>13</v>
      </c>
      <c r="C10" s="28">
        <v>8</v>
      </c>
      <c r="D10" s="29">
        <v>264.3</v>
      </c>
      <c r="E10" s="28" t="s">
        <v>545</v>
      </c>
      <c r="F10" s="40">
        <v>0.73260000000000003</v>
      </c>
      <c r="G10" s="40">
        <v>0.71260000000000001</v>
      </c>
      <c r="H10" s="40">
        <v>0.72403076923076848</v>
      </c>
      <c r="I10" s="40">
        <v>0.72307692307692295</v>
      </c>
      <c r="J10" s="40">
        <v>1.0034060337864466E-2</v>
      </c>
      <c r="K10" s="3">
        <v>1.3876891956621073E-2</v>
      </c>
    </row>
    <row r="11" spans="1:11" ht="22.15" x14ac:dyDescent="0.4">
      <c r="A11" s="43"/>
      <c r="B11" s="43"/>
      <c r="C11" s="28">
        <v>9</v>
      </c>
      <c r="D11" s="29">
        <v>250.3</v>
      </c>
      <c r="E11" s="28" t="s">
        <v>481</v>
      </c>
      <c r="F11" s="40">
        <v>0.29609999999999997</v>
      </c>
      <c r="G11" s="40">
        <v>0.2863</v>
      </c>
      <c r="H11" s="40">
        <v>0.24836923076923084</v>
      </c>
      <c r="I11" s="40">
        <v>0.27692307692307694</v>
      </c>
      <c r="J11" s="40">
        <v>2.5209157019486658E-2</v>
      </c>
      <c r="K11" s="3">
        <v>9.1033067014812924E-2</v>
      </c>
    </row>
    <row r="12" spans="1:11" ht="22.15" x14ac:dyDescent="0.4">
      <c r="A12" s="43">
        <v>6</v>
      </c>
      <c r="B12" s="43" t="s">
        <v>14</v>
      </c>
      <c r="C12" s="28">
        <v>10</v>
      </c>
      <c r="D12" s="29">
        <v>264.3</v>
      </c>
      <c r="E12" s="28" t="s">
        <v>443</v>
      </c>
      <c r="F12" s="40">
        <v>0.38619999999999999</v>
      </c>
      <c r="G12" s="40">
        <v>0.34649999999999997</v>
      </c>
      <c r="H12" s="40">
        <v>0.40243513513513507</v>
      </c>
      <c r="I12" s="40">
        <v>0.3783783783783784</v>
      </c>
      <c r="J12" s="40">
        <v>2.877617346417554E-2</v>
      </c>
      <c r="K12" s="3">
        <v>7.6051315583892498E-2</v>
      </c>
    </row>
    <row r="13" spans="1:11" ht="22.15" x14ac:dyDescent="0.4">
      <c r="A13" s="43"/>
      <c r="B13" s="43"/>
      <c r="C13" s="28">
        <v>11</v>
      </c>
      <c r="D13" s="29">
        <v>292.3</v>
      </c>
      <c r="E13" s="28" t="s">
        <v>373</v>
      </c>
      <c r="F13" s="40">
        <v>0.62350000000000005</v>
      </c>
      <c r="G13" s="40">
        <v>0.62350000000000005</v>
      </c>
      <c r="H13" s="40">
        <v>0.61786486486486492</v>
      </c>
      <c r="I13" s="40">
        <v>0.6216216216216216</v>
      </c>
      <c r="J13" s="40">
        <v>3.2534467871901903E-3</v>
      </c>
      <c r="K13" s="3">
        <v>5.2338057011320459E-3</v>
      </c>
    </row>
    <row r="14" spans="1:11" ht="22.15" x14ac:dyDescent="0.4">
      <c r="A14" s="43">
        <v>7</v>
      </c>
      <c r="B14" s="43" t="s">
        <v>15</v>
      </c>
      <c r="C14" s="28">
        <v>12</v>
      </c>
      <c r="D14" s="29">
        <v>292.3</v>
      </c>
      <c r="E14" s="28" t="s">
        <v>491</v>
      </c>
      <c r="F14" s="40">
        <v>0.2346</v>
      </c>
      <c r="G14" s="40">
        <v>0.26129999999999998</v>
      </c>
      <c r="H14" s="40">
        <v>0.26600476190476186</v>
      </c>
      <c r="I14" s="40">
        <v>0.25396825396825395</v>
      </c>
      <c r="J14" s="40">
        <v>1.6937551253921362E-2</v>
      </c>
      <c r="K14" s="3">
        <v>6.6691608062315361E-2</v>
      </c>
    </row>
    <row r="15" spans="1:11" ht="22.15" x14ac:dyDescent="0.4">
      <c r="A15" s="43"/>
      <c r="B15" s="43"/>
      <c r="C15" s="28">
        <v>13</v>
      </c>
      <c r="D15" s="29">
        <v>290.27999999999997</v>
      </c>
      <c r="E15" s="28" t="s">
        <v>544</v>
      </c>
      <c r="F15" s="40">
        <v>0.49619999999999997</v>
      </c>
      <c r="G15" s="40">
        <v>0.50629999999999997</v>
      </c>
      <c r="H15" s="40">
        <v>0.50940476190476192</v>
      </c>
      <c r="I15" s="40">
        <v>0.50396825396825395</v>
      </c>
      <c r="J15" s="40">
        <v>6.9042895295450589E-3</v>
      </c>
      <c r="K15" s="3">
        <v>1.3699850090120905E-2</v>
      </c>
    </row>
    <row r="16" spans="1:11" ht="22.15" x14ac:dyDescent="0.4">
      <c r="A16" s="43"/>
      <c r="B16" s="43"/>
      <c r="C16" s="28">
        <v>14</v>
      </c>
      <c r="D16" s="29">
        <v>264.27</v>
      </c>
      <c r="E16" s="28" t="s">
        <v>482</v>
      </c>
      <c r="F16" s="40">
        <v>0.14630000000000001</v>
      </c>
      <c r="G16" s="40">
        <v>0.1263</v>
      </c>
      <c r="H16" s="40">
        <v>0.13216190476190479</v>
      </c>
      <c r="I16" s="40">
        <v>0.13492063492063491</v>
      </c>
      <c r="J16" s="40">
        <v>1.0281436867797984E-2</v>
      </c>
      <c r="K16" s="3">
        <v>7.6203590902502713E-2</v>
      </c>
    </row>
    <row r="17" spans="1:11" ht="22.15" x14ac:dyDescent="0.4">
      <c r="A17" s="43"/>
      <c r="B17" s="43"/>
      <c r="C17" s="28">
        <v>15</v>
      </c>
      <c r="D17" s="29">
        <v>262.25</v>
      </c>
      <c r="E17" s="28" t="s">
        <v>444</v>
      </c>
      <c r="F17" s="40">
        <v>0.1056</v>
      </c>
      <c r="G17" s="40">
        <v>0.1132</v>
      </c>
      <c r="H17" s="40">
        <v>0.1026285714285714</v>
      </c>
      <c r="I17" s="40">
        <v>0.10714285714285714</v>
      </c>
      <c r="J17" s="40">
        <v>5.4519796067715766E-3</v>
      </c>
      <c r="K17" s="3">
        <v>5.0885142996534717E-2</v>
      </c>
    </row>
    <row r="18" spans="1:11" ht="22.15" x14ac:dyDescent="0.4">
      <c r="A18" s="43">
        <v>8</v>
      </c>
      <c r="B18" s="43" t="s">
        <v>16</v>
      </c>
      <c r="C18" s="28">
        <v>16</v>
      </c>
      <c r="D18" s="29">
        <v>264.3</v>
      </c>
      <c r="E18" s="28" t="s">
        <v>526</v>
      </c>
      <c r="F18" s="40">
        <v>0.79630000000000001</v>
      </c>
      <c r="G18" s="40">
        <v>0.80459999999999998</v>
      </c>
      <c r="H18" s="40">
        <v>0.79784739039666008</v>
      </c>
      <c r="I18" s="40">
        <v>0.79958246346555328</v>
      </c>
      <c r="J18" s="40">
        <v>4.4136559580237938E-3</v>
      </c>
      <c r="K18" s="3">
        <v>5.5199509240036479E-3</v>
      </c>
    </row>
    <row r="19" spans="1:11" ht="22.15" x14ac:dyDescent="0.4">
      <c r="A19" s="43"/>
      <c r="B19" s="43"/>
      <c r="C19" s="28">
        <v>17</v>
      </c>
      <c r="D19" s="29">
        <v>250.3</v>
      </c>
      <c r="E19" s="28" t="s">
        <v>529</v>
      </c>
      <c r="F19" s="40">
        <v>0.12559999999999999</v>
      </c>
      <c r="G19" s="40">
        <v>0.14649999999999999</v>
      </c>
      <c r="H19" s="40">
        <v>0.134998121085595</v>
      </c>
      <c r="I19" s="40">
        <v>0.13569937369519833</v>
      </c>
      <c r="J19" s="40">
        <v>1.0467631843777112E-2</v>
      </c>
      <c r="K19" s="3">
        <v>7.7138394664142101E-2</v>
      </c>
    </row>
    <row r="20" spans="1:11" ht="22.15" x14ac:dyDescent="0.4">
      <c r="A20" s="43"/>
      <c r="B20" s="43"/>
      <c r="C20" s="28">
        <v>18</v>
      </c>
      <c r="D20" s="29">
        <v>278.27999999999997</v>
      </c>
      <c r="E20" s="28" t="s">
        <v>445</v>
      </c>
      <c r="F20" s="40">
        <v>2.1299999999999999E-2</v>
      </c>
      <c r="G20" s="40">
        <v>1.9300000000000001E-2</v>
      </c>
      <c r="H20" s="40">
        <v>2.2030480167014616E-2</v>
      </c>
      <c r="I20" s="40">
        <v>2.0876826722338204E-2</v>
      </c>
      <c r="J20" s="40">
        <v>1.4135724964819841E-3</v>
      </c>
      <c r="K20" s="3">
        <v>6.7710122581487037E-2</v>
      </c>
    </row>
    <row r="21" spans="1:11" ht="22.15" x14ac:dyDescent="0.4">
      <c r="A21" s="43"/>
      <c r="B21" s="43"/>
      <c r="C21" s="28">
        <v>19</v>
      </c>
      <c r="D21" s="29">
        <v>292.3</v>
      </c>
      <c r="E21" s="28" t="s">
        <v>511</v>
      </c>
      <c r="F21" s="40">
        <v>4.36E-2</v>
      </c>
      <c r="G21" s="40">
        <v>4.5600000000000002E-2</v>
      </c>
      <c r="H21" s="40">
        <v>4.2324008350730691E-2</v>
      </c>
      <c r="I21" s="40">
        <v>4.3841336116910233E-2</v>
      </c>
      <c r="J21" s="40">
        <v>1.6512760709568059E-3</v>
      </c>
      <c r="K21" s="3">
        <v>3.7664820856586186E-2</v>
      </c>
    </row>
    <row r="22" spans="1:11" ht="22.15" x14ac:dyDescent="0.4">
      <c r="A22" s="43">
        <v>9</v>
      </c>
      <c r="B22" s="43" t="s">
        <v>17</v>
      </c>
      <c r="C22" s="28">
        <v>20</v>
      </c>
      <c r="D22" s="29">
        <v>264.3</v>
      </c>
      <c r="E22" s="28" t="s">
        <v>530</v>
      </c>
      <c r="F22" s="40">
        <v>0.79359999999999997</v>
      </c>
      <c r="G22" s="40">
        <v>0.7631</v>
      </c>
      <c r="H22" s="40">
        <v>0.81234761904761899</v>
      </c>
      <c r="I22" s="40">
        <v>0.78968253968253965</v>
      </c>
      <c r="J22" s="40">
        <v>2.4856425064136E-2</v>
      </c>
      <c r="K22" s="3">
        <v>3.1476477970664683E-2</v>
      </c>
    </row>
    <row r="23" spans="1:11" ht="22.15" x14ac:dyDescent="0.4">
      <c r="A23" s="43"/>
      <c r="B23" s="43"/>
      <c r="C23" s="28">
        <v>21</v>
      </c>
      <c r="D23" s="29">
        <v>292.3</v>
      </c>
      <c r="E23" s="28" t="s">
        <v>446</v>
      </c>
      <c r="F23" s="40">
        <v>0.22420000000000001</v>
      </c>
      <c r="G23" s="40">
        <v>0.2016</v>
      </c>
      <c r="H23" s="40">
        <v>0.20515238095238092</v>
      </c>
      <c r="I23" s="40">
        <v>0.21031746031746032</v>
      </c>
      <c r="J23" s="40">
        <v>1.2153128553408657E-2</v>
      </c>
      <c r="K23" s="3">
        <v>5.7784686706773232E-2</v>
      </c>
    </row>
    <row r="24" spans="1:11" ht="22.15" x14ac:dyDescent="0.4">
      <c r="A24" s="43">
        <v>10</v>
      </c>
      <c r="B24" s="43" t="s">
        <v>18</v>
      </c>
      <c r="C24" s="28">
        <v>22</v>
      </c>
      <c r="D24" s="29">
        <v>264.3</v>
      </c>
      <c r="E24" s="28" t="s">
        <v>516</v>
      </c>
      <c r="F24" s="40">
        <v>0.80559999999999998</v>
      </c>
      <c r="G24" s="40">
        <v>0.8246</v>
      </c>
      <c r="H24" s="40">
        <v>0.80730000000000002</v>
      </c>
      <c r="I24" s="40">
        <v>0.8125</v>
      </c>
      <c r="J24" s="40">
        <v>1.0513324878457814E-2</v>
      </c>
      <c r="K24" s="3">
        <v>1.2939476773486541E-2</v>
      </c>
    </row>
    <row r="25" spans="1:11" ht="22.15" x14ac:dyDescent="0.4">
      <c r="A25" s="43"/>
      <c r="B25" s="43"/>
      <c r="C25" s="28">
        <v>23</v>
      </c>
      <c r="D25" s="29">
        <v>262.3</v>
      </c>
      <c r="E25" s="28" t="s">
        <v>531</v>
      </c>
      <c r="F25" s="40">
        <v>8.2299999999999998E-2</v>
      </c>
      <c r="G25" s="40">
        <v>8.4500000000000006E-2</v>
      </c>
      <c r="H25" s="40">
        <v>8.3199999999999982E-2</v>
      </c>
      <c r="I25" s="40">
        <v>8.3333333333333329E-2</v>
      </c>
      <c r="J25" s="40">
        <v>1.1060440015358088E-3</v>
      </c>
      <c r="K25" s="3">
        <v>1.3272528018429706E-2</v>
      </c>
    </row>
    <row r="26" spans="1:11" ht="22.15" x14ac:dyDescent="0.4">
      <c r="A26" s="43"/>
      <c r="B26" s="43"/>
      <c r="C26" s="28">
        <v>24</v>
      </c>
      <c r="D26" s="29">
        <v>292.29000000000002</v>
      </c>
      <c r="E26" s="28" t="s">
        <v>483</v>
      </c>
      <c r="F26" s="40">
        <v>0.1046</v>
      </c>
      <c r="G26" s="40">
        <v>0.1123</v>
      </c>
      <c r="H26" s="40">
        <v>9.5599999999999991E-2</v>
      </c>
      <c r="I26" s="40">
        <v>0.10416666666666667</v>
      </c>
      <c r="J26" s="40">
        <v>8.3584288794804843E-3</v>
      </c>
      <c r="K26" s="3">
        <v>8.0240917243012647E-2</v>
      </c>
    </row>
    <row r="27" spans="1:11" ht="22.15" x14ac:dyDescent="0.4">
      <c r="A27" s="28">
        <v>11</v>
      </c>
      <c r="B27" s="28" t="s">
        <v>304</v>
      </c>
      <c r="C27" s="28">
        <v>25</v>
      </c>
      <c r="D27" s="29">
        <v>264.3</v>
      </c>
      <c r="E27" s="28" t="s">
        <v>536</v>
      </c>
      <c r="F27" s="40">
        <v>1</v>
      </c>
      <c r="G27" s="40">
        <v>1</v>
      </c>
      <c r="H27" s="40">
        <v>1</v>
      </c>
      <c r="I27" s="40">
        <v>1</v>
      </c>
      <c r="J27" s="40">
        <v>0</v>
      </c>
      <c r="K27" s="3">
        <v>0</v>
      </c>
    </row>
    <row r="28" spans="1:11" ht="22.15" x14ac:dyDescent="0.4">
      <c r="A28" s="28">
        <v>12</v>
      </c>
      <c r="B28" s="28" t="s">
        <v>20</v>
      </c>
      <c r="C28" s="28">
        <v>26</v>
      </c>
      <c r="D28" s="29">
        <v>264.2</v>
      </c>
      <c r="E28" s="28" t="s">
        <v>541</v>
      </c>
      <c r="F28" s="40">
        <v>1</v>
      </c>
      <c r="G28" s="40">
        <v>1</v>
      </c>
      <c r="H28" s="40">
        <v>1</v>
      </c>
      <c r="I28" s="40">
        <v>1</v>
      </c>
      <c r="J28" s="40">
        <v>0</v>
      </c>
      <c r="K28" s="3">
        <v>0</v>
      </c>
    </row>
    <row r="29" spans="1:11" ht="22.15" x14ac:dyDescent="0.4">
      <c r="A29" s="43">
        <v>13</v>
      </c>
      <c r="B29" s="43" t="s">
        <v>21</v>
      </c>
      <c r="C29" s="28">
        <v>27</v>
      </c>
      <c r="D29" s="29">
        <v>264.27</v>
      </c>
      <c r="E29" s="28" t="s">
        <v>520</v>
      </c>
      <c r="F29" s="40">
        <v>0.96560000000000001</v>
      </c>
      <c r="G29" s="40">
        <v>0.99429999999999996</v>
      </c>
      <c r="H29" s="40">
        <v>0.93466869009584674</v>
      </c>
      <c r="I29" s="40">
        <v>0.96485623003194887</v>
      </c>
      <c r="J29" s="40">
        <v>2.9822611816293379E-2</v>
      </c>
      <c r="K29" s="3">
        <v>3.0908865889072278E-2</v>
      </c>
    </row>
    <row r="30" spans="1:11" ht="22.15" x14ac:dyDescent="0.4">
      <c r="A30" s="43"/>
      <c r="B30" s="43"/>
      <c r="C30" s="28">
        <v>28</v>
      </c>
      <c r="D30" s="29">
        <v>262.3</v>
      </c>
      <c r="E30" s="28" t="s">
        <v>542</v>
      </c>
      <c r="F30" s="40">
        <v>3.2599999999999997E-2</v>
      </c>
      <c r="G30" s="40">
        <v>3.2599999999999997E-2</v>
      </c>
      <c r="H30" s="40">
        <v>4.0231309904153349E-2</v>
      </c>
      <c r="I30" s="40">
        <v>3.5143769968051117E-2</v>
      </c>
      <c r="J30" s="40">
        <v>4.405938827432395E-3</v>
      </c>
      <c r="K30" s="3">
        <v>0.1253689866351218</v>
      </c>
    </row>
    <row r="31" spans="1:11" ht="22.15" x14ac:dyDescent="0.4">
      <c r="A31" s="43">
        <v>14</v>
      </c>
      <c r="B31" s="43" t="s">
        <v>305</v>
      </c>
      <c r="C31" s="28">
        <v>29</v>
      </c>
      <c r="D31" s="29">
        <v>264.3</v>
      </c>
      <c r="E31" s="28" t="s">
        <v>374</v>
      </c>
      <c r="F31" s="40">
        <v>0.91559999999999997</v>
      </c>
      <c r="G31" s="40">
        <v>0.92159999999999997</v>
      </c>
      <c r="H31" s="40">
        <v>0.83760916030534349</v>
      </c>
      <c r="I31" s="40">
        <v>0.89160305343511448</v>
      </c>
      <c r="J31" s="40">
        <v>4.6856220200543794E-2</v>
      </c>
      <c r="K31" s="3">
        <v>5.2552781218075661E-2</v>
      </c>
    </row>
    <row r="32" spans="1:11" ht="22.15" x14ac:dyDescent="0.4">
      <c r="A32" s="43"/>
      <c r="B32" s="43"/>
      <c r="C32" s="28">
        <v>30</v>
      </c>
      <c r="D32" s="29">
        <v>236.3</v>
      </c>
      <c r="E32" s="28" t="s">
        <v>447</v>
      </c>
      <c r="F32" s="40">
        <v>0.1056</v>
      </c>
      <c r="G32" s="40">
        <v>0.1163</v>
      </c>
      <c r="H32" s="40">
        <v>0.10329083969465644</v>
      </c>
      <c r="I32" s="40">
        <v>0.10839694656488549</v>
      </c>
      <c r="J32" s="40">
        <v>6.9409470195103892E-3</v>
      </c>
      <c r="K32" s="3">
        <v>6.4032680250412741E-2</v>
      </c>
    </row>
    <row r="33" spans="1:11" ht="22.15" x14ac:dyDescent="0.4">
      <c r="A33" s="28">
        <v>15</v>
      </c>
      <c r="B33" s="28" t="s">
        <v>23</v>
      </c>
      <c r="C33" s="28">
        <v>31</v>
      </c>
      <c r="D33" s="29">
        <v>262.3</v>
      </c>
      <c r="E33" s="28" t="s">
        <v>504</v>
      </c>
      <c r="F33" s="40">
        <v>1</v>
      </c>
      <c r="G33" s="40">
        <v>1</v>
      </c>
      <c r="H33" s="40">
        <v>1</v>
      </c>
      <c r="I33" s="40">
        <v>1</v>
      </c>
      <c r="J33" s="40">
        <v>0</v>
      </c>
      <c r="K33" s="3">
        <v>0</v>
      </c>
    </row>
    <row r="34" spans="1:11" ht="22.15" x14ac:dyDescent="0.4">
      <c r="A34" s="43">
        <v>16</v>
      </c>
      <c r="B34" s="43" t="s">
        <v>24</v>
      </c>
      <c r="C34" s="28">
        <v>32</v>
      </c>
      <c r="D34" s="29">
        <v>264.3</v>
      </c>
      <c r="E34" s="28" t="s">
        <v>448</v>
      </c>
      <c r="F34" s="40">
        <v>0.34649999999999997</v>
      </c>
      <c r="G34" s="40">
        <v>0.36509999999999998</v>
      </c>
      <c r="H34" s="40">
        <v>0.34855037593984967</v>
      </c>
      <c r="I34" s="40">
        <v>0.35338345864661652</v>
      </c>
      <c r="J34" s="40">
        <v>1.0198481079937189E-2</v>
      </c>
      <c r="K34" s="3">
        <v>2.8859531566630771E-2</v>
      </c>
    </row>
    <row r="35" spans="1:11" ht="22.15" x14ac:dyDescent="0.4">
      <c r="A35" s="43"/>
      <c r="B35" s="43"/>
      <c r="C35" s="28">
        <v>33</v>
      </c>
      <c r="D35" s="29">
        <v>292.3</v>
      </c>
      <c r="E35" s="28" t="s">
        <v>375</v>
      </c>
      <c r="F35" s="40">
        <v>0.64559999999999995</v>
      </c>
      <c r="G35" s="40">
        <v>0.66510000000000002</v>
      </c>
      <c r="H35" s="40">
        <v>0.6291496240601504</v>
      </c>
      <c r="I35" s="40">
        <v>0.64661654135338342</v>
      </c>
      <c r="J35" s="40">
        <v>1.7996733031205518E-2</v>
      </c>
      <c r="K35" s="3">
        <v>2.7832156897096907E-2</v>
      </c>
    </row>
    <row r="36" spans="1:11" ht="22.15" x14ac:dyDescent="0.4">
      <c r="A36" s="28">
        <v>17</v>
      </c>
      <c r="B36" s="28" t="s">
        <v>306</v>
      </c>
      <c r="C36" s="28">
        <v>34</v>
      </c>
      <c r="D36" s="29">
        <v>264.3</v>
      </c>
      <c r="E36" s="28" t="s">
        <v>374</v>
      </c>
      <c r="F36" s="40">
        <v>1</v>
      </c>
      <c r="G36" s="40">
        <v>1</v>
      </c>
      <c r="H36" s="40">
        <v>1</v>
      </c>
      <c r="I36" s="40">
        <v>1</v>
      </c>
      <c r="J36" s="40">
        <v>0</v>
      </c>
      <c r="K36" s="3">
        <v>0</v>
      </c>
    </row>
    <row r="37" spans="1:11" ht="22.15" x14ac:dyDescent="0.4">
      <c r="A37" s="28">
        <v>18</v>
      </c>
      <c r="B37" s="28" t="s">
        <v>26</v>
      </c>
      <c r="C37" s="28">
        <v>35</v>
      </c>
      <c r="D37" s="29">
        <v>264.3</v>
      </c>
      <c r="E37" s="28" t="s">
        <v>505</v>
      </c>
      <c r="F37" s="40">
        <v>1</v>
      </c>
      <c r="G37" s="40">
        <v>1</v>
      </c>
      <c r="H37" s="40">
        <v>1</v>
      </c>
      <c r="I37" s="40">
        <v>1</v>
      </c>
      <c r="J37" s="40">
        <v>0</v>
      </c>
      <c r="K37" s="3">
        <v>0</v>
      </c>
    </row>
    <row r="38" spans="1:11" ht="22.15" x14ac:dyDescent="0.4">
      <c r="A38" s="43">
        <v>19</v>
      </c>
      <c r="B38" s="43" t="s">
        <v>27</v>
      </c>
      <c r="C38" s="28">
        <v>36</v>
      </c>
      <c r="D38" s="29">
        <v>264.3</v>
      </c>
      <c r="E38" s="28" t="s">
        <v>376</v>
      </c>
      <c r="F38" s="40">
        <v>0.99529999999999996</v>
      </c>
      <c r="G38" s="40">
        <v>0.97629999999999995</v>
      </c>
      <c r="H38" s="40">
        <v>0.98637046573267695</v>
      </c>
      <c r="I38" s="40">
        <v>0.98599015524422562</v>
      </c>
      <c r="J38" s="40">
        <v>9.5057076038935536E-3</v>
      </c>
      <c r="K38" s="3">
        <v>9.6407733417368958E-3</v>
      </c>
    </row>
    <row r="39" spans="1:11" ht="22.15" x14ac:dyDescent="0.4">
      <c r="A39" s="43"/>
      <c r="B39" s="43"/>
      <c r="C39" s="28">
        <v>37</v>
      </c>
      <c r="D39" s="29">
        <v>236.3</v>
      </c>
      <c r="E39" s="28" t="s">
        <v>449</v>
      </c>
      <c r="F39" s="40">
        <v>4.5999999999999999E-3</v>
      </c>
      <c r="G39" s="40">
        <v>4.8999999999999998E-3</v>
      </c>
      <c r="H39" s="40">
        <v>4.131200302915564E-3</v>
      </c>
      <c r="I39" s="40">
        <v>4.5437334343051876E-3</v>
      </c>
      <c r="J39" s="40">
        <v>3.8747604877023887E-4</v>
      </c>
      <c r="K39" s="3">
        <v>8.5277020400183395E-2</v>
      </c>
    </row>
    <row r="40" spans="1:11" ht="22.15" x14ac:dyDescent="0.4">
      <c r="A40" s="43"/>
      <c r="B40" s="43"/>
      <c r="C40" s="28">
        <v>38</v>
      </c>
      <c r="D40" s="29">
        <v>292.3</v>
      </c>
      <c r="E40" s="28" t="s">
        <v>506</v>
      </c>
      <c r="F40" s="40">
        <v>1.0200000000000001E-2</v>
      </c>
      <c r="G40" s="40">
        <v>9.1000000000000004E-3</v>
      </c>
      <c r="H40" s="40">
        <v>9.0983339644074186E-3</v>
      </c>
      <c r="I40" s="40">
        <v>9.4661113214691405E-3</v>
      </c>
      <c r="J40" s="40">
        <v>6.3556678506312676E-4</v>
      </c>
      <c r="K40" s="3">
        <v>6.7141275174068704E-2</v>
      </c>
    </row>
    <row r="41" spans="1:11" ht="22.15" x14ac:dyDescent="0.4">
      <c r="A41" s="43">
        <v>20</v>
      </c>
      <c r="B41" s="43" t="s">
        <v>28</v>
      </c>
      <c r="C41" s="28">
        <v>39</v>
      </c>
      <c r="D41" s="29">
        <v>262.3</v>
      </c>
      <c r="E41" s="28" t="s">
        <v>377</v>
      </c>
      <c r="F41" s="40">
        <v>0.6321</v>
      </c>
      <c r="G41" s="40">
        <v>0.64510000000000001</v>
      </c>
      <c r="H41" s="40">
        <v>0.6044326530612244</v>
      </c>
      <c r="I41" s="40">
        <v>0.6272108843537415</v>
      </c>
      <c r="J41" s="40">
        <v>2.0769830659192984E-2</v>
      </c>
      <c r="K41" s="3">
        <v>3.3114589011945431E-2</v>
      </c>
    </row>
    <row r="42" spans="1:11" ht="22.15" x14ac:dyDescent="0.4">
      <c r="A42" s="43"/>
      <c r="B42" s="43"/>
      <c r="C42" s="28">
        <v>40</v>
      </c>
      <c r="D42" s="29">
        <v>264.3</v>
      </c>
      <c r="E42" s="28" t="s">
        <v>492</v>
      </c>
      <c r="F42" s="40">
        <v>0.3831</v>
      </c>
      <c r="G42" s="40">
        <v>0.36430000000000001</v>
      </c>
      <c r="H42" s="40">
        <v>0.37096734693877553</v>
      </c>
      <c r="I42" s="40">
        <v>0.3727891156462585</v>
      </c>
      <c r="J42" s="40">
        <v>9.5314810453398582E-3</v>
      </c>
      <c r="K42" s="3">
        <v>2.5568023971988308E-2</v>
      </c>
    </row>
    <row r="43" spans="1:11" ht="22.15" x14ac:dyDescent="0.4">
      <c r="A43" s="43">
        <v>21</v>
      </c>
      <c r="B43" s="43" t="s">
        <v>29</v>
      </c>
      <c r="C43" s="28">
        <v>41</v>
      </c>
      <c r="D43" s="29">
        <v>264.3</v>
      </c>
      <c r="E43" s="28" t="s">
        <v>450</v>
      </c>
      <c r="F43" s="40">
        <v>0.14560000000000001</v>
      </c>
      <c r="G43" s="40">
        <v>0.13830000000000001</v>
      </c>
      <c r="H43" s="40">
        <v>0.15565164131305048</v>
      </c>
      <c r="I43" s="40">
        <v>0.14651721377101681</v>
      </c>
      <c r="J43" s="40">
        <v>8.7121079475920848E-3</v>
      </c>
      <c r="K43" s="3">
        <v>5.9461326920997343E-2</v>
      </c>
    </row>
    <row r="44" spans="1:11" ht="22.15" x14ac:dyDescent="0.4">
      <c r="A44" s="43"/>
      <c r="B44" s="43"/>
      <c r="C44" s="28">
        <v>42</v>
      </c>
      <c r="D44" s="29">
        <v>292.3</v>
      </c>
      <c r="E44" s="28" t="s">
        <v>378</v>
      </c>
      <c r="F44" s="40">
        <v>0.84460000000000002</v>
      </c>
      <c r="G44" s="40">
        <v>0.86560000000000004</v>
      </c>
      <c r="H44" s="40">
        <v>0.85024835868694937</v>
      </c>
      <c r="I44" s="40">
        <v>0.85348278622898321</v>
      </c>
      <c r="J44" s="40">
        <v>1.0867204845014203E-2</v>
      </c>
      <c r="K44" s="3">
        <v>1.2732775657995065E-2</v>
      </c>
    </row>
    <row r="45" spans="1:11" ht="22.15" x14ac:dyDescent="0.4">
      <c r="A45" s="43">
        <v>22</v>
      </c>
      <c r="B45" s="43" t="s">
        <v>30</v>
      </c>
      <c r="C45" s="28">
        <v>43</v>
      </c>
      <c r="D45" s="29">
        <v>264.3</v>
      </c>
      <c r="E45" s="28" t="s">
        <v>484</v>
      </c>
      <c r="F45" s="40">
        <v>0.24360000000000001</v>
      </c>
      <c r="G45" s="40">
        <v>0.25359999999999999</v>
      </c>
      <c r="H45" s="40">
        <v>0.23007272727272729</v>
      </c>
      <c r="I45" s="40">
        <v>0.24242424242424243</v>
      </c>
      <c r="J45" s="40">
        <v>1.1807622322194296E-2</v>
      </c>
      <c r="K45" s="3">
        <v>4.8706442079051469E-2</v>
      </c>
    </row>
    <row r="46" spans="1:11" ht="22.15" x14ac:dyDescent="0.4">
      <c r="A46" s="43"/>
      <c r="B46" s="43"/>
      <c r="C46" s="28">
        <v>44</v>
      </c>
      <c r="D46" s="29">
        <v>290.3</v>
      </c>
      <c r="E46" s="28" t="s">
        <v>540</v>
      </c>
      <c r="F46" s="40">
        <v>0.36749999999999999</v>
      </c>
      <c r="G46" s="40">
        <v>0.39460000000000001</v>
      </c>
      <c r="H46" s="40">
        <v>0.38475314685314682</v>
      </c>
      <c r="I46" s="40">
        <v>0.38228438228438227</v>
      </c>
      <c r="J46" s="40">
        <v>1.3717638239580113E-2</v>
      </c>
      <c r="K46" s="3">
        <v>3.5883334175487003E-2</v>
      </c>
    </row>
    <row r="47" spans="1:11" ht="22.15" x14ac:dyDescent="0.4">
      <c r="A47" s="43"/>
      <c r="B47" s="43"/>
      <c r="C47" s="28">
        <v>45</v>
      </c>
      <c r="D47" s="29">
        <v>292.3</v>
      </c>
      <c r="E47" s="28" t="s">
        <v>493</v>
      </c>
      <c r="F47" s="40">
        <v>0.3851</v>
      </c>
      <c r="G47" s="40">
        <v>0.39529999999999998</v>
      </c>
      <c r="H47" s="40">
        <v>0.34547412587412585</v>
      </c>
      <c r="I47" s="40">
        <v>0.3752913752913753</v>
      </c>
      <c r="J47" s="40">
        <v>2.6321308328193831E-2</v>
      </c>
      <c r="K47" s="3">
        <v>7.0135660079473E-2</v>
      </c>
    </row>
    <row r="48" spans="1:11" ht="22.15" x14ac:dyDescent="0.4">
      <c r="A48" s="28">
        <v>23</v>
      </c>
      <c r="B48" s="28" t="s">
        <v>31</v>
      </c>
      <c r="C48" s="28">
        <v>46</v>
      </c>
      <c r="D48" s="29">
        <v>264.3</v>
      </c>
      <c r="E48" s="28" t="s">
        <v>527</v>
      </c>
      <c r="F48" s="40">
        <v>1</v>
      </c>
      <c r="G48" s="40">
        <v>1</v>
      </c>
      <c r="H48" s="40">
        <v>1</v>
      </c>
      <c r="I48" s="40">
        <v>1</v>
      </c>
      <c r="J48" s="40">
        <v>0</v>
      </c>
      <c r="K48" s="3">
        <v>0</v>
      </c>
    </row>
    <row r="49" spans="1:11" ht="22.15" x14ac:dyDescent="0.4">
      <c r="A49" s="43">
        <v>24</v>
      </c>
      <c r="B49" s="43" t="s">
        <v>32</v>
      </c>
      <c r="C49" s="28">
        <v>47</v>
      </c>
      <c r="D49" s="29">
        <v>264.26</v>
      </c>
      <c r="E49" s="28" t="s">
        <v>532</v>
      </c>
      <c r="F49" s="40">
        <v>0.70130000000000003</v>
      </c>
      <c r="G49" s="40">
        <v>0.73209999999999997</v>
      </c>
      <c r="H49" s="40">
        <v>0.71754339622641505</v>
      </c>
      <c r="I49" s="40">
        <v>0.71698113207547165</v>
      </c>
      <c r="J49" s="40">
        <v>1.5407696314880304E-2</v>
      </c>
      <c r="K49" s="3">
        <v>2.1489681702333056E-2</v>
      </c>
    </row>
    <row r="50" spans="1:11" ht="22.15" x14ac:dyDescent="0.4">
      <c r="A50" s="43"/>
      <c r="B50" s="43"/>
      <c r="C50" s="28">
        <v>48</v>
      </c>
      <c r="D50" s="29">
        <v>292.3</v>
      </c>
      <c r="E50" s="28" t="s">
        <v>451</v>
      </c>
      <c r="F50" s="40">
        <v>0.2913</v>
      </c>
      <c r="G50" s="40">
        <v>0.28120000000000001</v>
      </c>
      <c r="H50" s="40">
        <v>0.27655660377358493</v>
      </c>
      <c r="I50" s="40">
        <v>0.28301886792452829</v>
      </c>
      <c r="J50" s="40">
        <v>7.5381127258370177E-3</v>
      </c>
      <c r="K50" s="3">
        <v>2.6634664964624129E-2</v>
      </c>
    </row>
    <row r="51" spans="1:11" ht="22.15" x14ac:dyDescent="0.4">
      <c r="A51" s="43">
        <v>25</v>
      </c>
      <c r="B51" s="43" t="s">
        <v>33</v>
      </c>
      <c r="C51" s="28">
        <v>49</v>
      </c>
      <c r="D51" s="29">
        <v>264.26</v>
      </c>
      <c r="E51" s="28" t="s">
        <v>537</v>
      </c>
      <c r="F51" s="40">
        <v>0.4456</v>
      </c>
      <c r="G51" s="40">
        <v>0.43259999999999998</v>
      </c>
      <c r="H51" s="40">
        <v>0.47832173913043474</v>
      </c>
      <c r="I51" s="40">
        <v>0.45217391304347826</v>
      </c>
      <c r="J51" s="40">
        <v>2.3559108786312191E-2</v>
      </c>
      <c r="K51" s="3">
        <v>5.2101875200498117E-2</v>
      </c>
    </row>
    <row r="52" spans="1:11" ht="22.15" x14ac:dyDescent="0.4">
      <c r="A52" s="43"/>
      <c r="B52" s="43"/>
      <c r="C52" s="28">
        <v>50</v>
      </c>
      <c r="D52" s="29">
        <v>250.24</v>
      </c>
      <c r="E52" s="28" t="s">
        <v>543</v>
      </c>
      <c r="F52" s="40">
        <v>0.53120000000000001</v>
      </c>
      <c r="G52" s="40">
        <v>0.55210000000000004</v>
      </c>
      <c r="H52" s="40">
        <v>0.56017826086956501</v>
      </c>
      <c r="I52" s="40">
        <v>0.54782608695652169</v>
      </c>
      <c r="J52" s="40">
        <v>1.4954419088802863E-2</v>
      </c>
      <c r="K52" s="3">
        <v>2.7297749130354435E-2</v>
      </c>
    </row>
    <row r="53" spans="1:11" ht="22.15" x14ac:dyDescent="0.4">
      <c r="A53" s="28">
        <v>26</v>
      </c>
      <c r="B53" s="28" t="s">
        <v>34</v>
      </c>
      <c r="C53" s="28">
        <v>51</v>
      </c>
      <c r="D53" s="29">
        <v>264.26</v>
      </c>
      <c r="E53" s="28" t="s">
        <v>366</v>
      </c>
      <c r="F53" s="40">
        <v>1</v>
      </c>
      <c r="G53" s="40">
        <v>1</v>
      </c>
      <c r="H53" s="40">
        <v>1</v>
      </c>
      <c r="I53" s="40">
        <v>1</v>
      </c>
      <c r="J53" s="40">
        <v>0</v>
      </c>
      <c r="K53" s="3">
        <v>0</v>
      </c>
    </row>
    <row r="54" spans="1:11" ht="22.15" x14ac:dyDescent="0.4">
      <c r="A54" s="28">
        <v>27</v>
      </c>
      <c r="B54" s="28" t="s">
        <v>35</v>
      </c>
      <c r="C54" s="28">
        <v>52</v>
      </c>
      <c r="D54" s="29">
        <v>264.26</v>
      </c>
      <c r="E54" s="28" t="s">
        <v>367</v>
      </c>
      <c r="F54" s="40">
        <v>1</v>
      </c>
      <c r="G54" s="40">
        <v>1</v>
      </c>
      <c r="H54" s="40">
        <v>1</v>
      </c>
      <c r="I54" s="40">
        <v>1</v>
      </c>
      <c r="J54" s="40">
        <v>0</v>
      </c>
      <c r="K54" s="3">
        <v>0</v>
      </c>
    </row>
    <row r="55" spans="1:11" ht="22.15" x14ac:dyDescent="0.4">
      <c r="A55" s="28">
        <v>28</v>
      </c>
      <c r="B55" s="28" t="s">
        <v>307</v>
      </c>
      <c r="C55" s="28">
        <v>53</v>
      </c>
      <c r="D55" s="29">
        <v>264.26</v>
      </c>
      <c r="E55" s="28" t="s">
        <v>379</v>
      </c>
      <c r="F55" s="40">
        <v>1</v>
      </c>
      <c r="G55" s="40">
        <v>1</v>
      </c>
      <c r="H55" s="40">
        <v>1</v>
      </c>
      <c r="I55" s="40">
        <v>1</v>
      </c>
      <c r="J55" s="40">
        <v>0</v>
      </c>
      <c r="K55" s="3">
        <v>0</v>
      </c>
    </row>
    <row r="56" spans="1:11" ht="22.15" x14ac:dyDescent="0.4">
      <c r="A56" s="43">
        <v>29</v>
      </c>
      <c r="B56" s="43" t="s">
        <v>308</v>
      </c>
      <c r="C56" s="28">
        <v>54</v>
      </c>
      <c r="D56" s="29">
        <v>264.26</v>
      </c>
      <c r="E56" s="28" t="s">
        <v>452</v>
      </c>
      <c r="F56" s="40">
        <v>0.2863</v>
      </c>
      <c r="G56" s="40">
        <v>0.29310000000000003</v>
      </c>
      <c r="H56" s="40">
        <v>0.26965660377358491</v>
      </c>
      <c r="I56" s="40">
        <v>0.28301886792452829</v>
      </c>
      <c r="J56" s="40">
        <v>1.2061201326140379E-2</v>
      </c>
      <c r="K56" s="3">
        <v>4.2616244685696004E-2</v>
      </c>
    </row>
    <row r="57" spans="1:11" ht="22.15" x14ac:dyDescent="0.4">
      <c r="A57" s="43"/>
      <c r="B57" s="43"/>
      <c r="C57" s="28">
        <v>55</v>
      </c>
      <c r="D57" s="29">
        <v>292.3</v>
      </c>
      <c r="E57" s="28" t="s">
        <v>380</v>
      </c>
      <c r="F57" s="40">
        <v>0.72309999999999997</v>
      </c>
      <c r="G57" s="40">
        <v>0.73209999999999997</v>
      </c>
      <c r="H57" s="40">
        <v>0.69574339622641512</v>
      </c>
      <c r="I57" s="40">
        <v>0.71698113207547165</v>
      </c>
      <c r="J57" s="40">
        <v>1.8934916635563168E-2</v>
      </c>
      <c r="K57" s="3">
        <v>2.6409225833811788E-2</v>
      </c>
    </row>
    <row r="58" spans="1:11" ht="22.15" x14ac:dyDescent="0.4">
      <c r="A58" s="28">
        <v>30</v>
      </c>
      <c r="B58" s="28" t="s">
        <v>38</v>
      </c>
      <c r="C58" s="28">
        <v>56</v>
      </c>
      <c r="D58" s="29">
        <v>264.26</v>
      </c>
      <c r="E58" s="28" t="s">
        <v>381</v>
      </c>
      <c r="F58" s="40">
        <v>1</v>
      </c>
      <c r="G58" s="40">
        <v>1</v>
      </c>
      <c r="H58" s="40">
        <v>1</v>
      </c>
      <c r="I58" s="40">
        <v>1</v>
      </c>
      <c r="J58" s="40">
        <v>0</v>
      </c>
      <c r="K58" s="3">
        <v>0</v>
      </c>
    </row>
    <row r="59" spans="1:11" ht="22.15" x14ac:dyDescent="0.4">
      <c r="A59" s="43">
        <v>31</v>
      </c>
      <c r="B59" s="43" t="s">
        <v>39</v>
      </c>
      <c r="C59" s="28">
        <v>57</v>
      </c>
      <c r="D59" s="29">
        <v>264.26</v>
      </c>
      <c r="E59" s="28" t="s">
        <v>453</v>
      </c>
      <c r="F59" s="40">
        <v>0.35610000000000003</v>
      </c>
      <c r="G59" s="40">
        <v>0.36520000000000002</v>
      </c>
      <c r="H59" s="40">
        <v>0.31669999999999981</v>
      </c>
      <c r="I59" s="40">
        <v>0.34599999999999997</v>
      </c>
      <c r="J59" s="40">
        <v>2.5779255225859537E-2</v>
      </c>
      <c r="K59" s="3">
        <v>7.4506517993813692E-2</v>
      </c>
    </row>
    <row r="60" spans="1:11" ht="22.15" x14ac:dyDescent="0.4">
      <c r="A60" s="43"/>
      <c r="B60" s="43"/>
      <c r="C60" s="28">
        <v>58</v>
      </c>
      <c r="D60" s="29">
        <v>292.3</v>
      </c>
      <c r="E60" s="28" t="s">
        <v>382</v>
      </c>
      <c r="F60" s="40">
        <v>0.66520000000000001</v>
      </c>
      <c r="G60" s="40">
        <v>0.62129999999999996</v>
      </c>
      <c r="H60" s="40">
        <v>0.67550000000000021</v>
      </c>
      <c r="I60" s="40">
        <v>0.65400000000000003</v>
      </c>
      <c r="J60" s="40">
        <v>2.8783502219153351E-2</v>
      </c>
      <c r="K60" s="3">
        <v>4.4011471283109095E-2</v>
      </c>
    </row>
    <row r="61" spans="1:11" ht="22.15" x14ac:dyDescent="0.4">
      <c r="A61" s="43">
        <v>32</v>
      </c>
      <c r="B61" s="43" t="s">
        <v>309</v>
      </c>
      <c r="C61" s="28">
        <v>59</v>
      </c>
      <c r="D61" s="29">
        <v>264.3</v>
      </c>
      <c r="E61" s="28" t="s">
        <v>383</v>
      </c>
      <c r="F61" s="40">
        <v>0.9516</v>
      </c>
      <c r="G61" s="40">
        <v>0.98129999999999995</v>
      </c>
      <c r="H61" s="40">
        <v>0.98151612780524911</v>
      </c>
      <c r="I61" s="40">
        <v>0.97147204260174969</v>
      </c>
      <c r="J61" s="40">
        <v>1.7210032994778544E-2</v>
      </c>
      <c r="K61" s="3">
        <v>1.771541767551793E-2</v>
      </c>
    </row>
    <row r="62" spans="1:11" ht="22.15" x14ac:dyDescent="0.4">
      <c r="A62" s="43"/>
      <c r="B62" s="43"/>
      <c r="C62" s="28">
        <v>60</v>
      </c>
      <c r="D62" s="29">
        <v>292.3</v>
      </c>
      <c r="E62" s="28" t="s">
        <v>507</v>
      </c>
      <c r="F62" s="40">
        <v>2.86E-2</v>
      </c>
      <c r="G62" s="40">
        <v>2.6499999999999999E-2</v>
      </c>
      <c r="H62" s="40">
        <v>3.0483872194750863E-2</v>
      </c>
      <c r="I62" s="40">
        <v>2.8527957398250287E-2</v>
      </c>
      <c r="J62" s="40">
        <v>1.992912948017905E-3</v>
      </c>
      <c r="K62" s="3">
        <v>6.9858241871187624E-2</v>
      </c>
    </row>
    <row r="63" spans="1:11" ht="22.15" x14ac:dyDescent="0.4">
      <c r="A63" s="28">
        <v>33</v>
      </c>
      <c r="B63" s="28" t="s">
        <v>310</v>
      </c>
      <c r="C63" s="28">
        <v>61</v>
      </c>
      <c r="D63" s="29">
        <v>262.3</v>
      </c>
      <c r="E63" s="28" t="s">
        <v>384</v>
      </c>
      <c r="F63" s="40">
        <v>1</v>
      </c>
      <c r="G63" s="40">
        <v>1</v>
      </c>
      <c r="H63" s="40">
        <v>1</v>
      </c>
      <c r="I63" s="40">
        <v>1</v>
      </c>
      <c r="J63" s="40">
        <v>0</v>
      </c>
      <c r="K63" s="3">
        <v>0</v>
      </c>
    </row>
    <row r="64" spans="1:11" ht="22.15" x14ac:dyDescent="0.4">
      <c r="A64" s="43">
        <v>34</v>
      </c>
      <c r="B64" s="43" t="s">
        <v>311</v>
      </c>
      <c r="C64" s="28">
        <v>62</v>
      </c>
      <c r="D64" s="29">
        <v>264.3</v>
      </c>
      <c r="E64" s="28" t="s">
        <v>454</v>
      </c>
      <c r="F64" s="40">
        <v>0.1449</v>
      </c>
      <c r="G64" s="40">
        <v>0.16650000000000001</v>
      </c>
      <c r="H64" s="40">
        <v>0.155756637574644</v>
      </c>
      <c r="I64" s="40">
        <v>0.155718879191548</v>
      </c>
      <c r="J64" s="40">
        <v>1.0800049503202317E-2</v>
      </c>
      <c r="K64" s="3">
        <v>6.9356070113485088E-2</v>
      </c>
    </row>
    <row r="65" spans="1:11" ht="22.15" x14ac:dyDescent="0.4">
      <c r="A65" s="43"/>
      <c r="B65" s="43"/>
      <c r="C65" s="28">
        <v>63</v>
      </c>
      <c r="D65" s="29">
        <v>292.3</v>
      </c>
      <c r="E65" s="28" t="s">
        <v>385</v>
      </c>
      <c r="F65" s="40">
        <v>0.81259999999999999</v>
      </c>
      <c r="G65" s="40">
        <v>0.83150000000000002</v>
      </c>
      <c r="H65" s="40">
        <v>0.83775576481396441</v>
      </c>
      <c r="I65" s="40">
        <v>0.8272852549379881</v>
      </c>
      <c r="J65" s="40">
        <v>1.3096800479399071E-2</v>
      </c>
      <c r="K65" s="3">
        <v>1.5831057547835523E-2</v>
      </c>
    </row>
    <row r="66" spans="1:11" ht="22.15" x14ac:dyDescent="0.4">
      <c r="A66" s="43"/>
      <c r="B66" s="43"/>
      <c r="C66" s="28">
        <v>64</v>
      </c>
      <c r="D66" s="29">
        <v>236.3</v>
      </c>
      <c r="E66" s="28" t="s">
        <v>533</v>
      </c>
      <c r="F66" s="40">
        <v>1.78E-2</v>
      </c>
      <c r="G66" s="40">
        <v>1.8100000000000002E-2</v>
      </c>
      <c r="H66" s="40">
        <v>1.5087597611391831E-2</v>
      </c>
      <c r="I66" s="40">
        <v>1.6995865870463943E-2</v>
      </c>
      <c r="J66" s="40">
        <v>1.6594022452186166E-3</v>
      </c>
      <c r="K66" s="3">
        <v>9.763564021191698E-2</v>
      </c>
    </row>
    <row r="67" spans="1:11" ht="22.15" x14ac:dyDescent="0.4">
      <c r="A67" s="43">
        <v>35</v>
      </c>
      <c r="B67" s="43" t="s">
        <v>312</v>
      </c>
      <c r="C67" s="28">
        <v>65</v>
      </c>
      <c r="D67" s="29">
        <v>264.3</v>
      </c>
      <c r="E67" s="28" t="s">
        <v>485</v>
      </c>
      <c r="F67" s="40">
        <v>0.36120000000000002</v>
      </c>
      <c r="G67" s="40">
        <v>0.34610000000000002</v>
      </c>
      <c r="H67" s="40">
        <v>0.33008317757009337</v>
      </c>
      <c r="I67" s="40">
        <v>0.34579439252336447</v>
      </c>
      <c r="J67" s="40">
        <v>1.5560662147894515E-2</v>
      </c>
      <c r="K67" s="3">
        <v>4.4999752697965224E-2</v>
      </c>
    </row>
    <row r="68" spans="1:11" ht="22.15" x14ac:dyDescent="0.4">
      <c r="A68" s="43"/>
      <c r="B68" s="43"/>
      <c r="C68" s="28">
        <v>66</v>
      </c>
      <c r="D68" s="29">
        <v>292.3</v>
      </c>
      <c r="E68" s="28" t="s">
        <v>494</v>
      </c>
      <c r="F68" s="40">
        <v>0.66510000000000002</v>
      </c>
      <c r="G68" s="40">
        <v>0.64129999999999998</v>
      </c>
      <c r="H68" s="40">
        <v>0.65621682242990653</v>
      </c>
      <c r="I68" s="40">
        <v>0.65420560747663548</v>
      </c>
      <c r="J68" s="40">
        <v>1.2026792556255231E-2</v>
      </c>
      <c r="K68" s="3">
        <v>1.8383811478847281E-2</v>
      </c>
    </row>
    <row r="69" spans="1:11" ht="22.15" x14ac:dyDescent="0.4">
      <c r="A69" s="28">
        <v>36</v>
      </c>
      <c r="B69" s="28" t="s">
        <v>313</v>
      </c>
      <c r="C69" s="28">
        <v>67</v>
      </c>
      <c r="D69" s="29">
        <v>264.27</v>
      </c>
      <c r="E69" s="28" t="s">
        <v>534</v>
      </c>
      <c r="F69" s="40">
        <v>1</v>
      </c>
      <c r="G69" s="40">
        <v>1</v>
      </c>
      <c r="H69" s="40">
        <v>1</v>
      </c>
      <c r="I69" s="40">
        <v>1</v>
      </c>
      <c r="J69" s="40">
        <v>0</v>
      </c>
      <c r="K69" s="3">
        <v>0</v>
      </c>
    </row>
    <row r="70" spans="1:11" ht="22.15" x14ac:dyDescent="0.4">
      <c r="A70" s="28">
        <v>37</v>
      </c>
      <c r="B70" s="28" t="s">
        <v>314</v>
      </c>
      <c r="C70" s="28">
        <v>68</v>
      </c>
      <c r="D70" s="29">
        <v>264.27</v>
      </c>
      <c r="E70" s="28" t="s">
        <v>386</v>
      </c>
      <c r="F70" s="40">
        <v>1</v>
      </c>
      <c r="G70" s="40">
        <v>1</v>
      </c>
      <c r="H70" s="40">
        <v>1</v>
      </c>
      <c r="I70" s="40">
        <v>1</v>
      </c>
      <c r="J70" s="40">
        <v>0</v>
      </c>
      <c r="K70" s="3">
        <v>0</v>
      </c>
    </row>
    <row r="71" spans="1:11" ht="22.15" x14ac:dyDescent="0.4">
      <c r="A71" s="28">
        <v>38</v>
      </c>
      <c r="B71" s="28" t="s">
        <v>315</v>
      </c>
      <c r="C71" s="28">
        <v>69</v>
      </c>
      <c r="D71" s="29">
        <v>292.3</v>
      </c>
      <c r="E71" s="28" t="s">
        <v>387</v>
      </c>
      <c r="F71" s="40">
        <v>1</v>
      </c>
      <c r="G71" s="40">
        <v>1</v>
      </c>
      <c r="H71" s="40">
        <v>1</v>
      </c>
      <c r="I71" s="40">
        <v>1</v>
      </c>
      <c r="J71" s="40">
        <v>0</v>
      </c>
      <c r="K71" s="3">
        <v>0</v>
      </c>
    </row>
    <row r="72" spans="1:11" ht="22.15" x14ac:dyDescent="0.4">
      <c r="A72" s="28">
        <v>39</v>
      </c>
      <c r="B72" s="28" t="s">
        <v>316</v>
      </c>
      <c r="C72" s="28">
        <v>70</v>
      </c>
      <c r="D72" s="29">
        <v>264.27</v>
      </c>
      <c r="E72" s="28" t="s">
        <v>388</v>
      </c>
      <c r="F72" s="40">
        <v>1</v>
      </c>
      <c r="G72" s="40">
        <v>1</v>
      </c>
      <c r="H72" s="40">
        <v>1</v>
      </c>
      <c r="I72" s="40">
        <v>1</v>
      </c>
      <c r="J72" s="40">
        <v>0</v>
      </c>
      <c r="K72" s="3">
        <v>0</v>
      </c>
    </row>
    <row r="73" spans="1:11" ht="22.15" x14ac:dyDescent="0.4">
      <c r="A73" s="28">
        <v>40</v>
      </c>
      <c r="B73" s="28" t="s">
        <v>48</v>
      </c>
      <c r="C73" s="28">
        <v>71</v>
      </c>
      <c r="D73" s="29">
        <v>292.3</v>
      </c>
      <c r="E73" s="28" t="s">
        <v>389</v>
      </c>
      <c r="F73" s="40">
        <v>1</v>
      </c>
      <c r="G73" s="40">
        <v>1</v>
      </c>
      <c r="H73" s="40">
        <v>1</v>
      </c>
      <c r="I73" s="40">
        <v>1</v>
      </c>
      <c r="J73" s="40">
        <v>0</v>
      </c>
      <c r="K73" s="3">
        <v>0</v>
      </c>
    </row>
    <row r="74" spans="1:11" ht="22.15" x14ac:dyDescent="0.4">
      <c r="A74" s="28">
        <v>41</v>
      </c>
      <c r="B74" s="28" t="s">
        <v>317</v>
      </c>
      <c r="C74" s="28">
        <v>72</v>
      </c>
      <c r="D74" s="29">
        <v>264.27</v>
      </c>
      <c r="E74" s="28" t="s">
        <v>390</v>
      </c>
      <c r="F74" s="40">
        <v>1</v>
      </c>
      <c r="G74" s="40">
        <v>1</v>
      </c>
      <c r="H74" s="40">
        <v>1</v>
      </c>
      <c r="I74" s="40">
        <v>1</v>
      </c>
      <c r="J74" s="40">
        <v>0</v>
      </c>
      <c r="K74" s="3">
        <v>0</v>
      </c>
    </row>
    <row r="75" spans="1:11" ht="22.15" x14ac:dyDescent="0.4">
      <c r="A75" s="28">
        <v>42</v>
      </c>
      <c r="B75" s="28" t="s">
        <v>318</v>
      </c>
      <c r="C75" s="28">
        <v>73</v>
      </c>
      <c r="D75" s="29">
        <v>262.27</v>
      </c>
      <c r="E75" s="28" t="s">
        <v>391</v>
      </c>
      <c r="F75" s="40">
        <v>1</v>
      </c>
      <c r="G75" s="40">
        <v>1</v>
      </c>
      <c r="H75" s="40">
        <v>1</v>
      </c>
      <c r="I75" s="40">
        <v>1</v>
      </c>
      <c r="J75" s="40">
        <v>0</v>
      </c>
      <c r="K75" s="3">
        <v>0</v>
      </c>
    </row>
    <row r="76" spans="1:11" ht="22.15" x14ac:dyDescent="0.4">
      <c r="A76" s="43">
        <v>43</v>
      </c>
      <c r="B76" s="43" t="s">
        <v>319</v>
      </c>
      <c r="C76" s="28">
        <v>74</v>
      </c>
      <c r="D76" s="29">
        <v>264.27</v>
      </c>
      <c r="E76" s="28" t="s">
        <v>455</v>
      </c>
      <c r="F76" s="40">
        <v>0.47620000000000001</v>
      </c>
      <c r="G76" s="40">
        <v>0.4652</v>
      </c>
      <c r="H76" s="40">
        <v>0.48314186130075448</v>
      </c>
      <c r="I76" s="40">
        <v>0.47484728710025154</v>
      </c>
      <c r="J76" s="40">
        <v>9.0470973729554465E-3</v>
      </c>
      <c r="K76" s="3">
        <v>1.9052646226965574E-2</v>
      </c>
    </row>
    <row r="77" spans="1:11" ht="22.15" x14ac:dyDescent="0.4">
      <c r="A77" s="43"/>
      <c r="B77" s="43"/>
      <c r="C77" s="28">
        <v>75</v>
      </c>
      <c r="D77" s="29">
        <v>292.3</v>
      </c>
      <c r="E77" s="28" t="s">
        <v>392</v>
      </c>
      <c r="F77" s="40">
        <v>0.53120000000000001</v>
      </c>
      <c r="G77" s="40">
        <v>0.54159999999999997</v>
      </c>
      <c r="H77" s="40">
        <v>0.5026581386992458</v>
      </c>
      <c r="I77" s="40">
        <v>0.52515271289974852</v>
      </c>
      <c r="J77" s="40">
        <v>2.0162946246678439E-2</v>
      </c>
      <c r="K77" s="3">
        <v>3.8394443656863557E-2</v>
      </c>
    </row>
    <row r="78" spans="1:11" ht="22.15" x14ac:dyDescent="0.4">
      <c r="A78" s="28">
        <v>44</v>
      </c>
      <c r="B78" s="28" t="s">
        <v>320</v>
      </c>
      <c r="C78" s="28">
        <v>76</v>
      </c>
      <c r="D78" s="29">
        <v>264.27</v>
      </c>
      <c r="E78" s="28" t="s">
        <v>455</v>
      </c>
      <c r="F78" s="40">
        <v>1</v>
      </c>
      <c r="G78" s="40">
        <v>1</v>
      </c>
      <c r="H78" s="40">
        <v>1</v>
      </c>
      <c r="I78" s="40">
        <v>1</v>
      </c>
      <c r="J78" s="40">
        <v>0</v>
      </c>
      <c r="K78" s="3">
        <v>0</v>
      </c>
    </row>
    <row r="79" spans="1:11" ht="22.15" x14ac:dyDescent="0.4">
      <c r="A79" s="28">
        <v>45</v>
      </c>
      <c r="B79" s="28" t="s">
        <v>321</v>
      </c>
      <c r="C79" s="28">
        <v>77</v>
      </c>
      <c r="D79" s="29">
        <v>264.27</v>
      </c>
      <c r="E79" s="28" t="s">
        <v>538</v>
      </c>
      <c r="F79" s="40">
        <v>1</v>
      </c>
      <c r="G79" s="40">
        <v>1</v>
      </c>
      <c r="H79" s="40">
        <v>1</v>
      </c>
      <c r="I79" s="40">
        <v>1</v>
      </c>
      <c r="J79" s="40">
        <v>0</v>
      </c>
      <c r="K79" s="3">
        <v>0</v>
      </c>
    </row>
    <row r="80" spans="1:11" ht="22.15" x14ac:dyDescent="0.4">
      <c r="A80" s="28">
        <v>46</v>
      </c>
      <c r="B80" s="28" t="s">
        <v>322</v>
      </c>
      <c r="C80" s="28">
        <v>78</v>
      </c>
      <c r="D80" s="29">
        <v>264.27</v>
      </c>
      <c r="E80" s="28" t="s">
        <v>521</v>
      </c>
      <c r="F80" s="40">
        <v>1</v>
      </c>
      <c r="G80" s="40">
        <v>1</v>
      </c>
      <c r="H80" s="40">
        <v>1</v>
      </c>
      <c r="I80" s="40">
        <v>1</v>
      </c>
      <c r="J80" s="40">
        <v>0</v>
      </c>
      <c r="K80" s="3">
        <v>0</v>
      </c>
    </row>
    <row r="81" spans="1:11" ht="22.15" x14ac:dyDescent="0.4">
      <c r="A81" s="43">
        <v>47</v>
      </c>
      <c r="B81" s="43" t="s">
        <v>323</v>
      </c>
      <c r="C81" s="28">
        <v>79</v>
      </c>
      <c r="D81" s="29">
        <v>264.27</v>
      </c>
      <c r="E81" s="28" t="s">
        <v>393</v>
      </c>
      <c r="F81" s="40">
        <v>0.97150000000000003</v>
      </c>
      <c r="G81" s="40">
        <v>0.96519999999999995</v>
      </c>
      <c r="H81" s="40">
        <v>0.96288158995815931</v>
      </c>
      <c r="I81" s="40">
        <v>0.96652719665271969</v>
      </c>
      <c r="J81" s="40">
        <v>4.4598583081268675E-3</v>
      </c>
      <c r="K81" s="3">
        <v>4.6143122755078845E-3</v>
      </c>
    </row>
    <row r="82" spans="1:11" ht="22.15" x14ac:dyDescent="0.4">
      <c r="A82" s="43"/>
      <c r="B82" s="43"/>
      <c r="C82" s="28">
        <v>80</v>
      </c>
      <c r="D82" s="29">
        <v>236.3</v>
      </c>
      <c r="E82" s="28" t="s">
        <v>456</v>
      </c>
      <c r="F82" s="40">
        <v>3.2399999999999998E-2</v>
      </c>
      <c r="G82" s="40">
        <v>3.56E-2</v>
      </c>
      <c r="H82" s="40">
        <v>3.2418410041840998E-2</v>
      </c>
      <c r="I82" s="40">
        <v>3.3472803347280332E-2</v>
      </c>
      <c r="J82" s="40">
        <v>1.8422293374920687E-3</v>
      </c>
      <c r="K82" s="3">
        <v>5.5036601457575558E-2</v>
      </c>
    </row>
    <row r="83" spans="1:11" ht="22.15" x14ac:dyDescent="0.4">
      <c r="A83" s="28">
        <v>48</v>
      </c>
      <c r="B83" s="28" t="s">
        <v>324</v>
      </c>
      <c r="C83" s="28">
        <v>81</v>
      </c>
      <c r="D83" s="29">
        <v>262.27</v>
      </c>
      <c r="E83" s="28" t="s">
        <v>394</v>
      </c>
      <c r="F83" s="40">
        <v>1</v>
      </c>
      <c r="G83" s="40">
        <v>1</v>
      </c>
      <c r="H83" s="40">
        <v>1</v>
      </c>
      <c r="I83" s="40">
        <v>1</v>
      </c>
      <c r="J83" s="40">
        <v>0</v>
      </c>
      <c r="K83" s="3">
        <v>0</v>
      </c>
    </row>
    <row r="84" spans="1:11" ht="22.15" x14ac:dyDescent="0.4">
      <c r="A84" s="43">
        <v>49</v>
      </c>
      <c r="B84" s="43" t="s">
        <v>325</v>
      </c>
      <c r="C84" s="28">
        <v>82</v>
      </c>
      <c r="D84" s="29">
        <v>264.27</v>
      </c>
      <c r="E84" s="28" t="s">
        <v>457</v>
      </c>
      <c r="F84" s="40">
        <v>0.2356</v>
      </c>
      <c r="G84" s="40">
        <v>0.25609999999999999</v>
      </c>
      <c r="H84" s="40">
        <v>0.21418235294117641</v>
      </c>
      <c r="I84" s="40">
        <v>0.23529411764705882</v>
      </c>
      <c r="J84" s="40">
        <v>2.0960497531008326E-2</v>
      </c>
      <c r="K84" s="3">
        <v>8.9082114506785381E-2</v>
      </c>
    </row>
    <row r="85" spans="1:11" ht="22.15" x14ac:dyDescent="0.4">
      <c r="A85" s="43"/>
      <c r="B85" s="43"/>
      <c r="C85" s="28">
        <v>83</v>
      </c>
      <c r="D85" s="29">
        <v>292.3</v>
      </c>
      <c r="E85" s="28" t="s">
        <v>395</v>
      </c>
      <c r="F85" s="40">
        <v>0.74860000000000004</v>
      </c>
      <c r="G85" s="40">
        <v>0.78510000000000002</v>
      </c>
      <c r="H85" s="40">
        <v>0.76041764705882342</v>
      </c>
      <c r="I85" s="40">
        <v>0.76470588235294112</v>
      </c>
      <c r="J85" s="40">
        <v>1.8624022697937396E-2</v>
      </c>
      <c r="K85" s="3">
        <v>2.4354491220379672E-2</v>
      </c>
    </row>
    <row r="86" spans="1:11" ht="22.15" x14ac:dyDescent="0.4">
      <c r="A86" s="28">
        <v>50</v>
      </c>
      <c r="B86" s="28" t="s">
        <v>326</v>
      </c>
      <c r="C86" s="28">
        <v>84</v>
      </c>
      <c r="D86" s="29">
        <v>264.27</v>
      </c>
      <c r="E86" s="28" t="s">
        <v>535</v>
      </c>
      <c r="F86" s="40">
        <v>1</v>
      </c>
      <c r="G86" s="40">
        <v>1</v>
      </c>
      <c r="H86" s="40">
        <v>1</v>
      </c>
      <c r="I86" s="40">
        <v>1</v>
      </c>
      <c r="J86" s="40">
        <v>0</v>
      </c>
      <c r="K86" s="3">
        <v>0</v>
      </c>
    </row>
    <row r="87" spans="1:11" ht="22.15" x14ac:dyDescent="0.4">
      <c r="A87" s="28">
        <v>51</v>
      </c>
      <c r="B87" s="28" t="s">
        <v>327</v>
      </c>
      <c r="C87" s="28">
        <v>85</v>
      </c>
      <c r="D87" s="29">
        <v>264.27</v>
      </c>
      <c r="E87" s="28" t="s">
        <v>539</v>
      </c>
      <c r="F87" s="40">
        <v>1</v>
      </c>
      <c r="G87" s="40">
        <v>1</v>
      </c>
      <c r="H87" s="40">
        <v>1</v>
      </c>
      <c r="I87" s="40">
        <v>1</v>
      </c>
      <c r="J87" s="40">
        <v>0</v>
      </c>
      <c r="K87" s="3">
        <v>0</v>
      </c>
    </row>
    <row r="88" spans="1:11" ht="22.15" x14ac:dyDescent="0.4">
      <c r="A88" s="28">
        <v>52</v>
      </c>
      <c r="B88" s="28" t="s">
        <v>328</v>
      </c>
      <c r="C88" s="28">
        <v>86</v>
      </c>
      <c r="D88" s="29">
        <v>264.27</v>
      </c>
      <c r="E88" s="28" t="s">
        <v>522</v>
      </c>
      <c r="F88" s="40">
        <v>1</v>
      </c>
      <c r="G88" s="40">
        <v>1</v>
      </c>
      <c r="H88" s="40">
        <v>1</v>
      </c>
      <c r="I88" s="40">
        <v>1</v>
      </c>
      <c r="J88" s="40">
        <v>0</v>
      </c>
      <c r="K88" s="3">
        <v>0</v>
      </c>
    </row>
    <row r="89" spans="1:11" ht="22.15" x14ac:dyDescent="0.4">
      <c r="A89" s="28">
        <v>53</v>
      </c>
      <c r="B89" s="28" t="s">
        <v>329</v>
      </c>
      <c r="C89" s="28">
        <v>87</v>
      </c>
      <c r="D89" s="29">
        <v>264.27</v>
      </c>
      <c r="E89" s="28" t="s">
        <v>396</v>
      </c>
      <c r="F89" s="40">
        <v>1</v>
      </c>
      <c r="G89" s="40">
        <v>1</v>
      </c>
      <c r="H89" s="40">
        <v>1</v>
      </c>
      <c r="I89" s="40">
        <v>1</v>
      </c>
      <c r="J89" s="40">
        <v>0</v>
      </c>
      <c r="K89" s="3">
        <v>0</v>
      </c>
    </row>
    <row r="90" spans="1:11" ht="22.15" x14ac:dyDescent="0.4">
      <c r="A90" s="28">
        <v>54</v>
      </c>
      <c r="B90" s="28" t="s">
        <v>330</v>
      </c>
      <c r="C90" s="28">
        <v>88</v>
      </c>
      <c r="D90" s="29">
        <v>264.27</v>
      </c>
      <c r="E90" s="28" t="s">
        <v>397</v>
      </c>
      <c r="F90" s="40">
        <v>1</v>
      </c>
      <c r="G90" s="40">
        <v>1</v>
      </c>
      <c r="H90" s="40">
        <v>1</v>
      </c>
      <c r="I90" s="40">
        <v>1</v>
      </c>
      <c r="J90" s="40">
        <v>0</v>
      </c>
      <c r="K90" s="3">
        <v>0</v>
      </c>
    </row>
    <row r="91" spans="1:11" ht="22.15" x14ac:dyDescent="0.4">
      <c r="A91" s="43">
        <v>55</v>
      </c>
      <c r="B91" s="43" t="s">
        <v>331</v>
      </c>
      <c r="C91" s="28">
        <v>89</v>
      </c>
      <c r="D91" s="29">
        <v>264.27</v>
      </c>
      <c r="E91" s="28" t="s">
        <v>458</v>
      </c>
      <c r="F91" s="40">
        <v>0.28160000000000002</v>
      </c>
      <c r="G91" s="40">
        <v>0.2651</v>
      </c>
      <c r="H91" s="40">
        <v>0.285999619771863</v>
      </c>
      <c r="I91" s="40">
        <v>0.27756653992395436</v>
      </c>
      <c r="J91" s="40">
        <v>1.1018172570390358E-2</v>
      </c>
      <c r="K91" s="3">
        <v>3.9695608027570745E-2</v>
      </c>
    </row>
    <row r="92" spans="1:11" ht="22.15" x14ac:dyDescent="0.4">
      <c r="A92" s="43"/>
      <c r="B92" s="43"/>
      <c r="C92" s="28">
        <v>90</v>
      </c>
      <c r="D92" s="29">
        <v>292.3</v>
      </c>
      <c r="E92" s="28" t="s">
        <v>398</v>
      </c>
      <c r="F92" s="40">
        <v>0.73160000000000003</v>
      </c>
      <c r="G92" s="40">
        <v>0.71640000000000004</v>
      </c>
      <c r="H92" s="40">
        <v>0.7193003802281368</v>
      </c>
      <c r="I92" s="40">
        <v>0.72243346007604559</v>
      </c>
      <c r="J92" s="40">
        <v>8.0698291183908723E-3</v>
      </c>
      <c r="K92" s="3">
        <v>1.1170342411246313E-2</v>
      </c>
    </row>
    <row r="93" spans="1:11" ht="22.15" x14ac:dyDescent="0.4">
      <c r="A93" s="28">
        <v>56</v>
      </c>
      <c r="B93" s="28" t="s">
        <v>64</v>
      </c>
      <c r="C93" s="28">
        <v>91</v>
      </c>
      <c r="D93" s="29">
        <v>264.27</v>
      </c>
      <c r="E93" s="28" t="s">
        <v>399</v>
      </c>
      <c r="F93" s="40">
        <v>1</v>
      </c>
      <c r="G93" s="40">
        <v>1</v>
      </c>
      <c r="H93" s="40">
        <v>1</v>
      </c>
      <c r="I93" s="40">
        <v>1</v>
      </c>
      <c r="J93" s="40">
        <v>0</v>
      </c>
      <c r="K93" s="3">
        <v>0</v>
      </c>
    </row>
    <row r="94" spans="1:11" ht="22.15" x14ac:dyDescent="0.4">
      <c r="A94" s="28">
        <v>57</v>
      </c>
      <c r="B94" s="28" t="s">
        <v>65</v>
      </c>
      <c r="C94" s="28">
        <v>92</v>
      </c>
      <c r="D94" s="29">
        <v>292.3</v>
      </c>
      <c r="E94" s="28" t="s">
        <v>400</v>
      </c>
      <c r="F94" s="40">
        <v>1</v>
      </c>
      <c r="G94" s="40">
        <v>1</v>
      </c>
      <c r="H94" s="40">
        <v>1</v>
      </c>
      <c r="I94" s="40">
        <v>1</v>
      </c>
      <c r="J94" s="40">
        <v>0</v>
      </c>
      <c r="K94" s="3">
        <v>0</v>
      </c>
    </row>
    <row r="95" spans="1:11" ht="22.15" x14ac:dyDescent="0.4">
      <c r="A95" s="28">
        <v>58</v>
      </c>
      <c r="B95" s="28" t="s">
        <v>332</v>
      </c>
      <c r="C95" s="28">
        <v>93</v>
      </c>
      <c r="D95" s="29">
        <v>264.27</v>
      </c>
      <c r="E95" s="28" t="s">
        <v>401</v>
      </c>
      <c r="F95" s="40">
        <v>1</v>
      </c>
      <c r="G95" s="40">
        <v>1</v>
      </c>
      <c r="H95" s="40">
        <v>1</v>
      </c>
      <c r="I95" s="40">
        <v>1</v>
      </c>
      <c r="J95" s="40">
        <v>0</v>
      </c>
      <c r="K95" s="3">
        <v>0</v>
      </c>
    </row>
    <row r="96" spans="1:11" ht="22.15" x14ac:dyDescent="0.4">
      <c r="A96" s="43">
        <v>59</v>
      </c>
      <c r="B96" s="43" t="s">
        <v>333</v>
      </c>
      <c r="C96" s="28">
        <v>94</v>
      </c>
      <c r="D96" s="29">
        <v>264.27</v>
      </c>
      <c r="E96" s="28" t="s">
        <v>459</v>
      </c>
      <c r="F96" s="40">
        <v>0.75360000000000005</v>
      </c>
      <c r="G96" s="40">
        <v>0.77610000000000001</v>
      </c>
      <c r="H96" s="40">
        <v>0.76441764705882331</v>
      </c>
      <c r="I96" s="40">
        <v>0.76470588235294112</v>
      </c>
      <c r="J96" s="40">
        <v>1.1252768978726124E-2</v>
      </c>
      <c r="K96" s="3">
        <v>1.4715159433718778E-2</v>
      </c>
    </row>
    <row r="97" spans="1:11" ht="22.15" x14ac:dyDescent="0.4">
      <c r="A97" s="43"/>
      <c r="B97" s="43"/>
      <c r="C97" s="28">
        <v>95</v>
      </c>
      <c r="D97" s="29">
        <v>292.3</v>
      </c>
      <c r="E97" s="28" t="s">
        <v>402</v>
      </c>
      <c r="F97" s="40">
        <v>0.24560000000000001</v>
      </c>
      <c r="G97" s="40">
        <v>0.24560000000000001</v>
      </c>
      <c r="H97" s="40">
        <v>0.21468235294117635</v>
      </c>
      <c r="I97" s="40">
        <v>0.23529411764705882</v>
      </c>
      <c r="J97" s="40">
        <v>1.7850311852121683E-2</v>
      </c>
      <c r="K97" s="3">
        <v>7.586382537151716E-2</v>
      </c>
    </row>
    <row r="98" spans="1:11" ht="22.15" x14ac:dyDescent="0.4">
      <c r="A98" s="28">
        <v>60</v>
      </c>
      <c r="B98" s="28" t="s">
        <v>334</v>
      </c>
      <c r="C98" s="28">
        <v>96</v>
      </c>
      <c r="D98" s="29">
        <v>264.27</v>
      </c>
      <c r="E98" s="28" t="s">
        <v>403</v>
      </c>
      <c r="F98" s="40">
        <v>1</v>
      </c>
      <c r="G98" s="40">
        <v>1</v>
      </c>
      <c r="H98" s="40">
        <v>1</v>
      </c>
      <c r="I98" s="40">
        <v>1</v>
      </c>
      <c r="J98" s="40">
        <v>0</v>
      </c>
      <c r="K98" s="3">
        <v>0</v>
      </c>
    </row>
    <row r="99" spans="1:11" ht="22.15" x14ac:dyDescent="0.4">
      <c r="A99" s="43">
        <v>61</v>
      </c>
      <c r="B99" s="43" t="s">
        <v>335</v>
      </c>
      <c r="C99" s="28">
        <v>97</v>
      </c>
      <c r="D99" s="29">
        <v>264.27</v>
      </c>
      <c r="E99" s="28" t="s">
        <v>460</v>
      </c>
      <c r="F99" s="40">
        <v>0.20230000000000001</v>
      </c>
      <c r="G99" s="40">
        <v>0.19819999999999999</v>
      </c>
      <c r="H99" s="40">
        <v>0.20556060606060608</v>
      </c>
      <c r="I99" s="40">
        <v>0.20202020202020202</v>
      </c>
      <c r="J99" s="40">
        <v>3.6882713534909638E-3</v>
      </c>
      <c r="K99" s="3">
        <v>1.825694319978027E-2</v>
      </c>
    </row>
    <row r="100" spans="1:11" ht="22.15" x14ac:dyDescent="0.4">
      <c r="A100" s="43"/>
      <c r="B100" s="43"/>
      <c r="C100" s="28">
        <v>98</v>
      </c>
      <c r="D100" s="29">
        <v>292.3</v>
      </c>
      <c r="E100" s="28" t="s">
        <v>404</v>
      </c>
      <c r="F100" s="40">
        <v>0.80630000000000002</v>
      </c>
      <c r="G100" s="40">
        <v>0.78810000000000002</v>
      </c>
      <c r="H100" s="40">
        <v>0.79953939393939399</v>
      </c>
      <c r="I100" s="40">
        <v>0.79797979797979801</v>
      </c>
      <c r="J100" s="40">
        <v>9.1996877483907589E-3</v>
      </c>
      <c r="K100" s="3">
        <v>1.1528722621401076E-2</v>
      </c>
    </row>
    <row r="101" spans="1:11" ht="22.15" x14ac:dyDescent="0.4">
      <c r="A101" s="28">
        <v>62</v>
      </c>
      <c r="B101" s="28" t="s">
        <v>70</v>
      </c>
      <c r="C101" s="28">
        <v>99</v>
      </c>
      <c r="D101" s="29">
        <v>264.27</v>
      </c>
      <c r="E101" s="28" t="s">
        <v>508</v>
      </c>
      <c r="F101" s="40">
        <v>1</v>
      </c>
      <c r="G101" s="40">
        <v>1</v>
      </c>
      <c r="H101" s="40">
        <v>1</v>
      </c>
      <c r="I101" s="40">
        <v>1</v>
      </c>
      <c r="J101" s="40">
        <v>0</v>
      </c>
      <c r="K101" s="3">
        <v>0</v>
      </c>
    </row>
    <row r="102" spans="1:11" ht="22.15" x14ac:dyDescent="0.4">
      <c r="A102" s="43">
        <v>63</v>
      </c>
      <c r="B102" s="43" t="s">
        <v>71</v>
      </c>
      <c r="C102" s="28">
        <v>100</v>
      </c>
      <c r="D102" s="29">
        <v>264.27</v>
      </c>
      <c r="E102" s="28" t="s">
        <v>405</v>
      </c>
      <c r="F102" s="40">
        <v>0.98229999999999995</v>
      </c>
      <c r="G102" s="40">
        <v>0.9456</v>
      </c>
      <c r="H102" s="40">
        <v>0.98776265060240953</v>
      </c>
      <c r="I102" s="40">
        <v>0.9718875502008032</v>
      </c>
      <c r="J102" s="40">
        <v>2.2928946979109424E-2</v>
      </c>
      <c r="K102" s="3">
        <v>2.3592180982637382E-2</v>
      </c>
    </row>
    <row r="103" spans="1:11" ht="22.15" x14ac:dyDescent="0.4">
      <c r="A103" s="43"/>
      <c r="B103" s="43"/>
      <c r="C103" s="28">
        <v>101</v>
      </c>
      <c r="D103" s="29">
        <v>292.3</v>
      </c>
      <c r="E103" s="28" t="s">
        <v>509</v>
      </c>
      <c r="F103" s="40">
        <v>2.5600000000000001E-2</v>
      </c>
      <c r="G103" s="40">
        <v>2.9100000000000001E-2</v>
      </c>
      <c r="H103" s="40">
        <v>2.9637349397590353E-2</v>
      </c>
      <c r="I103" s="40">
        <v>2.8112449799196786E-2</v>
      </c>
      <c r="J103" s="40">
        <v>2.1923706549955573E-3</v>
      </c>
      <c r="K103" s="3">
        <v>7.7985756156270541E-2</v>
      </c>
    </row>
    <row r="104" spans="1:11" ht="22.15" x14ac:dyDescent="0.4">
      <c r="A104" s="43">
        <v>64</v>
      </c>
      <c r="B104" s="43" t="s">
        <v>72</v>
      </c>
      <c r="C104" s="28">
        <v>102</v>
      </c>
      <c r="D104" s="29">
        <v>264.3</v>
      </c>
      <c r="E104" s="28" t="s">
        <v>512</v>
      </c>
      <c r="F104" s="40">
        <v>0.74890000000000001</v>
      </c>
      <c r="G104" s="40">
        <v>0.78610000000000002</v>
      </c>
      <c r="H104" s="40">
        <v>0.70883561643835613</v>
      </c>
      <c r="I104" s="40">
        <v>0.74794520547945209</v>
      </c>
      <c r="J104" s="40">
        <v>3.8641039921598355E-2</v>
      </c>
      <c r="K104" s="3">
        <v>5.166292883290622E-2</v>
      </c>
    </row>
    <row r="105" spans="1:11" ht="22.15" x14ac:dyDescent="0.4">
      <c r="A105" s="43"/>
      <c r="B105" s="43"/>
      <c r="C105" s="28">
        <v>103</v>
      </c>
      <c r="D105" s="29">
        <v>292.3</v>
      </c>
      <c r="E105" s="28" t="s">
        <v>501</v>
      </c>
      <c r="F105" s="40">
        <v>8.6099999999999996E-2</v>
      </c>
      <c r="G105" s="40">
        <v>7.9600000000000004E-2</v>
      </c>
      <c r="H105" s="40">
        <v>7.2656164383561664E-2</v>
      </c>
      <c r="I105" s="40">
        <v>7.9452054794520555E-2</v>
      </c>
      <c r="J105" s="40">
        <v>6.7231387653626656E-3</v>
      </c>
      <c r="K105" s="3">
        <v>8.4618815495081823E-2</v>
      </c>
    </row>
    <row r="106" spans="1:11" ht="22.15" x14ac:dyDescent="0.4">
      <c r="A106" s="43"/>
      <c r="B106" s="43"/>
      <c r="C106" s="28">
        <v>104</v>
      </c>
      <c r="D106" s="29">
        <v>278.27999999999997</v>
      </c>
      <c r="E106" s="28" t="s">
        <v>406</v>
      </c>
      <c r="F106" s="40">
        <v>0.18229999999999999</v>
      </c>
      <c r="G106" s="40">
        <v>0.1726</v>
      </c>
      <c r="H106" s="40">
        <v>0.16290821917808221</v>
      </c>
      <c r="I106" s="40">
        <v>0.17260273972602741</v>
      </c>
      <c r="J106" s="40">
        <v>9.6958907012661081E-3</v>
      </c>
      <c r="K106" s="3">
        <v>5.6174604856541736E-2</v>
      </c>
    </row>
    <row r="107" spans="1:11" ht="22.15" x14ac:dyDescent="0.4">
      <c r="A107" s="43">
        <v>65</v>
      </c>
      <c r="B107" s="43" t="s">
        <v>73</v>
      </c>
      <c r="C107" s="28">
        <v>105</v>
      </c>
      <c r="D107" s="29">
        <v>264.27</v>
      </c>
      <c r="E107" s="28" t="s">
        <v>461</v>
      </c>
      <c r="F107" s="40">
        <v>0.15590000000000001</v>
      </c>
      <c r="G107" s="40">
        <v>0.16</v>
      </c>
      <c r="H107" s="40">
        <v>0.18019432571849661</v>
      </c>
      <c r="I107" s="40">
        <v>0.16536477523949888</v>
      </c>
      <c r="J107" s="40">
        <v>1.3005351804424843E-2</v>
      </c>
      <c r="K107" s="3">
        <v>7.8646445626579825E-2</v>
      </c>
    </row>
    <row r="108" spans="1:11" ht="22.15" x14ac:dyDescent="0.4">
      <c r="A108" s="43"/>
      <c r="B108" s="43"/>
      <c r="C108" s="28">
        <v>106</v>
      </c>
      <c r="D108" s="29">
        <v>292.3</v>
      </c>
      <c r="E108" s="28" t="s">
        <v>407</v>
      </c>
      <c r="F108" s="40">
        <v>0.8256</v>
      </c>
      <c r="G108" s="40">
        <v>0.84509999999999996</v>
      </c>
      <c r="H108" s="40">
        <v>0.83320567428150316</v>
      </c>
      <c r="I108" s="40">
        <v>0.83463522476050112</v>
      </c>
      <c r="J108" s="40">
        <v>9.82828626613012E-3</v>
      </c>
      <c r="K108" s="3">
        <v>1.1775546939023992E-2</v>
      </c>
    </row>
    <row r="109" spans="1:11" ht="22.15" x14ac:dyDescent="0.4">
      <c r="A109" s="43">
        <v>66</v>
      </c>
      <c r="B109" s="43" t="s">
        <v>74</v>
      </c>
      <c r="C109" s="28">
        <v>107</v>
      </c>
      <c r="D109" s="29">
        <v>264.27</v>
      </c>
      <c r="E109" s="28" t="s">
        <v>486</v>
      </c>
      <c r="F109" s="40">
        <v>0.2601</v>
      </c>
      <c r="G109" s="40">
        <v>0.27160000000000001</v>
      </c>
      <c r="H109" s="40">
        <v>0.26827819925877461</v>
      </c>
      <c r="I109" s="40">
        <v>0.26665939975292491</v>
      </c>
      <c r="J109" s="40">
        <v>5.9184359319084095E-3</v>
      </c>
      <c r="K109" s="3">
        <v>2.2194739571873998E-2</v>
      </c>
    </row>
    <row r="110" spans="1:11" ht="22.15" x14ac:dyDescent="0.4">
      <c r="A110" s="43"/>
      <c r="B110" s="43"/>
      <c r="C110" s="28">
        <v>108</v>
      </c>
      <c r="D110" s="29">
        <v>292.3</v>
      </c>
      <c r="E110" s="28" t="s">
        <v>495</v>
      </c>
      <c r="F110" s="40">
        <v>0.72629999999999995</v>
      </c>
      <c r="G110" s="40">
        <v>0.72609999999999997</v>
      </c>
      <c r="H110" s="40">
        <v>0.74762180074122497</v>
      </c>
      <c r="I110" s="40">
        <v>0.73334060024707504</v>
      </c>
      <c r="J110" s="40">
        <v>1.2368286690790398E-2</v>
      </c>
      <c r="K110" s="3">
        <v>1.6865678358218963E-2</v>
      </c>
    </row>
    <row r="111" spans="1:11" ht="22.15" x14ac:dyDescent="0.4">
      <c r="A111" s="43">
        <v>67</v>
      </c>
      <c r="B111" s="43" t="s">
        <v>75</v>
      </c>
      <c r="C111" s="28">
        <v>109</v>
      </c>
      <c r="D111" s="29">
        <v>264.27</v>
      </c>
      <c r="E111" s="28" t="s">
        <v>525</v>
      </c>
      <c r="F111" s="40">
        <v>0.43159999999999998</v>
      </c>
      <c r="G111" s="40">
        <v>0.41360000000000002</v>
      </c>
      <c r="H111" s="40">
        <v>0.42868535031847155</v>
      </c>
      <c r="I111" s="40">
        <v>0.42462845010615713</v>
      </c>
      <c r="J111" s="40">
        <v>9.6614610437297157E-3</v>
      </c>
      <c r="K111" s="3">
        <v>2.2752740757983479E-2</v>
      </c>
    </row>
    <row r="112" spans="1:11" ht="22.15" x14ac:dyDescent="0.4">
      <c r="A112" s="43"/>
      <c r="B112" s="43"/>
      <c r="C112" s="28">
        <v>110</v>
      </c>
      <c r="D112" s="29">
        <v>292.3</v>
      </c>
      <c r="E112" s="28" t="s">
        <v>368</v>
      </c>
      <c r="F112" s="40">
        <v>0.58260000000000001</v>
      </c>
      <c r="G112" s="40">
        <v>0.54630000000000001</v>
      </c>
      <c r="H112" s="40">
        <v>0.59721464968152849</v>
      </c>
      <c r="I112" s="40">
        <v>0.57537154989384287</v>
      </c>
      <c r="J112" s="40">
        <v>2.621570628938108E-2</v>
      </c>
      <c r="K112" s="3">
        <v>4.5563091004791473E-2</v>
      </c>
    </row>
    <row r="113" spans="1:11" ht="22.15" x14ac:dyDescent="0.4">
      <c r="A113" s="43">
        <v>68</v>
      </c>
      <c r="B113" s="43" t="s">
        <v>76</v>
      </c>
      <c r="C113" s="28">
        <v>111</v>
      </c>
      <c r="D113" s="29">
        <v>264.27</v>
      </c>
      <c r="E113" s="28" t="s">
        <v>523</v>
      </c>
      <c r="F113" s="40">
        <v>0.3871</v>
      </c>
      <c r="G113" s="40">
        <v>0.36749999999999999</v>
      </c>
      <c r="H113" s="40">
        <v>0.37718294573643418</v>
      </c>
      <c r="I113" s="40">
        <v>0.37726098191214469</v>
      </c>
      <c r="J113" s="40">
        <v>9.800233019349066E-3</v>
      </c>
      <c r="K113" s="3">
        <v>2.5977329989644443E-2</v>
      </c>
    </row>
    <row r="114" spans="1:11" ht="22.15" x14ac:dyDescent="0.4">
      <c r="A114" s="43"/>
      <c r="B114" s="43"/>
      <c r="C114" s="28">
        <v>112</v>
      </c>
      <c r="D114" s="29">
        <v>292.3</v>
      </c>
      <c r="E114" s="28" t="s">
        <v>517</v>
      </c>
      <c r="F114" s="40">
        <v>0.63560000000000005</v>
      </c>
      <c r="G114" s="40">
        <v>0.67449999999999999</v>
      </c>
      <c r="H114" s="40">
        <v>0.5581170542635655</v>
      </c>
      <c r="I114" s="40">
        <v>0.62273901808785526</v>
      </c>
      <c r="J114" s="40">
        <v>5.9247794527567454E-2</v>
      </c>
      <c r="K114" s="3">
        <v>9.5140649303604177E-2</v>
      </c>
    </row>
    <row r="115" spans="1:11" ht="22.15" x14ac:dyDescent="0.4">
      <c r="A115" s="43">
        <v>69</v>
      </c>
      <c r="B115" s="43" t="s">
        <v>77</v>
      </c>
      <c r="C115" s="28">
        <v>113</v>
      </c>
      <c r="D115" s="29">
        <v>264.27</v>
      </c>
      <c r="E115" s="28" t="s">
        <v>408</v>
      </c>
      <c r="F115" s="40">
        <v>0.97560000000000002</v>
      </c>
      <c r="G115" s="40">
        <v>0.99239999999999995</v>
      </c>
      <c r="H115" s="40">
        <v>0.98590959812403955</v>
      </c>
      <c r="I115" s="40">
        <v>0.98463653270801321</v>
      </c>
      <c r="J115" s="40">
        <v>8.4720435353644874E-3</v>
      </c>
      <c r="K115" s="3">
        <v>8.6042344092841106E-3</v>
      </c>
    </row>
    <row r="116" spans="1:11" ht="22.15" x14ac:dyDescent="0.4">
      <c r="A116" s="43"/>
      <c r="B116" s="43"/>
      <c r="C116" s="28">
        <v>114</v>
      </c>
      <c r="D116" s="29">
        <v>292.3</v>
      </c>
      <c r="E116" s="28" t="s">
        <v>510</v>
      </c>
      <c r="F116" s="40">
        <v>1.3599999999999999E-2</v>
      </c>
      <c r="G116" s="40">
        <v>1.6500000000000001E-2</v>
      </c>
      <c r="H116" s="40">
        <v>3.8613487507075262E-3</v>
      </c>
      <c r="I116" s="40">
        <v>1.1320449583569175E-2</v>
      </c>
      <c r="J116" s="40">
        <v>6.6205089627684975E-3</v>
      </c>
      <c r="K116" s="3">
        <v>0.58482738816112867</v>
      </c>
    </row>
    <row r="117" spans="1:11" ht="22.15" x14ac:dyDescent="0.4">
      <c r="A117" s="43"/>
      <c r="B117" s="43"/>
      <c r="C117" s="28">
        <v>115</v>
      </c>
      <c r="D117" s="29">
        <v>236.3</v>
      </c>
      <c r="E117" s="28" t="s">
        <v>462</v>
      </c>
      <c r="F117" s="40">
        <v>4.4999999999999997E-3</v>
      </c>
      <c r="G117" s="40">
        <v>3.8999999999999998E-3</v>
      </c>
      <c r="H117" s="40">
        <v>3.7290531252526871E-3</v>
      </c>
      <c r="I117" s="40">
        <v>4.0430177084175628E-3</v>
      </c>
      <c r="J117" s="40">
        <v>4.0488309375845801E-4</v>
      </c>
      <c r="K117" s="3">
        <v>0.10014378441021701</v>
      </c>
    </row>
    <row r="118" spans="1:11" ht="22.15" x14ac:dyDescent="0.4">
      <c r="A118" s="43">
        <v>70</v>
      </c>
      <c r="B118" s="43" t="s">
        <v>78</v>
      </c>
      <c r="C118" s="28">
        <v>116</v>
      </c>
      <c r="D118" s="29">
        <v>264.3</v>
      </c>
      <c r="E118" s="28" t="s">
        <v>513</v>
      </c>
      <c r="F118" s="40">
        <v>0.79849999999999999</v>
      </c>
      <c r="G118" s="40">
        <v>0.78559999999999997</v>
      </c>
      <c r="H118" s="40">
        <v>0.78931772151898749</v>
      </c>
      <c r="I118" s="40">
        <v>0.79113924050632911</v>
      </c>
      <c r="J118" s="40">
        <v>6.6401015478631635E-3</v>
      </c>
      <c r="K118" s="3">
        <v>8.3930883564990386E-3</v>
      </c>
    </row>
    <row r="119" spans="1:11" ht="22.15" x14ac:dyDescent="0.4">
      <c r="A119" s="43"/>
      <c r="B119" s="43"/>
      <c r="C119" s="28">
        <v>117</v>
      </c>
      <c r="D119" s="29">
        <v>278.27999999999997</v>
      </c>
      <c r="E119" s="28" t="s">
        <v>409</v>
      </c>
      <c r="F119" s="40">
        <v>0.15462999999999999</v>
      </c>
      <c r="G119" s="40">
        <v>0.1363</v>
      </c>
      <c r="H119" s="40">
        <v>0.1457788607594937</v>
      </c>
      <c r="I119" s="40">
        <v>0.14556962025316456</v>
      </c>
      <c r="J119" s="40">
        <v>9.1667912156935556E-3</v>
      </c>
      <c r="K119" s="3">
        <v>6.2971870090416604E-2</v>
      </c>
    </row>
    <row r="120" spans="1:11" ht="22.15" x14ac:dyDescent="0.4">
      <c r="A120" s="43"/>
      <c r="B120" s="43"/>
      <c r="C120" s="28">
        <v>118</v>
      </c>
      <c r="D120" s="29">
        <v>292.3</v>
      </c>
      <c r="E120" s="28" t="s">
        <v>502</v>
      </c>
      <c r="F120" s="40">
        <v>6.2300000000000001E-2</v>
      </c>
      <c r="G120" s="40">
        <v>6.7799999999999999E-2</v>
      </c>
      <c r="H120" s="40">
        <v>5.9773417721519E-2</v>
      </c>
      <c r="I120" s="40">
        <v>6.3291139240506333E-2</v>
      </c>
      <c r="J120" s="40">
        <v>4.1040557396141578E-3</v>
      </c>
      <c r="K120" s="3">
        <v>6.4844080685903693E-2</v>
      </c>
    </row>
    <row r="121" spans="1:11" ht="22.15" x14ac:dyDescent="0.4">
      <c r="A121" s="43">
        <v>71</v>
      </c>
      <c r="B121" s="43" t="s">
        <v>79</v>
      </c>
      <c r="C121" s="28">
        <v>119</v>
      </c>
      <c r="D121" s="29">
        <v>264.27</v>
      </c>
      <c r="E121" s="28" t="s">
        <v>463</v>
      </c>
      <c r="F121" s="40">
        <v>0.13009999999999999</v>
      </c>
      <c r="G121" s="40">
        <v>0.1201</v>
      </c>
      <c r="H121" s="40">
        <v>0.11678661809010021</v>
      </c>
      <c r="I121" s="40">
        <v>0.12232887269670006</v>
      </c>
      <c r="J121" s="40">
        <v>6.9309046735100141E-3</v>
      </c>
      <c r="K121" s="3">
        <v>5.6657962431276306E-2</v>
      </c>
    </row>
    <row r="122" spans="1:11" ht="22.15" x14ac:dyDescent="0.4">
      <c r="A122" s="43"/>
      <c r="B122" s="43"/>
      <c r="C122" s="28">
        <v>120</v>
      </c>
      <c r="D122" s="29">
        <v>292.3</v>
      </c>
      <c r="E122" s="28" t="s">
        <v>410</v>
      </c>
      <c r="F122" s="40">
        <v>0.87060000000000004</v>
      </c>
      <c r="G122" s="40">
        <v>0.86129999999999995</v>
      </c>
      <c r="H122" s="40">
        <v>0.9011133819099002</v>
      </c>
      <c r="I122" s="40">
        <v>0.87767112730329999</v>
      </c>
      <c r="J122" s="40">
        <v>2.0827313215595028E-2</v>
      </c>
      <c r="K122" s="3">
        <v>2.3730202085590152E-2</v>
      </c>
    </row>
    <row r="123" spans="1:11" ht="22.15" x14ac:dyDescent="0.4">
      <c r="A123" s="43">
        <v>72</v>
      </c>
      <c r="B123" s="43" t="s">
        <v>80</v>
      </c>
      <c r="C123" s="28">
        <v>121</v>
      </c>
      <c r="D123" s="29">
        <v>290.3</v>
      </c>
      <c r="E123" s="28" t="s">
        <v>546</v>
      </c>
      <c r="F123" s="40">
        <v>0.95609999999999995</v>
      </c>
      <c r="G123" s="40">
        <v>0.97560000000000002</v>
      </c>
      <c r="H123" s="40">
        <v>1.015338320943808</v>
      </c>
      <c r="I123" s="40">
        <v>0.98234610698126934</v>
      </c>
      <c r="J123" s="40">
        <v>3.0189851550023416E-2</v>
      </c>
      <c r="K123" s="3">
        <v>3.0732398016821431E-2</v>
      </c>
    </row>
    <row r="124" spans="1:11" ht="22.15" x14ac:dyDescent="0.4">
      <c r="A124" s="43"/>
      <c r="B124" s="43"/>
      <c r="C124" s="28">
        <v>122</v>
      </c>
      <c r="D124" s="29">
        <v>292.3</v>
      </c>
      <c r="E124" s="28" t="s">
        <v>496</v>
      </c>
      <c r="F124" s="40">
        <v>1.3599999999999999E-2</v>
      </c>
      <c r="G124" s="40">
        <v>1.6400000000000001E-2</v>
      </c>
      <c r="H124" s="40">
        <v>2.2961679056192077E-2</v>
      </c>
      <c r="I124" s="40">
        <v>1.7653893018730694E-2</v>
      </c>
      <c r="J124" s="40">
        <v>4.8051477047643971E-3</v>
      </c>
      <c r="K124" s="3">
        <v>0.27218629339523914</v>
      </c>
    </row>
    <row r="125" spans="1:11" ht="22.15" x14ac:dyDescent="0.4">
      <c r="A125" s="43">
        <v>73</v>
      </c>
      <c r="B125" s="43" t="s">
        <v>81</v>
      </c>
      <c r="C125" s="28">
        <v>123</v>
      </c>
      <c r="D125" s="29">
        <v>264.27</v>
      </c>
      <c r="E125" s="28" t="s">
        <v>524</v>
      </c>
      <c r="F125" s="40">
        <v>0.65459999999999996</v>
      </c>
      <c r="G125" s="40">
        <v>0.6341</v>
      </c>
      <c r="H125" s="40">
        <v>0.59084545454545434</v>
      </c>
      <c r="I125" s="40">
        <v>0.62651515151515147</v>
      </c>
      <c r="J125" s="40">
        <v>3.2547011559166429E-2</v>
      </c>
      <c r="K125" s="3">
        <v>5.1949280844135054E-2</v>
      </c>
    </row>
    <row r="126" spans="1:11" ht="22.15" x14ac:dyDescent="0.4">
      <c r="A126" s="43"/>
      <c r="B126" s="43"/>
      <c r="C126" s="28">
        <v>124</v>
      </c>
      <c r="D126" s="29">
        <v>292.3</v>
      </c>
      <c r="E126" s="28" t="s">
        <v>518</v>
      </c>
      <c r="F126" s="40">
        <v>0.36709999999999998</v>
      </c>
      <c r="G126" s="40">
        <v>0.38450000000000001</v>
      </c>
      <c r="H126" s="40">
        <v>0.36885454545454532</v>
      </c>
      <c r="I126" s="40">
        <v>0.37348484848484848</v>
      </c>
      <c r="J126" s="40">
        <v>9.5796544621570712E-3</v>
      </c>
      <c r="K126" s="3">
        <v>2.5649379087317108E-2</v>
      </c>
    </row>
    <row r="127" spans="1:11" ht="22.15" x14ac:dyDescent="0.4">
      <c r="A127" s="28">
        <v>74</v>
      </c>
      <c r="B127" s="28" t="s">
        <v>82</v>
      </c>
      <c r="C127" s="28">
        <v>125</v>
      </c>
      <c r="D127" s="29">
        <v>264.27</v>
      </c>
      <c r="E127" s="28" t="s">
        <v>411</v>
      </c>
      <c r="F127" s="40">
        <v>1</v>
      </c>
      <c r="G127" s="40">
        <v>1</v>
      </c>
      <c r="H127" s="40">
        <v>1</v>
      </c>
      <c r="I127" s="40">
        <v>1</v>
      </c>
      <c r="J127" s="40">
        <v>0</v>
      </c>
      <c r="K127" s="3">
        <v>0</v>
      </c>
    </row>
    <row r="128" spans="1:11" ht="22.15" x14ac:dyDescent="0.4">
      <c r="A128" s="43">
        <v>75</v>
      </c>
      <c r="B128" s="43" t="s">
        <v>83</v>
      </c>
      <c r="C128" s="28">
        <v>126</v>
      </c>
      <c r="D128" s="29">
        <v>264.27</v>
      </c>
      <c r="E128" s="28" t="s">
        <v>464</v>
      </c>
      <c r="F128" s="40">
        <v>0.15010000000000001</v>
      </c>
      <c r="G128" s="40">
        <v>0.14630000000000001</v>
      </c>
      <c r="H128" s="40">
        <v>0.12433170731707321</v>
      </c>
      <c r="I128" s="40">
        <v>0.1402439024390244</v>
      </c>
      <c r="J128" s="40">
        <v>1.3910732015220681E-2</v>
      </c>
      <c r="K128" s="3">
        <v>9.9189567412877891E-2</v>
      </c>
    </row>
    <row r="129" spans="1:11" ht="22.15" x14ac:dyDescent="0.4">
      <c r="A129" s="43"/>
      <c r="B129" s="43"/>
      <c r="C129" s="28">
        <v>127</v>
      </c>
      <c r="D129" s="29">
        <v>292.3</v>
      </c>
      <c r="E129" s="28" t="s">
        <v>412</v>
      </c>
      <c r="F129" s="40">
        <v>0.84560000000000002</v>
      </c>
      <c r="G129" s="40">
        <v>0.86509999999999998</v>
      </c>
      <c r="H129" s="40">
        <v>0.86856829268292668</v>
      </c>
      <c r="I129" s="40">
        <v>0.8597560975609756</v>
      </c>
      <c r="J129" s="40">
        <v>1.2381582578592447E-2</v>
      </c>
      <c r="K129" s="3">
        <v>1.4401273353823839E-2</v>
      </c>
    </row>
    <row r="130" spans="1:11" ht="22.15" x14ac:dyDescent="0.4">
      <c r="A130" s="28">
        <v>76</v>
      </c>
      <c r="B130" s="28" t="s">
        <v>336</v>
      </c>
      <c r="C130" s="28">
        <v>128</v>
      </c>
      <c r="D130" s="29">
        <v>264.27</v>
      </c>
      <c r="E130" s="28" t="s">
        <v>413</v>
      </c>
      <c r="F130" s="40">
        <v>1</v>
      </c>
      <c r="G130" s="40">
        <v>1</v>
      </c>
      <c r="H130" s="40">
        <v>1</v>
      </c>
      <c r="I130" s="40">
        <v>1</v>
      </c>
      <c r="J130" s="40">
        <v>0</v>
      </c>
      <c r="K130" s="3">
        <v>0</v>
      </c>
    </row>
    <row r="131" spans="1:11" ht="22.15" x14ac:dyDescent="0.4">
      <c r="A131" s="43">
        <v>77</v>
      </c>
      <c r="B131" s="43" t="s">
        <v>337</v>
      </c>
      <c r="C131" s="28">
        <v>129</v>
      </c>
      <c r="D131" s="29">
        <v>264.27</v>
      </c>
      <c r="E131" s="28" t="s">
        <v>465</v>
      </c>
      <c r="F131" s="40">
        <v>0.14630000000000001</v>
      </c>
      <c r="G131" s="40">
        <v>0.1396</v>
      </c>
      <c r="H131" s="40">
        <v>0.1470819277108433</v>
      </c>
      <c r="I131" s="40">
        <v>0.14432730923694778</v>
      </c>
      <c r="J131" s="40">
        <v>4.1125955554302861E-3</v>
      </c>
      <c r="K131" s="3">
        <v>2.8494922944059583E-2</v>
      </c>
    </row>
    <row r="132" spans="1:11" ht="22.15" x14ac:dyDescent="0.4">
      <c r="A132" s="43"/>
      <c r="B132" s="43"/>
      <c r="C132" s="28">
        <v>130</v>
      </c>
      <c r="D132" s="29">
        <v>292.3</v>
      </c>
      <c r="E132" s="28" t="s">
        <v>414</v>
      </c>
      <c r="F132" s="40">
        <v>0.84589999999999999</v>
      </c>
      <c r="G132" s="40">
        <v>0.84460000000000002</v>
      </c>
      <c r="H132" s="40">
        <v>0.87651807228915646</v>
      </c>
      <c r="I132" s="40">
        <v>0.85567269076305219</v>
      </c>
      <c r="J132" s="40">
        <v>1.8064328059095858E-2</v>
      </c>
      <c r="K132" s="3">
        <v>2.1111259309896713E-2</v>
      </c>
    </row>
    <row r="133" spans="1:11" ht="22.15" x14ac:dyDescent="0.4">
      <c r="A133" s="28">
        <v>78</v>
      </c>
      <c r="B133" s="28" t="s">
        <v>365</v>
      </c>
      <c r="C133" s="28">
        <v>131</v>
      </c>
      <c r="D133" s="29">
        <v>264.27</v>
      </c>
      <c r="E133" s="28" t="s">
        <v>415</v>
      </c>
      <c r="F133" s="40">
        <v>1</v>
      </c>
      <c r="G133" s="40">
        <v>1</v>
      </c>
      <c r="H133" s="40">
        <v>1</v>
      </c>
      <c r="I133" s="40">
        <v>1</v>
      </c>
      <c r="J133" s="40">
        <v>0</v>
      </c>
      <c r="K133" s="3">
        <v>0</v>
      </c>
    </row>
    <row r="134" spans="1:11" ht="22.15" x14ac:dyDescent="0.4">
      <c r="A134" s="43">
        <v>79</v>
      </c>
      <c r="B134" s="43" t="s">
        <v>87</v>
      </c>
      <c r="C134" s="28">
        <v>132</v>
      </c>
      <c r="D134" s="29">
        <v>264.27</v>
      </c>
      <c r="E134" s="28" t="s">
        <v>466</v>
      </c>
      <c r="F134" s="40">
        <v>0.1661</v>
      </c>
      <c r="G134" s="40">
        <v>0.1469</v>
      </c>
      <c r="H134" s="40">
        <v>0.15933606557377047</v>
      </c>
      <c r="I134" s="40">
        <v>0.15744535519125682</v>
      </c>
      <c r="J134" s="40">
        <v>9.7386389866812827E-3</v>
      </c>
      <c r="K134" s="3">
        <v>6.1854088835147064E-2</v>
      </c>
    </row>
    <row r="135" spans="1:11" ht="22.15" x14ac:dyDescent="0.4">
      <c r="A135" s="43"/>
      <c r="B135" s="43"/>
      <c r="C135" s="28">
        <v>133</v>
      </c>
      <c r="D135" s="29">
        <v>292.3</v>
      </c>
      <c r="E135" s="28" t="s">
        <v>416</v>
      </c>
      <c r="F135" s="40">
        <v>0.81459999999999999</v>
      </c>
      <c r="G135" s="40">
        <v>0.84230000000000005</v>
      </c>
      <c r="H135" s="40">
        <v>0.87076393442622968</v>
      </c>
      <c r="I135" s="40">
        <v>0.8425546448087432</v>
      </c>
      <c r="J135" s="40">
        <v>2.8082833111038173E-2</v>
      </c>
      <c r="K135" s="3">
        <v>3.3330577766161239E-2</v>
      </c>
    </row>
    <row r="136" spans="1:11" ht="22.15" x14ac:dyDescent="0.4">
      <c r="A136" s="28">
        <v>80</v>
      </c>
      <c r="B136" s="28" t="s">
        <v>338</v>
      </c>
      <c r="C136" s="28">
        <v>134</v>
      </c>
      <c r="D136" s="29">
        <v>264.27</v>
      </c>
      <c r="E136" s="28" t="s">
        <v>417</v>
      </c>
      <c r="F136" s="40">
        <v>1</v>
      </c>
      <c r="G136" s="40">
        <v>1</v>
      </c>
      <c r="H136" s="40">
        <v>1</v>
      </c>
      <c r="I136" s="40">
        <v>1</v>
      </c>
      <c r="J136" s="40">
        <v>0</v>
      </c>
      <c r="K136" s="3">
        <v>0</v>
      </c>
    </row>
    <row r="137" spans="1:11" ht="22.15" x14ac:dyDescent="0.4">
      <c r="A137" s="28">
        <v>81</v>
      </c>
      <c r="B137" s="28" t="s">
        <v>339</v>
      </c>
      <c r="C137" s="28">
        <v>135</v>
      </c>
      <c r="D137" s="29">
        <v>292.3</v>
      </c>
      <c r="E137" s="28" t="s">
        <v>418</v>
      </c>
      <c r="F137" s="40">
        <v>1</v>
      </c>
      <c r="G137" s="40">
        <v>1</v>
      </c>
      <c r="H137" s="40">
        <v>1</v>
      </c>
      <c r="I137" s="40">
        <v>1</v>
      </c>
      <c r="J137" s="40">
        <v>0</v>
      </c>
      <c r="K137" s="3">
        <v>0</v>
      </c>
    </row>
    <row r="138" spans="1:11" ht="22.15" x14ac:dyDescent="0.4">
      <c r="A138" s="43">
        <v>82</v>
      </c>
      <c r="B138" s="43" t="s">
        <v>340</v>
      </c>
      <c r="C138" s="28">
        <v>136</v>
      </c>
      <c r="D138" s="29">
        <v>264.27</v>
      </c>
      <c r="E138" s="28" t="s">
        <v>419</v>
      </c>
      <c r="F138" s="40">
        <v>0.98480000000000001</v>
      </c>
      <c r="G138" s="40">
        <v>0.99419999999999997</v>
      </c>
      <c r="H138" s="40">
        <v>0.974727506426735</v>
      </c>
      <c r="I138" s="40">
        <v>0.98457583547557836</v>
      </c>
      <c r="J138" s="40">
        <v>9.7381820064485498E-3</v>
      </c>
      <c r="K138" s="3">
        <v>9.8907383825286837E-3</v>
      </c>
    </row>
    <row r="139" spans="1:11" ht="22.15" x14ac:dyDescent="0.4">
      <c r="A139" s="43"/>
      <c r="B139" s="43"/>
      <c r="C139" s="28">
        <v>137</v>
      </c>
      <c r="D139" s="29">
        <v>236.3</v>
      </c>
      <c r="E139" s="28" t="s">
        <v>467</v>
      </c>
      <c r="F139" s="40">
        <v>1.52E-2</v>
      </c>
      <c r="G139" s="40">
        <v>1.6E-2</v>
      </c>
      <c r="H139" s="40">
        <v>1.507249357326478E-2</v>
      </c>
      <c r="I139" s="40">
        <v>1.5424164524421594E-2</v>
      </c>
      <c r="J139" s="40">
        <v>5.0274679851357914E-4</v>
      </c>
      <c r="K139" s="3">
        <v>3.2594750770297047E-2</v>
      </c>
    </row>
    <row r="140" spans="1:11" ht="22.15" x14ac:dyDescent="0.4">
      <c r="A140" s="28">
        <v>83</v>
      </c>
      <c r="B140" s="28" t="s">
        <v>341</v>
      </c>
      <c r="C140" s="28">
        <v>138</v>
      </c>
      <c r="D140" s="29">
        <v>264.27</v>
      </c>
      <c r="E140" s="28" t="s">
        <v>420</v>
      </c>
      <c r="F140" s="40">
        <v>1</v>
      </c>
      <c r="G140" s="40">
        <v>1</v>
      </c>
      <c r="H140" s="40">
        <v>1</v>
      </c>
      <c r="I140" s="40">
        <v>1</v>
      </c>
      <c r="J140" s="40">
        <v>0</v>
      </c>
      <c r="K140" s="3">
        <v>0</v>
      </c>
    </row>
    <row r="141" spans="1:11" ht="22.15" x14ac:dyDescent="0.4">
      <c r="A141" s="43">
        <v>84</v>
      </c>
      <c r="B141" s="43" t="s">
        <v>342</v>
      </c>
      <c r="C141" s="28">
        <v>139</v>
      </c>
      <c r="D141" s="29">
        <v>264.27</v>
      </c>
      <c r="E141" s="28" t="s">
        <v>468</v>
      </c>
      <c r="F141" s="40">
        <v>0.63129999999999997</v>
      </c>
      <c r="G141" s="40">
        <v>0.62119999999999997</v>
      </c>
      <c r="H141" s="40">
        <v>0.62662087912087916</v>
      </c>
      <c r="I141" s="40">
        <v>0.62637362637362637</v>
      </c>
      <c r="J141" s="40">
        <v>5.0545376089972888E-3</v>
      </c>
      <c r="K141" s="3">
        <v>8.0695249547149701E-3</v>
      </c>
    </row>
    <row r="142" spans="1:11" ht="22.15" x14ac:dyDescent="0.4">
      <c r="A142" s="43"/>
      <c r="B142" s="43"/>
      <c r="C142" s="28">
        <v>140</v>
      </c>
      <c r="D142" s="29">
        <v>292.3</v>
      </c>
      <c r="E142" s="28" t="s">
        <v>421</v>
      </c>
      <c r="F142" s="40">
        <v>0.36890000000000001</v>
      </c>
      <c r="G142" s="40">
        <v>0.37619999999999998</v>
      </c>
      <c r="H142" s="40">
        <v>0.37577912087912091</v>
      </c>
      <c r="I142" s="40">
        <v>0.37362637362637363</v>
      </c>
      <c r="J142" s="40">
        <v>4.0985656699213833E-3</v>
      </c>
      <c r="K142" s="3">
        <v>1.0969690469495467E-2</v>
      </c>
    </row>
    <row r="143" spans="1:11" ht="22.15" x14ac:dyDescent="0.4">
      <c r="A143" s="28">
        <v>85</v>
      </c>
      <c r="B143" s="28" t="s">
        <v>343</v>
      </c>
      <c r="C143" s="28">
        <v>141</v>
      </c>
      <c r="D143" s="29">
        <v>264.27</v>
      </c>
      <c r="E143" s="28" t="s">
        <v>422</v>
      </c>
      <c r="F143" s="40">
        <v>1</v>
      </c>
      <c r="G143" s="40">
        <v>1</v>
      </c>
      <c r="H143" s="40">
        <v>1</v>
      </c>
      <c r="I143" s="40">
        <v>1</v>
      </c>
      <c r="J143" s="40">
        <v>0</v>
      </c>
      <c r="K143" s="3">
        <v>0</v>
      </c>
    </row>
    <row r="144" spans="1:11" ht="22.15" x14ac:dyDescent="0.4">
      <c r="A144" s="28">
        <v>86</v>
      </c>
      <c r="B144" s="28" t="s">
        <v>344</v>
      </c>
      <c r="C144" s="28">
        <v>142</v>
      </c>
      <c r="D144" s="29">
        <v>264.27</v>
      </c>
      <c r="E144" s="28" t="s">
        <v>497</v>
      </c>
      <c r="F144" s="40">
        <v>1</v>
      </c>
      <c r="G144" s="40">
        <v>1</v>
      </c>
      <c r="H144" s="40">
        <v>1</v>
      </c>
      <c r="I144" s="40">
        <v>1</v>
      </c>
      <c r="J144" s="40">
        <v>0</v>
      </c>
      <c r="K144" s="3">
        <v>0</v>
      </c>
    </row>
    <row r="145" spans="1:11" ht="22.15" x14ac:dyDescent="0.4">
      <c r="A145" s="43">
        <v>87</v>
      </c>
      <c r="B145" s="43" t="s">
        <v>345</v>
      </c>
      <c r="C145" s="28">
        <v>143</v>
      </c>
      <c r="D145" s="29">
        <v>264.27</v>
      </c>
      <c r="E145" s="28" t="s">
        <v>469</v>
      </c>
      <c r="F145" s="40">
        <v>0.14099999999999999</v>
      </c>
      <c r="G145" s="40">
        <v>0.13600000000000001</v>
      </c>
      <c r="H145" s="40">
        <v>0.15576836158192089</v>
      </c>
      <c r="I145" s="40">
        <v>0.14425612052730696</v>
      </c>
      <c r="J145" s="40">
        <v>1.0278558779063035E-2</v>
      </c>
      <c r="K145" s="3">
        <v>7.1252150283060992E-2</v>
      </c>
    </row>
    <row r="146" spans="1:11" ht="22.15" x14ac:dyDescent="0.4">
      <c r="A146" s="43"/>
      <c r="B146" s="43"/>
      <c r="C146" s="28">
        <v>144</v>
      </c>
      <c r="D146" s="29">
        <v>292.3</v>
      </c>
      <c r="E146" s="28" t="s">
        <v>423</v>
      </c>
      <c r="F146" s="40">
        <v>0.84599999999999997</v>
      </c>
      <c r="G146" s="40">
        <v>0.89600000000000002</v>
      </c>
      <c r="H146" s="40">
        <v>0.82523163841807901</v>
      </c>
      <c r="I146" s="40">
        <v>0.85574387947269304</v>
      </c>
      <c r="J146" s="40">
        <v>3.6376470975496712E-2</v>
      </c>
      <c r="K146" s="3">
        <v>4.2508596144341451E-2</v>
      </c>
    </row>
    <row r="147" spans="1:11" ht="22.15" x14ac:dyDescent="0.4">
      <c r="A147" s="43">
        <v>88</v>
      </c>
      <c r="B147" s="43" t="s">
        <v>95</v>
      </c>
      <c r="C147" s="28">
        <v>145</v>
      </c>
      <c r="D147" s="29">
        <v>264.27</v>
      </c>
      <c r="E147" s="28" t="s">
        <v>487</v>
      </c>
      <c r="F147" s="40">
        <v>0.20100000000000001</v>
      </c>
      <c r="G147" s="40">
        <v>0.21</v>
      </c>
      <c r="H147" s="40">
        <v>0.19353400503778345</v>
      </c>
      <c r="I147" s="40">
        <v>0.20151133501259447</v>
      </c>
      <c r="J147" s="40">
        <v>8.2448981282526382E-3</v>
      </c>
      <c r="K147" s="3">
        <v>4.0915306961453714E-2</v>
      </c>
    </row>
    <row r="148" spans="1:11" ht="22.15" x14ac:dyDescent="0.4">
      <c r="A148" s="43"/>
      <c r="B148" s="43"/>
      <c r="C148" s="28">
        <v>146</v>
      </c>
      <c r="D148" s="29">
        <v>292.3</v>
      </c>
      <c r="E148" s="28" t="s">
        <v>498</v>
      </c>
      <c r="F148" s="40">
        <v>0.79200000000000004</v>
      </c>
      <c r="G148" s="40">
        <v>0.76559999999999995</v>
      </c>
      <c r="H148" s="40">
        <v>0.8378659949622167</v>
      </c>
      <c r="I148" s="40">
        <v>0.79848866498740556</v>
      </c>
      <c r="J148" s="40">
        <v>3.656734317610278E-2</v>
      </c>
      <c r="K148" s="3">
        <v>4.5795694766286449E-2</v>
      </c>
    </row>
    <row r="149" spans="1:11" ht="22.15" x14ac:dyDescent="0.4">
      <c r="A149" s="28">
        <v>89</v>
      </c>
      <c r="B149" s="28" t="s">
        <v>346</v>
      </c>
      <c r="C149" s="28">
        <v>147</v>
      </c>
      <c r="D149" s="29">
        <v>264.27</v>
      </c>
      <c r="E149" s="28" t="s">
        <v>424</v>
      </c>
      <c r="F149" s="40">
        <v>1</v>
      </c>
      <c r="G149" s="40">
        <v>1</v>
      </c>
      <c r="H149" s="40">
        <v>1</v>
      </c>
      <c r="I149" s="40">
        <v>1</v>
      </c>
      <c r="J149" s="40">
        <v>0</v>
      </c>
      <c r="K149" s="3">
        <v>0</v>
      </c>
    </row>
    <row r="150" spans="1:11" ht="22.15" x14ac:dyDescent="0.4">
      <c r="A150" s="43">
        <v>90</v>
      </c>
      <c r="B150" s="43" t="s">
        <v>347</v>
      </c>
      <c r="C150" s="28">
        <v>148</v>
      </c>
      <c r="D150" s="29">
        <v>264.27</v>
      </c>
      <c r="E150" s="28" t="s">
        <v>470</v>
      </c>
      <c r="F150" s="40">
        <v>0.3463</v>
      </c>
      <c r="G150" s="40">
        <v>0.34560000000000002</v>
      </c>
      <c r="H150" s="40">
        <v>0.3023857142857142</v>
      </c>
      <c r="I150" s="40">
        <v>0.33142857142857141</v>
      </c>
      <c r="J150" s="40">
        <v>2.5154287174660877E-2</v>
      </c>
      <c r="K150" s="3">
        <v>7.58965561304423E-2</v>
      </c>
    </row>
    <row r="151" spans="1:11" ht="22.15" x14ac:dyDescent="0.4">
      <c r="A151" s="43"/>
      <c r="B151" s="43"/>
      <c r="C151" s="28">
        <v>149</v>
      </c>
      <c r="D151" s="29">
        <v>292.3</v>
      </c>
      <c r="E151" s="28" t="s">
        <v>425</v>
      </c>
      <c r="F151" s="40">
        <v>0.6512</v>
      </c>
      <c r="G151" s="40">
        <v>0.67889999999999995</v>
      </c>
      <c r="H151" s="40">
        <v>0.67561428571428572</v>
      </c>
      <c r="I151" s="40">
        <v>0.66857142857142859</v>
      </c>
      <c r="J151" s="40">
        <v>1.513353486634963E-2</v>
      </c>
      <c r="K151" s="3">
        <v>2.2635629073599874E-2</v>
      </c>
    </row>
    <row r="152" spans="1:11" ht="22.15" x14ac:dyDescent="0.4">
      <c r="A152" s="28">
        <v>91</v>
      </c>
      <c r="B152" s="28" t="s">
        <v>98</v>
      </c>
      <c r="C152" s="28">
        <v>150</v>
      </c>
      <c r="D152" s="29">
        <v>264.27</v>
      </c>
      <c r="E152" s="28" t="s">
        <v>426</v>
      </c>
      <c r="F152" s="40">
        <v>1</v>
      </c>
      <c r="G152" s="40">
        <v>1</v>
      </c>
      <c r="H152" s="40">
        <v>1</v>
      </c>
      <c r="I152" s="40">
        <v>1</v>
      </c>
      <c r="J152" s="40">
        <v>0</v>
      </c>
      <c r="K152" s="3">
        <v>0</v>
      </c>
    </row>
    <row r="153" spans="1:11" ht="22.15" x14ac:dyDescent="0.4">
      <c r="A153" s="43">
        <v>92</v>
      </c>
      <c r="B153" s="43" t="s">
        <v>99</v>
      </c>
      <c r="C153" s="28">
        <v>151</v>
      </c>
      <c r="D153" s="29">
        <v>264.27</v>
      </c>
      <c r="E153" s="28" t="s">
        <v>471</v>
      </c>
      <c r="F153" s="40">
        <v>0.27210000000000001</v>
      </c>
      <c r="G153" s="40">
        <v>0.28710000000000002</v>
      </c>
      <c r="H153" s="40">
        <v>0.2302736842105263</v>
      </c>
      <c r="I153" s="40">
        <v>0.26315789473684209</v>
      </c>
      <c r="J153" s="40">
        <v>2.9449592127129619E-2</v>
      </c>
      <c r="K153" s="3">
        <v>0.11190845008309255</v>
      </c>
    </row>
    <row r="154" spans="1:11" ht="22.15" x14ac:dyDescent="0.4">
      <c r="A154" s="43"/>
      <c r="B154" s="43"/>
      <c r="C154" s="28">
        <v>152</v>
      </c>
      <c r="D154" s="29">
        <v>292.3</v>
      </c>
      <c r="E154" s="28" t="s">
        <v>427</v>
      </c>
      <c r="F154" s="40">
        <v>0.72160000000000002</v>
      </c>
      <c r="G154" s="40">
        <v>0.74560000000000004</v>
      </c>
      <c r="H154" s="40">
        <v>0.74332631578947339</v>
      </c>
      <c r="I154" s="40">
        <v>0.73684210526315785</v>
      </c>
      <c r="J154" s="40">
        <v>1.3248914657895057E-2</v>
      </c>
      <c r="K154" s="3">
        <v>1.7980669892857577E-2</v>
      </c>
    </row>
    <row r="155" spans="1:11" ht="22.15" x14ac:dyDescent="0.4">
      <c r="A155" s="28">
        <v>93</v>
      </c>
      <c r="B155" s="28" t="s">
        <v>348</v>
      </c>
      <c r="C155" s="28">
        <v>153</v>
      </c>
      <c r="D155" s="29">
        <v>264.27</v>
      </c>
      <c r="E155" s="28" t="s">
        <v>428</v>
      </c>
      <c r="F155" s="40">
        <v>1</v>
      </c>
      <c r="G155" s="40">
        <v>1</v>
      </c>
      <c r="H155" s="40">
        <v>1</v>
      </c>
      <c r="I155" s="40">
        <v>1</v>
      </c>
      <c r="J155" s="40">
        <v>0</v>
      </c>
      <c r="K155" s="3">
        <v>0</v>
      </c>
    </row>
    <row r="156" spans="1:11" ht="22.15" x14ac:dyDescent="0.4">
      <c r="A156" s="43">
        <v>94</v>
      </c>
      <c r="B156" s="43" t="s">
        <v>349</v>
      </c>
      <c r="C156" s="28">
        <v>154</v>
      </c>
      <c r="D156" s="29">
        <v>264.27</v>
      </c>
      <c r="E156" s="28" t="s">
        <v>472</v>
      </c>
      <c r="F156" s="40">
        <v>0.1489</v>
      </c>
      <c r="G156" s="40">
        <v>0.1532</v>
      </c>
      <c r="H156" s="40">
        <v>0.14786587474406057</v>
      </c>
      <c r="I156" s="40">
        <v>0.14998862491468687</v>
      </c>
      <c r="J156" s="40">
        <v>2.8287897085450607E-3</v>
      </c>
      <c r="K156" s="3">
        <v>1.8860028286505518E-2</v>
      </c>
    </row>
    <row r="157" spans="1:11" ht="22.15" x14ac:dyDescent="0.4">
      <c r="A157" s="43"/>
      <c r="B157" s="43"/>
      <c r="C157" s="28">
        <v>155</v>
      </c>
      <c r="D157" s="29">
        <v>292.3</v>
      </c>
      <c r="E157" s="28" t="s">
        <v>429</v>
      </c>
      <c r="F157" s="40">
        <v>0.84130000000000005</v>
      </c>
      <c r="G157" s="40">
        <v>0.86140000000000005</v>
      </c>
      <c r="H157" s="40">
        <v>0.84733412525593887</v>
      </c>
      <c r="I157" s="40">
        <v>0.8500113750853131</v>
      </c>
      <c r="J157" s="40">
        <v>1.0313983226021986E-2</v>
      </c>
      <c r="K157" s="3">
        <v>1.2133935531141336E-2</v>
      </c>
    </row>
    <row r="158" spans="1:11" ht="22.15" x14ac:dyDescent="0.4">
      <c r="A158" s="43">
        <v>95</v>
      </c>
      <c r="B158" s="43" t="s">
        <v>350</v>
      </c>
      <c r="C158" s="28">
        <v>156</v>
      </c>
      <c r="D158" s="29">
        <v>264.27</v>
      </c>
      <c r="E158" s="28" t="s">
        <v>430</v>
      </c>
      <c r="F158" s="40">
        <v>0.95140000000000002</v>
      </c>
      <c r="G158" s="40">
        <v>0.96809999999999996</v>
      </c>
      <c r="H158" s="40">
        <v>0.984149635036496</v>
      </c>
      <c r="I158" s="40">
        <v>0.96788321167883207</v>
      </c>
      <c r="J158" s="40">
        <v>1.6375893766083952E-2</v>
      </c>
      <c r="K158" s="3">
        <v>1.6919286922726255E-2</v>
      </c>
    </row>
    <row r="159" spans="1:11" ht="22.15" x14ac:dyDescent="0.4">
      <c r="A159" s="43"/>
      <c r="B159" s="43"/>
      <c r="C159" s="28">
        <v>157</v>
      </c>
      <c r="D159" s="29">
        <v>236.3</v>
      </c>
      <c r="E159" s="28" t="s">
        <v>473</v>
      </c>
      <c r="F159" s="40">
        <v>3.4500000000000003E-2</v>
      </c>
      <c r="G159" s="40">
        <v>3.4200000000000001E-2</v>
      </c>
      <c r="H159" s="40">
        <v>2.7650364963503656E-2</v>
      </c>
      <c r="I159" s="40">
        <v>3.2116788321167884E-2</v>
      </c>
      <c r="J159" s="40">
        <v>3.8709434518494931E-3</v>
      </c>
      <c r="K159" s="3">
        <v>0.12052710293258649</v>
      </c>
    </row>
    <row r="160" spans="1:11" ht="22.15" x14ac:dyDescent="0.4">
      <c r="A160" s="43">
        <v>96</v>
      </c>
      <c r="B160" s="43" t="s">
        <v>351</v>
      </c>
      <c r="C160" s="28">
        <v>158</v>
      </c>
      <c r="D160" s="29">
        <v>264.27</v>
      </c>
      <c r="E160" s="28" t="s">
        <v>474</v>
      </c>
      <c r="F160" s="40">
        <v>0.18609999999999999</v>
      </c>
      <c r="G160" s="40">
        <v>0.19309999999999999</v>
      </c>
      <c r="H160" s="40">
        <v>0.15441702127659573</v>
      </c>
      <c r="I160" s="40">
        <v>0.17787234042553191</v>
      </c>
      <c r="J160" s="40">
        <v>2.0612229313779692E-2</v>
      </c>
      <c r="K160" s="3">
        <v>0.11588215044828297</v>
      </c>
    </row>
    <row r="161" spans="1:11" ht="22.15" x14ac:dyDescent="0.4">
      <c r="A161" s="43"/>
      <c r="B161" s="43"/>
      <c r="C161" s="28">
        <v>159</v>
      </c>
      <c r="D161" s="29">
        <v>292.3</v>
      </c>
      <c r="E161" s="28" t="s">
        <v>431</v>
      </c>
      <c r="F161" s="40">
        <v>0.84309999999999996</v>
      </c>
      <c r="G161" s="40">
        <v>0.83160000000000001</v>
      </c>
      <c r="H161" s="40">
        <v>0.79168297872340454</v>
      </c>
      <c r="I161" s="40">
        <v>0.82212765957446809</v>
      </c>
      <c r="J161" s="40">
        <v>2.6985578446502494E-2</v>
      </c>
      <c r="K161" s="3">
        <v>3.2824073162153654E-2</v>
      </c>
    </row>
    <row r="162" spans="1:11" ht="22.15" x14ac:dyDescent="0.4">
      <c r="A162" s="28">
        <v>97</v>
      </c>
      <c r="B162" s="28" t="s">
        <v>352</v>
      </c>
      <c r="C162" s="28">
        <v>160</v>
      </c>
      <c r="D162" s="29">
        <v>264.27</v>
      </c>
      <c r="E162" s="28" t="s">
        <v>432</v>
      </c>
      <c r="F162" s="40">
        <v>1</v>
      </c>
      <c r="G162" s="40">
        <v>1</v>
      </c>
      <c r="H162" s="40">
        <v>1</v>
      </c>
      <c r="I162" s="40">
        <v>1</v>
      </c>
      <c r="J162" s="40">
        <v>0</v>
      </c>
      <c r="K162" s="3">
        <v>0</v>
      </c>
    </row>
    <row r="163" spans="1:11" ht="22.15" x14ac:dyDescent="0.4">
      <c r="A163" s="28">
        <v>98</v>
      </c>
      <c r="B163" s="28" t="s">
        <v>105</v>
      </c>
      <c r="C163" s="28">
        <v>161</v>
      </c>
      <c r="D163" s="29">
        <v>292.3</v>
      </c>
      <c r="E163" s="28" t="s">
        <v>433</v>
      </c>
      <c r="F163" s="40">
        <v>1</v>
      </c>
      <c r="G163" s="40">
        <v>1</v>
      </c>
      <c r="H163" s="40">
        <v>1</v>
      </c>
      <c r="I163" s="40">
        <v>1</v>
      </c>
      <c r="J163" s="40">
        <v>0</v>
      </c>
      <c r="K163" s="3">
        <v>0</v>
      </c>
    </row>
    <row r="164" spans="1:11" ht="22.15" x14ac:dyDescent="0.4">
      <c r="A164" s="43">
        <v>99</v>
      </c>
      <c r="B164" s="43" t="s">
        <v>106</v>
      </c>
      <c r="C164" s="28">
        <v>162</v>
      </c>
      <c r="D164" s="29">
        <v>264.27</v>
      </c>
      <c r="E164" s="28" t="s">
        <v>434</v>
      </c>
      <c r="F164" s="40">
        <v>0.99199999999999999</v>
      </c>
      <c r="G164" s="40">
        <v>0.99099999999999999</v>
      </c>
      <c r="H164" s="40">
        <v>0.99906223306894448</v>
      </c>
      <c r="I164" s="40">
        <v>0.99402074435631482</v>
      </c>
      <c r="J164" s="40">
        <v>4.3945939891734259E-3</v>
      </c>
      <c r="K164" s="3">
        <v>4.4210284484748619E-3</v>
      </c>
    </row>
    <row r="165" spans="1:11" ht="22.15" x14ac:dyDescent="0.4">
      <c r="A165" s="43"/>
      <c r="B165" s="43"/>
      <c r="C165" s="28">
        <v>163</v>
      </c>
      <c r="D165" s="29">
        <v>236.3</v>
      </c>
      <c r="E165" s="28" t="s">
        <v>475</v>
      </c>
      <c r="F165" s="40">
        <v>6.1999999999999998E-3</v>
      </c>
      <c r="G165" s="40">
        <v>6.4999999999999997E-3</v>
      </c>
      <c r="H165" s="40">
        <v>5.2377669310555231E-3</v>
      </c>
      <c r="I165" s="40">
        <v>5.9792556436851739E-3</v>
      </c>
      <c r="J165" s="40">
        <v>6.5943470731974897E-4</v>
      </c>
      <c r="K165" s="3">
        <v>0.11028709033643556</v>
      </c>
    </row>
    <row r="166" spans="1:11" ht="22.15" x14ac:dyDescent="0.4">
      <c r="A166" s="43">
        <v>100</v>
      </c>
      <c r="B166" s="43" t="s">
        <v>107</v>
      </c>
      <c r="C166" s="28">
        <v>164</v>
      </c>
      <c r="D166" s="29">
        <v>264.27</v>
      </c>
      <c r="E166" s="28" t="s">
        <v>514</v>
      </c>
      <c r="F166" s="40">
        <v>0.59630000000000005</v>
      </c>
      <c r="G166" s="40">
        <v>0.57230000000000003</v>
      </c>
      <c r="H166" s="40">
        <v>0.59951594202898528</v>
      </c>
      <c r="I166" s="40">
        <v>0.58937198067632846</v>
      </c>
      <c r="J166" s="40">
        <v>1.487195225729113E-2</v>
      </c>
      <c r="K166" s="3">
        <v>2.523355833819069E-2</v>
      </c>
    </row>
    <row r="167" spans="1:11" ht="22.15" x14ac:dyDescent="0.4">
      <c r="A167" s="43"/>
      <c r="B167" s="43"/>
      <c r="C167" s="28">
        <v>165</v>
      </c>
      <c r="D167" s="29">
        <v>278.3</v>
      </c>
      <c r="E167" s="28" t="s">
        <v>476</v>
      </c>
      <c r="F167" s="40">
        <v>0.40229999999999999</v>
      </c>
      <c r="G167" s="40">
        <v>0.40160000000000001</v>
      </c>
      <c r="H167" s="40">
        <v>0.42798405797101446</v>
      </c>
      <c r="I167" s="40">
        <v>0.41062801932367149</v>
      </c>
      <c r="J167" s="40">
        <v>1.5034844799533091E-2</v>
      </c>
      <c r="K167" s="3">
        <v>3.6614269100039412E-2</v>
      </c>
    </row>
    <row r="168" spans="1:11" ht="22.15" x14ac:dyDescent="0.4">
      <c r="A168" s="43">
        <v>101</v>
      </c>
      <c r="B168" s="43" t="s">
        <v>108</v>
      </c>
      <c r="C168" s="28">
        <v>166</v>
      </c>
      <c r="D168" s="29">
        <v>264.27</v>
      </c>
      <c r="E168" s="28" t="s">
        <v>477</v>
      </c>
      <c r="F168" s="40">
        <v>0.121</v>
      </c>
      <c r="G168" s="40">
        <v>0.1263</v>
      </c>
      <c r="H168" s="40">
        <v>0.12653725802396718</v>
      </c>
      <c r="I168" s="40">
        <v>0.12461241934132239</v>
      </c>
      <c r="J168" s="40">
        <v>3.1306952847018322E-3</v>
      </c>
      <c r="K168" s="3">
        <v>2.5123461218794191E-2</v>
      </c>
    </row>
    <row r="169" spans="1:11" ht="22.15" x14ac:dyDescent="0.4">
      <c r="A169" s="43"/>
      <c r="B169" s="43"/>
      <c r="C169" s="28">
        <v>167</v>
      </c>
      <c r="D169" s="29">
        <v>292.3</v>
      </c>
      <c r="E169" s="28" t="s">
        <v>435</v>
      </c>
      <c r="F169" s="40">
        <v>0.87209999999999999</v>
      </c>
      <c r="G169" s="40">
        <v>0.88119999999999998</v>
      </c>
      <c r="H169" s="40">
        <v>0.87286274197603297</v>
      </c>
      <c r="I169" s="40">
        <v>0.87538758065867761</v>
      </c>
      <c r="J169" s="40">
        <v>5.0481291366241965E-3</v>
      </c>
      <c r="K169" s="3">
        <v>5.7667360700111563E-3</v>
      </c>
    </row>
    <row r="170" spans="1:11" ht="22.15" x14ac:dyDescent="0.4">
      <c r="A170" s="43">
        <v>102</v>
      </c>
      <c r="B170" s="43" t="s">
        <v>109</v>
      </c>
      <c r="C170" s="28">
        <v>168</v>
      </c>
      <c r="D170" s="29">
        <v>264.27</v>
      </c>
      <c r="E170" s="28" t="s">
        <v>488</v>
      </c>
      <c r="F170" s="40">
        <v>0.13009999999999999</v>
      </c>
      <c r="G170" s="40">
        <v>0.14560000000000001</v>
      </c>
      <c r="H170" s="40">
        <v>0.12464662045060665</v>
      </c>
      <c r="I170" s="40">
        <v>0.13344887348353554</v>
      </c>
      <c r="J170" s="40">
        <v>1.0870705765578408E-2</v>
      </c>
      <c r="K170" s="3">
        <v>8.145970424336027E-2</v>
      </c>
    </row>
    <row r="171" spans="1:11" ht="22.15" x14ac:dyDescent="0.4">
      <c r="A171" s="43"/>
      <c r="B171" s="43"/>
      <c r="C171" s="28">
        <v>169</v>
      </c>
      <c r="D171" s="29">
        <v>292.3</v>
      </c>
      <c r="E171" s="28" t="s">
        <v>499</v>
      </c>
      <c r="F171" s="40">
        <v>0.86890000000000001</v>
      </c>
      <c r="G171" s="40">
        <v>0.87509999999999999</v>
      </c>
      <c r="H171" s="40">
        <v>0.85565337954939369</v>
      </c>
      <c r="I171" s="40">
        <v>0.86655112651646449</v>
      </c>
      <c r="J171" s="40">
        <v>9.9338143086493587E-3</v>
      </c>
      <c r="K171" s="3">
        <v>1.1463621712181359E-2</v>
      </c>
    </row>
    <row r="172" spans="1:11" ht="22.15" x14ac:dyDescent="0.4">
      <c r="A172" s="43">
        <v>103</v>
      </c>
      <c r="B172" s="43" t="s">
        <v>110</v>
      </c>
      <c r="C172" s="28">
        <v>170</v>
      </c>
      <c r="D172" s="29">
        <v>264.27</v>
      </c>
      <c r="E172" s="28" t="s">
        <v>528</v>
      </c>
      <c r="F172" s="40">
        <v>0.70989999999999998</v>
      </c>
      <c r="G172" s="40">
        <v>0.72619999999999996</v>
      </c>
      <c r="H172" s="40">
        <v>0.69293225806451608</v>
      </c>
      <c r="I172" s="40">
        <v>0.70967741935483875</v>
      </c>
      <c r="J172" s="40">
        <v>1.6634987826241062E-2</v>
      </c>
      <c r="K172" s="3">
        <v>2.3440210118794224E-2</v>
      </c>
    </row>
    <row r="173" spans="1:11" ht="22.15" x14ac:dyDescent="0.4">
      <c r="A173" s="43"/>
      <c r="B173" s="43"/>
      <c r="C173" s="28">
        <v>171</v>
      </c>
      <c r="D173" s="29">
        <v>292.3</v>
      </c>
      <c r="E173" s="28" t="s">
        <v>515</v>
      </c>
      <c r="F173" s="40">
        <v>0.30120000000000002</v>
      </c>
      <c r="G173" s="40">
        <v>0.30509999999999998</v>
      </c>
      <c r="H173" s="40">
        <v>0.26466774193548404</v>
      </c>
      <c r="I173" s="40">
        <v>0.29032258064516131</v>
      </c>
      <c r="J173" s="40">
        <v>2.230315138976257E-2</v>
      </c>
      <c r="K173" s="3">
        <v>7.6821965898071068E-2</v>
      </c>
    </row>
    <row r="174" spans="1:11" ht="22.15" x14ac:dyDescent="0.4">
      <c r="A174" s="43">
        <v>104</v>
      </c>
      <c r="B174" s="43" t="s">
        <v>111</v>
      </c>
      <c r="C174" s="28">
        <v>172</v>
      </c>
      <c r="D174" s="29">
        <v>264.27</v>
      </c>
      <c r="E174" s="28" t="s">
        <v>519</v>
      </c>
      <c r="F174" s="40">
        <v>0.48509999999999998</v>
      </c>
      <c r="G174" s="40">
        <v>0.48409999999999997</v>
      </c>
      <c r="H174" s="40">
        <v>0.46209770992366417</v>
      </c>
      <c r="I174" s="40">
        <v>0.47709923664122139</v>
      </c>
      <c r="J174" s="40">
        <v>1.3001321197985494E-2</v>
      </c>
      <c r="K174" s="3">
        <v>2.7250769230977596E-2</v>
      </c>
    </row>
    <row r="175" spans="1:11" ht="22.15" x14ac:dyDescent="0.4">
      <c r="A175" s="43"/>
      <c r="B175" s="43"/>
      <c r="C175" s="28">
        <v>173</v>
      </c>
      <c r="D175" s="29">
        <v>292.3</v>
      </c>
      <c r="E175" s="28" t="s">
        <v>489</v>
      </c>
      <c r="F175" s="40">
        <v>0.51229999999999998</v>
      </c>
      <c r="G175" s="40">
        <v>0.53620000000000001</v>
      </c>
      <c r="H175" s="40">
        <v>0.52020229007633589</v>
      </c>
      <c r="I175" s="40">
        <v>0.52290076335877866</v>
      </c>
      <c r="J175" s="40">
        <v>1.2176363108171641E-2</v>
      </c>
      <c r="K175" s="3">
        <v>2.3286183462342843E-2</v>
      </c>
    </row>
    <row r="176" spans="1:11" ht="22.15" x14ac:dyDescent="0.4">
      <c r="A176" s="28">
        <v>105</v>
      </c>
      <c r="B176" s="28" t="s">
        <v>353</v>
      </c>
      <c r="C176" s="28">
        <v>174</v>
      </c>
      <c r="D176" s="29">
        <v>264.27</v>
      </c>
      <c r="E176" s="28" t="s">
        <v>436</v>
      </c>
      <c r="F176" s="40">
        <v>1</v>
      </c>
      <c r="G176" s="40">
        <v>1</v>
      </c>
      <c r="H176" s="40">
        <v>1</v>
      </c>
      <c r="I176" s="40">
        <v>1</v>
      </c>
      <c r="J176" s="40">
        <v>0</v>
      </c>
      <c r="K176" s="3">
        <v>0</v>
      </c>
    </row>
    <row r="177" spans="1:11" ht="22.15" x14ac:dyDescent="0.4">
      <c r="A177" s="43">
        <v>106</v>
      </c>
      <c r="B177" s="43" t="s">
        <v>354</v>
      </c>
      <c r="C177" s="28">
        <v>175</v>
      </c>
      <c r="D177" s="29">
        <v>264.27</v>
      </c>
      <c r="E177" s="28" t="s">
        <v>478</v>
      </c>
      <c r="F177" s="40">
        <v>0.23649999999999999</v>
      </c>
      <c r="G177" s="40">
        <v>0.24560000000000001</v>
      </c>
      <c r="H177" s="40">
        <v>0.23291706484641633</v>
      </c>
      <c r="I177" s="40">
        <v>0.23833902161547213</v>
      </c>
      <c r="J177" s="40">
        <v>6.538402817518392E-3</v>
      </c>
      <c r="K177" s="3">
        <v>2.7433203229587907E-2</v>
      </c>
    </row>
    <row r="178" spans="1:11" ht="22.15" x14ac:dyDescent="0.4">
      <c r="A178" s="43"/>
      <c r="B178" s="43"/>
      <c r="C178" s="28">
        <v>176</v>
      </c>
      <c r="D178" s="29">
        <v>292.3</v>
      </c>
      <c r="E178" s="28" t="s">
        <v>437</v>
      </c>
      <c r="F178" s="40">
        <v>0.77510000000000001</v>
      </c>
      <c r="G178" s="40">
        <v>0.77159999999999995</v>
      </c>
      <c r="H178" s="40">
        <v>0.73828293515358345</v>
      </c>
      <c r="I178" s="40">
        <v>0.76166097838452784</v>
      </c>
      <c r="J178" s="40">
        <v>2.0321470886255438E-2</v>
      </c>
      <c r="K178" s="3">
        <v>2.6680467377174805E-2</v>
      </c>
    </row>
    <row r="179" spans="1:11" ht="22.15" x14ac:dyDescent="0.4">
      <c r="A179" s="28">
        <v>107</v>
      </c>
      <c r="B179" s="28" t="s">
        <v>355</v>
      </c>
      <c r="C179" s="28">
        <v>177</v>
      </c>
      <c r="D179" s="29">
        <v>264.27</v>
      </c>
      <c r="E179" s="28" t="s">
        <v>438</v>
      </c>
      <c r="F179" s="40">
        <v>1</v>
      </c>
      <c r="G179" s="40">
        <v>1</v>
      </c>
      <c r="H179" s="40">
        <v>1</v>
      </c>
      <c r="I179" s="40">
        <v>1</v>
      </c>
      <c r="J179" s="40">
        <v>0</v>
      </c>
      <c r="K179" s="3">
        <v>0</v>
      </c>
    </row>
    <row r="180" spans="1:11" ht="22.15" x14ac:dyDescent="0.4">
      <c r="A180" s="43">
        <v>108</v>
      </c>
      <c r="B180" s="43" t="s">
        <v>356</v>
      </c>
      <c r="C180" s="28">
        <v>178</v>
      </c>
      <c r="D180" s="29">
        <v>264.27</v>
      </c>
      <c r="E180" s="28" t="s">
        <v>479</v>
      </c>
      <c r="F180" s="40">
        <v>0.33560000000000001</v>
      </c>
      <c r="G180" s="40">
        <v>0.35460000000000003</v>
      </c>
      <c r="H180" s="40">
        <v>0.34826153846153829</v>
      </c>
      <c r="I180" s="40">
        <v>0.34615384615384615</v>
      </c>
      <c r="J180" s="40">
        <v>9.6737673709847271E-3</v>
      </c>
      <c r="K180" s="3">
        <v>2.7946439071733657E-2</v>
      </c>
    </row>
    <row r="181" spans="1:11" ht="22.15" x14ac:dyDescent="0.4">
      <c r="A181" s="43"/>
      <c r="B181" s="43"/>
      <c r="C181" s="28">
        <v>179</v>
      </c>
      <c r="D181" s="29">
        <v>292.3</v>
      </c>
      <c r="E181" s="28" t="s">
        <v>439</v>
      </c>
      <c r="F181" s="40">
        <v>0.66449999999999998</v>
      </c>
      <c r="G181" s="40">
        <v>0.66120000000000001</v>
      </c>
      <c r="H181" s="40">
        <v>0.63583846153846169</v>
      </c>
      <c r="I181" s="40">
        <v>0.65384615384615385</v>
      </c>
      <c r="J181" s="40">
        <v>1.5682163010451961E-2</v>
      </c>
      <c r="K181" s="3">
        <v>2.3984484604220646E-2</v>
      </c>
    </row>
    <row r="182" spans="1:11" ht="22.15" x14ac:dyDescent="0.4">
      <c r="A182" s="28">
        <v>109</v>
      </c>
      <c r="B182" s="28" t="s">
        <v>357</v>
      </c>
      <c r="C182" s="28">
        <v>180</v>
      </c>
      <c r="D182" s="29">
        <v>264.27</v>
      </c>
      <c r="E182" s="28" t="s">
        <v>440</v>
      </c>
      <c r="F182" s="40">
        <v>1</v>
      </c>
      <c r="G182" s="40">
        <v>1</v>
      </c>
      <c r="H182" s="40">
        <v>1</v>
      </c>
      <c r="I182" s="40">
        <v>1</v>
      </c>
      <c r="J182" s="40">
        <v>0</v>
      </c>
      <c r="K182" s="3">
        <v>0</v>
      </c>
    </row>
    <row r="183" spans="1:11" ht="22.15" x14ac:dyDescent="0.4">
      <c r="A183" s="28">
        <v>110</v>
      </c>
      <c r="B183" s="28" t="s">
        <v>358</v>
      </c>
      <c r="C183" s="28">
        <v>181</v>
      </c>
      <c r="D183" s="29">
        <v>264.27</v>
      </c>
      <c r="E183" s="28" t="s">
        <v>440</v>
      </c>
      <c r="F183" s="40">
        <v>1</v>
      </c>
      <c r="G183" s="40">
        <v>1</v>
      </c>
      <c r="H183" s="40">
        <v>1</v>
      </c>
      <c r="I183" s="40">
        <v>1</v>
      </c>
      <c r="J183" s="40">
        <v>0</v>
      </c>
      <c r="K183" s="3">
        <v>0</v>
      </c>
    </row>
    <row r="184" spans="1:11" ht="22.15" x14ac:dyDescent="0.4">
      <c r="A184" s="28">
        <v>111</v>
      </c>
      <c r="B184" s="28" t="s">
        <v>118</v>
      </c>
      <c r="C184" s="28">
        <v>182</v>
      </c>
      <c r="D184" s="29">
        <v>264.27</v>
      </c>
      <c r="E184" s="28" t="s">
        <v>441</v>
      </c>
      <c r="F184" s="40">
        <v>1</v>
      </c>
      <c r="G184" s="40">
        <v>1</v>
      </c>
      <c r="H184" s="40">
        <v>1</v>
      </c>
      <c r="I184" s="40">
        <v>1</v>
      </c>
      <c r="J184" s="40">
        <v>0</v>
      </c>
      <c r="K184" s="3">
        <v>0</v>
      </c>
    </row>
    <row r="185" spans="1:11" ht="22.15" x14ac:dyDescent="0.4">
      <c r="A185" s="43">
        <v>112</v>
      </c>
      <c r="B185" s="43" t="s">
        <v>119</v>
      </c>
      <c r="C185" s="28">
        <v>183</v>
      </c>
      <c r="D185" s="29">
        <v>264.27</v>
      </c>
      <c r="E185" s="28" t="s">
        <v>480</v>
      </c>
      <c r="F185" s="40">
        <v>0.16450000000000001</v>
      </c>
      <c r="G185" s="40">
        <v>0.1623</v>
      </c>
      <c r="H185" s="40">
        <v>0.16975172413793102</v>
      </c>
      <c r="I185" s="40">
        <v>0.16551724137931034</v>
      </c>
      <c r="J185" s="40">
        <v>3.8285941512246828E-3</v>
      </c>
      <c r="K185" s="3">
        <v>2.3131089663649126E-2</v>
      </c>
    </row>
    <row r="186" spans="1:11" ht="22.15" x14ac:dyDescent="0.4">
      <c r="A186" s="43"/>
      <c r="B186" s="43"/>
      <c r="C186" s="28">
        <v>184</v>
      </c>
      <c r="D186" s="29">
        <v>292.3</v>
      </c>
      <c r="E186" s="28" t="s">
        <v>442</v>
      </c>
      <c r="F186" s="40">
        <v>0.81259999999999999</v>
      </c>
      <c r="G186" s="40">
        <v>0.84209999999999996</v>
      </c>
      <c r="H186" s="40">
        <v>0.84874827586206902</v>
      </c>
      <c r="I186" s="40">
        <v>0.83448275862068966</v>
      </c>
      <c r="J186" s="40">
        <v>1.9240354378832748E-2</v>
      </c>
      <c r="K186" s="3">
        <v>2.3056623015956599E-2</v>
      </c>
    </row>
  </sheetData>
  <mergeCells count="123">
    <mergeCell ref="A1:K1"/>
    <mergeCell ref="B177:B178"/>
    <mergeCell ref="A177:A178"/>
    <mergeCell ref="B180:B181"/>
    <mergeCell ref="A180:A181"/>
    <mergeCell ref="B185:B186"/>
    <mergeCell ref="A185:A186"/>
    <mergeCell ref="B170:B171"/>
    <mergeCell ref="A170:A171"/>
    <mergeCell ref="A172:A173"/>
    <mergeCell ref="A174:A175"/>
    <mergeCell ref="B172:B173"/>
    <mergeCell ref="B174:B175"/>
    <mergeCell ref="A164:A165"/>
    <mergeCell ref="B164:B165"/>
    <mergeCell ref="B166:B167"/>
    <mergeCell ref="A166:A167"/>
    <mergeCell ref="B168:B169"/>
    <mergeCell ref="A168:A169"/>
    <mergeCell ref="B156:B157"/>
    <mergeCell ref="A156:A157"/>
    <mergeCell ref="B158:B159"/>
    <mergeCell ref="A158:A159"/>
    <mergeCell ref="B160:B161"/>
    <mergeCell ref="A160:A161"/>
    <mergeCell ref="B147:B148"/>
    <mergeCell ref="A147:A148"/>
    <mergeCell ref="B150:B151"/>
    <mergeCell ref="A150:A151"/>
    <mergeCell ref="B153:B154"/>
    <mergeCell ref="A153:A154"/>
    <mergeCell ref="B138:B139"/>
    <mergeCell ref="A138:A139"/>
    <mergeCell ref="B141:B142"/>
    <mergeCell ref="A141:A142"/>
    <mergeCell ref="B145:B146"/>
    <mergeCell ref="A145:A146"/>
    <mergeCell ref="B128:B129"/>
    <mergeCell ref="A128:A129"/>
    <mergeCell ref="B131:B132"/>
    <mergeCell ref="A131:A132"/>
    <mergeCell ref="B134:B135"/>
    <mergeCell ref="A134:A135"/>
    <mergeCell ref="B121:B122"/>
    <mergeCell ref="A121:A122"/>
    <mergeCell ref="B123:B124"/>
    <mergeCell ref="A123:A124"/>
    <mergeCell ref="B125:B126"/>
    <mergeCell ref="A125:A126"/>
    <mergeCell ref="B113:B114"/>
    <mergeCell ref="A113:A114"/>
    <mergeCell ref="B115:B117"/>
    <mergeCell ref="A115:A117"/>
    <mergeCell ref="B118:B120"/>
    <mergeCell ref="A118:A120"/>
    <mergeCell ref="B107:B108"/>
    <mergeCell ref="A107:A108"/>
    <mergeCell ref="B109:B110"/>
    <mergeCell ref="A109:A110"/>
    <mergeCell ref="B111:B112"/>
    <mergeCell ref="A111:A112"/>
    <mergeCell ref="A99:A100"/>
    <mergeCell ref="B99:B100"/>
    <mergeCell ref="B102:B103"/>
    <mergeCell ref="A102:A103"/>
    <mergeCell ref="B104:B106"/>
    <mergeCell ref="A104:A106"/>
    <mergeCell ref="A84:A85"/>
    <mergeCell ref="B84:B85"/>
    <mergeCell ref="B91:B92"/>
    <mergeCell ref="A91:A92"/>
    <mergeCell ref="A96:A97"/>
    <mergeCell ref="B96:B97"/>
    <mergeCell ref="B67:B68"/>
    <mergeCell ref="A67:A68"/>
    <mergeCell ref="A76:A77"/>
    <mergeCell ref="B76:B77"/>
    <mergeCell ref="B81:B82"/>
    <mergeCell ref="A81:A82"/>
    <mergeCell ref="B59:B60"/>
    <mergeCell ref="A59:A60"/>
    <mergeCell ref="B61:B62"/>
    <mergeCell ref="A61:A62"/>
    <mergeCell ref="B64:B66"/>
    <mergeCell ref="A64:A66"/>
    <mergeCell ref="B49:B50"/>
    <mergeCell ref="A49:A50"/>
    <mergeCell ref="B51:B52"/>
    <mergeCell ref="A51:A52"/>
    <mergeCell ref="B56:B57"/>
    <mergeCell ref="A56:A57"/>
    <mergeCell ref="B41:B42"/>
    <mergeCell ref="A41:A42"/>
    <mergeCell ref="A43:A44"/>
    <mergeCell ref="B43:B44"/>
    <mergeCell ref="B45:B47"/>
    <mergeCell ref="A45:A47"/>
    <mergeCell ref="B31:B32"/>
    <mergeCell ref="A31:A32"/>
    <mergeCell ref="A34:A35"/>
    <mergeCell ref="B34:B35"/>
    <mergeCell ref="B38:B40"/>
    <mergeCell ref="A38:A40"/>
    <mergeCell ref="A22:A23"/>
    <mergeCell ref="B22:B23"/>
    <mergeCell ref="B24:B26"/>
    <mergeCell ref="A24:A26"/>
    <mergeCell ref="A29:A30"/>
    <mergeCell ref="B29:B30"/>
    <mergeCell ref="A12:A13"/>
    <mergeCell ref="B12:B13"/>
    <mergeCell ref="B14:B17"/>
    <mergeCell ref="A14:A17"/>
    <mergeCell ref="B18:B21"/>
    <mergeCell ref="A18:A21"/>
    <mergeCell ref="B3:B4"/>
    <mergeCell ref="B5:B6"/>
    <mergeCell ref="B8:B9"/>
    <mergeCell ref="A3:A4"/>
    <mergeCell ref="A5:A6"/>
    <mergeCell ref="B10:B11"/>
    <mergeCell ref="A8:A9"/>
    <mergeCell ref="A10:A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 dignostic ions</vt:lpstr>
      <vt:lpstr>Table S2 species</vt:lpstr>
      <vt:lpstr>Table S3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祎纯 王</dc:creator>
  <cp:lastModifiedBy>祎纯 王</cp:lastModifiedBy>
  <dcterms:created xsi:type="dcterms:W3CDTF">2025-11-12T12:19:36Z</dcterms:created>
  <dcterms:modified xsi:type="dcterms:W3CDTF">2026-03-06T06:34:45Z</dcterms:modified>
</cp:coreProperties>
</file>