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e42c3cf71cea7dd5/Escritorio/"/>
    </mc:Choice>
  </mc:AlternateContent>
  <xr:revisionPtr revIDLastSave="1073" documentId="8_{79BE046A-F4B2-401B-8401-69B738E5442E}" xr6:coauthVersionLast="47" xr6:coauthVersionMax="47" xr10:uidLastSave="{490AA55C-F7C8-4411-94EF-40DA83E75006}"/>
  <bookViews>
    <workbookView xWindow="-108" yWindow="-108" windowWidth="23256" windowHeight="12456" activeTab="8" xr2:uid="{00000000-000D-0000-FFFF-FFFF00000000}"/>
  </bookViews>
  <sheets>
    <sheet name="Germination percentage" sheetId="10" r:id="rId1"/>
    <sheet name="SOY" sheetId="1" r:id="rId2"/>
    <sheet name="WT" sheetId="2" r:id="rId3"/>
    <sheet name="MB" sheetId="3" r:id="rId4"/>
    <sheet name="SF" sheetId="4" r:id="rId5"/>
    <sheet name="LT" sheetId="5" r:id="rId6"/>
    <sheet name="RM" sheetId="6" r:id="rId7"/>
    <sheet name="CC" sheetId="7" r:id="rId8"/>
    <sheet name="CH" sheetId="8" r:id="rId9"/>
    <sheet name="LM" sheetId="9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5" i="1" l="1"/>
  <c r="C11" i="9"/>
  <c r="D11" i="9"/>
  <c r="E11" i="9"/>
  <c r="F11" i="9"/>
  <c r="G11" i="9"/>
  <c r="H11" i="9"/>
  <c r="I11" i="9"/>
  <c r="J11" i="9"/>
  <c r="K11" i="9"/>
  <c r="L11" i="9"/>
  <c r="B11" i="9"/>
  <c r="C12" i="9"/>
  <c r="D12" i="9"/>
  <c r="E12" i="9"/>
  <c r="F12" i="9"/>
  <c r="G12" i="9"/>
  <c r="H12" i="9"/>
  <c r="I12" i="9"/>
  <c r="J12" i="9"/>
  <c r="K12" i="9"/>
  <c r="L12" i="9"/>
  <c r="B12" i="9"/>
  <c r="AF12" i="9"/>
  <c r="AE12" i="9"/>
  <c r="AE11" i="9"/>
  <c r="AF11" i="9" s="1"/>
  <c r="AE12" i="7"/>
  <c r="AF12" i="7" s="1"/>
  <c r="L12" i="7"/>
  <c r="K12" i="7"/>
  <c r="J12" i="7"/>
  <c r="I12" i="7"/>
  <c r="H12" i="7"/>
  <c r="G12" i="7"/>
  <c r="F12" i="7"/>
  <c r="E12" i="7"/>
  <c r="D12" i="7"/>
  <c r="C12" i="7"/>
  <c r="B12" i="7"/>
  <c r="AF11" i="7"/>
  <c r="AE11" i="7"/>
  <c r="L11" i="7"/>
  <c r="K11" i="7"/>
  <c r="J11" i="7"/>
  <c r="I11" i="7"/>
  <c r="H11" i="7"/>
  <c r="G11" i="7"/>
  <c r="F11" i="7"/>
  <c r="E11" i="7"/>
  <c r="D11" i="7"/>
  <c r="C11" i="7"/>
  <c r="B11" i="7"/>
  <c r="B11" i="6"/>
  <c r="AF12" i="6"/>
  <c r="AE12" i="6"/>
  <c r="L12" i="6"/>
  <c r="K12" i="6"/>
  <c r="J12" i="6"/>
  <c r="I12" i="6"/>
  <c r="H12" i="6"/>
  <c r="G12" i="6"/>
  <c r="F12" i="6"/>
  <c r="E12" i="6"/>
  <c r="D12" i="6"/>
  <c r="C12" i="6"/>
  <c r="B12" i="6"/>
  <c r="AE11" i="6"/>
  <c r="AF11" i="6" s="1"/>
  <c r="L11" i="6"/>
  <c r="K11" i="6"/>
  <c r="J11" i="6"/>
  <c r="I11" i="6"/>
  <c r="H11" i="6"/>
  <c r="G11" i="6"/>
  <c r="F11" i="6"/>
  <c r="E11" i="6"/>
  <c r="D11" i="6"/>
  <c r="C11" i="6"/>
  <c r="B11" i="5"/>
  <c r="AE12" i="5"/>
  <c r="AF12" i="5" s="1"/>
  <c r="L12" i="5"/>
  <c r="K12" i="5"/>
  <c r="J12" i="5"/>
  <c r="I12" i="5"/>
  <c r="H12" i="5"/>
  <c r="G12" i="5"/>
  <c r="F12" i="5"/>
  <c r="E12" i="5"/>
  <c r="D12" i="5"/>
  <c r="C12" i="5"/>
  <c r="B12" i="5"/>
  <c r="AE11" i="5"/>
  <c r="AF11" i="5" s="1"/>
  <c r="L11" i="5"/>
  <c r="K11" i="5"/>
  <c r="J11" i="5"/>
  <c r="I11" i="5"/>
  <c r="H11" i="5"/>
  <c r="G11" i="5"/>
  <c r="F11" i="5"/>
  <c r="E11" i="5"/>
  <c r="D11" i="5"/>
  <c r="C11" i="5"/>
  <c r="B12" i="3"/>
  <c r="B11" i="3"/>
  <c r="AF12" i="3"/>
  <c r="AE12" i="3"/>
  <c r="L12" i="3"/>
  <c r="K12" i="3"/>
  <c r="J12" i="3"/>
  <c r="I12" i="3"/>
  <c r="H12" i="3"/>
  <c r="G12" i="3"/>
  <c r="F12" i="3"/>
  <c r="E12" i="3"/>
  <c r="D12" i="3"/>
  <c r="C12" i="3"/>
  <c r="AF11" i="3"/>
  <c r="AE11" i="3"/>
  <c r="L11" i="3"/>
  <c r="K11" i="3"/>
  <c r="J11" i="3"/>
  <c r="I11" i="3"/>
  <c r="H11" i="3"/>
  <c r="G11" i="3"/>
  <c r="F11" i="3"/>
  <c r="E11" i="3"/>
  <c r="D11" i="3"/>
  <c r="C11" i="3"/>
  <c r="C12" i="2"/>
  <c r="D12" i="2"/>
  <c r="E12" i="2"/>
  <c r="F12" i="2"/>
  <c r="G12" i="2"/>
  <c r="H12" i="2"/>
  <c r="I12" i="2"/>
  <c r="J12" i="2"/>
  <c r="K12" i="2"/>
  <c r="L12" i="2"/>
  <c r="B12" i="2"/>
  <c r="C11" i="2"/>
  <c r="D11" i="2"/>
  <c r="E11" i="2"/>
  <c r="F11" i="2"/>
  <c r="G11" i="2"/>
  <c r="H11" i="2"/>
  <c r="I11" i="2"/>
  <c r="J11" i="2"/>
  <c r="K11" i="2"/>
  <c r="L11" i="2"/>
  <c r="B11" i="2"/>
  <c r="AF12" i="2"/>
  <c r="AE12" i="2"/>
  <c r="AF11" i="2"/>
  <c r="AE11" i="2"/>
  <c r="C12" i="1"/>
  <c r="D12" i="1"/>
  <c r="E12" i="1"/>
  <c r="F12" i="1"/>
  <c r="G12" i="1"/>
  <c r="H12" i="1"/>
  <c r="I12" i="1"/>
  <c r="J12" i="1"/>
  <c r="K12" i="1"/>
  <c r="L12" i="1"/>
  <c r="B12" i="1"/>
  <c r="C11" i="1"/>
  <c r="D11" i="1"/>
  <c r="E11" i="1"/>
  <c r="F11" i="1"/>
  <c r="G11" i="1"/>
  <c r="H11" i="1"/>
  <c r="I11" i="1"/>
  <c r="J11" i="1"/>
  <c r="K11" i="1"/>
  <c r="L11" i="1"/>
  <c r="B11" i="1"/>
  <c r="AB50" i="9"/>
  <c r="AA50" i="9"/>
  <c r="Z50" i="9"/>
  <c r="Y50" i="9"/>
  <c r="X50" i="9"/>
  <c r="X51" i="9" s="1"/>
  <c r="W50" i="9"/>
  <c r="V50" i="9"/>
  <c r="U50" i="9"/>
  <c r="T50" i="9"/>
  <c r="S50" i="9"/>
  <c r="S51" i="9" s="1"/>
  <c r="R50" i="9"/>
  <c r="R51" i="9" s="1"/>
  <c r="AB49" i="9"/>
  <c r="AA49" i="9"/>
  <c r="Z49" i="9"/>
  <c r="Y49" i="9"/>
  <c r="X49" i="9"/>
  <c r="W49" i="9"/>
  <c r="V49" i="9"/>
  <c r="U49" i="9"/>
  <c r="T49" i="9"/>
  <c r="S49" i="9"/>
  <c r="R49" i="9"/>
  <c r="AB48" i="9"/>
  <c r="AA48" i="9"/>
  <c r="Z48" i="9"/>
  <c r="Y48" i="9"/>
  <c r="X48" i="9"/>
  <c r="W48" i="9"/>
  <c r="V48" i="9"/>
  <c r="U48" i="9"/>
  <c r="T48" i="9"/>
  <c r="S48" i="9"/>
  <c r="R48" i="9"/>
  <c r="AB47" i="9"/>
  <c r="AA47" i="9"/>
  <c r="Z47" i="9"/>
  <c r="Y47" i="9"/>
  <c r="X47" i="9"/>
  <c r="W47" i="9"/>
  <c r="V47" i="9"/>
  <c r="U47" i="9"/>
  <c r="T47" i="9"/>
  <c r="S47" i="9"/>
  <c r="R47" i="9"/>
  <c r="AB46" i="9"/>
  <c r="AA46" i="9"/>
  <c r="Z46" i="9"/>
  <c r="Y46" i="9"/>
  <c r="X46" i="9"/>
  <c r="W46" i="9"/>
  <c r="V46" i="9"/>
  <c r="U46" i="9"/>
  <c r="T46" i="9"/>
  <c r="S46" i="9"/>
  <c r="R46" i="9"/>
  <c r="AB45" i="9"/>
  <c r="AA45" i="9"/>
  <c r="Z45" i="9"/>
  <c r="Y45" i="9"/>
  <c r="X45" i="9"/>
  <c r="W45" i="9"/>
  <c r="V45" i="9"/>
  <c r="U45" i="9"/>
  <c r="T45" i="9"/>
  <c r="S45" i="9"/>
  <c r="R45" i="9"/>
  <c r="AB50" i="7"/>
  <c r="AB51" i="7" s="1"/>
  <c r="AA50" i="7"/>
  <c r="AA51" i="7" s="1"/>
  <c r="Z50" i="7"/>
  <c r="Y50" i="7"/>
  <c r="Y51" i="7" s="1"/>
  <c r="X50" i="7"/>
  <c r="X51" i="7" s="1"/>
  <c r="W50" i="7"/>
  <c r="V50" i="7"/>
  <c r="V51" i="7" s="1"/>
  <c r="U50" i="7"/>
  <c r="U51" i="7" s="1"/>
  <c r="T50" i="7"/>
  <c r="T51" i="7" s="1"/>
  <c r="S50" i="7"/>
  <c r="S51" i="7" s="1"/>
  <c r="R50" i="7"/>
  <c r="AB49" i="7"/>
  <c r="AA49" i="7"/>
  <c r="Z49" i="7"/>
  <c r="Y49" i="7"/>
  <c r="X49" i="7"/>
  <c r="W49" i="7"/>
  <c r="V49" i="7"/>
  <c r="U49" i="7"/>
  <c r="T49" i="7"/>
  <c r="S49" i="7"/>
  <c r="R49" i="7"/>
  <c r="AB48" i="7"/>
  <c r="AA48" i="7"/>
  <c r="Z48" i="7"/>
  <c r="Y48" i="7"/>
  <c r="X48" i="7"/>
  <c r="W48" i="7"/>
  <c r="V48" i="7"/>
  <c r="U48" i="7"/>
  <c r="T48" i="7"/>
  <c r="S48" i="7"/>
  <c r="R48" i="7"/>
  <c r="AB47" i="7"/>
  <c r="AA47" i="7"/>
  <c r="Z47" i="7"/>
  <c r="Y47" i="7"/>
  <c r="X47" i="7"/>
  <c r="W47" i="7"/>
  <c r="V47" i="7"/>
  <c r="U47" i="7"/>
  <c r="T47" i="7"/>
  <c r="S47" i="7"/>
  <c r="R47" i="7"/>
  <c r="AB46" i="7"/>
  <c r="AA46" i="7"/>
  <c r="Z46" i="7"/>
  <c r="Y46" i="7"/>
  <c r="X46" i="7"/>
  <c r="W46" i="7"/>
  <c r="V46" i="7"/>
  <c r="U46" i="7"/>
  <c r="T46" i="7"/>
  <c r="S46" i="7"/>
  <c r="R46" i="7"/>
  <c r="AB45" i="7"/>
  <c r="AA45" i="7"/>
  <c r="Z45" i="7"/>
  <c r="Y45" i="7"/>
  <c r="X45" i="7"/>
  <c r="W45" i="7"/>
  <c r="V45" i="7"/>
  <c r="U45" i="7"/>
  <c r="T45" i="7"/>
  <c r="S45" i="7"/>
  <c r="R45" i="7"/>
  <c r="AA51" i="6"/>
  <c r="AB50" i="6"/>
  <c r="AA50" i="6"/>
  <c r="Z50" i="6"/>
  <c r="Y50" i="6"/>
  <c r="X50" i="6"/>
  <c r="W50" i="6"/>
  <c r="V50" i="6"/>
  <c r="U50" i="6"/>
  <c r="T50" i="6"/>
  <c r="T51" i="6" s="1"/>
  <c r="S50" i="6"/>
  <c r="R50" i="6"/>
  <c r="AB49" i="6"/>
  <c r="AA49" i="6"/>
  <c r="Z49" i="6"/>
  <c r="Y49" i="6"/>
  <c r="X49" i="6"/>
  <c r="W49" i="6"/>
  <c r="V49" i="6"/>
  <c r="U49" i="6"/>
  <c r="T49" i="6"/>
  <c r="S49" i="6"/>
  <c r="R49" i="6"/>
  <c r="AB48" i="6"/>
  <c r="AA48" i="6"/>
  <c r="Z48" i="6"/>
  <c r="Y48" i="6"/>
  <c r="X48" i="6"/>
  <c r="W48" i="6"/>
  <c r="V48" i="6"/>
  <c r="U48" i="6"/>
  <c r="T48" i="6"/>
  <c r="S48" i="6"/>
  <c r="R48" i="6"/>
  <c r="AB47" i="6"/>
  <c r="AA47" i="6"/>
  <c r="Z47" i="6"/>
  <c r="Y47" i="6"/>
  <c r="X47" i="6"/>
  <c r="W47" i="6"/>
  <c r="V47" i="6"/>
  <c r="U47" i="6"/>
  <c r="T47" i="6"/>
  <c r="S47" i="6"/>
  <c r="R47" i="6"/>
  <c r="AB46" i="6"/>
  <c r="AA46" i="6"/>
  <c r="Z46" i="6"/>
  <c r="Y46" i="6"/>
  <c r="X46" i="6"/>
  <c r="W46" i="6"/>
  <c r="V46" i="6"/>
  <c r="U46" i="6"/>
  <c r="T46" i="6"/>
  <c r="S46" i="6"/>
  <c r="R46" i="6"/>
  <c r="AB45" i="6"/>
  <c r="AA45" i="6"/>
  <c r="Z45" i="6"/>
  <c r="Y45" i="6"/>
  <c r="X45" i="6"/>
  <c r="W45" i="6"/>
  <c r="V45" i="6"/>
  <c r="U45" i="6"/>
  <c r="T45" i="6"/>
  <c r="S45" i="6"/>
  <c r="R45" i="6"/>
  <c r="AB51" i="5"/>
  <c r="T51" i="5"/>
  <c r="AB50" i="5"/>
  <c r="AA50" i="5"/>
  <c r="AA51" i="5" s="1"/>
  <c r="Z50" i="5"/>
  <c r="Z51" i="5" s="1"/>
  <c r="Y50" i="5"/>
  <c r="Y51" i="5" s="1"/>
  <c r="X50" i="5"/>
  <c r="X51" i="5" s="1"/>
  <c r="W50" i="5"/>
  <c r="W51" i="5" s="1"/>
  <c r="V50" i="5"/>
  <c r="V51" i="5" s="1"/>
  <c r="U50" i="5"/>
  <c r="U51" i="5" s="1"/>
  <c r="T50" i="5"/>
  <c r="S50" i="5"/>
  <c r="S51" i="5" s="1"/>
  <c r="R50" i="5"/>
  <c r="R51" i="5" s="1"/>
  <c r="AB49" i="5"/>
  <c r="AA49" i="5"/>
  <c r="Z49" i="5"/>
  <c r="Y49" i="5"/>
  <c r="X49" i="5"/>
  <c r="W49" i="5"/>
  <c r="V49" i="5"/>
  <c r="U49" i="5"/>
  <c r="T49" i="5"/>
  <c r="S49" i="5"/>
  <c r="R49" i="5"/>
  <c r="AB48" i="5"/>
  <c r="AA48" i="5"/>
  <c r="Z48" i="5"/>
  <c r="Y48" i="5"/>
  <c r="X48" i="5"/>
  <c r="W48" i="5"/>
  <c r="V48" i="5"/>
  <c r="U48" i="5"/>
  <c r="T48" i="5"/>
  <c r="S48" i="5"/>
  <c r="R48" i="5"/>
  <c r="AB47" i="5"/>
  <c r="AA47" i="5"/>
  <c r="Z47" i="5"/>
  <c r="Y47" i="5"/>
  <c r="X47" i="5"/>
  <c r="W47" i="5"/>
  <c r="V47" i="5"/>
  <c r="U47" i="5"/>
  <c r="T47" i="5"/>
  <c r="S47" i="5"/>
  <c r="R47" i="5"/>
  <c r="AB46" i="5"/>
  <c r="AA46" i="5"/>
  <c r="Z46" i="5"/>
  <c r="Y46" i="5"/>
  <c r="X46" i="5"/>
  <c r="W46" i="5"/>
  <c r="V46" i="5"/>
  <c r="U46" i="5"/>
  <c r="T46" i="5"/>
  <c r="S46" i="5"/>
  <c r="R46" i="5"/>
  <c r="AB45" i="5"/>
  <c r="AA45" i="5"/>
  <c r="Z45" i="5"/>
  <c r="Y45" i="5"/>
  <c r="X45" i="5"/>
  <c r="W45" i="5"/>
  <c r="V45" i="5"/>
  <c r="U45" i="5"/>
  <c r="T45" i="5"/>
  <c r="S45" i="5"/>
  <c r="R45" i="5"/>
  <c r="AB50" i="3"/>
  <c r="AB51" i="3" s="1"/>
  <c r="AA50" i="3"/>
  <c r="Z50" i="3"/>
  <c r="Y50" i="3"/>
  <c r="X50" i="3"/>
  <c r="X51" i="3" s="1"/>
  <c r="W50" i="3"/>
  <c r="W51" i="3" s="1"/>
  <c r="V50" i="3"/>
  <c r="U50" i="3"/>
  <c r="T50" i="3"/>
  <c r="T51" i="3" s="1"/>
  <c r="S50" i="3"/>
  <c r="S51" i="3" s="1"/>
  <c r="R50" i="3"/>
  <c r="R51" i="3" s="1"/>
  <c r="AB49" i="3"/>
  <c r="AA49" i="3"/>
  <c r="Z49" i="3"/>
  <c r="Y49" i="3"/>
  <c r="Y51" i="3" s="1"/>
  <c r="X49" i="3"/>
  <c r="W49" i="3"/>
  <c r="V49" i="3"/>
  <c r="U49" i="3"/>
  <c r="U51" i="3" s="1"/>
  <c r="T49" i="3"/>
  <c r="S49" i="3"/>
  <c r="R49" i="3"/>
  <c r="AB48" i="3"/>
  <c r="AA48" i="3"/>
  <c r="Z48" i="3"/>
  <c r="Y48" i="3"/>
  <c r="X48" i="3"/>
  <c r="W48" i="3"/>
  <c r="V48" i="3"/>
  <c r="U48" i="3"/>
  <c r="T48" i="3"/>
  <c r="S48" i="3"/>
  <c r="R48" i="3"/>
  <c r="AB47" i="3"/>
  <c r="AA47" i="3"/>
  <c r="Z47" i="3"/>
  <c r="Y47" i="3"/>
  <c r="X47" i="3"/>
  <c r="W47" i="3"/>
  <c r="V47" i="3"/>
  <c r="U47" i="3"/>
  <c r="T47" i="3"/>
  <c r="S47" i="3"/>
  <c r="R47" i="3"/>
  <c r="AB46" i="3"/>
  <c r="AA46" i="3"/>
  <c r="Z46" i="3"/>
  <c r="Y46" i="3"/>
  <c r="X46" i="3"/>
  <c r="W46" i="3"/>
  <c r="V46" i="3"/>
  <c r="U46" i="3"/>
  <c r="T46" i="3"/>
  <c r="S46" i="3"/>
  <c r="R46" i="3"/>
  <c r="AB45" i="3"/>
  <c r="AA45" i="3"/>
  <c r="Z45" i="3"/>
  <c r="Y45" i="3"/>
  <c r="X45" i="3"/>
  <c r="W45" i="3"/>
  <c r="V45" i="3"/>
  <c r="U45" i="3"/>
  <c r="T45" i="3"/>
  <c r="S45" i="3"/>
  <c r="R45" i="3"/>
  <c r="R45" i="2"/>
  <c r="Z51" i="2"/>
  <c r="AB50" i="2"/>
  <c r="AB51" i="2" s="1"/>
  <c r="AA50" i="2"/>
  <c r="AA51" i="2" s="1"/>
  <c r="Z50" i="2"/>
  <c r="Y50" i="2"/>
  <c r="Y51" i="2" s="1"/>
  <c r="X50" i="2"/>
  <c r="X51" i="2" s="1"/>
  <c r="W50" i="2"/>
  <c r="W51" i="2" s="1"/>
  <c r="V50" i="2"/>
  <c r="U50" i="2"/>
  <c r="T50" i="2"/>
  <c r="T51" i="2" s="1"/>
  <c r="S50" i="2"/>
  <c r="R50" i="2"/>
  <c r="R51" i="2" s="1"/>
  <c r="AB49" i="2"/>
  <c r="AA49" i="2"/>
  <c r="Z49" i="2"/>
  <c r="Y49" i="2"/>
  <c r="X49" i="2"/>
  <c r="W49" i="2"/>
  <c r="V49" i="2"/>
  <c r="U49" i="2"/>
  <c r="T49" i="2"/>
  <c r="S49" i="2"/>
  <c r="R49" i="2"/>
  <c r="AB48" i="2"/>
  <c r="AA48" i="2"/>
  <c r="Z48" i="2"/>
  <c r="Y48" i="2"/>
  <c r="X48" i="2"/>
  <c r="W48" i="2"/>
  <c r="V48" i="2"/>
  <c r="U48" i="2"/>
  <c r="T48" i="2"/>
  <c r="S48" i="2"/>
  <c r="R48" i="2"/>
  <c r="AB47" i="2"/>
  <c r="AA47" i="2"/>
  <c r="Z47" i="2"/>
  <c r="Y47" i="2"/>
  <c r="X47" i="2"/>
  <c r="W47" i="2"/>
  <c r="V47" i="2"/>
  <c r="U47" i="2"/>
  <c r="T47" i="2"/>
  <c r="S47" i="2"/>
  <c r="R47" i="2"/>
  <c r="AB46" i="2"/>
  <c r="AA46" i="2"/>
  <c r="Z46" i="2"/>
  <c r="Y46" i="2"/>
  <c r="X46" i="2"/>
  <c r="W46" i="2"/>
  <c r="V46" i="2"/>
  <c r="U46" i="2"/>
  <c r="T46" i="2"/>
  <c r="S46" i="2"/>
  <c r="R46" i="2"/>
  <c r="AB45" i="2"/>
  <c r="AA45" i="2"/>
  <c r="Z45" i="2"/>
  <c r="Y45" i="2"/>
  <c r="X45" i="2"/>
  <c r="W45" i="2"/>
  <c r="V45" i="2"/>
  <c r="U45" i="2"/>
  <c r="T45" i="2"/>
  <c r="S45" i="2"/>
  <c r="R51" i="1"/>
  <c r="S50" i="1"/>
  <c r="S51" i="1" s="1"/>
  <c r="T50" i="1"/>
  <c r="U50" i="1"/>
  <c r="U51" i="1" s="1"/>
  <c r="V50" i="1"/>
  <c r="W50" i="1"/>
  <c r="X50" i="1"/>
  <c r="Y50" i="1"/>
  <c r="Z50" i="1"/>
  <c r="Z51" i="1" s="1"/>
  <c r="AA50" i="1"/>
  <c r="AB50" i="1"/>
  <c r="AB51" i="1" s="1"/>
  <c r="R50" i="1"/>
  <c r="S49" i="1"/>
  <c r="T49" i="1"/>
  <c r="U49" i="1"/>
  <c r="V49" i="1"/>
  <c r="W49" i="1"/>
  <c r="W51" i="1" s="1"/>
  <c r="X49" i="1"/>
  <c r="Y49" i="1"/>
  <c r="Z49" i="1"/>
  <c r="AA49" i="1"/>
  <c r="AB49" i="1"/>
  <c r="R49" i="1"/>
  <c r="S48" i="1"/>
  <c r="T48" i="1"/>
  <c r="U48" i="1"/>
  <c r="V48" i="1"/>
  <c r="W48" i="1"/>
  <c r="X48" i="1"/>
  <c r="Y48" i="1"/>
  <c r="Z48" i="1"/>
  <c r="AA48" i="1"/>
  <c r="AB48" i="1"/>
  <c r="R48" i="1"/>
  <c r="S47" i="1"/>
  <c r="T47" i="1"/>
  <c r="U47" i="1"/>
  <c r="V47" i="1"/>
  <c r="W47" i="1"/>
  <c r="X47" i="1"/>
  <c r="Y47" i="1"/>
  <c r="Z47" i="1"/>
  <c r="AA47" i="1"/>
  <c r="AB47" i="1"/>
  <c r="R47" i="1"/>
  <c r="S46" i="1"/>
  <c r="T46" i="1"/>
  <c r="U46" i="1"/>
  <c r="V46" i="1"/>
  <c r="W46" i="1"/>
  <c r="X46" i="1"/>
  <c r="Y46" i="1"/>
  <c r="Z46" i="1"/>
  <c r="AA46" i="1"/>
  <c r="AB46" i="1"/>
  <c r="R46" i="1"/>
  <c r="S45" i="1"/>
  <c r="T45" i="1"/>
  <c r="U45" i="1"/>
  <c r="V45" i="1"/>
  <c r="W45" i="1"/>
  <c r="X45" i="1"/>
  <c r="Y45" i="1"/>
  <c r="Z45" i="1"/>
  <c r="AA45" i="1"/>
  <c r="AB45" i="1"/>
  <c r="Y51" i="1"/>
  <c r="V51" i="1"/>
  <c r="T51" i="1"/>
  <c r="Y51" i="9" l="1"/>
  <c r="V51" i="9"/>
  <c r="W51" i="9"/>
  <c r="Z51" i="9"/>
  <c r="AA51" i="9"/>
  <c r="AB51" i="9"/>
  <c r="U51" i="9"/>
  <c r="T51" i="9"/>
  <c r="Z51" i="7"/>
  <c r="W51" i="7"/>
  <c r="R51" i="7"/>
  <c r="AB51" i="6"/>
  <c r="Z51" i="6"/>
  <c r="Y51" i="6"/>
  <c r="X51" i="6"/>
  <c r="W51" i="6"/>
  <c r="V51" i="6"/>
  <c r="U51" i="6"/>
  <c r="S51" i="6"/>
  <c r="R51" i="6"/>
  <c r="AA51" i="3"/>
  <c r="Z51" i="3"/>
  <c r="V51" i="3"/>
  <c r="V51" i="2"/>
  <c r="U51" i="2"/>
  <c r="S51" i="2"/>
  <c r="AA51" i="1"/>
  <c r="X51" i="1"/>
  <c r="AF4" i="1" l="1"/>
  <c r="AF5" i="1"/>
  <c r="AF6" i="1"/>
  <c r="AF7" i="1"/>
  <c r="AF8" i="1"/>
  <c r="AF9" i="1"/>
  <c r="AF10" i="1"/>
  <c r="AF11" i="1"/>
  <c r="AF12" i="1"/>
  <c r="AF13" i="1"/>
  <c r="AF3" i="1"/>
  <c r="AE13" i="1"/>
  <c r="AE12" i="1"/>
  <c r="AE11" i="1"/>
  <c r="AE10" i="1"/>
  <c r="AE9" i="1"/>
  <c r="AE8" i="1"/>
  <c r="AE7" i="1"/>
  <c r="AE6" i="1"/>
  <c r="AE5" i="1"/>
  <c r="AE4" i="1"/>
  <c r="AE3" i="1"/>
  <c r="F45" i="1"/>
  <c r="G45" i="1"/>
  <c r="H45" i="1"/>
  <c r="I45" i="1"/>
  <c r="J45" i="1"/>
  <c r="K45" i="1"/>
  <c r="L45" i="1"/>
  <c r="F46" i="1"/>
  <c r="G46" i="1"/>
  <c r="H46" i="1"/>
  <c r="I46" i="1"/>
  <c r="J46" i="1"/>
  <c r="K46" i="1"/>
  <c r="L46" i="1"/>
  <c r="O25" i="9"/>
  <c r="O24" i="9"/>
  <c r="O23" i="9"/>
  <c r="O22" i="9"/>
  <c r="O21" i="9"/>
  <c r="O20" i="9"/>
  <c r="O19" i="9"/>
  <c r="O18" i="9"/>
  <c r="O17" i="9"/>
  <c r="O16" i="9"/>
  <c r="O15" i="9"/>
  <c r="R15" i="9"/>
  <c r="S15" i="9"/>
  <c r="T15" i="9"/>
  <c r="U15" i="9"/>
  <c r="V15" i="9"/>
  <c r="W15" i="9"/>
  <c r="X15" i="9"/>
  <c r="X24" i="9"/>
  <c r="U24" i="9"/>
  <c r="X23" i="9"/>
  <c r="U23" i="9"/>
  <c r="X22" i="9"/>
  <c r="U22" i="9"/>
  <c r="T22" i="9"/>
  <c r="R22" i="9"/>
  <c r="AA21" i="9"/>
  <c r="X21" i="9"/>
  <c r="U21" i="9"/>
  <c r="T21" i="9"/>
  <c r="R21" i="9"/>
  <c r="AA20" i="9"/>
  <c r="X20" i="9"/>
  <c r="U20" i="9"/>
  <c r="T20" i="9"/>
  <c r="R20" i="9"/>
  <c r="AB19" i="9"/>
  <c r="AA19" i="9"/>
  <c r="Y19" i="9"/>
  <c r="X19" i="9"/>
  <c r="V19" i="9"/>
  <c r="U19" i="9"/>
  <c r="T19" i="9"/>
  <c r="R19" i="9"/>
  <c r="AB18" i="9"/>
  <c r="AA18" i="9"/>
  <c r="Z18" i="9"/>
  <c r="Y18" i="9"/>
  <c r="X18" i="9"/>
  <c r="W18" i="9"/>
  <c r="V18" i="9"/>
  <c r="U18" i="9"/>
  <c r="T18" i="9"/>
  <c r="S18" i="9"/>
  <c r="R18" i="9"/>
  <c r="AB17" i="9"/>
  <c r="AA17" i="9"/>
  <c r="Z17" i="9"/>
  <c r="Y17" i="9"/>
  <c r="X17" i="9"/>
  <c r="W17" i="9"/>
  <c r="V17" i="9"/>
  <c r="U17" i="9"/>
  <c r="T17" i="9"/>
  <c r="S17" i="9"/>
  <c r="R17" i="9"/>
  <c r="AB16" i="9"/>
  <c r="AA16" i="9"/>
  <c r="Z16" i="9"/>
  <c r="Y16" i="9"/>
  <c r="X16" i="9"/>
  <c r="W16" i="9"/>
  <c r="V16" i="9"/>
  <c r="U16" i="9"/>
  <c r="T16" i="9"/>
  <c r="S16" i="9"/>
  <c r="R16" i="9"/>
  <c r="AB15" i="9"/>
  <c r="AA15" i="9"/>
  <c r="Z15" i="9"/>
  <c r="Y15" i="9"/>
  <c r="X42" i="7"/>
  <c r="W42" i="7"/>
  <c r="X41" i="7"/>
  <c r="W41" i="7"/>
  <c r="T41" i="7"/>
  <c r="AB40" i="7"/>
  <c r="X40" i="7"/>
  <c r="W40" i="7"/>
  <c r="U40" i="7"/>
  <c r="T40" i="7"/>
  <c r="S40" i="7"/>
  <c r="AB39" i="7"/>
  <c r="X39" i="7"/>
  <c r="W39" i="7"/>
  <c r="V39" i="7"/>
  <c r="U39" i="7"/>
  <c r="T39" i="7"/>
  <c r="S39" i="7"/>
  <c r="R39" i="7"/>
  <c r="AB38" i="7"/>
  <c r="X38" i="7"/>
  <c r="W38" i="7"/>
  <c r="V38" i="7"/>
  <c r="U38" i="7"/>
  <c r="T38" i="7"/>
  <c r="S38" i="7"/>
  <c r="R38" i="7"/>
  <c r="AB37" i="7"/>
  <c r="Y37" i="7"/>
  <c r="X37" i="7"/>
  <c r="W37" i="7"/>
  <c r="V37" i="7"/>
  <c r="U37" i="7"/>
  <c r="T37" i="7"/>
  <c r="S37" i="7"/>
  <c r="R37" i="7"/>
  <c r="AB36" i="7"/>
  <c r="AA36" i="7"/>
  <c r="Y36" i="7"/>
  <c r="X36" i="7"/>
  <c r="W36" i="7"/>
  <c r="V36" i="7"/>
  <c r="U36" i="7"/>
  <c r="T36" i="7"/>
  <c r="S36" i="7"/>
  <c r="R36" i="7"/>
  <c r="AB35" i="7"/>
  <c r="AA35" i="7"/>
  <c r="Y35" i="7"/>
  <c r="X35" i="7"/>
  <c r="W35" i="7"/>
  <c r="V35" i="7"/>
  <c r="U35" i="7"/>
  <c r="T35" i="7"/>
  <c r="S35" i="7"/>
  <c r="R35" i="7"/>
  <c r="AB34" i="7"/>
  <c r="AA34" i="7"/>
  <c r="Y34" i="7"/>
  <c r="X34" i="7"/>
  <c r="W34" i="7"/>
  <c r="V34" i="7"/>
  <c r="U34" i="7"/>
  <c r="T34" i="7"/>
  <c r="S34" i="7"/>
  <c r="R34" i="7"/>
  <c r="AB33" i="7"/>
  <c r="AA33" i="7"/>
  <c r="Y33" i="7"/>
  <c r="X33" i="7"/>
  <c r="W33" i="7"/>
  <c r="V33" i="7"/>
  <c r="U33" i="7"/>
  <c r="T33" i="7"/>
  <c r="S33" i="7"/>
  <c r="R33" i="7"/>
  <c r="AB32" i="7"/>
  <c r="AA32" i="7"/>
  <c r="Y32" i="7"/>
  <c r="X32" i="7"/>
  <c r="W32" i="7"/>
  <c r="V32" i="7"/>
  <c r="U32" i="7"/>
  <c r="T32" i="7"/>
  <c r="S32" i="7"/>
  <c r="R32" i="7"/>
  <c r="AB31" i="7"/>
  <c r="AA31" i="7"/>
  <c r="Y31" i="7"/>
  <c r="X31" i="7"/>
  <c r="W31" i="7"/>
  <c r="V31" i="7"/>
  <c r="U31" i="7"/>
  <c r="T31" i="7"/>
  <c r="S31" i="7"/>
  <c r="R31" i="7"/>
  <c r="AB30" i="7"/>
  <c r="AA30" i="7"/>
  <c r="Y30" i="7"/>
  <c r="X30" i="7"/>
  <c r="W30" i="7"/>
  <c r="V30" i="7"/>
  <c r="U30" i="7"/>
  <c r="T30" i="7"/>
  <c r="S30" i="7"/>
  <c r="R30" i="7"/>
  <c r="AB29" i="7"/>
  <c r="AA29" i="7"/>
  <c r="Y29" i="7"/>
  <c r="X29" i="7"/>
  <c r="W29" i="7"/>
  <c r="V29" i="7"/>
  <c r="U29" i="7"/>
  <c r="T29" i="7"/>
  <c r="S29" i="7"/>
  <c r="R29" i="7"/>
  <c r="AB28" i="7"/>
  <c r="AA28" i="7"/>
  <c r="Y28" i="7"/>
  <c r="X28" i="7"/>
  <c r="W28" i="7"/>
  <c r="V28" i="7"/>
  <c r="U28" i="7"/>
  <c r="T28" i="7"/>
  <c r="S28" i="7"/>
  <c r="R28" i="7"/>
  <c r="AB27" i="7"/>
  <c r="AA27" i="7"/>
  <c r="Y27" i="7"/>
  <c r="X27" i="7"/>
  <c r="W27" i="7"/>
  <c r="V27" i="7"/>
  <c r="U27" i="7"/>
  <c r="T27" i="7"/>
  <c r="S27" i="7"/>
  <c r="R27" i="7"/>
  <c r="AB26" i="7"/>
  <c r="AA26" i="7"/>
  <c r="Y26" i="7"/>
  <c r="X26" i="7"/>
  <c r="W26" i="7"/>
  <c r="V26" i="7"/>
  <c r="U26" i="7"/>
  <c r="T26" i="7"/>
  <c r="S26" i="7"/>
  <c r="R26" i="7"/>
  <c r="AB25" i="7"/>
  <c r="AA25" i="7"/>
  <c r="Y25" i="7"/>
  <c r="X25" i="7"/>
  <c r="W25" i="7"/>
  <c r="V25" i="7"/>
  <c r="U25" i="7"/>
  <c r="T25" i="7"/>
  <c r="S25" i="7"/>
  <c r="R25" i="7"/>
  <c r="O25" i="7"/>
  <c r="AB24" i="7"/>
  <c r="AA24" i="7"/>
  <c r="Y24" i="7"/>
  <c r="X24" i="7"/>
  <c r="W24" i="7"/>
  <c r="V24" i="7"/>
  <c r="U24" i="7"/>
  <c r="T24" i="7"/>
  <c r="S24" i="7"/>
  <c r="R24" i="7"/>
  <c r="O24" i="7"/>
  <c r="AB23" i="7"/>
  <c r="AA23" i="7"/>
  <c r="Y23" i="7"/>
  <c r="X23" i="7"/>
  <c r="W23" i="7"/>
  <c r="V23" i="7"/>
  <c r="U23" i="7"/>
  <c r="T23" i="7"/>
  <c r="S23" i="7"/>
  <c r="R23" i="7"/>
  <c r="O23" i="7"/>
  <c r="AB22" i="7"/>
  <c r="AA22" i="7"/>
  <c r="Y22" i="7"/>
  <c r="X22" i="7"/>
  <c r="W22" i="7"/>
  <c r="V22" i="7"/>
  <c r="U22" i="7"/>
  <c r="T22" i="7"/>
  <c r="S22" i="7"/>
  <c r="R22" i="7"/>
  <c r="O22" i="7"/>
  <c r="AB21" i="7"/>
  <c r="AA21" i="7"/>
  <c r="Y21" i="7"/>
  <c r="X21" i="7"/>
  <c r="W21" i="7"/>
  <c r="V21" i="7"/>
  <c r="U21" i="7"/>
  <c r="T21" i="7"/>
  <c r="S21" i="7"/>
  <c r="R21" i="7"/>
  <c r="O21" i="7"/>
  <c r="AB20" i="7"/>
  <c r="AA20" i="7"/>
  <c r="Y20" i="7"/>
  <c r="X20" i="7"/>
  <c r="W20" i="7"/>
  <c r="V20" i="7"/>
  <c r="U20" i="7"/>
  <c r="T20" i="7"/>
  <c r="S20" i="7"/>
  <c r="R20" i="7"/>
  <c r="O20" i="7"/>
  <c r="AB19" i="7"/>
  <c r="AA19" i="7"/>
  <c r="Z19" i="7"/>
  <c r="Y19" i="7"/>
  <c r="X19" i="7"/>
  <c r="W19" i="7"/>
  <c r="V19" i="7"/>
  <c r="U19" i="7"/>
  <c r="T19" i="7"/>
  <c r="S19" i="7"/>
  <c r="R19" i="7"/>
  <c r="O19" i="7"/>
  <c r="AB18" i="7"/>
  <c r="AA18" i="7"/>
  <c r="Z18" i="7"/>
  <c r="Y18" i="7"/>
  <c r="X18" i="7"/>
  <c r="W18" i="7"/>
  <c r="V18" i="7"/>
  <c r="U18" i="7"/>
  <c r="T18" i="7"/>
  <c r="S18" i="7"/>
  <c r="R18" i="7"/>
  <c r="O18" i="7"/>
  <c r="AB17" i="7"/>
  <c r="AA17" i="7"/>
  <c r="Z17" i="7"/>
  <c r="Y17" i="7"/>
  <c r="X17" i="7"/>
  <c r="W17" i="7"/>
  <c r="V17" i="7"/>
  <c r="U17" i="7"/>
  <c r="T17" i="7"/>
  <c r="S17" i="7"/>
  <c r="R17" i="7"/>
  <c r="O17" i="7"/>
  <c r="AB16" i="7"/>
  <c r="AA16" i="7"/>
  <c r="Z16" i="7"/>
  <c r="Y16" i="7"/>
  <c r="X16" i="7"/>
  <c r="W16" i="7"/>
  <c r="V16" i="7"/>
  <c r="U16" i="7"/>
  <c r="T16" i="7"/>
  <c r="S16" i="7"/>
  <c r="R16" i="7"/>
  <c r="O16" i="7"/>
  <c r="AB15" i="7"/>
  <c r="AA15" i="7"/>
  <c r="Z15" i="7"/>
  <c r="Y15" i="7"/>
  <c r="X15" i="7"/>
  <c r="W15" i="7"/>
  <c r="V15" i="7"/>
  <c r="U15" i="7"/>
  <c r="T15" i="7"/>
  <c r="S15" i="7"/>
  <c r="R15" i="7"/>
  <c r="O15" i="7"/>
  <c r="R37" i="6"/>
  <c r="S37" i="6"/>
  <c r="T37" i="6"/>
  <c r="U37" i="6"/>
  <c r="V37" i="6"/>
  <c r="W37" i="6"/>
  <c r="X37" i="6"/>
  <c r="Y37" i="6"/>
  <c r="Z37" i="6"/>
  <c r="AA37" i="6"/>
  <c r="AB37" i="6"/>
  <c r="R38" i="6"/>
  <c r="S38" i="6"/>
  <c r="T38" i="6"/>
  <c r="U38" i="6"/>
  <c r="V38" i="6"/>
  <c r="W38" i="6"/>
  <c r="X38" i="6"/>
  <c r="Y38" i="6"/>
  <c r="Z38" i="6"/>
  <c r="AA38" i="6"/>
  <c r="AB38" i="6"/>
  <c r="R39" i="6"/>
  <c r="S39" i="6"/>
  <c r="T39" i="6"/>
  <c r="U39" i="6"/>
  <c r="V39" i="6"/>
  <c r="W39" i="6"/>
  <c r="X39" i="6"/>
  <c r="Y39" i="6"/>
  <c r="AA39" i="6"/>
  <c r="AB39" i="6"/>
  <c r="R40" i="6"/>
  <c r="S40" i="6"/>
  <c r="T40" i="6"/>
  <c r="U40" i="6"/>
  <c r="W40" i="6"/>
  <c r="X40" i="6"/>
  <c r="Y40" i="6"/>
  <c r="AA40" i="6"/>
  <c r="AB40" i="6"/>
  <c r="S41" i="6"/>
  <c r="U41" i="6"/>
  <c r="Y41" i="6"/>
  <c r="AA41" i="6"/>
  <c r="AB41" i="6"/>
  <c r="S42" i="6"/>
  <c r="Y42" i="6"/>
  <c r="Y43" i="6"/>
  <c r="AB36" i="6"/>
  <c r="AA36" i="6"/>
  <c r="Z36" i="6"/>
  <c r="Y36" i="6"/>
  <c r="X36" i="6"/>
  <c r="W36" i="6"/>
  <c r="V36" i="6"/>
  <c r="U36" i="6"/>
  <c r="T36" i="6"/>
  <c r="S36" i="6"/>
  <c r="R36" i="6"/>
  <c r="AB35" i="6"/>
  <c r="AA35" i="6"/>
  <c r="Z35" i="6"/>
  <c r="Y35" i="6"/>
  <c r="X35" i="6"/>
  <c r="W35" i="6"/>
  <c r="V35" i="6"/>
  <c r="U35" i="6"/>
  <c r="T35" i="6"/>
  <c r="S35" i="6"/>
  <c r="R35" i="6"/>
  <c r="AB34" i="6"/>
  <c r="AA34" i="6"/>
  <c r="Z34" i="6"/>
  <c r="Y34" i="6"/>
  <c r="X34" i="6"/>
  <c r="W34" i="6"/>
  <c r="V34" i="6"/>
  <c r="U34" i="6"/>
  <c r="T34" i="6"/>
  <c r="S34" i="6"/>
  <c r="R34" i="6"/>
  <c r="AB33" i="6"/>
  <c r="AA33" i="6"/>
  <c r="Z33" i="6"/>
  <c r="Y33" i="6"/>
  <c r="X33" i="6"/>
  <c r="W33" i="6"/>
  <c r="V33" i="6"/>
  <c r="U33" i="6"/>
  <c r="T33" i="6"/>
  <c r="S33" i="6"/>
  <c r="R33" i="6"/>
  <c r="AB32" i="6"/>
  <c r="AA32" i="6"/>
  <c r="Z32" i="6"/>
  <c r="Y32" i="6"/>
  <c r="X32" i="6"/>
  <c r="W32" i="6"/>
  <c r="V32" i="6"/>
  <c r="U32" i="6"/>
  <c r="T32" i="6"/>
  <c r="S32" i="6"/>
  <c r="R32" i="6"/>
  <c r="AB31" i="6"/>
  <c r="AA31" i="6"/>
  <c r="Z31" i="6"/>
  <c r="Y31" i="6"/>
  <c r="X31" i="6"/>
  <c r="W31" i="6"/>
  <c r="V31" i="6"/>
  <c r="U31" i="6"/>
  <c r="T31" i="6"/>
  <c r="S31" i="6"/>
  <c r="R31" i="6"/>
  <c r="AB30" i="6"/>
  <c r="AA30" i="6"/>
  <c r="Z30" i="6"/>
  <c r="Y30" i="6"/>
  <c r="X30" i="6"/>
  <c r="W30" i="6"/>
  <c r="V30" i="6"/>
  <c r="U30" i="6"/>
  <c r="T30" i="6"/>
  <c r="S30" i="6"/>
  <c r="R30" i="6"/>
  <c r="AB29" i="6"/>
  <c r="AA29" i="6"/>
  <c r="Z29" i="6"/>
  <c r="Y29" i="6"/>
  <c r="X29" i="6"/>
  <c r="W29" i="6"/>
  <c r="V29" i="6"/>
  <c r="U29" i="6"/>
  <c r="T29" i="6"/>
  <c r="S29" i="6"/>
  <c r="R29" i="6"/>
  <c r="AB28" i="6"/>
  <c r="AA28" i="6"/>
  <c r="Z28" i="6"/>
  <c r="Y28" i="6"/>
  <c r="X28" i="6"/>
  <c r="W28" i="6"/>
  <c r="V28" i="6"/>
  <c r="U28" i="6"/>
  <c r="T28" i="6"/>
  <c r="S28" i="6"/>
  <c r="R28" i="6"/>
  <c r="AB27" i="6"/>
  <c r="AA27" i="6"/>
  <c r="Z27" i="6"/>
  <c r="Y27" i="6"/>
  <c r="X27" i="6"/>
  <c r="W27" i="6"/>
  <c r="V27" i="6"/>
  <c r="U27" i="6"/>
  <c r="T27" i="6"/>
  <c r="S27" i="6"/>
  <c r="R27" i="6"/>
  <c r="AB26" i="6"/>
  <c r="AA26" i="6"/>
  <c r="Z26" i="6"/>
  <c r="Y26" i="6"/>
  <c r="X26" i="6"/>
  <c r="W26" i="6"/>
  <c r="V26" i="6"/>
  <c r="U26" i="6"/>
  <c r="T26" i="6"/>
  <c r="S26" i="6"/>
  <c r="R26" i="6"/>
  <c r="AB25" i="6"/>
  <c r="AA25" i="6"/>
  <c r="Z25" i="6"/>
  <c r="Y25" i="6"/>
  <c r="X25" i="6"/>
  <c r="W25" i="6"/>
  <c r="V25" i="6"/>
  <c r="U25" i="6"/>
  <c r="T25" i="6"/>
  <c r="S25" i="6"/>
  <c r="R25" i="6"/>
  <c r="O25" i="6"/>
  <c r="AB24" i="6"/>
  <c r="AA24" i="6"/>
  <c r="Z24" i="6"/>
  <c r="Y24" i="6"/>
  <c r="X24" i="6"/>
  <c r="W24" i="6"/>
  <c r="V24" i="6"/>
  <c r="U24" i="6"/>
  <c r="T24" i="6"/>
  <c r="S24" i="6"/>
  <c r="R24" i="6"/>
  <c r="O24" i="6"/>
  <c r="AB23" i="6"/>
  <c r="AA23" i="6"/>
  <c r="Z23" i="6"/>
  <c r="Y23" i="6"/>
  <c r="X23" i="6"/>
  <c r="W23" i="6"/>
  <c r="V23" i="6"/>
  <c r="U23" i="6"/>
  <c r="T23" i="6"/>
  <c r="S23" i="6"/>
  <c r="R23" i="6"/>
  <c r="O23" i="6"/>
  <c r="AB22" i="6"/>
  <c r="AA22" i="6"/>
  <c r="Z22" i="6"/>
  <c r="Y22" i="6"/>
  <c r="X22" i="6"/>
  <c r="W22" i="6"/>
  <c r="V22" i="6"/>
  <c r="U22" i="6"/>
  <c r="T22" i="6"/>
  <c r="S22" i="6"/>
  <c r="R22" i="6"/>
  <c r="O22" i="6"/>
  <c r="AB21" i="6"/>
  <c r="AA21" i="6"/>
  <c r="Z21" i="6"/>
  <c r="Y21" i="6"/>
  <c r="X21" i="6"/>
  <c r="W21" i="6"/>
  <c r="V21" i="6"/>
  <c r="U21" i="6"/>
  <c r="T21" i="6"/>
  <c r="S21" i="6"/>
  <c r="R21" i="6"/>
  <c r="O21" i="6"/>
  <c r="AB20" i="6"/>
  <c r="AA20" i="6"/>
  <c r="Z20" i="6"/>
  <c r="Y20" i="6"/>
  <c r="X20" i="6"/>
  <c r="W20" i="6"/>
  <c r="V20" i="6"/>
  <c r="U20" i="6"/>
  <c r="T20" i="6"/>
  <c r="S20" i="6"/>
  <c r="R20" i="6"/>
  <c r="O20" i="6"/>
  <c r="AB19" i="6"/>
  <c r="AA19" i="6"/>
  <c r="Z19" i="6"/>
  <c r="Y19" i="6"/>
  <c r="X19" i="6"/>
  <c r="W19" i="6"/>
  <c r="V19" i="6"/>
  <c r="U19" i="6"/>
  <c r="T19" i="6"/>
  <c r="S19" i="6"/>
  <c r="R19" i="6"/>
  <c r="O19" i="6"/>
  <c r="AB18" i="6"/>
  <c r="AA18" i="6"/>
  <c r="Z18" i="6"/>
  <c r="Y18" i="6"/>
  <c r="X18" i="6"/>
  <c r="W18" i="6"/>
  <c r="V18" i="6"/>
  <c r="U18" i="6"/>
  <c r="T18" i="6"/>
  <c r="S18" i="6"/>
  <c r="R18" i="6"/>
  <c r="O18" i="6"/>
  <c r="AB17" i="6"/>
  <c r="AA17" i="6"/>
  <c r="Z17" i="6"/>
  <c r="Y17" i="6"/>
  <c r="X17" i="6"/>
  <c r="W17" i="6"/>
  <c r="V17" i="6"/>
  <c r="U17" i="6"/>
  <c r="T17" i="6"/>
  <c r="S17" i="6"/>
  <c r="R17" i="6"/>
  <c r="O17" i="6"/>
  <c r="AB16" i="6"/>
  <c r="AA16" i="6"/>
  <c r="Z16" i="6"/>
  <c r="Y16" i="6"/>
  <c r="X16" i="6"/>
  <c r="W16" i="6"/>
  <c r="V16" i="6"/>
  <c r="U16" i="6"/>
  <c r="T16" i="6"/>
  <c r="S16" i="6"/>
  <c r="R16" i="6"/>
  <c r="O16" i="6"/>
  <c r="AB15" i="6"/>
  <c r="AA15" i="6"/>
  <c r="Z15" i="6"/>
  <c r="Y15" i="6"/>
  <c r="X15" i="6"/>
  <c r="W15" i="6"/>
  <c r="V15" i="6"/>
  <c r="U15" i="6"/>
  <c r="T15" i="6"/>
  <c r="S15" i="6"/>
  <c r="R15" i="6"/>
  <c r="O15" i="6"/>
  <c r="R16" i="5"/>
  <c r="S16" i="5"/>
  <c r="T16" i="5"/>
  <c r="U16" i="5"/>
  <c r="V16" i="5"/>
  <c r="W16" i="5"/>
  <c r="X16" i="5"/>
  <c r="Y16" i="5"/>
  <c r="Z16" i="5"/>
  <c r="AA16" i="5"/>
  <c r="AB16" i="5"/>
  <c r="R17" i="5"/>
  <c r="S17" i="5"/>
  <c r="T17" i="5"/>
  <c r="U17" i="5"/>
  <c r="V17" i="5"/>
  <c r="W17" i="5"/>
  <c r="X17" i="5"/>
  <c r="Y17" i="5"/>
  <c r="Z17" i="5"/>
  <c r="AA17" i="5"/>
  <c r="AB17" i="5"/>
  <c r="R18" i="5"/>
  <c r="S18" i="5"/>
  <c r="T18" i="5"/>
  <c r="U18" i="5"/>
  <c r="V18" i="5"/>
  <c r="W18" i="5"/>
  <c r="X18" i="5"/>
  <c r="Y18" i="5"/>
  <c r="Z18" i="5"/>
  <c r="AA18" i="5"/>
  <c r="AB18" i="5"/>
  <c r="R19" i="5"/>
  <c r="S19" i="5"/>
  <c r="T19" i="5"/>
  <c r="U19" i="5"/>
  <c r="V19" i="5"/>
  <c r="W19" i="5"/>
  <c r="X19" i="5"/>
  <c r="Y19" i="5"/>
  <c r="Z19" i="5"/>
  <c r="AA19" i="5"/>
  <c r="AB19" i="5"/>
  <c r="R20" i="5"/>
  <c r="S20" i="5"/>
  <c r="T20" i="5"/>
  <c r="U20" i="5"/>
  <c r="V20" i="5"/>
  <c r="W20" i="5"/>
  <c r="X20" i="5"/>
  <c r="Y20" i="5"/>
  <c r="Z20" i="5"/>
  <c r="AA20" i="5"/>
  <c r="AB20" i="5"/>
  <c r="R21" i="5"/>
  <c r="S21" i="5"/>
  <c r="T21" i="5"/>
  <c r="U21" i="5"/>
  <c r="V21" i="5"/>
  <c r="W21" i="5"/>
  <c r="X21" i="5"/>
  <c r="Y21" i="5"/>
  <c r="Z21" i="5"/>
  <c r="AA21" i="5"/>
  <c r="AB21" i="5"/>
  <c r="R22" i="5"/>
  <c r="S22" i="5"/>
  <c r="T22" i="5"/>
  <c r="U22" i="5"/>
  <c r="V22" i="5"/>
  <c r="W22" i="5"/>
  <c r="X22" i="5"/>
  <c r="Y22" i="5"/>
  <c r="Z22" i="5"/>
  <c r="AA22" i="5"/>
  <c r="AB22" i="5"/>
  <c r="R23" i="5"/>
  <c r="S23" i="5"/>
  <c r="T23" i="5"/>
  <c r="U23" i="5"/>
  <c r="V23" i="5"/>
  <c r="W23" i="5"/>
  <c r="X23" i="5"/>
  <c r="Y23" i="5"/>
  <c r="Z23" i="5"/>
  <c r="AA23" i="5"/>
  <c r="AB23" i="5"/>
  <c r="R24" i="5"/>
  <c r="S24" i="5"/>
  <c r="T24" i="5"/>
  <c r="U24" i="5"/>
  <c r="V24" i="5"/>
  <c r="W24" i="5"/>
  <c r="X24" i="5"/>
  <c r="Y24" i="5"/>
  <c r="Z24" i="5"/>
  <c r="AA24" i="5"/>
  <c r="AB24" i="5"/>
  <c r="R25" i="5"/>
  <c r="S25" i="5"/>
  <c r="T25" i="5"/>
  <c r="U25" i="5"/>
  <c r="V25" i="5"/>
  <c r="W25" i="5"/>
  <c r="X25" i="5"/>
  <c r="Y25" i="5"/>
  <c r="Z25" i="5"/>
  <c r="AA25" i="5"/>
  <c r="AB25" i="5"/>
  <c r="R26" i="5"/>
  <c r="S26" i="5"/>
  <c r="T26" i="5"/>
  <c r="U26" i="5"/>
  <c r="V26" i="5"/>
  <c r="W26" i="5"/>
  <c r="X26" i="5"/>
  <c r="Y26" i="5"/>
  <c r="Z26" i="5"/>
  <c r="AA26" i="5"/>
  <c r="AB26" i="5"/>
  <c r="R27" i="5"/>
  <c r="S27" i="5"/>
  <c r="T27" i="5"/>
  <c r="U27" i="5"/>
  <c r="V27" i="5"/>
  <c r="W27" i="5"/>
  <c r="X27" i="5"/>
  <c r="Y27" i="5"/>
  <c r="Z27" i="5"/>
  <c r="AA27" i="5"/>
  <c r="AB27" i="5"/>
  <c r="R28" i="5"/>
  <c r="S28" i="5"/>
  <c r="T28" i="5"/>
  <c r="U28" i="5"/>
  <c r="V28" i="5"/>
  <c r="W28" i="5"/>
  <c r="X28" i="5"/>
  <c r="Y28" i="5"/>
  <c r="Z28" i="5"/>
  <c r="AA28" i="5"/>
  <c r="AB28" i="5"/>
  <c r="R29" i="5"/>
  <c r="S29" i="5"/>
  <c r="T29" i="5"/>
  <c r="U29" i="5"/>
  <c r="V29" i="5"/>
  <c r="W29" i="5"/>
  <c r="X29" i="5"/>
  <c r="Y29" i="5"/>
  <c r="Z29" i="5"/>
  <c r="AA29" i="5"/>
  <c r="AB29" i="5"/>
  <c r="R30" i="5"/>
  <c r="S30" i="5"/>
  <c r="T30" i="5"/>
  <c r="U30" i="5"/>
  <c r="V30" i="5"/>
  <c r="W30" i="5"/>
  <c r="X30" i="5"/>
  <c r="Y30" i="5"/>
  <c r="Z30" i="5"/>
  <c r="AA30" i="5"/>
  <c r="AB30" i="5"/>
  <c r="R31" i="5"/>
  <c r="S31" i="5"/>
  <c r="T31" i="5"/>
  <c r="U31" i="5"/>
  <c r="V31" i="5"/>
  <c r="W31" i="5"/>
  <c r="X31" i="5"/>
  <c r="Y31" i="5"/>
  <c r="Z31" i="5"/>
  <c r="AA31" i="5"/>
  <c r="AB31" i="5"/>
  <c r="R32" i="5"/>
  <c r="S32" i="5"/>
  <c r="T32" i="5"/>
  <c r="U32" i="5"/>
  <c r="V32" i="5"/>
  <c r="W32" i="5"/>
  <c r="X32" i="5"/>
  <c r="Y32" i="5"/>
  <c r="Z32" i="5"/>
  <c r="AA32" i="5"/>
  <c r="AB32" i="5"/>
  <c r="R33" i="5"/>
  <c r="S33" i="5"/>
  <c r="T33" i="5"/>
  <c r="U33" i="5"/>
  <c r="V33" i="5"/>
  <c r="W33" i="5"/>
  <c r="X33" i="5"/>
  <c r="Y33" i="5"/>
  <c r="Z33" i="5"/>
  <c r="AA33" i="5"/>
  <c r="AB33" i="5"/>
  <c r="R34" i="5"/>
  <c r="S34" i="5"/>
  <c r="T34" i="5"/>
  <c r="U34" i="5"/>
  <c r="V34" i="5"/>
  <c r="W34" i="5"/>
  <c r="X34" i="5"/>
  <c r="Y34" i="5"/>
  <c r="Z34" i="5"/>
  <c r="AA34" i="5"/>
  <c r="AB34" i="5"/>
  <c r="R35" i="5"/>
  <c r="S35" i="5"/>
  <c r="T35" i="5"/>
  <c r="U35" i="5"/>
  <c r="V35" i="5"/>
  <c r="W35" i="5"/>
  <c r="X35" i="5"/>
  <c r="Y35" i="5"/>
  <c r="Z35" i="5"/>
  <c r="AA35" i="5"/>
  <c r="AB35" i="5"/>
  <c r="R36" i="5"/>
  <c r="S36" i="5"/>
  <c r="T36" i="5"/>
  <c r="U36" i="5"/>
  <c r="V36" i="5"/>
  <c r="W36" i="5"/>
  <c r="X36" i="5"/>
  <c r="Y36" i="5"/>
  <c r="Z36" i="5"/>
  <c r="AA36" i="5"/>
  <c r="AB36" i="5"/>
  <c r="R37" i="5"/>
  <c r="S37" i="5"/>
  <c r="T37" i="5"/>
  <c r="U37" i="5"/>
  <c r="V37" i="5"/>
  <c r="W37" i="5"/>
  <c r="X37" i="5"/>
  <c r="Y37" i="5"/>
  <c r="Z37" i="5"/>
  <c r="AA37" i="5"/>
  <c r="AB37" i="5"/>
  <c r="R38" i="5"/>
  <c r="S38" i="5"/>
  <c r="T38" i="5"/>
  <c r="V38" i="5"/>
  <c r="W38" i="5"/>
  <c r="X38" i="5"/>
  <c r="Y38" i="5"/>
  <c r="Z38" i="5"/>
  <c r="AA38" i="5"/>
  <c r="AB38" i="5"/>
  <c r="R39" i="5"/>
  <c r="S39" i="5"/>
  <c r="T39" i="5"/>
  <c r="V39" i="5"/>
  <c r="W39" i="5"/>
  <c r="X39" i="5"/>
  <c r="Y39" i="5"/>
  <c r="Z39" i="5"/>
  <c r="AA39" i="5"/>
  <c r="AB39" i="5"/>
  <c r="R40" i="5"/>
  <c r="S40" i="5"/>
  <c r="T40" i="5"/>
  <c r="V40" i="5"/>
  <c r="W40" i="5"/>
  <c r="X40" i="5"/>
  <c r="Y40" i="5"/>
  <c r="Z40" i="5"/>
  <c r="AA40" i="5"/>
  <c r="AB40" i="5"/>
  <c r="R41" i="5"/>
  <c r="S41" i="5"/>
  <c r="T41" i="5"/>
  <c r="V41" i="5"/>
  <c r="W41" i="5"/>
  <c r="X41" i="5"/>
  <c r="Y41" i="5"/>
  <c r="Z41" i="5"/>
  <c r="AA41" i="5"/>
  <c r="R42" i="5"/>
  <c r="S42" i="5"/>
  <c r="T42" i="5"/>
  <c r="W42" i="5"/>
  <c r="X42" i="5"/>
  <c r="Y42" i="5"/>
  <c r="AA42" i="5"/>
  <c r="R43" i="5"/>
  <c r="S43" i="5"/>
  <c r="T43" i="5"/>
  <c r="W43" i="5"/>
  <c r="X43" i="5"/>
  <c r="AA43" i="5"/>
  <c r="W44" i="5"/>
  <c r="X44" i="5"/>
  <c r="S15" i="5"/>
  <c r="O25" i="5"/>
  <c r="O24" i="5"/>
  <c r="O23" i="5"/>
  <c r="O22" i="5"/>
  <c r="O21" i="5"/>
  <c r="O20" i="5"/>
  <c r="O19" i="5"/>
  <c r="O18" i="5"/>
  <c r="O17" i="5"/>
  <c r="O16" i="5"/>
  <c r="AB15" i="5"/>
  <c r="AA15" i="5"/>
  <c r="Z15" i="5"/>
  <c r="Y15" i="5"/>
  <c r="X15" i="5"/>
  <c r="W15" i="5"/>
  <c r="V15" i="5"/>
  <c r="U15" i="5"/>
  <c r="T15" i="5"/>
  <c r="R15" i="5"/>
  <c r="O15" i="5"/>
  <c r="S45" i="4"/>
  <c r="R45" i="4"/>
  <c r="W46" i="4"/>
  <c r="O25" i="4"/>
  <c r="AB24" i="4"/>
  <c r="O24" i="4"/>
  <c r="AB23" i="4"/>
  <c r="O23" i="4"/>
  <c r="AB22" i="4"/>
  <c r="O22" i="4"/>
  <c r="AB21" i="4"/>
  <c r="O21" i="4"/>
  <c r="AB20" i="4"/>
  <c r="R20" i="4"/>
  <c r="O20" i="4"/>
  <c r="AB19" i="4"/>
  <c r="R19" i="4"/>
  <c r="O19" i="4"/>
  <c r="AB18" i="4"/>
  <c r="X18" i="4"/>
  <c r="W18" i="4"/>
  <c r="R18" i="4"/>
  <c r="O18" i="4"/>
  <c r="AB17" i="4"/>
  <c r="AA17" i="4"/>
  <c r="X17" i="4"/>
  <c r="W17" i="4"/>
  <c r="V17" i="4"/>
  <c r="U17" i="4"/>
  <c r="T17" i="4"/>
  <c r="R17" i="4"/>
  <c r="O17" i="4"/>
  <c r="AB16" i="4"/>
  <c r="AA16" i="4"/>
  <c r="Z16" i="4"/>
  <c r="Z46" i="4" s="1"/>
  <c r="Y16" i="4"/>
  <c r="X16" i="4"/>
  <c r="X45" i="4" s="1"/>
  <c r="W16" i="4"/>
  <c r="V16" i="4"/>
  <c r="U16" i="4"/>
  <c r="T16" i="4"/>
  <c r="R16" i="4"/>
  <c r="O16" i="4"/>
  <c r="AB15" i="4"/>
  <c r="AB46" i="4" s="1"/>
  <c r="AA15" i="4"/>
  <c r="AA46" i="4" s="1"/>
  <c r="Z15" i="4"/>
  <c r="Y15" i="4"/>
  <c r="Y46" i="4" s="1"/>
  <c r="X15" i="4"/>
  <c r="X46" i="4" s="1"/>
  <c r="W15" i="4"/>
  <c r="V15" i="4"/>
  <c r="V45" i="4" s="1"/>
  <c r="U15" i="4"/>
  <c r="U45" i="4" s="1"/>
  <c r="T15" i="4"/>
  <c r="R15" i="4"/>
  <c r="O15" i="4"/>
  <c r="AB44" i="3"/>
  <c r="AB43" i="3"/>
  <c r="AB42" i="3"/>
  <c r="W42" i="3"/>
  <c r="AB41" i="3"/>
  <c r="Z41" i="3"/>
  <c r="W41" i="3"/>
  <c r="S41" i="3"/>
  <c r="AB40" i="3"/>
  <c r="AA40" i="3"/>
  <c r="Z40" i="3"/>
  <c r="W40" i="3"/>
  <c r="V40" i="3"/>
  <c r="U40" i="3"/>
  <c r="T40" i="3"/>
  <c r="S40" i="3"/>
  <c r="AB39" i="3"/>
  <c r="AA39" i="3"/>
  <c r="Z39" i="3"/>
  <c r="Y39" i="3"/>
  <c r="W39" i="3"/>
  <c r="V39" i="3"/>
  <c r="U39" i="3"/>
  <c r="T39" i="3"/>
  <c r="S39" i="3"/>
  <c r="R39" i="3"/>
  <c r="AB38" i="3"/>
  <c r="AA38" i="3"/>
  <c r="Z38" i="3"/>
  <c r="Y38" i="3"/>
  <c r="X38" i="3"/>
  <c r="W38" i="3"/>
  <c r="V38" i="3"/>
  <c r="U38" i="3"/>
  <c r="T38" i="3"/>
  <c r="S38" i="3"/>
  <c r="R38" i="3"/>
  <c r="AB37" i="3"/>
  <c r="AA37" i="3"/>
  <c r="Z37" i="3"/>
  <c r="Y37" i="3"/>
  <c r="X37" i="3"/>
  <c r="W37" i="3"/>
  <c r="V37" i="3"/>
  <c r="U37" i="3"/>
  <c r="T37" i="3"/>
  <c r="S37" i="3"/>
  <c r="R37" i="3"/>
  <c r="AB36" i="3"/>
  <c r="AA36" i="3"/>
  <c r="Z36" i="3"/>
  <c r="Y36" i="3"/>
  <c r="X36" i="3"/>
  <c r="W36" i="3"/>
  <c r="V36" i="3"/>
  <c r="U36" i="3"/>
  <c r="T36" i="3"/>
  <c r="S36" i="3"/>
  <c r="R36" i="3"/>
  <c r="AB35" i="3"/>
  <c r="AA35" i="3"/>
  <c r="Z35" i="3"/>
  <c r="Y35" i="3"/>
  <c r="X35" i="3"/>
  <c r="W35" i="3"/>
  <c r="V35" i="3"/>
  <c r="U35" i="3"/>
  <c r="T35" i="3"/>
  <c r="S35" i="3"/>
  <c r="R35" i="3"/>
  <c r="AB34" i="3"/>
  <c r="AA34" i="3"/>
  <c r="Z34" i="3"/>
  <c r="Y34" i="3"/>
  <c r="X34" i="3"/>
  <c r="W34" i="3"/>
  <c r="V34" i="3"/>
  <c r="U34" i="3"/>
  <c r="T34" i="3"/>
  <c r="S34" i="3"/>
  <c r="R34" i="3"/>
  <c r="AB33" i="3"/>
  <c r="AA33" i="3"/>
  <c r="Z33" i="3"/>
  <c r="Y33" i="3"/>
  <c r="X33" i="3"/>
  <c r="W33" i="3"/>
  <c r="V33" i="3"/>
  <c r="U33" i="3"/>
  <c r="T33" i="3"/>
  <c r="S33" i="3"/>
  <c r="R33" i="3"/>
  <c r="AB32" i="3"/>
  <c r="AA32" i="3"/>
  <c r="Z32" i="3"/>
  <c r="Y32" i="3"/>
  <c r="X32" i="3"/>
  <c r="W32" i="3"/>
  <c r="V32" i="3"/>
  <c r="U32" i="3"/>
  <c r="T32" i="3"/>
  <c r="S32" i="3"/>
  <c r="R32" i="3"/>
  <c r="AB31" i="3"/>
  <c r="AA31" i="3"/>
  <c r="Z31" i="3"/>
  <c r="Y31" i="3"/>
  <c r="X31" i="3"/>
  <c r="W31" i="3"/>
  <c r="V31" i="3"/>
  <c r="U31" i="3"/>
  <c r="T31" i="3"/>
  <c r="S31" i="3"/>
  <c r="R31" i="3"/>
  <c r="AB30" i="3"/>
  <c r="AA30" i="3"/>
  <c r="Z30" i="3"/>
  <c r="Y30" i="3"/>
  <c r="X30" i="3"/>
  <c r="W30" i="3"/>
  <c r="V30" i="3"/>
  <c r="U30" i="3"/>
  <c r="T30" i="3"/>
  <c r="S30" i="3"/>
  <c r="R30" i="3"/>
  <c r="AB29" i="3"/>
  <c r="AA29" i="3"/>
  <c r="Z29" i="3"/>
  <c r="Y29" i="3"/>
  <c r="X29" i="3"/>
  <c r="W29" i="3"/>
  <c r="V29" i="3"/>
  <c r="U29" i="3"/>
  <c r="T29" i="3"/>
  <c r="S29" i="3"/>
  <c r="R29" i="3"/>
  <c r="AB28" i="3"/>
  <c r="AA28" i="3"/>
  <c r="Z28" i="3"/>
  <c r="Y28" i="3"/>
  <c r="X28" i="3"/>
  <c r="W28" i="3"/>
  <c r="V28" i="3"/>
  <c r="U28" i="3"/>
  <c r="T28" i="3"/>
  <c r="S28" i="3"/>
  <c r="R28" i="3"/>
  <c r="AB27" i="3"/>
  <c r="AA27" i="3"/>
  <c r="Z27" i="3"/>
  <c r="Y27" i="3"/>
  <c r="X27" i="3"/>
  <c r="W27" i="3"/>
  <c r="V27" i="3"/>
  <c r="U27" i="3"/>
  <c r="T27" i="3"/>
  <c r="S27" i="3"/>
  <c r="R27" i="3"/>
  <c r="AB26" i="3"/>
  <c r="AA26" i="3"/>
  <c r="Z26" i="3"/>
  <c r="Y26" i="3"/>
  <c r="X26" i="3"/>
  <c r="W26" i="3"/>
  <c r="V26" i="3"/>
  <c r="U26" i="3"/>
  <c r="T26" i="3"/>
  <c r="S26" i="3"/>
  <c r="R26" i="3"/>
  <c r="AB25" i="3"/>
  <c r="AA25" i="3"/>
  <c r="Z25" i="3"/>
  <c r="Y25" i="3"/>
  <c r="X25" i="3"/>
  <c r="W25" i="3"/>
  <c r="V25" i="3"/>
  <c r="U25" i="3"/>
  <c r="T25" i="3"/>
  <c r="S25" i="3"/>
  <c r="R25" i="3"/>
  <c r="O25" i="3"/>
  <c r="AB24" i="3"/>
  <c r="AA24" i="3"/>
  <c r="Z24" i="3"/>
  <c r="Y24" i="3"/>
  <c r="X24" i="3"/>
  <c r="W24" i="3"/>
  <c r="V24" i="3"/>
  <c r="U24" i="3"/>
  <c r="T24" i="3"/>
  <c r="S24" i="3"/>
  <c r="R24" i="3"/>
  <c r="O24" i="3"/>
  <c r="AB23" i="3"/>
  <c r="AA23" i="3"/>
  <c r="Z23" i="3"/>
  <c r="Y23" i="3"/>
  <c r="X23" i="3"/>
  <c r="W23" i="3"/>
  <c r="V23" i="3"/>
  <c r="U23" i="3"/>
  <c r="T23" i="3"/>
  <c r="S23" i="3"/>
  <c r="R23" i="3"/>
  <c r="O23" i="3"/>
  <c r="AB22" i="3"/>
  <c r="AA22" i="3"/>
  <c r="Z22" i="3"/>
  <c r="Y22" i="3"/>
  <c r="X22" i="3"/>
  <c r="W22" i="3"/>
  <c r="V22" i="3"/>
  <c r="U22" i="3"/>
  <c r="T22" i="3"/>
  <c r="S22" i="3"/>
  <c r="R22" i="3"/>
  <c r="O22" i="3"/>
  <c r="AB21" i="3"/>
  <c r="AA21" i="3"/>
  <c r="Z21" i="3"/>
  <c r="Y21" i="3"/>
  <c r="X21" i="3"/>
  <c r="W21" i="3"/>
  <c r="V21" i="3"/>
  <c r="U21" i="3"/>
  <c r="T21" i="3"/>
  <c r="S21" i="3"/>
  <c r="R21" i="3"/>
  <c r="O21" i="3"/>
  <c r="AB20" i="3"/>
  <c r="AA20" i="3"/>
  <c r="Z20" i="3"/>
  <c r="Y20" i="3"/>
  <c r="X20" i="3"/>
  <c r="W20" i="3"/>
  <c r="V20" i="3"/>
  <c r="U20" i="3"/>
  <c r="T20" i="3"/>
  <c r="S20" i="3"/>
  <c r="R20" i="3"/>
  <c r="O20" i="3"/>
  <c r="AB19" i="3"/>
  <c r="AA19" i="3"/>
  <c r="Z19" i="3"/>
  <c r="Y19" i="3"/>
  <c r="X19" i="3"/>
  <c r="W19" i="3"/>
  <c r="V19" i="3"/>
  <c r="U19" i="3"/>
  <c r="T19" i="3"/>
  <c r="S19" i="3"/>
  <c r="R19" i="3"/>
  <c r="O19" i="3"/>
  <c r="AB18" i="3"/>
  <c r="AA18" i="3"/>
  <c r="Z18" i="3"/>
  <c r="Y18" i="3"/>
  <c r="X18" i="3"/>
  <c r="W18" i="3"/>
  <c r="V18" i="3"/>
  <c r="U18" i="3"/>
  <c r="T18" i="3"/>
  <c r="S18" i="3"/>
  <c r="R18" i="3"/>
  <c r="O18" i="3"/>
  <c r="AB17" i="3"/>
  <c r="AA17" i="3"/>
  <c r="Z17" i="3"/>
  <c r="Y17" i="3"/>
  <c r="X17" i="3"/>
  <c r="W17" i="3"/>
  <c r="V17" i="3"/>
  <c r="U17" i="3"/>
  <c r="T17" i="3"/>
  <c r="S17" i="3"/>
  <c r="R17" i="3"/>
  <c r="O17" i="3"/>
  <c r="AB16" i="3"/>
  <c r="AA16" i="3"/>
  <c r="Z16" i="3"/>
  <c r="Y16" i="3"/>
  <c r="X16" i="3"/>
  <c r="W16" i="3"/>
  <c r="V16" i="3"/>
  <c r="U16" i="3"/>
  <c r="T16" i="3"/>
  <c r="S16" i="3"/>
  <c r="R16" i="3"/>
  <c r="O16" i="3"/>
  <c r="AB15" i="3"/>
  <c r="AA15" i="3"/>
  <c r="Z15" i="3"/>
  <c r="Y15" i="3"/>
  <c r="X15" i="3"/>
  <c r="W15" i="3"/>
  <c r="V15" i="3"/>
  <c r="U15" i="3"/>
  <c r="T15" i="3"/>
  <c r="S15" i="3"/>
  <c r="R15" i="3"/>
  <c r="O15" i="3"/>
  <c r="R26" i="2"/>
  <c r="S26" i="2"/>
  <c r="T26" i="2"/>
  <c r="U26" i="2"/>
  <c r="V26" i="2"/>
  <c r="W26" i="2"/>
  <c r="X26" i="2"/>
  <c r="Y26" i="2"/>
  <c r="Z26" i="2"/>
  <c r="AA26" i="2"/>
  <c r="AB26" i="2"/>
  <c r="R27" i="2"/>
  <c r="S27" i="2"/>
  <c r="T27" i="2"/>
  <c r="U27" i="2"/>
  <c r="V27" i="2"/>
  <c r="W27" i="2"/>
  <c r="X27" i="2"/>
  <c r="Y27" i="2"/>
  <c r="Z27" i="2"/>
  <c r="AA27" i="2"/>
  <c r="AB27" i="2"/>
  <c r="R28" i="2"/>
  <c r="S28" i="2"/>
  <c r="T28" i="2"/>
  <c r="U28" i="2"/>
  <c r="V28" i="2"/>
  <c r="W28" i="2"/>
  <c r="X28" i="2"/>
  <c r="Y28" i="2"/>
  <c r="Z28" i="2"/>
  <c r="AA28" i="2"/>
  <c r="AB28" i="2"/>
  <c r="R29" i="2"/>
  <c r="S29" i="2"/>
  <c r="T29" i="2"/>
  <c r="U29" i="2"/>
  <c r="V29" i="2"/>
  <c r="W29" i="2"/>
  <c r="X29" i="2"/>
  <c r="Y29" i="2"/>
  <c r="Z29" i="2"/>
  <c r="AA29" i="2"/>
  <c r="AB29" i="2"/>
  <c r="R30" i="2"/>
  <c r="S30" i="2"/>
  <c r="T30" i="2"/>
  <c r="U30" i="2"/>
  <c r="V30" i="2"/>
  <c r="W30" i="2"/>
  <c r="X30" i="2"/>
  <c r="Y30" i="2"/>
  <c r="Z30" i="2"/>
  <c r="AA30" i="2"/>
  <c r="AB30" i="2"/>
  <c r="R31" i="2"/>
  <c r="S31" i="2"/>
  <c r="T31" i="2"/>
  <c r="U31" i="2"/>
  <c r="V31" i="2"/>
  <c r="W31" i="2"/>
  <c r="X31" i="2"/>
  <c r="Y31" i="2"/>
  <c r="Z31" i="2"/>
  <c r="AA31" i="2"/>
  <c r="AB31" i="2"/>
  <c r="R32" i="2"/>
  <c r="S32" i="2"/>
  <c r="T32" i="2"/>
  <c r="U32" i="2"/>
  <c r="V32" i="2"/>
  <c r="W32" i="2"/>
  <c r="X32" i="2"/>
  <c r="Y32" i="2"/>
  <c r="Z32" i="2"/>
  <c r="AA32" i="2"/>
  <c r="AB32" i="2"/>
  <c r="R33" i="2"/>
  <c r="S33" i="2"/>
  <c r="T33" i="2"/>
  <c r="U33" i="2"/>
  <c r="V33" i="2"/>
  <c r="W33" i="2"/>
  <c r="X33" i="2"/>
  <c r="Y33" i="2"/>
  <c r="Z33" i="2"/>
  <c r="AA33" i="2"/>
  <c r="AB33" i="2"/>
  <c r="R34" i="2"/>
  <c r="S34" i="2"/>
  <c r="T34" i="2"/>
  <c r="U34" i="2"/>
  <c r="V34" i="2"/>
  <c r="W34" i="2"/>
  <c r="X34" i="2"/>
  <c r="Y34" i="2"/>
  <c r="Z34" i="2"/>
  <c r="AA34" i="2"/>
  <c r="AB34" i="2"/>
  <c r="R35" i="2"/>
  <c r="S35" i="2"/>
  <c r="T35" i="2"/>
  <c r="U35" i="2"/>
  <c r="V35" i="2"/>
  <c r="W35" i="2"/>
  <c r="X35" i="2"/>
  <c r="Y35" i="2"/>
  <c r="Z35" i="2"/>
  <c r="AA35" i="2"/>
  <c r="AB35" i="2"/>
  <c r="R36" i="2"/>
  <c r="S36" i="2"/>
  <c r="T36" i="2"/>
  <c r="U36" i="2"/>
  <c r="V36" i="2"/>
  <c r="W36" i="2"/>
  <c r="X36" i="2"/>
  <c r="Y36" i="2"/>
  <c r="Z36" i="2"/>
  <c r="AA36" i="2"/>
  <c r="AB36" i="2"/>
  <c r="R37" i="2"/>
  <c r="S37" i="2"/>
  <c r="T37" i="2"/>
  <c r="U37" i="2"/>
  <c r="V37" i="2"/>
  <c r="W37" i="2"/>
  <c r="X37" i="2"/>
  <c r="Y37" i="2"/>
  <c r="Z37" i="2"/>
  <c r="AA37" i="2"/>
  <c r="AB37" i="2"/>
  <c r="R38" i="2"/>
  <c r="S38" i="2"/>
  <c r="T38" i="2"/>
  <c r="U38" i="2"/>
  <c r="V38" i="2"/>
  <c r="W38" i="2"/>
  <c r="X38" i="2"/>
  <c r="Y38" i="2"/>
  <c r="Z38" i="2"/>
  <c r="AA38" i="2"/>
  <c r="AB38" i="2"/>
  <c r="R39" i="2"/>
  <c r="S39" i="2"/>
  <c r="T39" i="2"/>
  <c r="U39" i="2"/>
  <c r="V39" i="2"/>
  <c r="W39" i="2"/>
  <c r="X39" i="2"/>
  <c r="Y39" i="2"/>
  <c r="Z39" i="2"/>
  <c r="AA39" i="2"/>
  <c r="AB39" i="2"/>
  <c r="R40" i="2"/>
  <c r="S40" i="2"/>
  <c r="T40" i="2"/>
  <c r="U40" i="2"/>
  <c r="V40" i="2"/>
  <c r="W40" i="2"/>
  <c r="X40" i="2"/>
  <c r="Y40" i="2"/>
  <c r="Z40" i="2"/>
  <c r="AA40" i="2"/>
  <c r="AB40" i="2"/>
  <c r="S41" i="2"/>
  <c r="T41" i="2"/>
  <c r="U41" i="2"/>
  <c r="V41" i="2"/>
  <c r="W41" i="2"/>
  <c r="X41" i="2"/>
  <c r="Y41" i="2"/>
  <c r="Z41" i="2"/>
  <c r="AA41" i="2"/>
  <c r="AB41" i="2"/>
  <c r="S42" i="2"/>
  <c r="U42" i="2"/>
  <c r="V42" i="2"/>
  <c r="W42" i="2"/>
  <c r="Y42" i="2"/>
  <c r="Z42" i="2"/>
  <c r="AA42" i="2"/>
  <c r="AB42" i="2"/>
  <c r="V43" i="2"/>
  <c r="Y43" i="2"/>
  <c r="Z43" i="2"/>
  <c r="AA43" i="2"/>
  <c r="AB43" i="2"/>
  <c r="AB44" i="2"/>
  <c r="O25" i="2"/>
  <c r="O24" i="2"/>
  <c r="O23" i="2"/>
  <c r="O22" i="2"/>
  <c r="O16" i="2"/>
  <c r="O21" i="2"/>
  <c r="O20" i="2"/>
  <c r="O19" i="2"/>
  <c r="O18" i="2"/>
  <c r="O17" i="2"/>
  <c r="O15" i="2"/>
  <c r="AB25" i="2"/>
  <c r="AA25" i="2"/>
  <c r="Z25" i="2"/>
  <c r="Y25" i="2"/>
  <c r="X25" i="2"/>
  <c r="W25" i="2"/>
  <c r="V25" i="2"/>
  <c r="U25" i="2"/>
  <c r="T25" i="2"/>
  <c r="S25" i="2"/>
  <c r="R25" i="2"/>
  <c r="AB24" i="2"/>
  <c r="AA24" i="2"/>
  <c r="Z24" i="2"/>
  <c r="Y24" i="2"/>
  <c r="X24" i="2"/>
  <c r="W24" i="2"/>
  <c r="V24" i="2"/>
  <c r="U24" i="2"/>
  <c r="T24" i="2"/>
  <c r="S24" i="2"/>
  <c r="R24" i="2"/>
  <c r="AB23" i="2"/>
  <c r="AA23" i="2"/>
  <c r="Z23" i="2"/>
  <c r="Y23" i="2"/>
  <c r="X23" i="2"/>
  <c r="W23" i="2"/>
  <c r="V23" i="2"/>
  <c r="U23" i="2"/>
  <c r="T23" i="2"/>
  <c r="S23" i="2"/>
  <c r="R23" i="2"/>
  <c r="AB22" i="2"/>
  <c r="AA22" i="2"/>
  <c r="Z22" i="2"/>
  <c r="Y22" i="2"/>
  <c r="X22" i="2"/>
  <c r="W22" i="2"/>
  <c r="V22" i="2"/>
  <c r="U22" i="2"/>
  <c r="T22" i="2"/>
  <c r="S22" i="2"/>
  <c r="R22" i="2"/>
  <c r="AB21" i="2"/>
  <c r="AA21" i="2"/>
  <c r="Z21" i="2"/>
  <c r="Y21" i="2"/>
  <c r="X21" i="2"/>
  <c r="W21" i="2"/>
  <c r="V21" i="2"/>
  <c r="U21" i="2"/>
  <c r="T21" i="2"/>
  <c r="S21" i="2"/>
  <c r="R21" i="2"/>
  <c r="AB20" i="2"/>
  <c r="AA20" i="2"/>
  <c r="Z20" i="2"/>
  <c r="Y20" i="2"/>
  <c r="X20" i="2"/>
  <c r="W20" i="2"/>
  <c r="V20" i="2"/>
  <c r="U20" i="2"/>
  <c r="T20" i="2"/>
  <c r="S20" i="2"/>
  <c r="R20" i="2"/>
  <c r="AB19" i="2"/>
  <c r="AA19" i="2"/>
  <c r="Z19" i="2"/>
  <c r="Y19" i="2"/>
  <c r="X19" i="2"/>
  <c r="W19" i="2"/>
  <c r="V19" i="2"/>
  <c r="U19" i="2"/>
  <c r="T19" i="2"/>
  <c r="S19" i="2"/>
  <c r="R19" i="2"/>
  <c r="AB18" i="2"/>
  <c r="AA18" i="2"/>
  <c r="Z18" i="2"/>
  <c r="Y18" i="2"/>
  <c r="X18" i="2"/>
  <c r="W18" i="2"/>
  <c r="V18" i="2"/>
  <c r="U18" i="2"/>
  <c r="T18" i="2"/>
  <c r="S18" i="2"/>
  <c r="R18" i="2"/>
  <c r="AB17" i="2"/>
  <c r="AA17" i="2"/>
  <c r="Z17" i="2"/>
  <c r="Y17" i="2"/>
  <c r="X17" i="2"/>
  <c r="W17" i="2"/>
  <c r="V17" i="2"/>
  <c r="U17" i="2"/>
  <c r="T17" i="2"/>
  <c r="S17" i="2"/>
  <c r="R17" i="2"/>
  <c r="AB16" i="2"/>
  <c r="AA16" i="2"/>
  <c r="Z16" i="2"/>
  <c r="Y16" i="2"/>
  <c r="X16" i="2"/>
  <c r="W16" i="2"/>
  <c r="V16" i="2"/>
  <c r="U16" i="2"/>
  <c r="T16" i="2"/>
  <c r="S16" i="2"/>
  <c r="R16" i="2"/>
  <c r="AB15" i="2"/>
  <c r="AA15" i="2"/>
  <c r="Z15" i="2"/>
  <c r="Y15" i="2"/>
  <c r="X15" i="2"/>
  <c r="W15" i="2"/>
  <c r="V15" i="2"/>
  <c r="U15" i="2"/>
  <c r="T15" i="2"/>
  <c r="S15" i="2"/>
  <c r="R15" i="2"/>
  <c r="S37" i="1"/>
  <c r="Z37" i="1"/>
  <c r="S38" i="1"/>
  <c r="Z38" i="1"/>
  <c r="S39" i="1"/>
  <c r="S40" i="1"/>
  <c r="S41" i="1"/>
  <c r="S15" i="1"/>
  <c r="T15" i="1"/>
  <c r="U15" i="1"/>
  <c r="V15" i="1"/>
  <c r="W15" i="1"/>
  <c r="X15" i="1"/>
  <c r="Y15" i="1"/>
  <c r="Z15" i="1"/>
  <c r="AA15" i="1"/>
  <c r="AB15" i="1"/>
  <c r="S16" i="1"/>
  <c r="T16" i="1"/>
  <c r="U16" i="1"/>
  <c r="V16" i="1"/>
  <c r="W16" i="1"/>
  <c r="X16" i="1"/>
  <c r="Y16" i="1"/>
  <c r="Z16" i="1"/>
  <c r="AA16" i="1"/>
  <c r="AB16" i="1"/>
  <c r="S17" i="1"/>
  <c r="T17" i="1"/>
  <c r="U17" i="1"/>
  <c r="V17" i="1"/>
  <c r="W17" i="1"/>
  <c r="X17" i="1"/>
  <c r="Y17" i="1"/>
  <c r="Z17" i="1"/>
  <c r="AA17" i="1"/>
  <c r="AB17" i="1"/>
  <c r="S18" i="1"/>
  <c r="T18" i="1"/>
  <c r="U18" i="1"/>
  <c r="V18" i="1"/>
  <c r="W18" i="1"/>
  <c r="X18" i="1"/>
  <c r="Y18" i="1"/>
  <c r="Z18" i="1"/>
  <c r="AA18" i="1"/>
  <c r="AB18" i="1"/>
  <c r="S19" i="1"/>
  <c r="T19" i="1"/>
  <c r="U19" i="1"/>
  <c r="V19" i="1"/>
  <c r="W19" i="1"/>
  <c r="X19" i="1"/>
  <c r="Y19" i="1"/>
  <c r="Z19" i="1"/>
  <c r="AA19" i="1"/>
  <c r="AB19" i="1"/>
  <c r="S20" i="1"/>
  <c r="T20" i="1"/>
  <c r="U20" i="1"/>
  <c r="V20" i="1"/>
  <c r="W20" i="1"/>
  <c r="X20" i="1"/>
  <c r="Y20" i="1"/>
  <c r="Z20" i="1"/>
  <c r="AA20" i="1"/>
  <c r="AB20" i="1"/>
  <c r="S21" i="1"/>
  <c r="T21" i="1"/>
  <c r="U21" i="1"/>
  <c r="V21" i="1"/>
  <c r="W21" i="1"/>
  <c r="X21" i="1"/>
  <c r="Y21" i="1"/>
  <c r="Z21" i="1"/>
  <c r="AA21" i="1"/>
  <c r="AB21" i="1"/>
  <c r="S22" i="1"/>
  <c r="T22" i="1"/>
  <c r="U22" i="1"/>
  <c r="V22" i="1"/>
  <c r="W22" i="1"/>
  <c r="X22" i="1"/>
  <c r="Y22" i="1"/>
  <c r="Z22" i="1"/>
  <c r="AA22" i="1"/>
  <c r="AB22" i="1"/>
  <c r="S23" i="1"/>
  <c r="T23" i="1"/>
  <c r="U23" i="1"/>
  <c r="V23" i="1"/>
  <c r="W23" i="1"/>
  <c r="X23" i="1"/>
  <c r="Y23" i="1"/>
  <c r="Z23" i="1"/>
  <c r="AA23" i="1"/>
  <c r="AB23" i="1"/>
  <c r="S24" i="1"/>
  <c r="T24" i="1"/>
  <c r="U24" i="1"/>
  <c r="V24" i="1"/>
  <c r="W24" i="1"/>
  <c r="X24" i="1"/>
  <c r="Y24" i="1"/>
  <c r="Z24" i="1"/>
  <c r="AA24" i="1"/>
  <c r="AB24" i="1"/>
  <c r="S25" i="1"/>
  <c r="T25" i="1"/>
  <c r="U25" i="1"/>
  <c r="V25" i="1"/>
  <c r="W25" i="1"/>
  <c r="X25" i="1"/>
  <c r="Y25" i="1"/>
  <c r="Z25" i="1"/>
  <c r="AA25" i="1"/>
  <c r="AB25" i="1"/>
  <c r="S26" i="1"/>
  <c r="T26" i="1"/>
  <c r="V26" i="1"/>
  <c r="W26" i="1"/>
  <c r="X26" i="1"/>
  <c r="Y26" i="1"/>
  <c r="Z26" i="1"/>
  <c r="AA26" i="1"/>
  <c r="AB26" i="1"/>
  <c r="S27" i="1"/>
  <c r="T27" i="1"/>
  <c r="W27" i="1"/>
  <c r="X27" i="1"/>
  <c r="Y27" i="1"/>
  <c r="Z27" i="1"/>
  <c r="AA27" i="1"/>
  <c r="AB27" i="1"/>
  <c r="S28" i="1"/>
  <c r="T28" i="1"/>
  <c r="W28" i="1"/>
  <c r="X28" i="1"/>
  <c r="Y28" i="1"/>
  <c r="Z28" i="1"/>
  <c r="AA28" i="1"/>
  <c r="AB28" i="1"/>
  <c r="S29" i="1"/>
  <c r="T29" i="1"/>
  <c r="W29" i="1"/>
  <c r="X29" i="1"/>
  <c r="Y29" i="1"/>
  <c r="Z29" i="1"/>
  <c r="AA29" i="1"/>
  <c r="AB29" i="1"/>
  <c r="S30" i="1"/>
  <c r="T30" i="1"/>
  <c r="W30" i="1"/>
  <c r="X30" i="1"/>
  <c r="Y30" i="1"/>
  <c r="Z30" i="1"/>
  <c r="AA30" i="1"/>
  <c r="AB30" i="1"/>
  <c r="S31" i="1"/>
  <c r="T31" i="1"/>
  <c r="W31" i="1"/>
  <c r="X31" i="1"/>
  <c r="Z31" i="1"/>
  <c r="AA31" i="1"/>
  <c r="AB31" i="1"/>
  <c r="S32" i="1"/>
  <c r="T32" i="1"/>
  <c r="W32" i="1"/>
  <c r="Z32" i="1"/>
  <c r="AA32" i="1"/>
  <c r="AB32" i="1"/>
  <c r="S33" i="1"/>
  <c r="W33" i="1"/>
  <c r="Z33" i="1"/>
  <c r="AA33" i="1"/>
  <c r="AB33" i="1"/>
  <c r="S34" i="1"/>
  <c r="W34" i="1"/>
  <c r="Z34" i="1"/>
  <c r="AA34" i="1"/>
  <c r="AB34" i="1"/>
  <c r="S35" i="1"/>
  <c r="W35" i="1"/>
  <c r="Z35" i="1"/>
  <c r="AA35" i="1"/>
  <c r="S36" i="1"/>
  <c r="W36" i="1"/>
  <c r="Z36" i="1"/>
  <c r="AA36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15" i="1"/>
  <c r="B45" i="1"/>
  <c r="B46" i="1"/>
  <c r="F10" i="1"/>
  <c r="C45" i="1"/>
  <c r="B10" i="1"/>
  <c r="N4" i="1"/>
  <c r="C29" i="10"/>
  <c r="D29" i="10"/>
  <c r="E29" i="10"/>
  <c r="F29" i="10"/>
  <c r="G29" i="10"/>
  <c r="H29" i="10"/>
  <c r="I29" i="10"/>
  <c r="J29" i="10"/>
  <c r="B29" i="10"/>
  <c r="C28" i="10" a="1"/>
  <c r="C28" i="10"/>
  <c r="D28" i="10" a="1"/>
  <c r="D28" i="10"/>
  <c r="E28" i="10" a="1"/>
  <c r="E28" i="10"/>
  <c r="F28" i="10" a="1"/>
  <c r="F28" i="10"/>
  <c r="G28" i="10" a="1"/>
  <c r="G28" i="10"/>
  <c r="H28" i="10" a="1"/>
  <c r="H28" i="10"/>
  <c r="I28" i="10" a="1"/>
  <c r="I28" i="10"/>
  <c r="J28" i="10" a="1"/>
  <c r="J28" i="10"/>
  <c r="B28" i="10" a="1"/>
  <c r="B28" i="10"/>
  <c r="C27" i="10" a="1"/>
  <c r="C27" i="10"/>
  <c r="D27" i="10" a="1"/>
  <c r="D27" i="10"/>
  <c r="E27" i="10" a="1"/>
  <c r="E27" i="10"/>
  <c r="F27" i="10" a="1"/>
  <c r="F27" i="10"/>
  <c r="G27" i="10" a="1"/>
  <c r="G27" i="10"/>
  <c r="H27" i="10" a="1"/>
  <c r="H27" i="10"/>
  <c r="I27" i="10" a="1"/>
  <c r="I27" i="10"/>
  <c r="J27" i="10" a="1"/>
  <c r="J27" i="10"/>
  <c r="B27" i="10" a="1"/>
  <c r="B27" i="10"/>
  <c r="C16" i="10"/>
  <c r="C15" i="10"/>
  <c r="J18" i="10"/>
  <c r="J19" i="10"/>
  <c r="J20" i="10"/>
  <c r="J21" i="10"/>
  <c r="J22" i="10"/>
  <c r="J23" i="10"/>
  <c r="J24" i="10"/>
  <c r="J25" i="10"/>
  <c r="J26" i="10"/>
  <c r="J17" i="10"/>
  <c r="H18" i="10"/>
  <c r="H19" i="10"/>
  <c r="H20" i="10"/>
  <c r="H21" i="10"/>
  <c r="H22" i="10"/>
  <c r="H23" i="10"/>
  <c r="H24" i="10"/>
  <c r="H25" i="10"/>
  <c r="H26" i="10"/>
  <c r="H17" i="10"/>
  <c r="G18" i="10"/>
  <c r="G19" i="10"/>
  <c r="G20" i="10"/>
  <c r="G21" i="10"/>
  <c r="G22" i="10"/>
  <c r="G23" i="10"/>
  <c r="G24" i="10"/>
  <c r="G25" i="10"/>
  <c r="G26" i="10"/>
  <c r="G17" i="10"/>
  <c r="F18" i="10"/>
  <c r="F19" i="10"/>
  <c r="F20" i="10"/>
  <c r="F21" i="10"/>
  <c r="F22" i="10"/>
  <c r="F23" i="10"/>
  <c r="F24" i="10"/>
  <c r="F25" i="10"/>
  <c r="F26" i="10"/>
  <c r="F17" i="10"/>
  <c r="D18" i="10"/>
  <c r="D19" i="10"/>
  <c r="D20" i="10"/>
  <c r="D21" i="10"/>
  <c r="D22" i="10"/>
  <c r="D23" i="10"/>
  <c r="D24" i="10"/>
  <c r="D25" i="10"/>
  <c r="D26" i="10"/>
  <c r="D17" i="10"/>
  <c r="C26" i="10"/>
  <c r="C18" i="10"/>
  <c r="C19" i="10"/>
  <c r="C20" i="10"/>
  <c r="C21" i="10"/>
  <c r="C22" i="10"/>
  <c r="C23" i="10"/>
  <c r="C24" i="10"/>
  <c r="C25" i="10"/>
  <c r="C17" i="10"/>
  <c r="B18" i="10"/>
  <c r="B19" i="10"/>
  <c r="B20" i="10"/>
  <c r="B21" i="10"/>
  <c r="B22" i="10"/>
  <c r="B23" i="10"/>
  <c r="B24" i="10"/>
  <c r="B25" i="10"/>
  <c r="B26" i="10"/>
  <c r="B17" i="10"/>
  <c r="E26" i="10"/>
  <c r="E18" i="10"/>
  <c r="E17" i="10"/>
  <c r="E19" i="10"/>
  <c r="E20" i="10"/>
  <c r="E21" i="10"/>
  <c r="E22" i="10"/>
  <c r="E23" i="10"/>
  <c r="E24" i="10"/>
  <c r="E25" i="10"/>
  <c r="O4" i="9"/>
  <c r="P4" i="9"/>
  <c r="Q4" i="9"/>
  <c r="R4" i="9"/>
  <c r="S4" i="9"/>
  <c r="T4" i="9"/>
  <c r="U4" i="9"/>
  <c r="V4" i="9"/>
  <c r="W4" i="9"/>
  <c r="X4" i="9"/>
  <c r="N4" i="9"/>
  <c r="X4" i="7"/>
  <c r="W4" i="7"/>
  <c r="V4" i="7"/>
  <c r="U4" i="7"/>
  <c r="T4" i="7"/>
  <c r="S4" i="7"/>
  <c r="R4" i="7"/>
  <c r="Q4" i="7"/>
  <c r="P4" i="7"/>
  <c r="O4" i="7"/>
  <c r="N4" i="7"/>
  <c r="X4" i="6"/>
  <c r="W4" i="6"/>
  <c r="V4" i="6"/>
  <c r="U4" i="6"/>
  <c r="T4" i="6"/>
  <c r="S4" i="6"/>
  <c r="R4" i="6"/>
  <c r="Q4" i="6"/>
  <c r="P4" i="6"/>
  <c r="O4" i="6"/>
  <c r="N4" i="6"/>
  <c r="X4" i="5"/>
  <c r="W4" i="5"/>
  <c r="V4" i="5"/>
  <c r="U4" i="5"/>
  <c r="T4" i="5"/>
  <c r="S4" i="5"/>
  <c r="R4" i="5"/>
  <c r="Q4" i="5"/>
  <c r="P4" i="5"/>
  <c r="O4" i="5"/>
  <c r="N4" i="5"/>
  <c r="X4" i="4"/>
  <c r="W4" i="4"/>
  <c r="V4" i="4"/>
  <c r="U4" i="4"/>
  <c r="T4" i="4"/>
  <c r="S4" i="4"/>
  <c r="R4" i="4"/>
  <c r="Q4" i="4"/>
  <c r="P4" i="4"/>
  <c r="O4" i="4"/>
  <c r="N4" i="4"/>
  <c r="X4" i="3"/>
  <c r="W4" i="3"/>
  <c r="V4" i="3"/>
  <c r="U4" i="3"/>
  <c r="T4" i="3"/>
  <c r="S4" i="3"/>
  <c r="R4" i="3"/>
  <c r="Q4" i="3"/>
  <c r="P4" i="3"/>
  <c r="O4" i="3"/>
  <c r="N4" i="3"/>
  <c r="N4" i="2"/>
  <c r="X4" i="2"/>
  <c r="W4" i="2"/>
  <c r="V4" i="2"/>
  <c r="U4" i="2"/>
  <c r="T4" i="2"/>
  <c r="S4" i="2"/>
  <c r="R4" i="2"/>
  <c r="Q4" i="2"/>
  <c r="P4" i="2"/>
  <c r="O4" i="2"/>
  <c r="O4" i="1"/>
  <c r="P4" i="1"/>
  <c r="Q4" i="1"/>
  <c r="R4" i="1"/>
  <c r="S4" i="1"/>
  <c r="T4" i="1"/>
  <c r="U4" i="1"/>
  <c r="V4" i="1"/>
  <c r="W4" i="1"/>
  <c r="X4" i="1"/>
  <c r="E45" i="1"/>
  <c r="E46" i="1"/>
  <c r="C46" i="2"/>
  <c r="D46" i="2"/>
  <c r="E46" i="2"/>
  <c r="F46" i="2"/>
  <c r="G46" i="2"/>
  <c r="H46" i="2"/>
  <c r="I46" i="2"/>
  <c r="J46" i="2"/>
  <c r="K46" i="2"/>
  <c r="L46" i="2"/>
  <c r="B46" i="2"/>
  <c r="C45" i="2"/>
  <c r="D45" i="2"/>
  <c r="E45" i="2"/>
  <c r="F45" i="2"/>
  <c r="G45" i="2"/>
  <c r="H45" i="2"/>
  <c r="I45" i="2"/>
  <c r="J45" i="2"/>
  <c r="K45" i="2"/>
  <c r="L45" i="2"/>
  <c r="B45" i="2"/>
  <c r="C45" i="3"/>
  <c r="D45" i="3"/>
  <c r="E45" i="3"/>
  <c r="F45" i="3"/>
  <c r="G45" i="3"/>
  <c r="H45" i="3"/>
  <c r="I45" i="3"/>
  <c r="J45" i="3"/>
  <c r="K45" i="3"/>
  <c r="L45" i="3"/>
  <c r="C46" i="3"/>
  <c r="D46" i="3"/>
  <c r="E46" i="3"/>
  <c r="F46" i="3"/>
  <c r="G46" i="3"/>
  <c r="H46" i="3"/>
  <c r="I46" i="3"/>
  <c r="J46" i="3"/>
  <c r="K46" i="3"/>
  <c r="L46" i="3"/>
  <c r="B46" i="3"/>
  <c r="B45" i="3"/>
  <c r="D25" i="4"/>
  <c r="E25" i="4"/>
  <c r="F25" i="4"/>
  <c r="G25" i="4"/>
  <c r="H25" i="4"/>
  <c r="I25" i="4"/>
  <c r="J25" i="4"/>
  <c r="K25" i="4"/>
  <c r="L25" i="4"/>
  <c r="D26" i="4"/>
  <c r="E26" i="4"/>
  <c r="F26" i="4"/>
  <c r="G26" i="4"/>
  <c r="H26" i="4"/>
  <c r="I26" i="4"/>
  <c r="J26" i="4"/>
  <c r="K26" i="4"/>
  <c r="L26" i="4"/>
  <c r="B26" i="4"/>
  <c r="B25" i="4"/>
  <c r="C45" i="5"/>
  <c r="D45" i="5"/>
  <c r="E45" i="5"/>
  <c r="F45" i="5"/>
  <c r="G45" i="5"/>
  <c r="H45" i="5"/>
  <c r="I45" i="5"/>
  <c r="J45" i="5"/>
  <c r="K45" i="5"/>
  <c r="L45" i="5"/>
  <c r="C46" i="5"/>
  <c r="D46" i="5"/>
  <c r="E46" i="5"/>
  <c r="F46" i="5"/>
  <c r="G46" i="5"/>
  <c r="H46" i="5"/>
  <c r="I46" i="5"/>
  <c r="J46" i="5"/>
  <c r="K46" i="5"/>
  <c r="L46" i="5"/>
  <c r="B46" i="5"/>
  <c r="B45" i="5"/>
  <c r="C45" i="6"/>
  <c r="D45" i="6"/>
  <c r="E45" i="6"/>
  <c r="F45" i="6"/>
  <c r="G45" i="6"/>
  <c r="H45" i="6"/>
  <c r="I45" i="6"/>
  <c r="J45" i="6"/>
  <c r="K45" i="6"/>
  <c r="L45" i="6"/>
  <c r="C46" i="6"/>
  <c r="D46" i="6"/>
  <c r="E46" i="6"/>
  <c r="F46" i="6"/>
  <c r="G46" i="6"/>
  <c r="H46" i="6"/>
  <c r="I46" i="6"/>
  <c r="J46" i="6"/>
  <c r="K46" i="6"/>
  <c r="L46" i="6"/>
  <c r="B45" i="6"/>
  <c r="B46" i="6"/>
  <c r="C45" i="7"/>
  <c r="D45" i="7"/>
  <c r="E45" i="7"/>
  <c r="F45" i="7"/>
  <c r="G45" i="7"/>
  <c r="H45" i="7"/>
  <c r="I45" i="7"/>
  <c r="J45" i="7"/>
  <c r="K45" i="7"/>
  <c r="L45" i="7"/>
  <c r="C46" i="7"/>
  <c r="D46" i="7"/>
  <c r="E46" i="7"/>
  <c r="F46" i="7"/>
  <c r="G46" i="7"/>
  <c r="H46" i="7"/>
  <c r="I46" i="7"/>
  <c r="J46" i="7"/>
  <c r="K46" i="7"/>
  <c r="L46" i="7"/>
  <c r="B46" i="7"/>
  <c r="B45" i="7"/>
  <c r="C45" i="9"/>
  <c r="D45" i="9"/>
  <c r="E45" i="9"/>
  <c r="F45" i="9"/>
  <c r="G45" i="9"/>
  <c r="H45" i="9"/>
  <c r="I45" i="9"/>
  <c r="J45" i="9"/>
  <c r="K45" i="9"/>
  <c r="L45" i="9"/>
  <c r="C46" i="9"/>
  <c r="D46" i="9"/>
  <c r="E46" i="9"/>
  <c r="F46" i="9"/>
  <c r="G46" i="9"/>
  <c r="H46" i="9"/>
  <c r="I46" i="9"/>
  <c r="J46" i="9"/>
  <c r="K46" i="9"/>
  <c r="L46" i="9"/>
  <c r="B46" i="9"/>
  <c r="B45" i="9"/>
  <c r="L10" i="9"/>
  <c r="K10" i="9"/>
  <c r="I10" i="9"/>
  <c r="J10" i="9"/>
  <c r="G10" i="9"/>
  <c r="F10" i="9"/>
  <c r="E10" i="9"/>
  <c r="D10" i="9"/>
  <c r="C10" i="9"/>
  <c r="H10" i="9"/>
  <c r="B10" i="9"/>
  <c r="B10" i="7"/>
  <c r="C10" i="7"/>
  <c r="D10" i="7"/>
  <c r="E10" i="7"/>
  <c r="F10" i="7"/>
  <c r="G10" i="7"/>
  <c r="H10" i="7"/>
  <c r="I10" i="7"/>
  <c r="J10" i="7"/>
  <c r="K10" i="7"/>
  <c r="L10" i="7"/>
  <c r="I10" i="6"/>
  <c r="C10" i="6"/>
  <c r="D10" i="6"/>
  <c r="B10" i="6"/>
  <c r="E10" i="6"/>
  <c r="F10" i="6"/>
  <c r="H10" i="6"/>
  <c r="G10" i="6"/>
  <c r="K10" i="6"/>
  <c r="L10" i="6"/>
  <c r="J10" i="6"/>
  <c r="B10" i="5"/>
  <c r="C10" i="5"/>
  <c r="D10" i="5"/>
  <c r="F10" i="5"/>
  <c r="G10" i="5"/>
  <c r="H10" i="5"/>
  <c r="I10" i="5"/>
  <c r="J10" i="5"/>
  <c r="K10" i="5"/>
  <c r="L10" i="5"/>
  <c r="E10" i="5"/>
  <c r="J10" i="4"/>
  <c r="I10" i="4"/>
  <c r="G10" i="4"/>
  <c r="H10" i="4"/>
  <c r="K10" i="4"/>
  <c r="F10" i="4"/>
  <c r="E10" i="4"/>
  <c r="L10" i="4"/>
  <c r="D10" i="4"/>
  <c r="B10" i="4"/>
  <c r="L10" i="3"/>
  <c r="K10" i="3"/>
  <c r="J10" i="3"/>
  <c r="I10" i="3"/>
  <c r="H10" i="3"/>
  <c r="G10" i="3"/>
  <c r="F10" i="3"/>
  <c r="E10" i="3"/>
  <c r="D10" i="3"/>
  <c r="C10" i="3"/>
  <c r="B10" i="3"/>
  <c r="K10" i="2"/>
  <c r="J10" i="2"/>
  <c r="I10" i="2"/>
  <c r="H10" i="2"/>
  <c r="G10" i="2"/>
  <c r="D10" i="2"/>
  <c r="F10" i="2"/>
  <c r="E10" i="2"/>
  <c r="C10" i="2"/>
  <c r="B10" i="2"/>
  <c r="L10" i="2"/>
  <c r="E10" i="1"/>
  <c r="H10" i="1"/>
  <c r="I10" i="1"/>
  <c r="J10" i="1"/>
  <c r="K10" i="1"/>
  <c r="L10" i="1"/>
  <c r="S46" i="4" l="1"/>
  <c r="R46" i="4"/>
  <c r="W45" i="4"/>
  <c r="V46" i="4"/>
  <c r="T46" i="4"/>
  <c r="Y45" i="4"/>
  <c r="U46" i="4"/>
  <c r="AA45" i="4"/>
  <c r="Z45" i="4"/>
  <c r="T45" i="4"/>
  <c r="AB45" i="4"/>
  <c r="G10" i="1"/>
  <c r="D45" i="1"/>
  <c r="D10" i="1"/>
  <c r="D46" i="1"/>
  <c r="C10" i="1"/>
  <c r="C4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<sst xmlns="http://schemas.openxmlformats.org/spreadsheetml/2006/main" count="729" uniqueCount="93">
  <si>
    <t>CHINA</t>
  </si>
  <si>
    <t>Soybean</t>
  </si>
  <si>
    <t>Wheat</t>
  </si>
  <si>
    <t>Mung bean</t>
  </si>
  <si>
    <t>Sunflower</t>
  </si>
  <si>
    <t>Lettuce</t>
  </si>
  <si>
    <t>Rice</t>
  </si>
  <si>
    <t>Chinese Cabbage</t>
  </si>
  <si>
    <t>Chicory</t>
  </si>
  <si>
    <t xml:space="preserve">Leucanthemum maximum </t>
  </si>
  <si>
    <t>Chloramphenicol</t>
  </si>
  <si>
    <t>Oxytetracyine Hydrochloride</t>
  </si>
  <si>
    <t>Ofloxacin</t>
  </si>
  <si>
    <t>Trimethoprim</t>
  </si>
  <si>
    <t>Azithromycin</t>
  </si>
  <si>
    <t>Sulfadimidine</t>
  </si>
  <si>
    <t>Enrofloxacin</t>
  </si>
  <si>
    <t>Ciprofloxacin</t>
  </si>
  <si>
    <t>Florfenicol</t>
  </si>
  <si>
    <t>Lincomycin</t>
  </si>
  <si>
    <t>Control</t>
  </si>
  <si>
    <t>Average</t>
  </si>
  <si>
    <t>SD</t>
  </si>
  <si>
    <t>MAX</t>
  </si>
  <si>
    <t>Oxtetracycline hydrochloride</t>
  </si>
  <si>
    <t>Oflaxacin</t>
  </si>
  <si>
    <t>Sulfamethazine</t>
  </si>
  <si>
    <t>Category of antibiotics</t>
  </si>
  <si>
    <t>CHL</t>
  </si>
  <si>
    <t>OTC</t>
    <phoneticPr fontId="5" type="noConversion"/>
  </si>
  <si>
    <t>OFL</t>
    <phoneticPr fontId="5" type="noConversion"/>
  </si>
  <si>
    <t>TMP</t>
    <phoneticPr fontId="5" type="noConversion"/>
  </si>
  <si>
    <t>AZM</t>
    <phoneticPr fontId="5" type="noConversion"/>
  </si>
  <si>
    <t>SDM</t>
    <phoneticPr fontId="5" type="noConversion"/>
  </si>
  <si>
    <t>ENR</t>
    <phoneticPr fontId="5" type="noConversion"/>
  </si>
  <si>
    <t>CIP</t>
    <phoneticPr fontId="5" type="noConversion"/>
  </si>
  <si>
    <t>FLOR</t>
    <phoneticPr fontId="5" type="noConversion"/>
  </si>
  <si>
    <t>LIN</t>
    <phoneticPr fontId="5" type="noConversion"/>
  </si>
  <si>
    <t>C</t>
    <phoneticPr fontId="5" type="noConversion"/>
  </si>
  <si>
    <t>Germination %</t>
  </si>
  <si>
    <t>Pre-test mass/mg</t>
  </si>
  <si>
    <t>Number of germinations/30</t>
  </si>
  <si>
    <t>Germination fresh weight/mg</t>
  </si>
  <si>
    <t>Total fresh weight/mg</t>
  </si>
  <si>
    <t>Germination dry weight/mg</t>
  </si>
  <si>
    <t>Total dry weight/mg</t>
  </si>
  <si>
    <t xml:space="preserve">Mean root lenght (cm) </t>
  </si>
  <si>
    <t xml:space="preserve">Root lenght (cm) </t>
  </si>
  <si>
    <t>OTC</t>
  </si>
  <si>
    <t>OFL</t>
  </si>
  <si>
    <t>TMP</t>
  </si>
  <si>
    <t>SDM</t>
  </si>
  <si>
    <t>ENR</t>
  </si>
  <si>
    <t>CIP</t>
  </si>
  <si>
    <t>LIN</t>
  </si>
  <si>
    <t>Standard devation</t>
  </si>
  <si>
    <t>AZM</t>
  </si>
  <si>
    <t>Standard devaition</t>
  </si>
  <si>
    <t>Stan</t>
  </si>
  <si>
    <t>Standard deviation</t>
  </si>
  <si>
    <t>Standad deviation</t>
  </si>
  <si>
    <t>Standadr deviation</t>
  </si>
  <si>
    <t>No germination</t>
  </si>
  <si>
    <t xml:space="preserve">Only count 4 </t>
  </si>
  <si>
    <t xml:space="preserve">CHL </t>
  </si>
  <si>
    <t xml:space="preserve">FLOR </t>
  </si>
  <si>
    <t xml:space="preserve">C </t>
  </si>
  <si>
    <t>Avergae</t>
  </si>
  <si>
    <t>Ciprofloxacin </t>
  </si>
  <si>
    <t>Oxytetracycline Hydrochloride </t>
  </si>
  <si>
    <t>Ofloxacin </t>
  </si>
  <si>
    <t>Trimethoprim </t>
  </si>
  <si>
    <t>Azithromycin </t>
  </si>
  <si>
    <t>Sulfadimidine </t>
  </si>
  <si>
    <t>Enrofloxacin </t>
  </si>
  <si>
    <t>Florfenicol </t>
  </si>
  <si>
    <t>Lincomycin </t>
  </si>
  <si>
    <t>Control Group </t>
  </si>
  <si>
    <t xml:space="preserve">% germination </t>
  </si>
  <si>
    <t xml:space="preserve">Treatment </t>
  </si>
  <si>
    <t>Oxytetracycline</t>
  </si>
  <si>
    <t>CHL =</t>
  </si>
  <si>
    <t xml:space="preserve">Oxytetracycline </t>
  </si>
  <si>
    <t xml:space="preserve">Root lenght (mm) </t>
  </si>
  <si>
    <t>Germinadas</t>
  </si>
  <si>
    <t>No germinadas</t>
  </si>
  <si>
    <t>MIN</t>
  </si>
  <si>
    <t xml:space="preserve">Q1 (25 %) </t>
  </si>
  <si>
    <t>Q3 (75 %)</t>
  </si>
  <si>
    <t xml:space="preserve">IQR </t>
  </si>
  <si>
    <t xml:space="preserve">Median  </t>
  </si>
  <si>
    <r>
      <rPr>
        <sz val="8"/>
        <color theme="1"/>
        <rFont val="Aptos Narrow"/>
        <family val="2"/>
      </rPr>
      <t>Δ</t>
    </r>
    <r>
      <rPr>
        <sz val="7.2"/>
        <color theme="1"/>
        <rFont val="Segoe UI"/>
        <family val="2"/>
      </rPr>
      <t>m (mf- mi)</t>
    </r>
  </si>
  <si>
    <t>RCI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</si>
</sst>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color theme="1"/>
      <name val="Calibri"/>
      <family val="3"/>
      <charset val="134"/>
      <scheme val="minor"/>
    </font>
    <font>
      <sz val="8"/>
      <color theme="1"/>
      <name val="Segoe UI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9"/>
      <name val="Calibri"/>
      <family val="2"/>
      <scheme val="minor"/>
    </font>
    <font>
      <sz val="8"/>
      <color theme="1"/>
      <name val="Aptos Narrow"/>
      <family val="2"/>
    </font>
    <font>
      <sz val="7.2"/>
      <color theme="1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7" fillId="0" borderId="0" xfId="0" applyFont="1" applyAlignment="1">
      <alignment horizontal="center" vertical="center"/>
    </xf>
    <xf numFmtId="1" fontId="0" fillId="0" borderId="0" xfId="0" applyNumberFormat="1">
      <alignment vertical="center"/>
    </xf>
    <xf numFmtId="0" fontId="9" fillId="0" borderId="1" xfId="0" applyFont="1" applyBorder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" fontId="0" fillId="2" borderId="0" xfId="0" applyNumberFormat="1" applyFill="1">
      <alignment vertical="center"/>
    </xf>
    <xf numFmtId="0" fontId="10" fillId="0" borderId="0" xfId="0" applyFont="1">
      <alignment vertical="center"/>
    </xf>
    <xf numFmtId="1" fontId="10" fillId="0" borderId="0" xfId="0" applyNumberFormat="1" applyFont="1">
      <alignment vertical="center"/>
    </xf>
    <xf numFmtId="1" fontId="0" fillId="3" borderId="0" xfId="0" applyNumberFormat="1" applyFill="1">
      <alignment vertical="center"/>
    </xf>
    <xf numFmtId="0" fontId="0" fillId="4" borderId="0" xfId="0" applyFill="1">
      <alignment vertical="center"/>
    </xf>
    <xf numFmtId="0" fontId="0" fillId="4" borderId="0" xfId="0" applyFill="1" applyAlignment="1">
      <alignment horizontal="center" vertical="center"/>
    </xf>
    <xf numFmtId="0" fontId="8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8" fillId="4" borderId="0" xfId="0" applyFont="1" applyFill="1">
      <alignment vertical="center"/>
    </xf>
    <xf numFmtId="164" fontId="0" fillId="4" borderId="0" xfId="0" applyNumberFormat="1" applyFill="1">
      <alignment vertical="center"/>
    </xf>
    <xf numFmtId="0" fontId="3" fillId="4" borderId="0" xfId="0" applyFont="1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3" fillId="4" borderId="0" xfId="0" applyFont="1" applyFill="1">
      <alignment vertical="center"/>
    </xf>
    <xf numFmtId="0" fontId="4" fillId="4" borderId="0" xfId="0" applyFont="1" applyFill="1">
      <alignment vertical="center"/>
    </xf>
    <xf numFmtId="2" fontId="0" fillId="4" borderId="0" xfId="0" applyNumberFormat="1" applyFill="1" applyAlignment="1">
      <alignment horizontal="center"/>
    </xf>
    <xf numFmtId="11" fontId="0" fillId="4" borderId="0" xfId="0" applyNumberFormat="1" applyFill="1">
      <alignment vertical="center"/>
    </xf>
    <xf numFmtId="164" fontId="3" fillId="4" borderId="0" xfId="0" applyNumberFormat="1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2" fontId="0" fillId="4" borderId="0" xfId="0" applyNumberFormat="1" applyFill="1" applyAlignment="1">
      <alignment horizontal="center" vertical="center"/>
    </xf>
    <xf numFmtId="164" fontId="0" fillId="4" borderId="0" xfId="0" applyNumberFormat="1" applyFill="1" applyAlignment="1">
      <alignment horizontal="center"/>
    </xf>
    <xf numFmtId="0" fontId="3" fillId="4" borderId="0" xfId="0" applyFont="1" applyFill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4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left" vertical="center" wrapText="1"/>
    </xf>
    <xf numFmtId="0" fontId="11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0" xfId="0" applyFont="1" applyFill="1">
      <alignment vertical="center"/>
    </xf>
    <xf numFmtId="0" fontId="11" fillId="4" borderId="0" xfId="0" applyFont="1" applyFill="1">
      <alignment vertical="center"/>
    </xf>
    <xf numFmtId="0" fontId="2" fillId="4" borderId="0" xfId="0" applyFont="1" applyFill="1">
      <alignment vertical="center"/>
    </xf>
    <xf numFmtId="0" fontId="0" fillId="4" borderId="0" xfId="0" applyFill="1" applyAlignment="1"/>
    <xf numFmtId="0" fontId="0" fillId="4" borderId="2" xfId="0" applyFill="1" applyBorder="1" applyAlignment="1"/>
    <xf numFmtId="0" fontId="1" fillId="4" borderId="0" xfId="0" applyFont="1" applyFill="1" applyAlignment="1"/>
    <xf numFmtId="164" fontId="0" fillId="4" borderId="0" xfId="0" applyNumberFormat="1" applyFill="1" applyAlignment="1"/>
    <xf numFmtId="2" fontId="0" fillId="4" borderId="2" xfId="0" applyNumberFormat="1" applyFill="1" applyBorder="1" applyAlignment="1"/>
    <xf numFmtId="0" fontId="4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DE3E4-EA7C-4620-B588-E48E0D5ACE05}">
  <dimension ref="A1:J40"/>
  <sheetViews>
    <sheetView workbookViewId="0">
      <selection activeCell="F32" sqref="F32"/>
    </sheetView>
  </sheetViews>
  <sheetFormatPr baseColWidth="10" defaultColWidth="8.88671875" defaultRowHeight="14.4"/>
  <cols>
    <col min="1" max="1" width="24" customWidth="1"/>
    <col min="2" max="2" width="14" bestFit="1" customWidth="1"/>
    <col min="3" max="3" width="11.88671875" bestFit="1" customWidth="1"/>
    <col min="4" max="5" width="12.88671875" bestFit="1" customWidth="1"/>
    <col min="6" max="7" width="11.88671875" bestFit="1" customWidth="1"/>
    <col min="8" max="8" width="12.88671875" bestFit="1" customWidth="1"/>
    <col min="9" max="10" width="11.88671875" bestFit="1" customWidth="1"/>
  </cols>
  <sheetData>
    <row r="1" spans="1:10">
      <c r="A1" t="s">
        <v>0</v>
      </c>
    </row>
    <row r="2" spans="1:10"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</row>
    <row r="3" spans="1:10">
      <c r="A3" s="4" t="s">
        <v>10</v>
      </c>
      <c r="B3" s="2">
        <v>56.666666666666664</v>
      </c>
      <c r="C3" s="6">
        <v>86.666666666666671</v>
      </c>
      <c r="D3" s="2">
        <v>83.333333333333343</v>
      </c>
      <c r="E3" s="2">
        <v>20</v>
      </c>
      <c r="F3" s="2">
        <v>96.666666666666671</v>
      </c>
      <c r="G3" s="2">
        <v>86.666666666666671</v>
      </c>
      <c r="H3" s="2">
        <v>83.333333333333343</v>
      </c>
      <c r="J3" s="2">
        <v>26.666666666666668</v>
      </c>
    </row>
    <row r="4" spans="1:10">
      <c r="A4" s="4" t="s">
        <v>11</v>
      </c>
      <c r="B4" s="2">
        <v>90</v>
      </c>
      <c r="C4" s="2">
        <v>93.333333333333329</v>
      </c>
      <c r="D4" s="2">
        <v>86.666666666666671</v>
      </c>
      <c r="E4" s="2">
        <v>0</v>
      </c>
      <c r="F4" s="2">
        <v>100</v>
      </c>
      <c r="G4" s="2">
        <v>93.333333333333329</v>
      </c>
      <c r="H4" s="2">
        <v>86.666666666666671</v>
      </c>
      <c r="J4" s="2">
        <v>13.333333333333334</v>
      </c>
    </row>
    <row r="5" spans="1:10">
      <c r="A5" s="4" t="s">
        <v>12</v>
      </c>
      <c r="B5" s="2">
        <v>50</v>
      </c>
      <c r="C5" s="2">
        <v>90</v>
      </c>
      <c r="D5" s="2">
        <v>86.666666666666671</v>
      </c>
      <c r="E5" s="2">
        <v>10</v>
      </c>
      <c r="F5" s="2">
        <v>96.666666666666671</v>
      </c>
      <c r="G5" s="2">
        <v>86.666666666666671</v>
      </c>
      <c r="H5" s="2">
        <v>90</v>
      </c>
      <c r="J5" s="2">
        <v>26.666666666666668</v>
      </c>
    </row>
    <row r="6" spans="1:10">
      <c r="A6" s="4" t="s">
        <v>13</v>
      </c>
      <c r="B6" s="6">
        <v>36.666666666666664</v>
      </c>
      <c r="C6" s="2">
        <v>93.333333333333329</v>
      </c>
      <c r="D6" s="2">
        <v>86.666666666666671</v>
      </c>
      <c r="E6" s="2">
        <v>10</v>
      </c>
      <c r="F6" s="2">
        <v>90</v>
      </c>
      <c r="G6" s="2">
        <v>90</v>
      </c>
      <c r="H6" s="2">
        <v>86.666666666666671</v>
      </c>
      <c r="J6" s="2">
        <v>40</v>
      </c>
    </row>
    <row r="7" spans="1:10">
      <c r="A7" s="4" t="s">
        <v>14</v>
      </c>
      <c r="B7" s="2">
        <v>40</v>
      </c>
      <c r="C7" s="2">
        <v>96.666666666666671</v>
      </c>
      <c r="D7" s="2">
        <v>86.666666666666671</v>
      </c>
      <c r="E7" s="2">
        <v>10</v>
      </c>
      <c r="F7" s="2">
        <v>90</v>
      </c>
      <c r="G7" s="2">
        <v>83.333333333333343</v>
      </c>
      <c r="H7" s="2">
        <v>83.333333333333343</v>
      </c>
      <c r="J7" s="2">
        <v>16.666666666666664</v>
      </c>
    </row>
    <row r="8" spans="1:10">
      <c r="A8" s="4" t="s">
        <v>15</v>
      </c>
      <c r="B8" s="2">
        <v>73.333333333333329</v>
      </c>
      <c r="C8" s="2">
        <v>93.333333333333329</v>
      </c>
      <c r="D8" s="2">
        <v>93.333333333333329</v>
      </c>
      <c r="E8" s="2">
        <v>13.333333333333334</v>
      </c>
      <c r="F8" s="2">
        <v>100</v>
      </c>
      <c r="G8" s="2">
        <v>86.666666666666671</v>
      </c>
      <c r="H8" s="2">
        <v>93.333333333333329</v>
      </c>
      <c r="J8" s="2">
        <v>13.333333333333334</v>
      </c>
    </row>
    <row r="9" spans="1:10">
      <c r="A9" s="4" t="s">
        <v>16</v>
      </c>
      <c r="B9" s="2">
        <v>56.666666666666664</v>
      </c>
      <c r="C9" s="2">
        <v>90</v>
      </c>
      <c r="D9" s="2">
        <v>80</v>
      </c>
      <c r="E9" s="2">
        <v>13.333333333333334</v>
      </c>
      <c r="F9" s="2">
        <v>100</v>
      </c>
      <c r="G9" s="2">
        <v>86.666666666666671</v>
      </c>
      <c r="H9" s="2">
        <v>93.333333333333329</v>
      </c>
      <c r="J9" s="2">
        <v>33.333333333333329</v>
      </c>
    </row>
    <row r="10" spans="1:10">
      <c r="A10" s="4" t="s">
        <v>17</v>
      </c>
      <c r="B10" s="2">
        <v>53.333333333333336</v>
      </c>
      <c r="C10" s="2">
        <v>96.666666666666671</v>
      </c>
      <c r="D10" s="2">
        <v>83.333333333333343</v>
      </c>
      <c r="E10" s="2">
        <v>6.666666666666667</v>
      </c>
      <c r="F10" s="2">
        <v>93.333333333333329</v>
      </c>
      <c r="G10" s="2">
        <v>96.666666666666671</v>
      </c>
      <c r="H10" s="2">
        <v>76.666666666666671</v>
      </c>
      <c r="J10" s="2">
        <v>16.666666666666664</v>
      </c>
    </row>
    <row r="11" spans="1:10">
      <c r="A11" s="4" t="s">
        <v>18</v>
      </c>
      <c r="B11" s="2">
        <v>80</v>
      </c>
      <c r="C11" s="2">
        <v>96.666666666666671</v>
      </c>
      <c r="D11" s="2">
        <v>90</v>
      </c>
      <c r="E11" s="2">
        <v>6.666666666666667</v>
      </c>
      <c r="F11" s="2">
        <v>90</v>
      </c>
      <c r="G11" s="2">
        <v>80</v>
      </c>
      <c r="H11" s="2">
        <v>16.666666666666664</v>
      </c>
      <c r="J11" s="2">
        <v>23.333333333333332</v>
      </c>
    </row>
    <row r="12" spans="1:10">
      <c r="A12" s="4" t="s">
        <v>19</v>
      </c>
      <c r="B12" s="2">
        <v>73.333333333333329</v>
      </c>
      <c r="C12" s="2">
        <v>96.666666666666671</v>
      </c>
      <c r="D12" s="2">
        <v>86.666666666666671</v>
      </c>
      <c r="E12" s="2">
        <v>10</v>
      </c>
      <c r="F12" s="2">
        <v>96.666666666666671</v>
      </c>
      <c r="G12" s="2">
        <v>90</v>
      </c>
      <c r="H12" s="2">
        <v>73.333333333333329</v>
      </c>
      <c r="J12" s="2">
        <v>23.333333333333332</v>
      </c>
    </row>
    <row r="13" spans="1:10">
      <c r="A13" s="4" t="s">
        <v>20</v>
      </c>
      <c r="B13" s="2">
        <v>66.666666666666657</v>
      </c>
      <c r="C13" s="2">
        <v>100</v>
      </c>
      <c r="D13" s="2">
        <v>100</v>
      </c>
      <c r="E13" s="2">
        <v>33.333333333333329</v>
      </c>
      <c r="F13" s="2">
        <v>86.666666666666671</v>
      </c>
      <c r="G13" s="2">
        <v>90</v>
      </c>
      <c r="H13" s="2">
        <v>86.666666666666671</v>
      </c>
      <c r="J13" s="2">
        <v>16.666666666666664</v>
      </c>
    </row>
    <row r="14" spans="1:10">
      <c r="A14" s="5"/>
    </row>
    <row r="15" spans="1:10">
      <c r="A15" s="5"/>
      <c r="C15" s="2">
        <f>AVERAGE(C4:C13)</f>
        <v>94.666666666666657</v>
      </c>
    </row>
    <row r="16" spans="1:10">
      <c r="A16" s="5"/>
      <c r="C16" s="2">
        <f>_xlfn.STDEV.S(C4:C13)</f>
        <v>3.2203059435976549</v>
      </c>
    </row>
    <row r="17" spans="1:10">
      <c r="A17" s="4" t="s">
        <v>10</v>
      </c>
      <c r="B17" s="2">
        <f>B3-$B$13</f>
        <v>-9.9999999999999929</v>
      </c>
      <c r="C17" s="6">
        <f t="shared" ref="C17:C26" si="0">C3-$C$13</f>
        <v>-13.333333333333329</v>
      </c>
      <c r="D17" s="2">
        <f>D3-$D$13</f>
        <v>-16.666666666666657</v>
      </c>
      <c r="E17" s="2">
        <f t="shared" ref="E17:E26" si="1">E3-$E$13</f>
        <v>-13.333333333333329</v>
      </c>
      <c r="F17" s="2">
        <f>F3-$F$13</f>
        <v>10</v>
      </c>
      <c r="G17" s="2">
        <f>G3-$G$13</f>
        <v>-3.3333333333333286</v>
      </c>
      <c r="H17" s="2">
        <f>H3-$H$13</f>
        <v>-3.3333333333333286</v>
      </c>
      <c r="J17" s="2">
        <f>J3-$J$13</f>
        <v>10.000000000000004</v>
      </c>
    </row>
    <row r="18" spans="1:10">
      <c r="A18" s="4" t="s">
        <v>11</v>
      </c>
      <c r="B18" s="2">
        <f t="shared" ref="B18:B26" si="2">B4-$B$13</f>
        <v>23.333333333333343</v>
      </c>
      <c r="C18" s="2">
        <f t="shared" si="0"/>
        <v>-6.6666666666666714</v>
      </c>
      <c r="D18" s="2">
        <f t="shared" ref="D18:D26" si="3">D4-$D$13</f>
        <v>-13.333333333333329</v>
      </c>
      <c r="E18" s="2">
        <f t="shared" si="1"/>
        <v>-33.333333333333329</v>
      </c>
      <c r="F18" s="2">
        <f t="shared" ref="F18:F26" si="4">F4-$F$13</f>
        <v>13.333333333333329</v>
      </c>
      <c r="G18" s="2">
        <f t="shared" ref="G18:G26" si="5">G4-$G$13</f>
        <v>3.3333333333333286</v>
      </c>
      <c r="H18" s="2">
        <f t="shared" ref="H18:H26" si="6">H4-$H$13</f>
        <v>0</v>
      </c>
      <c r="J18" s="2">
        <f t="shared" ref="J18:J26" si="7">J4-$J$13</f>
        <v>-3.3333333333333304</v>
      </c>
    </row>
    <row r="19" spans="1:10">
      <c r="A19" s="4" t="s">
        <v>12</v>
      </c>
      <c r="B19" s="2">
        <f t="shared" si="2"/>
        <v>-16.666666666666657</v>
      </c>
      <c r="C19" s="2">
        <f t="shared" si="0"/>
        <v>-10</v>
      </c>
      <c r="D19" s="2">
        <f t="shared" si="3"/>
        <v>-13.333333333333329</v>
      </c>
      <c r="E19" s="2">
        <f t="shared" si="1"/>
        <v>-23.333333333333329</v>
      </c>
      <c r="F19" s="2">
        <f t="shared" si="4"/>
        <v>10</v>
      </c>
      <c r="G19" s="2">
        <f t="shared" si="5"/>
        <v>-3.3333333333333286</v>
      </c>
      <c r="H19" s="2">
        <f t="shared" si="6"/>
        <v>3.3333333333333286</v>
      </c>
      <c r="J19" s="2">
        <f t="shared" si="7"/>
        <v>10.000000000000004</v>
      </c>
    </row>
    <row r="20" spans="1:10">
      <c r="A20" s="4" t="s">
        <v>13</v>
      </c>
      <c r="B20" s="6">
        <f t="shared" si="2"/>
        <v>-29.999999999999993</v>
      </c>
      <c r="C20" s="2">
        <f t="shared" si="0"/>
        <v>-6.6666666666666714</v>
      </c>
      <c r="D20" s="2">
        <f t="shared" si="3"/>
        <v>-13.333333333333329</v>
      </c>
      <c r="E20" s="2">
        <f t="shared" si="1"/>
        <v>-23.333333333333329</v>
      </c>
      <c r="F20" s="2">
        <f t="shared" si="4"/>
        <v>3.3333333333333286</v>
      </c>
      <c r="G20" s="2">
        <f t="shared" si="5"/>
        <v>0</v>
      </c>
      <c r="H20" s="2">
        <f t="shared" si="6"/>
        <v>0</v>
      </c>
      <c r="J20" s="9">
        <f t="shared" si="7"/>
        <v>23.333333333333336</v>
      </c>
    </row>
    <row r="21" spans="1:10">
      <c r="A21" s="4" t="s">
        <v>14</v>
      </c>
      <c r="B21" s="6">
        <f t="shared" si="2"/>
        <v>-26.666666666666657</v>
      </c>
      <c r="C21" s="2">
        <f t="shared" si="0"/>
        <v>-3.3333333333333286</v>
      </c>
      <c r="D21" s="2">
        <f t="shared" si="3"/>
        <v>-13.333333333333329</v>
      </c>
      <c r="E21" s="2">
        <f t="shared" si="1"/>
        <v>-23.333333333333329</v>
      </c>
      <c r="F21" s="2">
        <f t="shared" si="4"/>
        <v>3.3333333333333286</v>
      </c>
      <c r="G21" s="2">
        <f t="shared" si="5"/>
        <v>-6.6666666666666572</v>
      </c>
      <c r="H21" s="2">
        <f t="shared" si="6"/>
        <v>-3.3333333333333286</v>
      </c>
      <c r="J21" s="2">
        <f t="shared" si="7"/>
        <v>0</v>
      </c>
    </row>
    <row r="22" spans="1:10">
      <c r="A22" s="4" t="s">
        <v>15</v>
      </c>
      <c r="B22" s="2">
        <f t="shared" si="2"/>
        <v>6.6666666666666714</v>
      </c>
      <c r="C22" s="2">
        <f t="shared" si="0"/>
        <v>-6.6666666666666714</v>
      </c>
      <c r="D22" s="2">
        <f t="shared" si="3"/>
        <v>-6.6666666666666714</v>
      </c>
      <c r="E22" s="2">
        <f t="shared" si="1"/>
        <v>-19.999999999999993</v>
      </c>
      <c r="F22" s="2">
        <f t="shared" si="4"/>
        <v>13.333333333333329</v>
      </c>
      <c r="G22" s="2">
        <f t="shared" si="5"/>
        <v>-3.3333333333333286</v>
      </c>
      <c r="H22" s="2">
        <f t="shared" si="6"/>
        <v>6.6666666666666572</v>
      </c>
      <c r="J22" s="2">
        <f t="shared" si="7"/>
        <v>-3.3333333333333304</v>
      </c>
    </row>
    <row r="23" spans="1:10">
      <c r="A23" s="4" t="s">
        <v>16</v>
      </c>
      <c r="B23" s="2">
        <f t="shared" si="2"/>
        <v>-9.9999999999999929</v>
      </c>
      <c r="C23" s="2">
        <f t="shared" si="0"/>
        <v>-10</v>
      </c>
      <c r="D23" s="6">
        <f t="shared" si="3"/>
        <v>-20</v>
      </c>
      <c r="E23" s="2">
        <f t="shared" si="1"/>
        <v>-19.999999999999993</v>
      </c>
      <c r="F23" s="2">
        <f t="shared" si="4"/>
        <v>13.333333333333329</v>
      </c>
      <c r="G23" s="2">
        <f t="shared" si="5"/>
        <v>-3.3333333333333286</v>
      </c>
      <c r="H23" s="2">
        <f t="shared" si="6"/>
        <v>6.6666666666666572</v>
      </c>
      <c r="J23" s="9">
        <f t="shared" si="7"/>
        <v>16.666666666666664</v>
      </c>
    </row>
    <row r="24" spans="1:10">
      <c r="A24" s="4" t="s">
        <v>17</v>
      </c>
      <c r="B24" s="2">
        <f t="shared" si="2"/>
        <v>-13.333333333333321</v>
      </c>
      <c r="C24" s="2">
        <f t="shared" si="0"/>
        <v>-3.3333333333333286</v>
      </c>
      <c r="D24" s="2">
        <f t="shared" si="3"/>
        <v>-16.666666666666657</v>
      </c>
      <c r="E24" s="2">
        <f t="shared" si="1"/>
        <v>-26.666666666666661</v>
      </c>
      <c r="F24" s="2">
        <f t="shared" si="4"/>
        <v>6.6666666666666572</v>
      </c>
      <c r="G24" s="2">
        <f t="shared" si="5"/>
        <v>6.6666666666666714</v>
      </c>
      <c r="H24" s="2">
        <f t="shared" si="6"/>
        <v>-10</v>
      </c>
      <c r="J24" s="2">
        <f t="shared" si="7"/>
        <v>0</v>
      </c>
    </row>
    <row r="25" spans="1:10">
      <c r="A25" s="4" t="s">
        <v>18</v>
      </c>
      <c r="B25" s="2">
        <f t="shared" si="2"/>
        <v>13.333333333333343</v>
      </c>
      <c r="C25" s="2">
        <f t="shared" si="0"/>
        <v>-3.3333333333333286</v>
      </c>
      <c r="D25" s="2">
        <f t="shared" si="3"/>
        <v>-10</v>
      </c>
      <c r="E25" s="2">
        <f t="shared" si="1"/>
        <v>-26.666666666666661</v>
      </c>
      <c r="F25" s="2">
        <f t="shared" si="4"/>
        <v>3.3333333333333286</v>
      </c>
      <c r="G25" s="6">
        <f t="shared" si="5"/>
        <v>-10</v>
      </c>
      <c r="H25" s="6">
        <f t="shared" si="6"/>
        <v>-70</v>
      </c>
      <c r="J25" s="2">
        <f t="shared" si="7"/>
        <v>6.6666666666666679</v>
      </c>
    </row>
    <row r="26" spans="1:10">
      <c r="A26" s="4" t="s">
        <v>19</v>
      </c>
      <c r="B26" s="2">
        <f t="shared" si="2"/>
        <v>6.6666666666666714</v>
      </c>
      <c r="C26" s="2">
        <f t="shared" si="0"/>
        <v>-3.3333333333333286</v>
      </c>
      <c r="D26" s="2">
        <f t="shared" si="3"/>
        <v>-13.333333333333329</v>
      </c>
      <c r="E26" s="2">
        <f t="shared" si="1"/>
        <v>-23.333333333333329</v>
      </c>
      <c r="F26" s="2">
        <f t="shared" si="4"/>
        <v>10</v>
      </c>
      <c r="G26" s="2">
        <f t="shared" si="5"/>
        <v>0</v>
      </c>
      <c r="H26" s="2">
        <f t="shared" si="6"/>
        <v>-13.333333333333343</v>
      </c>
      <c r="J26" s="2">
        <f t="shared" si="7"/>
        <v>6.6666666666666679</v>
      </c>
    </row>
    <row r="27" spans="1:10" s="7" customFormat="1">
      <c r="A27" s="7" t="s">
        <v>21</v>
      </c>
      <c r="B27" s="8" cm="1">
        <f t="array" ref="B27">AVERAGE(ABS(B17:B26))</f>
        <v>15.666666666666663</v>
      </c>
      <c r="C27" s="8" cm="1">
        <f t="array" ref="C27">AVERAGE(ABS(C17:C26))</f>
        <v>6.6666666666666661</v>
      </c>
      <c r="D27" s="8" cm="1">
        <f t="array" ref="D27">AVERAGE(ABS(D17:D26))</f>
        <v>13.666666666666663</v>
      </c>
      <c r="E27" s="8" cm="1">
        <f t="array" ref="E27">AVERAGE(ABS(E17:E26))</f>
        <v>23.333333333333325</v>
      </c>
      <c r="F27" s="8" cm="1">
        <f t="array" ref="F27">AVERAGE(ABS(F17:F26))</f>
        <v>8.6666666666666625</v>
      </c>
      <c r="G27" s="8" cm="1">
        <f t="array" ref="G27">AVERAGE(ABS(G17:G26))</f>
        <v>3.9999999999999973</v>
      </c>
      <c r="H27" s="8" cm="1">
        <f t="array" ref="H27">AVERAGE(ABS(H17:H26))</f>
        <v>11.666666666666664</v>
      </c>
      <c r="I27" s="8" cm="1">
        <f t="array" ref="I27">AVERAGE(ABS(I17:I26))</f>
        <v>0</v>
      </c>
      <c r="J27" s="8" cm="1">
        <f t="array" ref="J27">AVERAGE(ABS(J17:J26))</f>
        <v>8</v>
      </c>
    </row>
    <row r="28" spans="1:10">
      <c r="A28" t="s">
        <v>22</v>
      </c>
      <c r="B28" s="2" cm="1">
        <f t="array" ref="B28">_xlfn.STDEV.S(ABS(B17:B26))</f>
        <v>8.3222148049217743</v>
      </c>
      <c r="C28" s="2" cm="1">
        <f t="array" ref="C28">_xlfn.STDEV.S(ABS(C17:C26))</f>
        <v>3.5136418446315343</v>
      </c>
      <c r="D28" s="2" cm="1">
        <f t="array" ref="D28">_xlfn.STDEV.S(ABS(D17:D26))</f>
        <v>3.6683497820487023</v>
      </c>
      <c r="E28" s="2" cm="1">
        <f t="array" ref="E28">_xlfn.STDEV.S(ABS(E17:E26))</f>
        <v>5.2115730664704856</v>
      </c>
      <c r="F28" s="2" cm="1">
        <f t="array" ref="F28">_xlfn.STDEV.S(ABS(F17:F26))</f>
        <v>4.2163702135578403</v>
      </c>
      <c r="G28" s="2" cm="1">
        <f t="array" ref="G28">_xlfn.STDEV.S(ABS(G17:G26))</f>
        <v>3.0631219449089384</v>
      </c>
      <c r="H28" s="2" cm="1">
        <f t="array" ref="H28">_xlfn.STDEV.S(ABS(H17:H26))</f>
        <v>20.920189315291925</v>
      </c>
      <c r="I28" s="2" cm="1">
        <f t="array" ref="I28">_xlfn.STDEV.S(ABS(I17:I26))</f>
        <v>0</v>
      </c>
      <c r="J28" s="2" cm="1">
        <f t="array" ref="J28">_xlfn.STDEV.S(ABS(J17:J26))</f>
        <v>7.4037027773145265</v>
      </c>
    </row>
    <row r="29" spans="1:10">
      <c r="A29" t="s">
        <v>23</v>
      </c>
      <c r="B29" s="2">
        <f>B27+B28</f>
        <v>23.988881471588435</v>
      </c>
      <c r="C29" s="2">
        <f t="shared" ref="C29:J29" si="8">C27+C28</f>
        <v>10.1803085112982</v>
      </c>
      <c r="D29" s="2">
        <f t="shared" si="8"/>
        <v>17.335016448715365</v>
      </c>
      <c r="E29" s="2">
        <f t="shared" si="8"/>
        <v>28.544906399803811</v>
      </c>
      <c r="F29" s="2">
        <f t="shared" si="8"/>
        <v>12.883036880224502</v>
      </c>
      <c r="G29" s="2">
        <f t="shared" si="8"/>
        <v>7.0631219449089357</v>
      </c>
      <c r="H29" s="2">
        <f t="shared" si="8"/>
        <v>32.586855981958593</v>
      </c>
      <c r="I29" s="2">
        <f t="shared" si="8"/>
        <v>0</v>
      </c>
      <c r="J29" s="2">
        <f t="shared" si="8"/>
        <v>15.403702777314527</v>
      </c>
    </row>
    <row r="30" spans="1:10">
      <c r="A30" s="3" t="s">
        <v>17</v>
      </c>
      <c r="E30">
        <v>-10</v>
      </c>
    </row>
    <row r="31" spans="1:10">
      <c r="A31" s="3" t="s">
        <v>24</v>
      </c>
      <c r="E31">
        <v>7</v>
      </c>
    </row>
    <row r="32" spans="1:10">
      <c r="A32" s="3" t="s">
        <v>25</v>
      </c>
      <c r="E32">
        <v>0</v>
      </c>
    </row>
    <row r="33" spans="1:5">
      <c r="A33" s="3" t="s">
        <v>13</v>
      </c>
      <c r="E33">
        <v>-7</v>
      </c>
    </row>
    <row r="34" spans="1:5">
      <c r="A34" s="3" t="s">
        <v>14</v>
      </c>
      <c r="E34">
        <v>7</v>
      </c>
    </row>
    <row r="35" spans="1:5">
      <c r="A35" s="3" t="s">
        <v>26</v>
      </c>
      <c r="E35">
        <v>7</v>
      </c>
    </row>
    <row r="36" spans="1:5">
      <c r="A36" s="3" t="s">
        <v>16</v>
      </c>
      <c r="E36">
        <v>-10</v>
      </c>
    </row>
    <row r="37" spans="1:5">
      <c r="A37" s="3" t="s">
        <v>18</v>
      </c>
      <c r="E37">
        <v>-3</v>
      </c>
    </row>
    <row r="38" spans="1:5">
      <c r="A38" s="3" t="s">
        <v>10</v>
      </c>
      <c r="E38">
        <v>-7</v>
      </c>
    </row>
    <row r="39" spans="1:5">
      <c r="A39" s="3" t="s">
        <v>19</v>
      </c>
      <c r="E39">
        <v>-3</v>
      </c>
    </row>
    <row r="40" spans="1:5">
      <c r="A40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F6EB5-0F1D-48E7-830C-E7452ADE6C0E}">
  <dimension ref="A2:AF51"/>
  <sheetViews>
    <sheetView zoomScale="34" zoomScaleNormal="85" workbookViewId="0">
      <selection activeCell="S36" sqref="S35:S36"/>
    </sheetView>
  </sheetViews>
  <sheetFormatPr baseColWidth="10" defaultColWidth="9" defaultRowHeight="14.4"/>
  <cols>
    <col min="1" max="1" width="20.88671875" style="10" customWidth="1"/>
    <col min="2" max="2" width="15.109375" style="10" customWidth="1"/>
    <col min="3" max="3" width="14.21875" style="10" customWidth="1"/>
    <col min="4" max="4" width="12.21875" style="10" customWidth="1"/>
    <col min="5" max="5" width="13.21875" style="10" customWidth="1"/>
    <col min="6" max="6" width="13.44140625" style="10" customWidth="1"/>
    <col min="7" max="7" width="11.88671875" style="10" customWidth="1"/>
    <col min="8" max="8" width="12.77734375" style="10" customWidth="1"/>
    <col min="9" max="9" width="12.88671875" style="10" customWidth="1"/>
    <col min="10" max="10" width="11.109375" style="10" customWidth="1"/>
    <col min="11" max="11" width="11.44140625" style="10" customWidth="1"/>
    <col min="12" max="12" width="9.5546875" style="10" customWidth="1"/>
    <col min="13" max="13" width="9" style="10"/>
    <col min="14" max="14" width="17.5546875" style="10" customWidth="1"/>
    <col min="15" max="17" width="9" style="10"/>
    <col min="18" max="18" width="15" style="10" customWidth="1"/>
    <col min="19" max="19" width="15.109375" style="10" customWidth="1"/>
    <col min="20" max="20" width="11" style="10" customWidth="1"/>
    <col min="21" max="21" width="15" style="10" customWidth="1"/>
    <col min="22" max="22" width="14.88671875" style="10" customWidth="1"/>
    <col min="23" max="23" width="13.109375" style="10" customWidth="1"/>
    <col min="24" max="24" width="11.5546875" style="10" customWidth="1"/>
    <col min="25" max="25" width="12" style="10" customWidth="1"/>
    <col min="26" max="16384" width="9" style="10"/>
  </cols>
  <sheetData>
    <row r="2" spans="1:32">
      <c r="N2" s="47" t="s">
        <v>39</v>
      </c>
      <c r="O2" s="47"/>
      <c r="P2" s="47"/>
      <c r="Q2" s="47"/>
      <c r="R2" s="47"/>
      <c r="S2" s="47"/>
      <c r="T2" s="47"/>
      <c r="U2" s="47"/>
      <c r="V2" s="47"/>
      <c r="W2" s="47"/>
      <c r="X2" s="47"/>
    </row>
    <row r="3" spans="1:32" ht="28.8">
      <c r="A3" s="17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  <c r="N3" s="14" t="s">
        <v>28</v>
      </c>
      <c r="O3" s="14" t="s">
        <v>29</v>
      </c>
      <c r="P3" s="14" t="s">
        <v>30</v>
      </c>
      <c r="Q3" s="14" t="s">
        <v>31</v>
      </c>
      <c r="R3" s="14" t="s">
        <v>32</v>
      </c>
      <c r="S3" s="14" t="s">
        <v>33</v>
      </c>
      <c r="T3" s="14" t="s">
        <v>34</v>
      </c>
      <c r="U3" s="14" t="s">
        <v>35</v>
      </c>
      <c r="V3" s="14" t="s">
        <v>36</v>
      </c>
      <c r="W3" s="14" t="s">
        <v>37</v>
      </c>
      <c r="X3" s="14" t="s">
        <v>38</v>
      </c>
    </row>
    <row r="4" spans="1:32">
      <c r="A4" s="17" t="s">
        <v>40</v>
      </c>
      <c r="B4" s="11">
        <v>13.1</v>
      </c>
      <c r="C4" s="11">
        <v>12.5</v>
      </c>
      <c r="D4" s="11">
        <v>15.8</v>
      </c>
      <c r="E4" s="11">
        <v>13.4</v>
      </c>
      <c r="F4" s="11">
        <v>14</v>
      </c>
      <c r="G4" s="11">
        <v>13.1</v>
      </c>
      <c r="H4" s="11">
        <v>14.1</v>
      </c>
      <c r="I4" s="11">
        <v>16.600000000000001</v>
      </c>
      <c r="J4" s="11">
        <v>14.8</v>
      </c>
      <c r="K4" s="11">
        <v>12.3</v>
      </c>
      <c r="L4" s="11">
        <v>13.7</v>
      </c>
      <c r="N4" s="30">
        <f t="shared" ref="N4:X4" si="0">(B5/30)*100</f>
        <v>26.666666666666668</v>
      </c>
      <c r="O4" s="30">
        <f t="shared" si="0"/>
        <v>13.333333333333334</v>
      </c>
      <c r="P4" s="30">
        <f t="shared" si="0"/>
        <v>26.666666666666668</v>
      </c>
      <c r="Q4" s="30">
        <f t="shared" si="0"/>
        <v>33.333333333333329</v>
      </c>
      <c r="R4" s="30">
        <f t="shared" si="0"/>
        <v>16.666666666666664</v>
      </c>
      <c r="S4" s="30">
        <f t="shared" si="0"/>
        <v>13.333333333333334</v>
      </c>
      <c r="T4" s="30">
        <f t="shared" si="0"/>
        <v>33.333333333333329</v>
      </c>
      <c r="U4" s="30">
        <f t="shared" si="0"/>
        <v>16.666666666666664</v>
      </c>
      <c r="V4" s="30">
        <f t="shared" si="0"/>
        <v>13.333333333333334</v>
      </c>
      <c r="W4" s="30">
        <f t="shared" si="0"/>
        <v>23.333333333333332</v>
      </c>
      <c r="X4" s="30">
        <f t="shared" si="0"/>
        <v>16.666666666666664</v>
      </c>
      <c r="Y4" s="38" t="s">
        <v>63</v>
      </c>
    </row>
    <row r="5" spans="1:32">
      <c r="A5" s="17" t="s">
        <v>41</v>
      </c>
      <c r="B5" s="11">
        <v>8</v>
      </c>
      <c r="C5" s="11">
        <v>4</v>
      </c>
      <c r="D5" s="11">
        <v>8</v>
      </c>
      <c r="E5" s="36">
        <v>10</v>
      </c>
      <c r="F5" s="11">
        <v>5</v>
      </c>
      <c r="G5" s="11">
        <v>4</v>
      </c>
      <c r="H5" s="11">
        <v>10</v>
      </c>
      <c r="I5" s="11">
        <v>5</v>
      </c>
      <c r="J5" s="37">
        <v>4</v>
      </c>
      <c r="K5" s="11">
        <v>7</v>
      </c>
      <c r="L5" s="11">
        <v>5</v>
      </c>
      <c r="N5" s="28">
        <v>26.666666666666668</v>
      </c>
      <c r="O5" s="28">
        <v>13.333333333333334</v>
      </c>
      <c r="P5" s="28">
        <v>26.666666666666668</v>
      </c>
      <c r="Q5" s="28">
        <v>40</v>
      </c>
      <c r="R5" s="28">
        <v>16.666666666666664</v>
      </c>
      <c r="S5" s="28">
        <v>13.333333333333334</v>
      </c>
      <c r="T5" s="28">
        <v>33.333333333333329</v>
      </c>
      <c r="U5" s="28">
        <v>16.666666666666664</v>
      </c>
      <c r="V5" s="28">
        <v>23.333333333333332</v>
      </c>
      <c r="W5" s="28">
        <v>23.333333333333332</v>
      </c>
      <c r="X5" s="28">
        <v>16.666666666666664</v>
      </c>
      <c r="Y5" s="39">
        <v>10</v>
      </c>
    </row>
    <row r="6" spans="1:32">
      <c r="A6" s="17" t="s">
        <v>42</v>
      </c>
      <c r="B6" s="11">
        <v>68.2</v>
      </c>
      <c r="C6" s="11">
        <v>45.4</v>
      </c>
      <c r="D6" s="11">
        <v>61.9</v>
      </c>
      <c r="E6" s="11">
        <v>49.9</v>
      </c>
      <c r="F6" s="11">
        <v>42.3</v>
      </c>
      <c r="G6" s="11">
        <v>53.5</v>
      </c>
      <c r="H6" s="11">
        <v>50.4</v>
      </c>
      <c r="I6" s="11">
        <v>65.2</v>
      </c>
      <c r="J6" s="11">
        <v>65.7</v>
      </c>
      <c r="K6" s="11">
        <v>49.5</v>
      </c>
      <c r="L6" s="11">
        <v>40.200000000000003</v>
      </c>
    </row>
    <row r="7" spans="1:32">
      <c r="A7" s="17" t="s">
        <v>43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32">
      <c r="A8" s="17" t="s">
        <v>44</v>
      </c>
      <c r="B8" s="11">
        <v>14.9</v>
      </c>
      <c r="C8" s="11">
        <v>14.3</v>
      </c>
      <c r="D8" s="11">
        <v>16.3</v>
      </c>
      <c r="E8" s="11">
        <v>10.5</v>
      </c>
      <c r="F8" s="11">
        <v>12.7</v>
      </c>
      <c r="G8" s="11">
        <v>11.7</v>
      </c>
      <c r="H8" s="11">
        <v>10.6</v>
      </c>
      <c r="I8" s="11">
        <v>9.8000000000000007</v>
      </c>
      <c r="J8" s="11">
        <v>10.199999999999999</v>
      </c>
      <c r="K8" s="11">
        <v>10</v>
      </c>
      <c r="L8" s="11">
        <v>11.1</v>
      </c>
    </row>
    <row r="9" spans="1:32">
      <c r="A9" s="17" t="s">
        <v>45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Q9" s="25"/>
    </row>
    <row r="10" spans="1:32">
      <c r="A10" s="17" t="s">
        <v>46</v>
      </c>
      <c r="B10" s="20">
        <f>AVERAGE(B15:B22)</f>
        <v>2.316125</v>
      </c>
      <c r="C10" s="20">
        <f>AVERAGE(C15:C18)</f>
        <v>1.913</v>
      </c>
      <c r="D10" s="20">
        <f>AVERAGE(D15:D22)</f>
        <v>2.1637499999999998</v>
      </c>
      <c r="E10" s="20">
        <f>AVERAGE(E15:E24)</f>
        <v>1.9666999999999999</v>
      </c>
      <c r="F10" s="20">
        <f>AVERAGE(F15:F19)</f>
        <v>1.9567999999999999</v>
      </c>
      <c r="G10" s="20">
        <f>AVERAGE(G15:G18)</f>
        <v>2.6477500000000003</v>
      </c>
      <c r="H10" s="20">
        <f>AVERAGE(H15:H24)</f>
        <v>1.7858000000000005</v>
      </c>
      <c r="I10" s="20">
        <f>AVERAGE(I15:I19)</f>
        <v>2.2976000000000001</v>
      </c>
      <c r="J10" s="20">
        <f>AVERAGE(J15:J18)</f>
        <v>1.1697500000000001</v>
      </c>
      <c r="K10" s="20">
        <f>AVERAGE(K15:K21)</f>
        <v>1.3814285714285715</v>
      </c>
      <c r="L10" s="20">
        <f>AVERAGE(L15:L19)</f>
        <v>2.4561999999999999</v>
      </c>
    </row>
    <row r="11" spans="1:32">
      <c r="A11" s="17" t="s">
        <v>91</v>
      </c>
      <c r="B11" s="11">
        <f>B8-B4</f>
        <v>1.8000000000000007</v>
      </c>
      <c r="C11" s="11">
        <f t="shared" ref="C11:L11" si="1">C8-C4</f>
        <v>1.8000000000000007</v>
      </c>
      <c r="D11" s="11">
        <f t="shared" si="1"/>
        <v>0.5</v>
      </c>
      <c r="E11" s="11">
        <f t="shared" si="1"/>
        <v>-2.9000000000000004</v>
      </c>
      <c r="F11" s="11">
        <f t="shared" si="1"/>
        <v>-1.3000000000000007</v>
      </c>
      <c r="G11" s="11">
        <f t="shared" si="1"/>
        <v>-1.4000000000000004</v>
      </c>
      <c r="H11" s="11">
        <f t="shared" si="1"/>
        <v>-3.5</v>
      </c>
      <c r="I11" s="11">
        <f t="shared" si="1"/>
        <v>-6.8000000000000007</v>
      </c>
      <c r="J11" s="11">
        <f t="shared" si="1"/>
        <v>-4.6000000000000014</v>
      </c>
      <c r="K11" s="11">
        <f t="shared" si="1"/>
        <v>-2.3000000000000007</v>
      </c>
      <c r="L11" s="11">
        <f t="shared" si="1"/>
        <v>-2.5999999999999996</v>
      </c>
      <c r="AD11" s="14" t="s">
        <v>75</v>
      </c>
      <c r="AE11" s="10">
        <f>V4*30/100</f>
        <v>4</v>
      </c>
      <c r="AF11" s="11">
        <f t="shared" ref="AF11:AF12" si="2">30-AE11</f>
        <v>26</v>
      </c>
    </row>
    <row r="12" spans="1:32">
      <c r="A12" s="17" t="s">
        <v>92</v>
      </c>
      <c r="B12" s="29">
        <f>(($L$8-B8)/$L$8)*100</f>
        <v>-34.234234234234236</v>
      </c>
      <c r="C12" s="29">
        <f t="shared" ref="C12:L12" si="3">(($L$8-C8)/$L$8)*100</f>
        <v>-28.82882882882884</v>
      </c>
      <c r="D12" s="29">
        <f t="shared" si="3"/>
        <v>-46.846846846846859</v>
      </c>
      <c r="E12" s="29">
        <f t="shared" si="3"/>
        <v>5.4054054054054026</v>
      </c>
      <c r="F12" s="29">
        <f t="shared" si="3"/>
        <v>-14.414414414414411</v>
      </c>
      <c r="G12" s="29">
        <f t="shared" si="3"/>
        <v>-5.4054054054054026</v>
      </c>
      <c r="H12" s="29">
        <f t="shared" si="3"/>
        <v>4.5045045045045047</v>
      </c>
      <c r="I12" s="29">
        <f t="shared" si="3"/>
        <v>11.711711711711704</v>
      </c>
      <c r="J12" s="29">
        <f t="shared" si="3"/>
        <v>8.1081081081081106</v>
      </c>
      <c r="K12" s="29">
        <f t="shared" si="3"/>
        <v>9.9099099099099064</v>
      </c>
      <c r="L12" s="29">
        <f t="shared" si="3"/>
        <v>0</v>
      </c>
      <c r="AD12" s="14" t="s">
        <v>76</v>
      </c>
      <c r="AE12" s="10">
        <f>W4*30/100</f>
        <v>7</v>
      </c>
      <c r="AF12" s="11">
        <f t="shared" si="2"/>
        <v>23</v>
      </c>
    </row>
    <row r="13" spans="1:32">
      <c r="B13" s="46" t="s">
        <v>47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R13" s="48" t="s">
        <v>83</v>
      </c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1:32" ht="28.8">
      <c r="B14" s="21" t="s">
        <v>64</v>
      </c>
      <c r="C14" s="21" t="s">
        <v>48</v>
      </c>
      <c r="D14" s="21" t="s">
        <v>49</v>
      </c>
      <c r="E14" s="21" t="s">
        <v>50</v>
      </c>
      <c r="F14" s="21" t="s">
        <v>56</v>
      </c>
      <c r="G14" s="21" t="s">
        <v>51</v>
      </c>
      <c r="H14" s="21" t="s">
        <v>52</v>
      </c>
      <c r="I14" s="21" t="s">
        <v>53</v>
      </c>
      <c r="J14" s="21" t="s">
        <v>65</v>
      </c>
      <c r="K14" s="21" t="s">
        <v>54</v>
      </c>
      <c r="L14" s="21" t="s">
        <v>66</v>
      </c>
      <c r="N14" s="22" t="s">
        <v>79</v>
      </c>
      <c r="O14" s="22" t="s">
        <v>78</v>
      </c>
      <c r="R14" s="14" t="s">
        <v>10</v>
      </c>
      <c r="S14" s="14" t="s">
        <v>82</v>
      </c>
      <c r="T14" s="14" t="s">
        <v>70</v>
      </c>
      <c r="U14" s="14" t="s">
        <v>71</v>
      </c>
      <c r="V14" s="14" t="s">
        <v>72</v>
      </c>
      <c r="W14" s="14" t="s">
        <v>73</v>
      </c>
      <c r="X14" s="14" t="s">
        <v>74</v>
      </c>
      <c r="Y14" s="14" t="s">
        <v>68</v>
      </c>
      <c r="Z14" s="14" t="s">
        <v>75</v>
      </c>
      <c r="AA14" s="14" t="s">
        <v>76</v>
      </c>
      <c r="AB14" s="13" t="s">
        <v>77</v>
      </c>
    </row>
    <row r="15" spans="1:32">
      <c r="B15" s="20">
        <v>3.8340000000000001</v>
      </c>
      <c r="C15" s="20">
        <v>3.2589999999999999</v>
      </c>
      <c r="D15" s="20">
        <v>2.2400000000000002</v>
      </c>
      <c r="E15" s="20">
        <v>1.089</v>
      </c>
      <c r="F15" s="20">
        <v>1.897</v>
      </c>
      <c r="G15" s="20">
        <v>2.2989999999999999</v>
      </c>
      <c r="H15" s="20">
        <v>2.145</v>
      </c>
      <c r="I15" s="20">
        <v>3.649</v>
      </c>
      <c r="J15" s="20">
        <v>2.246</v>
      </c>
      <c r="K15" s="20">
        <v>2.4590000000000001</v>
      </c>
      <c r="L15" s="20">
        <v>2.0449999999999999</v>
      </c>
      <c r="N15" s="31" t="s">
        <v>10</v>
      </c>
      <c r="O15" s="24">
        <f>N4</f>
        <v>26.666666666666668</v>
      </c>
      <c r="Q15" s="10">
        <v>1</v>
      </c>
      <c r="R15" s="30">
        <f t="shared" ref="R15:AB15" si="4">B15*10</f>
        <v>38.340000000000003</v>
      </c>
      <c r="S15" s="30">
        <f t="shared" si="4"/>
        <v>32.589999999999996</v>
      </c>
      <c r="T15" s="28">
        <f t="shared" si="4"/>
        <v>22.400000000000002</v>
      </c>
      <c r="U15" s="28">
        <f t="shared" si="4"/>
        <v>10.89</v>
      </c>
      <c r="V15" s="28">
        <f t="shared" si="4"/>
        <v>18.97</v>
      </c>
      <c r="W15" s="28">
        <f t="shared" si="4"/>
        <v>22.99</v>
      </c>
      <c r="X15" s="28">
        <f t="shared" si="4"/>
        <v>21.45</v>
      </c>
      <c r="Y15" s="28">
        <f t="shared" si="4"/>
        <v>36.49</v>
      </c>
      <c r="Z15" s="28">
        <f t="shared" si="4"/>
        <v>22.46</v>
      </c>
      <c r="AA15" s="28">
        <f t="shared" si="4"/>
        <v>24.59</v>
      </c>
      <c r="AB15" s="28">
        <f t="shared" si="4"/>
        <v>20.45</v>
      </c>
    </row>
    <row r="16" spans="1:32">
      <c r="B16" s="20">
        <v>2.7290000000000001</v>
      </c>
      <c r="C16" s="20">
        <v>0.35099999999999998</v>
      </c>
      <c r="D16" s="20">
        <v>2.1150000000000002</v>
      </c>
      <c r="E16" s="20">
        <v>0.67100000000000004</v>
      </c>
      <c r="F16" s="20">
        <v>1.655</v>
      </c>
      <c r="G16" s="20">
        <v>3.4889999999999999</v>
      </c>
      <c r="H16" s="20">
        <v>1.974</v>
      </c>
      <c r="I16" s="20">
        <v>1.3720000000000001</v>
      </c>
      <c r="J16" s="20">
        <v>0.624</v>
      </c>
      <c r="K16" s="20">
        <v>2.36</v>
      </c>
      <c r="L16" s="20">
        <v>3.9249999999999998</v>
      </c>
      <c r="N16" s="31" t="s">
        <v>80</v>
      </c>
      <c r="O16" s="24">
        <f>O4</f>
        <v>13.333333333333334</v>
      </c>
      <c r="Q16" s="10">
        <v>2</v>
      </c>
      <c r="R16" s="30">
        <f t="shared" ref="R16:AB24" si="5">B16*10</f>
        <v>27.29</v>
      </c>
      <c r="S16" s="30">
        <f t="shared" si="5"/>
        <v>3.51</v>
      </c>
      <c r="T16" s="28">
        <f t="shared" si="5"/>
        <v>21.150000000000002</v>
      </c>
      <c r="U16" s="28">
        <f t="shared" si="5"/>
        <v>6.7100000000000009</v>
      </c>
      <c r="V16" s="28">
        <f t="shared" si="5"/>
        <v>16.55</v>
      </c>
      <c r="W16" s="28">
        <f t="shared" si="5"/>
        <v>34.89</v>
      </c>
      <c r="X16" s="28">
        <f t="shared" si="5"/>
        <v>19.739999999999998</v>
      </c>
      <c r="Y16" s="28">
        <f t="shared" si="5"/>
        <v>13.72</v>
      </c>
      <c r="Z16" s="28">
        <f t="shared" si="5"/>
        <v>6.24</v>
      </c>
      <c r="AA16" s="28">
        <f t="shared" si="5"/>
        <v>23.599999999999998</v>
      </c>
      <c r="AB16" s="28">
        <f t="shared" si="5"/>
        <v>39.25</v>
      </c>
    </row>
    <row r="17" spans="2:28">
      <c r="B17" s="20">
        <v>0.745</v>
      </c>
      <c r="C17" s="20">
        <v>2.8479999999999999</v>
      </c>
      <c r="D17" s="20">
        <v>3.5760000000000001</v>
      </c>
      <c r="E17" s="20">
        <v>1.0780000000000001</v>
      </c>
      <c r="F17" s="20">
        <v>3.0219999999999998</v>
      </c>
      <c r="G17" s="20">
        <v>3.7429999999999999</v>
      </c>
      <c r="H17" s="20">
        <v>4.2969999999999997</v>
      </c>
      <c r="I17" s="20">
        <v>2.7749999999999999</v>
      </c>
      <c r="J17" s="20">
        <v>0.749</v>
      </c>
      <c r="K17" s="20">
        <v>1.3049999999999999</v>
      </c>
      <c r="L17" s="20">
        <v>0.92600000000000005</v>
      </c>
      <c r="N17" s="32" t="s">
        <v>70</v>
      </c>
      <c r="O17" s="24">
        <f>P4</f>
        <v>26.666666666666668</v>
      </c>
      <c r="Q17" s="10">
        <v>3</v>
      </c>
      <c r="R17" s="30">
        <f t="shared" si="5"/>
        <v>7.45</v>
      </c>
      <c r="S17" s="30">
        <f t="shared" si="5"/>
        <v>28.479999999999997</v>
      </c>
      <c r="T17" s="28">
        <f t="shared" si="5"/>
        <v>35.76</v>
      </c>
      <c r="U17" s="28">
        <f t="shared" si="5"/>
        <v>10.780000000000001</v>
      </c>
      <c r="V17" s="28">
        <f t="shared" si="5"/>
        <v>30.22</v>
      </c>
      <c r="W17" s="28">
        <f t="shared" si="5"/>
        <v>37.43</v>
      </c>
      <c r="X17" s="28">
        <f t="shared" si="5"/>
        <v>42.97</v>
      </c>
      <c r="Y17" s="28">
        <f t="shared" si="5"/>
        <v>27.75</v>
      </c>
      <c r="Z17" s="28">
        <f t="shared" si="5"/>
        <v>7.49</v>
      </c>
      <c r="AA17" s="28">
        <f t="shared" si="5"/>
        <v>13.049999999999999</v>
      </c>
      <c r="AB17" s="28">
        <f t="shared" si="5"/>
        <v>9.26</v>
      </c>
    </row>
    <row r="18" spans="2:28">
      <c r="B18" s="20">
        <v>3.0030000000000001</v>
      </c>
      <c r="C18" s="20">
        <v>1.194</v>
      </c>
      <c r="D18" s="20">
        <v>3.0760000000000001</v>
      </c>
      <c r="E18" s="20">
        <v>1.3420000000000001</v>
      </c>
      <c r="F18" s="20">
        <v>0.94</v>
      </c>
      <c r="G18" s="20">
        <v>1.06</v>
      </c>
      <c r="H18" s="20">
        <v>0.98899999999999999</v>
      </c>
      <c r="I18" s="20">
        <v>2.92</v>
      </c>
      <c r="J18" s="20">
        <v>1.06</v>
      </c>
      <c r="K18" s="20">
        <v>1.72</v>
      </c>
      <c r="L18" s="20">
        <v>4.3520000000000003</v>
      </c>
      <c r="N18" s="32" t="s">
        <v>71</v>
      </c>
      <c r="O18" s="24">
        <f>Q4</f>
        <v>33.333333333333329</v>
      </c>
      <c r="Q18" s="10">
        <v>4</v>
      </c>
      <c r="R18" s="30">
        <f t="shared" si="5"/>
        <v>30.03</v>
      </c>
      <c r="S18" s="30">
        <f t="shared" si="5"/>
        <v>11.94</v>
      </c>
      <c r="T18" s="28">
        <f t="shared" si="5"/>
        <v>30.76</v>
      </c>
      <c r="U18" s="28">
        <f t="shared" si="5"/>
        <v>13.420000000000002</v>
      </c>
      <c r="V18" s="28">
        <f t="shared" si="5"/>
        <v>9.3999999999999986</v>
      </c>
      <c r="W18" s="28">
        <f t="shared" si="5"/>
        <v>10.600000000000001</v>
      </c>
      <c r="X18" s="28">
        <f t="shared" si="5"/>
        <v>9.89</v>
      </c>
      <c r="Y18" s="28">
        <f t="shared" si="5"/>
        <v>29.2</v>
      </c>
      <c r="Z18" s="28">
        <f t="shared" si="5"/>
        <v>10.600000000000001</v>
      </c>
      <c r="AA18" s="28">
        <f t="shared" si="5"/>
        <v>17.2</v>
      </c>
      <c r="AB18" s="28">
        <f t="shared" si="5"/>
        <v>43.52</v>
      </c>
    </row>
    <row r="19" spans="2:28">
      <c r="B19" s="20">
        <v>2.0710000000000002</v>
      </c>
      <c r="C19" s="20"/>
      <c r="D19" s="20">
        <v>0.76100000000000001</v>
      </c>
      <c r="E19" s="20">
        <v>1.84</v>
      </c>
      <c r="F19" s="20">
        <v>2.27</v>
      </c>
      <c r="G19" s="20"/>
      <c r="H19" s="20">
        <v>0.92400000000000004</v>
      </c>
      <c r="I19" s="20">
        <v>0.77200000000000002</v>
      </c>
      <c r="J19" s="20"/>
      <c r="K19" s="20">
        <v>0.54700000000000004</v>
      </c>
      <c r="L19" s="20">
        <v>1.0329999999999999</v>
      </c>
      <c r="N19" s="32" t="s">
        <v>72</v>
      </c>
      <c r="O19" s="24">
        <f>R4</f>
        <v>16.666666666666664</v>
      </c>
      <c r="Q19" s="10">
        <v>5</v>
      </c>
      <c r="R19" s="30">
        <f t="shared" si="5"/>
        <v>20.71</v>
      </c>
      <c r="S19" s="30"/>
      <c r="T19" s="28">
        <f t="shared" si="5"/>
        <v>7.61</v>
      </c>
      <c r="U19" s="28">
        <f t="shared" si="5"/>
        <v>18.400000000000002</v>
      </c>
      <c r="V19" s="28">
        <f t="shared" si="5"/>
        <v>22.7</v>
      </c>
      <c r="W19" s="28"/>
      <c r="X19" s="28">
        <f t="shared" si="5"/>
        <v>9.24</v>
      </c>
      <c r="Y19" s="28">
        <f t="shared" si="5"/>
        <v>7.7200000000000006</v>
      </c>
      <c r="Z19" s="28"/>
      <c r="AA19" s="28">
        <f t="shared" si="5"/>
        <v>5.4700000000000006</v>
      </c>
      <c r="AB19" s="28">
        <f t="shared" si="5"/>
        <v>10.329999999999998</v>
      </c>
    </row>
    <row r="20" spans="2:28">
      <c r="B20" s="20">
        <v>4.141</v>
      </c>
      <c r="C20" s="20"/>
      <c r="D20" s="20">
        <v>2.8340000000000001</v>
      </c>
      <c r="E20" s="20">
        <v>2.94</v>
      </c>
      <c r="F20" s="20"/>
      <c r="G20" s="20"/>
      <c r="H20" s="20">
        <v>0.75800000000000001</v>
      </c>
      <c r="I20" s="20"/>
      <c r="J20" s="20"/>
      <c r="K20" s="20">
        <v>0.875</v>
      </c>
      <c r="L20" s="20"/>
      <c r="N20" s="32" t="s">
        <v>73</v>
      </c>
      <c r="O20" s="24">
        <f>S4</f>
        <v>13.333333333333334</v>
      </c>
      <c r="Q20" s="10">
        <v>6</v>
      </c>
      <c r="R20" s="30">
        <f t="shared" si="5"/>
        <v>41.41</v>
      </c>
      <c r="S20" s="30"/>
      <c r="T20" s="28">
        <f t="shared" si="5"/>
        <v>28.34</v>
      </c>
      <c r="U20" s="28">
        <f t="shared" si="5"/>
        <v>29.4</v>
      </c>
      <c r="V20" s="28"/>
      <c r="W20" s="28"/>
      <c r="X20" s="28">
        <f t="shared" si="5"/>
        <v>7.58</v>
      </c>
      <c r="Y20" s="28"/>
      <c r="Z20" s="28"/>
      <c r="AA20" s="28">
        <f t="shared" si="5"/>
        <v>8.75</v>
      </c>
      <c r="AB20" s="28"/>
    </row>
    <row r="21" spans="2:28">
      <c r="B21" s="20">
        <v>0.71799999999999997</v>
      </c>
      <c r="C21" s="20"/>
      <c r="D21" s="20">
        <v>0.96799999999999997</v>
      </c>
      <c r="E21" s="20">
        <v>4.141</v>
      </c>
      <c r="F21" s="20"/>
      <c r="G21" s="20"/>
      <c r="H21" s="20">
        <v>2.4289999999999998</v>
      </c>
      <c r="I21" s="20"/>
      <c r="J21" s="20"/>
      <c r="K21" s="20">
        <v>0.40400000000000003</v>
      </c>
      <c r="L21" s="20"/>
      <c r="N21" s="32" t="s">
        <v>74</v>
      </c>
      <c r="O21" s="24">
        <f>T4</f>
        <v>33.333333333333329</v>
      </c>
      <c r="Q21" s="10">
        <v>7</v>
      </c>
      <c r="R21" s="30">
        <f t="shared" si="5"/>
        <v>7.18</v>
      </c>
      <c r="S21" s="30"/>
      <c r="T21" s="28">
        <f t="shared" si="5"/>
        <v>9.68</v>
      </c>
      <c r="U21" s="28">
        <f t="shared" si="5"/>
        <v>41.41</v>
      </c>
      <c r="V21" s="28"/>
      <c r="W21" s="28"/>
      <c r="X21" s="28">
        <f t="shared" si="5"/>
        <v>24.29</v>
      </c>
      <c r="Y21" s="28"/>
      <c r="Z21" s="28"/>
      <c r="AA21" s="28">
        <f t="shared" si="5"/>
        <v>4.04</v>
      </c>
      <c r="AB21" s="28"/>
    </row>
    <row r="22" spans="2:28">
      <c r="B22" s="20">
        <v>1.288</v>
      </c>
      <c r="C22" s="20"/>
      <c r="D22" s="20">
        <v>1.74</v>
      </c>
      <c r="E22" s="20">
        <v>4.1890000000000001</v>
      </c>
      <c r="F22" s="20"/>
      <c r="G22" s="20"/>
      <c r="H22" s="20">
        <v>2.7090000000000001</v>
      </c>
      <c r="I22" s="20"/>
      <c r="J22" s="20"/>
      <c r="K22" s="20"/>
      <c r="L22" s="20"/>
      <c r="N22" s="32" t="s">
        <v>68</v>
      </c>
      <c r="O22" s="24">
        <f>U4</f>
        <v>16.666666666666664</v>
      </c>
      <c r="Q22" s="10">
        <v>8</v>
      </c>
      <c r="R22" s="30">
        <f t="shared" si="5"/>
        <v>12.88</v>
      </c>
      <c r="S22" s="30"/>
      <c r="T22" s="28">
        <f t="shared" si="5"/>
        <v>17.399999999999999</v>
      </c>
      <c r="U22" s="28">
        <f t="shared" si="5"/>
        <v>41.89</v>
      </c>
      <c r="V22" s="28"/>
      <c r="W22" s="28"/>
      <c r="X22" s="28">
        <f t="shared" si="5"/>
        <v>27.09</v>
      </c>
      <c r="Y22" s="28"/>
      <c r="Z22" s="28"/>
      <c r="AA22" s="28"/>
      <c r="AB22" s="28"/>
    </row>
    <row r="23" spans="2:28">
      <c r="B23" s="20"/>
      <c r="C23" s="20"/>
      <c r="D23" s="20"/>
      <c r="E23" s="20">
        <v>1.288</v>
      </c>
      <c r="F23" s="20"/>
      <c r="G23" s="20"/>
      <c r="H23" s="20">
        <v>0.73099999999999998</v>
      </c>
      <c r="I23" s="20"/>
      <c r="J23" s="20"/>
      <c r="K23" s="20"/>
      <c r="L23" s="20"/>
      <c r="N23" s="32" t="s">
        <v>75</v>
      </c>
      <c r="O23" s="24">
        <f>V4</f>
        <v>13.333333333333334</v>
      </c>
      <c r="Q23" s="10">
        <v>9</v>
      </c>
      <c r="R23" s="30"/>
      <c r="S23" s="30"/>
      <c r="T23" s="28"/>
      <c r="U23" s="28">
        <f t="shared" si="5"/>
        <v>12.88</v>
      </c>
      <c r="V23" s="28"/>
      <c r="W23" s="28"/>
      <c r="X23" s="28">
        <f t="shared" si="5"/>
        <v>7.31</v>
      </c>
      <c r="Y23" s="28"/>
      <c r="Z23" s="28"/>
      <c r="AA23" s="28"/>
      <c r="AB23" s="28"/>
    </row>
    <row r="24" spans="2:28">
      <c r="B24" s="20"/>
      <c r="C24" s="20"/>
      <c r="D24" s="20"/>
      <c r="E24" s="20">
        <v>1.089</v>
      </c>
      <c r="F24" s="20"/>
      <c r="G24" s="20"/>
      <c r="H24" s="20">
        <v>0.90200000000000002</v>
      </c>
      <c r="I24" s="20"/>
      <c r="J24" s="20"/>
      <c r="K24" s="20"/>
      <c r="L24" s="20"/>
      <c r="N24" s="32" t="s">
        <v>76</v>
      </c>
      <c r="O24" s="24">
        <f>W4</f>
        <v>23.333333333333332</v>
      </c>
      <c r="Q24" s="10">
        <v>10</v>
      </c>
      <c r="R24" s="30"/>
      <c r="S24" s="30"/>
      <c r="T24" s="28"/>
      <c r="U24" s="28">
        <f t="shared" si="5"/>
        <v>10.89</v>
      </c>
      <c r="V24" s="28"/>
      <c r="W24" s="28"/>
      <c r="X24" s="28">
        <f t="shared" si="5"/>
        <v>9.02</v>
      </c>
      <c r="Y24" s="28"/>
      <c r="Z24" s="28"/>
      <c r="AA24" s="28"/>
      <c r="AB24" s="28"/>
    </row>
    <row r="25" spans="2:28">
      <c r="N25" s="31" t="s">
        <v>20</v>
      </c>
      <c r="O25" s="24">
        <f>X5</f>
        <v>16.666666666666664</v>
      </c>
      <c r="Q25" s="10">
        <v>11</v>
      </c>
      <c r="R25" s="30"/>
      <c r="S25" s="30"/>
      <c r="T25" s="28"/>
      <c r="U25" s="28"/>
      <c r="V25" s="28"/>
      <c r="W25" s="28"/>
      <c r="X25" s="28"/>
      <c r="Y25" s="28"/>
      <c r="Z25" s="28"/>
      <c r="AA25" s="28"/>
      <c r="AB25" s="28"/>
    </row>
    <row r="26" spans="2:28">
      <c r="N26" s="25"/>
      <c r="P26" s="25"/>
      <c r="Q26" s="10">
        <v>12</v>
      </c>
      <c r="R26" s="30"/>
      <c r="S26" s="30"/>
      <c r="T26" s="28"/>
      <c r="U26" s="28"/>
      <c r="V26" s="28"/>
      <c r="W26" s="28"/>
      <c r="X26" s="28"/>
      <c r="Y26" s="28"/>
      <c r="Z26" s="28"/>
      <c r="AA26" s="28"/>
      <c r="AB26" s="28"/>
    </row>
    <row r="27" spans="2:28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Q27" s="10">
        <v>13</v>
      </c>
      <c r="R27" s="30"/>
      <c r="S27" s="30"/>
      <c r="T27" s="28"/>
      <c r="U27" s="28"/>
      <c r="V27" s="28"/>
      <c r="W27" s="28"/>
      <c r="X27" s="28"/>
      <c r="Y27" s="28"/>
      <c r="Z27" s="28"/>
      <c r="AA27" s="28"/>
      <c r="AB27" s="28"/>
    </row>
    <row r="28" spans="2:28"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Q28" s="10">
        <v>14</v>
      </c>
      <c r="R28" s="30"/>
      <c r="S28" s="30"/>
      <c r="T28" s="28"/>
      <c r="U28" s="28"/>
      <c r="V28" s="28"/>
      <c r="W28" s="28"/>
      <c r="X28" s="28"/>
      <c r="Y28" s="28"/>
      <c r="Z28" s="28"/>
      <c r="AA28" s="28"/>
      <c r="AB28" s="28"/>
    </row>
    <row r="29" spans="2:28"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Q29" s="10">
        <v>15</v>
      </c>
      <c r="R29" s="30"/>
      <c r="S29" s="30"/>
      <c r="T29" s="28"/>
      <c r="U29" s="28"/>
      <c r="V29" s="28"/>
      <c r="W29" s="28"/>
      <c r="X29" s="28"/>
      <c r="Y29" s="28"/>
      <c r="Z29" s="28"/>
      <c r="AA29" s="28"/>
      <c r="AB29" s="28"/>
    </row>
    <row r="30" spans="2:28"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Q30" s="10">
        <v>16</v>
      </c>
      <c r="R30" s="30"/>
      <c r="S30" s="30"/>
      <c r="T30" s="28"/>
      <c r="U30" s="28"/>
      <c r="V30" s="28"/>
      <c r="W30" s="28"/>
      <c r="X30" s="28"/>
      <c r="Y30" s="28"/>
      <c r="Z30" s="28"/>
      <c r="AA30" s="28"/>
      <c r="AB30" s="28"/>
    </row>
    <row r="31" spans="2:28"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Q31" s="10">
        <v>17</v>
      </c>
      <c r="R31" s="30"/>
      <c r="S31" s="30"/>
      <c r="T31" s="28"/>
      <c r="U31" s="28"/>
      <c r="V31" s="28"/>
      <c r="W31" s="28"/>
      <c r="X31" s="28"/>
      <c r="Y31" s="28"/>
      <c r="Z31" s="28"/>
      <c r="AA31" s="28"/>
      <c r="AB31" s="28"/>
    </row>
    <row r="32" spans="2:28"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Q32" s="10">
        <v>18</v>
      </c>
      <c r="R32" s="30"/>
      <c r="S32" s="30"/>
      <c r="T32" s="28"/>
      <c r="U32" s="28"/>
      <c r="V32" s="28"/>
      <c r="W32" s="28"/>
      <c r="X32" s="28"/>
      <c r="Y32" s="28"/>
      <c r="Z32" s="28"/>
      <c r="AA32" s="28"/>
      <c r="AB32" s="28"/>
    </row>
    <row r="33" spans="1:28"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Q33" s="10">
        <v>19</v>
      </c>
      <c r="R33" s="30"/>
      <c r="S33" s="30"/>
      <c r="T33" s="28"/>
      <c r="U33" s="28"/>
      <c r="V33" s="28"/>
      <c r="W33" s="28"/>
      <c r="X33" s="28"/>
      <c r="Y33" s="28"/>
      <c r="Z33" s="28"/>
      <c r="AA33" s="28"/>
      <c r="AB33" s="28"/>
    </row>
    <row r="34" spans="1:28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Q34" s="10">
        <v>20</v>
      </c>
      <c r="R34" s="30"/>
      <c r="S34" s="30"/>
      <c r="T34" s="28"/>
      <c r="U34" s="28"/>
      <c r="V34" s="28"/>
      <c r="W34" s="28"/>
      <c r="X34" s="28"/>
      <c r="Y34" s="28"/>
      <c r="Z34" s="28"/>
      <c r="AA34" s="28"/>
      <c r="AB34" s="28"/>
    </row>
    <row r="35" spans="1:28"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Q35" s="10">
        <v>21</v>
      </c>
      <c r="R35" s="30"/>
      <c r="S35" s="30"/>
      <c r="T35" s="28"/>
      <c r="U35" s="28"/>
      <c r="V35" s="28"/>
      <c r="W35" s="28"/>
      <c r="X35" s="28"/>
      <c r="Y35" s="28"/>
      <c r="Z35" s="28"/>
      <c r="AA35" s="28"/>
      <c r="AB35" s="28"/>
    </row>
    <row r="36" spans="1:28"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Q36" s="10">
        <v>22</v>
      </c>
      <c r="R36" s="30"/>
      <c r="S36" s="30"/>
      <c r="T36" s="28"/>
      <c r="U36" s="28"/>
      <c r="V36" s="28"/>
      <c r="W36" s="28"/>
      <c r="X36" s="28"/>
      <c r="Y36" s="28"/>
      <c r="Z36" s="28"/>
      <c r="AA36" s="28"/>
      <c r="AB36" s="28"/>
    </row>
    <row r="37" spans="1:28"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Q37" s="10">
        <v>23</v>
      </c>
      <c r="R37" s="30"/>
      <c r="S37" s="30"/>
      <c r="T37" s="28"/>
      <c r="U37" s="28"/>
      <c r="V37" s="28"/>
      <c r="W37" s="28"/>
      <c r="X37" s="28"/>
      <c r="Y37" s="28"/>
      <c r="Z37" s="28"/>
      <c r="AA37" s="28"/>
      <c r="AB37" s="28"/>
    </row>
    <row r="38" spans="1:28"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Q38" s="10">
        <v>24</v>
      </c>
      <c r="R38" s="30"/>
      <c r="S38" s="30"/>
      <c r="T38" s="28"/>
      <c r="U38" s="28"/>
      <c r="V38" s="28"/>
      <c r="W38" s="28"/>
      <c r="X38" s="28"/>
      <c r="Y38" s="28"/>
      <c r="Z38" s="28"/>
      <c r="AA38" s="28"/>
      <c r="AB38" s="28"/>
    </row>
    <row r="39" spans="1:28"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Q39" s="10">
        <v>25</v>
      </c>
      <c r="R39" s="30"/>
      <c r="S39" s="30"/>
      <c r="T39" s="28"/>
      <c r="U39" s="28"/>
      <c r="V39" s="28"/>
      <c r="W39" s="28"/>
      <c r="X39" s="28"/>
      <c r="Y39" s="28"/>
      <c r="Z39" s="28"/>
      <c r="AA39" s="28"/>
      <c r="AB39" s="28"/>
    </row>
    <row r="40" spans="1:28"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Q40" s="10">
        <v>26</v>
      </c>
      <c r="R40" s="30"/>
      <c r="S40" s="30"/>
      <c r="T40" s="28"/>
      <c r="U40" s="28"/>
      <c r="V40" s="28"/>
      <c r="W40" s="28"/>
      <c r="X40" s="28"/>
      <c r="Y40" s="28"/>
      <c r="Z40" s="28"/>
      <c r="AA40" s="28"/>
      <c r="AB40" s="28"/>
    </row>
    <row r="41" spans="1:28"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Q41" s="10">
        <v>27</v>
      </c>
      <c r="R41" s="30"/>
      <c r="S41" s="30"/>
      <c r="T41" s="28"/>
      <c r="U41" s="28"/>
      <c r="V41" s="28"/>
      <c r="W41" s="28"/>
      <c r="X41" s="28"/>
      <c r="Y41" s="28"/>
      <c r="Z41" s="28"/>
      <c r="AA41" s="28"/>
      <c r="AB41" s="28"/>
    </row>
    <row r="42" spans="1:28"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Q42" s="10">
        <v>28</v>
      </c>
      <c r="R42" s="30"/>
      <c r="S42" s="30"/>
      <c r="T42" s="28"/>
      <c r="U42" s="28"/>
      <c r="V42" s="28"/>
      <c r="W42" s="28"/>
      <c r="X42" s="28"/>
      <c r="Y42" s="28"/>
      <c r="Z42" s="28"/>
      <c r="AA42" s="28"/>
      <c r="AB42" s="28"/>
    </row>
    <row r="43" spans="1:28"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Q43" s="10">
        <v>29</v>
      </c>
      <c r="R43" s="30"/>
      <c r="S43" s="30"/>
      <c r="T43" s="28"/>
      <c r="U43" s="28"/>
      <c r="V43" s="28"/>
      <c r="W43" s="28"/>
      <c r="X43" s="28"/>
      <c r="Y43" s="28"/>
      <c r="Z43" s="28"/>
      <c r="AA43" s="28"/>
      <c r="AB43" s="28"/>
    </row>
    <row r="44" spans="1:28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Q44" s="10">
        <v>30</v>
      </c>
      <c r="R44" s="30"/>
      <c r="S44" s="30"/>
      <c r="T44" s="28"/>
      <c r="U44" s="28"/>
      <c r="V44" s="28"/>
      <c r="W44" s="28"/>
      <c r="X44" s="28"/>
      <c r="Y44" s="28"/>
      <c r="Z44" s="28"/>
      <c r="AA44" s="28"/>
      <c r="AB44" s="28"/>
    </row>
    <row r="45" spans="1:28">
      <c r="A45" s="10" t="s">
        <v>67</v>
      </c>
      <c r="B45" s="20">
        <f t="shared" ref="B45:L45" si="6">AVERAGE(B15:B24)</f>
        <v>2.316125</v>
      </c>
      <c r="C45" s="20">
        <f t="shared" si="6"/>
        <v>1.913</v>
      </c>
      <c r="D45" s="20">
        <f t="shared" si="6"/>
        <v>2.1637499999999998</v>
      </c>
      <c r="E45" s="20">
        <f t="shared" si="6"/>
        <v>1.9666999999999999</v>
      </c>
      <c r="F45" s="20">
        <f t="shared" si="6"/>
        <v>1.9567999999999999</v>
      </c>
      <c r="G45" s="20">
        <f t="shared" si="6"/>
        <v>2.6477500000000003</v>
      </c>
      <c r="H45" s="20">
        <f t="shared" si="6"/>
        <v>1.7858000000000005</v>
      </c>
      <c r="I45" s="20">
        <f t="shared" si="6"/>
        <v>2.2976000000000001</v>
      </c>
      <c r="J45" s="20">
        <f t="shared" si="6"/>
        <v>1.1697500000000001</v>
      </c>
      <c r="K45" s="20">
        <f t="shared" si="6"/>
        <v>1.3814285714285715</v>
      </c>
      <c r="L45" s="20">
        <f t="shared" si="6"/>
        <v>2.4561999999999999</v>
      </c>
      <c r="Q45" s="10" t="s">
        <v>21</v>
      </c>
      <c r="R45" s="18">
        <f>AVERAGE(R15:R44)</f>
        <v>23.161249999999999</v>
      </c>
      <c r="S45" s="18">
        <f t="shared" ref="S45:AB45" si="7">AVERAGE(S15:S44)</f>
        <v>19.129999999999995</v>
      </c>
      <c r="T45" s="18">
        <f t="shared" si="7"/>
        <v>21.637500000000003</v>
      </c>
      <c r="U45" s="18">
        <f t="shared" si="7"/>
        <v>19.666999999999994</v>
      </c>
      <c r="V45" s="18">
        <f t="shared" si="7"/>
        <v>19.567999999999998</v>
      </c>
      <c r="W45" s="18">
        <f t="shared" si="7"/>
        <v>26.477499999999999</v>
      </c>
      <c r="X45" s="18">
        <f t="shared" si="7"/>
        <v>17.858000000000001</v>
      </c>
      <c r="Y45" s="18">
        <f t="shared" si="7"/>
        <v>22.976000000000003</v>
      </c>
      <c r="Z45" s="18">
        <f t="shared" si="7"/>
        <v>11.697500000000002</v>
      </c>
      <c r="AA45" s="18">
        <f t="shared" si="7"/>
        <v>13.814285714285715</v>
      </c>
      <c r="AB45" s="18">
        <f t="shared" si="7"/>
        <v>24.562000000000005</v>
      </c>
    </row>
    <row r="46" spans="1:28">
      <c r="A46" s="10" t="s">
        <v>22</v>
      </c>
      <c r="B46" s="20">
        <f t="shared" ref="B46:L46" si="8">_xlfn.STDEV.S(B15:B24)</f>
        <v>1.3318054810240547</v>
      </c>
      <c r="C46" s="20">
        <f t="shared" si="8"/>
        <v>1.3714646671837132</v>
      </c>
      <c r="D46" s="20">
        <f t="shared" si="8"/>
        <v>0.99003358528890417</v>
      </c>
      <c r="E46" s="20">
        <f t="shared" si="8"/>
        <v>1.3119022702422107</v>
      </c>
      <c r="F46" s="20">
        <f t="shared" si="8"/>
        <v>0.76832395511268647</v>
      </c>
      <c r="G46" s="20">
        <f t="shared" si="8"/>
        <v>1.2315100148462719</v>
      </c>
      <c r="H46" s="20">
        <f t="shared" si="8"/>
        <v>1.1577872381784515</v>
      </c>
      <c r="I46" s="20">
        <f t="shared" si="8"/>
        <v>1.1859347789823853</v>
      </c>
      <c r="J46" s="20">
        <f t="shared" si="8"/>
        <v>0.74054771397031982</v>
      </c>
      <c r="K46" s="20">
        <f t="shared" si="8"/>
        <v>0.83139859216119638</v>
      </c>
      <c r="L46" s="20">
        <f t="shared" si="8"/>
        <v>1.6037087329063215</v>
      </c>
      <c r="N46" s="11"/>
      <c r="O46" s="11"/>
      <c r="P46" s="11"/>
      <c r="Q46" s="43" t="s">
        <v>90</v>
      </c>
      <c r="R46" s="44">
        <f>MEDIAN(R16:R44)</f>
        <v>20.71</v>
      </c>
      <c r="S46" s="44">
        <f t="shared" ref="S46:AB46" si="9">MEDIAN(S16:S44)</f>
        <v>11.94</v>
      </c>
      <c r="T46" s="44">
        <f t="shared" si="9"/>
        <v>21.150000000000002</v>
      </c>
      <c r="U46" s="44">
        <f t="shared" si="9"/>
        <v>13.420000000000002</v>
      </c>
      <c r="V46" s="44">
        <f t="shared" si="9"/>
        <v>19.625</v>
      </c>
      <c r="W46" s="44">
        <f t="shared" si="9"/>
        <v>34.89</v>
      </c>
      <c r="X46" s="44">
        <f t="shared" si="9"/>
        <v>9.89</v>
      </c>
      <c r="Y46" s="44">
        <f t="shared" si="9"/>
        <v>20.734999999999999</v>
      </c>
      <c r="Z46" s="44">
        <f t="shared" si="9"/>
        <v>7.49</v>
      </c>
      <c r="AA46" s="44">
        <f t="shared" si="9"/>
        <v>10.899999999999999</v>
      </c>
      <c r="AB46" s="44">
        <f t="shared" si="9"/>
        <v>24.79</v>
      </c>
    </row>
    <row r="47" spans="1:28">
      <c r="Q47" s="41" t="s">
        <v>86</v>
      </c>
      <c r="R47" s="44">
        <f>MIN(R16:R44)</f>
        <v>7.18</v>
      </c>
      <c r="S47" s="44">
        <f t="shared" ref="S47:AB47" si="10">MIN(S16:S44)</f>
        <v>3.51</v>
      </c>
      <c r="T47" s="44">
        <f t="shared" si="10"/>
        <v>7.61</v>
      </c>
      <c r="U47" s="44">
        <f t="shared" si="10"/>
        <v>6.7100000000000009</v>
      </c>
      <c r="V47" s="44">
        <f t="shared" si="10"/>
        <v>9.3999999999999986</v>
      </c>
      <c r="W47" s="44">
        <f t="shared" si="10"/>
        <v>10.600000000000001</v>
      </c>
      <c r="X47" s="44">
        <f t="shared" si="10"/>
        <v>7.31</v>
      </c>
      <c r="Y47" s="44">
        <f t="shared" si="10"/>
        <v>7.7200000000000006</v>
      </c>
      <c r="Z47" s="44">
        <f t="shared" si="10"/>
        <v>6.24</v>
      </c>
      <c r="AA47" s="44">
        <f t="shared" si="10"/>
        <v>4.04</v>
      </c>
      <c r="AB47" s="44">
        <f t="shared" si="10"/>
        <v>9.26</v>
      </c>
    </row>
    <row r="48" spans="1:28">
      <c r="Q48" s="41" t="s">
        <v>23</v>
      </c>
      <c r="R48" s="44">
        <f>MAX(R16:R44)</f>
        <v>41.41</v>
      </c>
      <c r="S48" s="44">
        <f t="shared" ref="S48:AB48" si="11">MAX(S16:S44)</f>
        <v>28.479999999999997</v>
      </c>
      <c r="T48" s="44">
        <f t="shared" si="11"/>
        <v>35.76</v>
      </c>
      <c r="U48" s="44">
        <f t="shared" si="11"/>
        <v>41.89</v>
      </c>
      <c r="V48" s="44">
        <f t="shared" si="11"/>
        <v>30.22</v>
      </c>
      <c r="W48" s="44">
        <f t="shared" si="11"/>
        <v>37.43</v>
      </c>
      <c r="X48" s="44">
        <f t="shared" si="11"/>
        <v>42.97</v>
      </c>
      <c r="Y48" s="44">
        <f t="shared" si="11"/>
        <v>29.2</v>
      </c>
      <c r="Z48" s="44">
        <f t="shared" si="11"/>
        <v>10.600000000000001</v>
      </c>
      <c r="AA48" s="44">
        <f t="shared" si="11"/>
        <v>23.599999999999998</v>
      </c>
      <c r="AB48" s="44">
        <f t="shared" si="11"/>
        <v>43.52</v>
      </c>
    </row>
    <row r="49" spans="17:28">
      <c r="Q49" s="41" t="s">
        <v>87</v>
      </c>
      <c r="R49" s="41">
        <f>_xlfn.PERCENTILE.EXC(R16:R44, 0.25)</f>
        <v>7.45</v>
      </c>
      <c r="S49" s="41">
        <f t="shared" ref="S49:AB49" si="12">_xlfn.PERCENTILE.EXC(S16:S44, 0.25)</f>
        <v>3.51</v>
      </c>
      <c r="T49" s="41">
        <f t="shared" si="12"/>
        <v>9.68</v>
      </c>
      <c r="U49" s="41">
        <f t="shared" si="12"/>
        <v>10.835000000000001</v>
      </c>
      <c r="V49" s="41">
        <f t="shared" si="12"/>
        <v>11.1875</v>
      </c>
      <c r="W49" s="41">
        <f t="shared" si="12"/>
        <v>10.600000000000001</v>
      </c>
      <c r="X49" s="41">
        <f t="shared" si="12"/>
        <v>8.3000000000000007</v>
      </c>
      <c r="Y49" s="41">
        <f t="shared" si="12"/>
        <v>9.2200000000000006</v>
      </c>
      <c r="Z49" s="41">
        <f t="shared" si="12"/>
        <v>6.24</v>
      </c>
      <c r="AA49" s="41">
        <f t="shared" si="12"/>
        <v>5.1125000000000007</v>
      </c>
      <c r="AB49" s="41">
        <f t="shared" si="12"/>
        <v>9.5274999999999999</v>
      </c>
    </row>
    <row r="50" spans="17:28">
      <c r="Q50" s="41" t="s">
        <v>88</v>
      </c>
      <c r="R50" s="41">
        <f>_xlfn.PERCENTILE.EXC(R16:R44, 0.75)</f>
        <v>30.03</v>
      </c>
      <c r="S50" s="41">
        <f t="shared" ref="S50:AB50" si="13">_xlfn.PERCENTILE.EXC(S16:S44, 0.75)</f>
        <v>28.479999999999997</v>
      </c>
      <c r="T50" s="41">
        <f t="shared" si="13"/>
        <v>30.76</v>
      </c>
      <c r="U50" s="41">
        <f t="shared" si="13"/>
        <v>35.405000000000001</v>
      </c>
      <c r="V50" s="41">
        <f t="shared" si="13"/>
        <v>28.34</v>
      </c>
      <c r="W50" s="41">
        <f t="shared" si="13"/>
        <v>37.43</v>
      </c>
      <c r="X50" s="41">
        <f t="shared" si="13"/>
        <v>25.689999999999998</v>
      </c>
      <c r="Y50" s="41">
        <f t="shared" si="13"/>
        <v>28.837499999999999</v>
      </c>
      <c r="Z50" s="41">
        <f t="shared" si="13"/>
        <v>10.600000000000001</v>
      </c>
      <c r="AA50" s="41">
        <f t="shared" si="13"/>
        <v>18.799999999999997</v>
      </c>
      <c r="AB50" s="41">
        <f t="shared" si="13"/>
        <v>42.452500000000001</v>
      </c>
    </row>
    <row r="51" spans="17:28" ht="15" thickBot="1">
      <c r="Q51" s="42" t="s">
        <v>89</v>
      </c>
      <c r="R51" s="42">
        <f>R50-R49</f>
        <v>22.580000000000002</v>
      </c>
      <c r="S51" s="42">
        <f t="shared" ref="S51:AB51" si="14">S50-S49</f>
        <v>24.97</v>
      </c>
      <c r="T51" s="42">
        <f t="shared" si="14"/>
        <v>21.080000000000002</v>
      </c>
      <c r="U51" s="42">
        <f t="shared" si="14"/>
        <v>24.57</v>
      </c>
      <c r="V51" s="42">
        <f t="shared" si="14"/>
        <v>17.1525</v>
      </c>
      <c r="W51" s="42">
        <f t="shared" si="14"/>
        <v>26.83</v>
      </c>
      <c r="X51" s="42">
        <f t="shared" si="14"/>
        <v>17.389999999999997</v>
      </c>
      <c r="Y51" s="45">
        <f t="shared" si="14"/>
        <v>19.6175</v>
      </c>
      <c r="Z51" s="42">
        <f t="shared" si="14"/>
        <v>4.3600000000000012</v>
      </c>
      <c r="AA51" s="42">
        <f t="shared" si="14"/>
        <v>13.687499999999996</v>
      </c>
      <c r="AB51" s="42">
        <f t="shared" si="14"/>
        <v>32.924999999999997</v>
      </c>
    </row>
  </sheetData>
  <mergeCells count="3">
    <mergeCell ref="B13:L13"/>
    <mergeCell ref="R13:AB13"/>
    <mergeCell ref="N2:X2"/>
  </mergeCells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F51"/>
  <sheetViews>
    <sheetView zoomScale="16" zoomScaleNormal="90" zoomScaleSheetLayoutView="145" workbookViewId="0">
      <selection activeCell="Y90" sqref="Y90"/>
    </sheetView>
  </sheetViews>
  <sheetFormatPr baseColWidth="10" defaultColWidth="9" defaultRowHeight="14.4"/>
  <cols>
    <col min="1" max="1" width="21.109375" style="10" customWidth="1"/>
    <col min="2" max="2" width="16.77734375" style="10" customWidth="1"/>
    <col min="3" max="3" width="15.44140625" style="10" customWidth="1"/>
    <col min="4" max="4" width="10.33203125" style="10" customWidth="1"/>
    <col min="5" max="5" width="12.77734375" style="10" customWidth="1"/>
    <col min="6" max="6" width="13.88671875" style="10" customWidth="1"/>
    <col min="7" max="7" width="13.109375" style="10" customWidth="1"/>
    <col min="8" max="8" width="11.88671875" style="10" customWidth="1"/>
    <col min="9" max="9" width="12.6640625" style="10" customWidth="1"/>
    <col min="10" max="10" width="12.44140625" style="10" customWidth="1"/>
    <col min="11" max="11" width="11" style="10" customWidth="1"/>
    <col min="12" max="12" width="12.33203125" style="10" customWidth="1"/>
    <col min="13" max="13" width="9" style="10"/>
    <col min="14" max="14" width="15.88671875" style="10" customWidth="1"/>
    <col min="15" max="15" width="15.33203125" style="10" customWidth="1"/>
    <col min="16" max="16" width="11.44140625" style="10" customWidth="1"/>
    <col min="17" max="17" width="12.6640625" style="10" customWidth="1"/>
    <col min="18" max="18" width="12.44140625" style="10" customWidth="1"/>
    <col min="19" max="19" width="13.77734375" style="10" customWidth="1"/>
    <col min="20" max="20" width="16.109375" style="10" customWidth="1"/>
    <col min="21" max="21" width="14.5546875" style="10" customWidth="1"/>
    <col min="22" max="22" width="11" style="10" customWidth="1"/>
    <col min="23" max="23" width="12.109375" style="10" customWidth="1"/>
    <col min="24" max="24" width="12.44140625" style="10" customWidth="1"/>
    <col min="25" max="25" width="12.77734375" style="10" customWidth="1"/>
    <col min="26" max="26" width="12.21875" style="10" customWidth="1"/>
    <col min="27" max="27" width="11.33203125" style="10" customWidth="1"/>
    <col min="28" max="28" width="12.21875" style="10" customWidth="1"/>
    <col min="29" max="29" width="11.33203125" style="10" customWidth="1"/>
    <col min="30" max="30" width="15.6640625" style="10" customWidth="1"/>
    <col min="31" max="16384" width="9" style="10"/>
  </cols>
  <sheetData>
    <row r="2" spans="1:32">
      <c r="N2" s="47" t="s">
        <v>39</v>
      </c>
      <c r="O2" s="47"/>
      <c r="P2" s="47"/>
      <c r="Q2" s="47"/>
      <c r="R2" s="47"/>
      <c r="S2" s="47"/>
      <c r="T2" s="47"/>
      <c r="U2" s="47"/>
      <c r="V2" s="47"/>
      <c r="W2" s="47"/>
      <c r="X2" s="47"/>
      <c r="AE2" s="40" t="s">
        <v>84</v>
      </c>
      <c r="AF2" s="40" t="s">
        <v>85</v>
      </c>
    </row>
    <row r="3" spans="1:32" s="11" customFormat="1" ht="27.6" customHeight="1">
      <c r="A3" s="12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  <c r="N3" s="15" t="s">
        <v>10</v>
      </c>
      <c r="O3" s="15" t="s">
        <v>69</v>
      </c>
      <c r="P3" s="15" t="s">
        <v>70</v>
      </c>
      <c r="Q3" s="11" t="s">
        <v>71</v>
      </c>
      <c r="R3" s="11" t="s">
        <v>72</v>
      </c>
      <c r="S3" s="11" t="s">
        <v>73</v>
      </c>
      <c r="T3" s="16" t="s">
        <v>74</v>
      </c>
      <c r="U3" s="15" t="s">
        <v>68</v>
      </c>
      <c r="V3" s="15" t="s">
        <v>75</v>
      </c>
      <c r="W3" s="15" t="s">
        <v>76</v>
      </c>
      <c r="X3" s="15" t="s">
        <v>77</v>
      </c>
      <c r="AD3" s="13" t="s">
        <v>10</v>
      </c>
      <c r="AE3" s="11">
        <f>30*N4/100</f>
        <v>17</v>
      </c>
      <c r="AF3" s="11">
        <f>30-AE3</f>
        <v>13</v>
      </c>
    </row>
    <row r="4" spans="1:32" ht="28.8">
      <c r="A4" s="27" t="s">
        <v>40</v>
      </c>
      <c r="B4" s="11">
        <v>6683.4</v>
      </c>
      <c r="C4" s="11">
        <v>6569.8</v>
      </c>
      <c r="D4" s="11">
        <v>7621.9</v>
      </c>
      <c r="E4" s="11">
        <v>6792.5</v>
      </c>
      <c r="F4" s="11">
        <v>6555.8</v>
      </c>
      <c r="G4" s="11">
        <v>6482.2</v>
      </c>
      <c r="H4" s="11">
        <v>6403.8</v>
      </c>
      <c r="I4" s="11">
        <v>6077.8</v>
      </c>
      <c r="J4" s="11">
        <v>7051.5</v>
      </c>
      <c r="K4" s="11">
        <v>6807.4</v>
      </c>
      <c r="L4" s="11">
        <v>6367.8</v>
      </c>
      <c r="N4" s="18">
        <f t="shared" ref="N4:X4" si="0">(B5/30)*100</f>
        <v>56.666666666666664</v>
      </c>
      <c r="O4" s="18">
        <f t="shared" si="0"/>
        <v>90</v>
      </c>
      <c r="P4" s="18">
        <f t="shared" si="0"/>
        <v>50</v>
      </c>
      <c r="Q4" s="18">
        <f t="shared" si="0"/>
        <v>36.666666666666664</v>
      </c>
      <c r="R4" s="18">
        <f t="shared" si="0"/>
        <v>40</v>
      </c>
      <c r="S4" s="18">
        <f t="shared" si="0"/>
        <v>73.333333333333329</v>
      </c>
      <c r="T4" s="18">
        <f t="shared" si="0"/>
        <v>56.666666666666664</v>
      </c>
      <c r="U4" s="18">
        <f t="shared" si="0"/>
        <v>53.333333333333336</v>
      </c>
      <c r="V4" s="18">
        <f t="shared" si="0"/>
        <v>80</v>
      </c>
      <c r="W4" s="18">
        <f t="shared" si="0"/>
        <v>73.333333333333329</v>
      </c>
      <c r="X4" s="18">
        <f t="shared" si="0"/>
        <v>66.666666666666657</v>
      </c>
      <c r="AD4" s="13" t="s">
        <v>69</v>
      </c>
      <c r="AE4" s="11">
        <f>30*O4/100</f>
        <v>27</v>
      </c>
      <c r="AF4" s="11">
        <f t="shared" ref="AF4:AF13" si="1">30-AE4</f>
        <v>3</v>
      </c>
    </row>
    <row r="5" spans="1:32">
      <c r="A5" s="27" t="s">
        <v>41</v>
      </c>
      <c r="B5" s="11">
        <v>17</v>
      </c>
      <c r="C5" s="11">
        <v>27</v>
      </c>
      <c r="D5" s="11">
        <v>15</v>
      </c>
      <c r="E5" s="11">
        <v>11</v>
      </c>
      <c r="F5" s="11">
        <v>12</v>
      </c>
      <c r="G5" s="11">
        <v>22</v>
      </c>
      <c r="H5" s="11">
        <v>17</v>
      </c>
      <c r="I5" s="11">
        <v>16</v>
      </c>
      <c r="J5" s="11">
        <v>24</v>
      </c>
      <c r="K5" s="11">
        <v>22</v>
      </c>
      <c r="L5" s="11">
        <v>20</v>
      </c>
      <c r="AD5" s="13" t="s">
        <v>70</v>
      </c>
      <c r="AE5" s="10">
        <f>P4*30/100</f>
        <v>15</v>
      </c>
      <c r="AF5" s="11">
        <f t="shared" si="1"/>
        <v>15</v>
      </c>
    </row>
    <row r="6" spans="1:32">
      <c r="A6" s="27" t="s">
        <v>42</v>
      </c>
      <c r="B6" s="11">
        <v>20850.400000000001</v>
      </c>
      <c r="C6" s="11">
        <v>26673.200000000001</v>
      </c>
      <c r="D6" s="11">
        <v>19696</v>
      </c>
      <c r="E6" s="11">
        <v>13585.2</v>
      </c>
      <c r="F6" s="11">
        <v>10603.8</v>
      </c>
      <c r="G6" s="11">
        <v>29005.8</v>
      </c>
      <c r="H6" s="11">
        <v>19897.3</v>
      </c>
      <c r="I6" s="11">
        <v>18015.3</v>
      </c>
      <c r="J6" s="11">
        <v>23953.8</v>
      </c>
      <c r="K6" s="11">
        <v>23669.3</v>
      </c>
      <c r="L6" s="11">
        <v>26321.599999999999</v>
      </c>
      <c r="AD6" s="14" t="s">
        <v>71</v>
      </c>
      <c r="AE6" s="10">
        <f>Q4*30/100</f>
        <v>11</v>
      </c>
      <c r="AF6" s="11">
        <f t="shared" si="1"/>
        <v>19</v>
      </c>
    </row>
    <row r="7" spans="1:32">
      <c r="A7" s="27" t="s">
        <v>43</v>
      </c>
      <c r="B7" s="11"/>
      <c r="C7" s="11">
        <v>26119.200000000001</v>
      </c>
      <c r="D7" s="11"/>
      <c r="E7" s="11"/>
      <c r="F7" s="11"/>
      <c r="G7" s="11"/>
      <c r="H7" s="11"/>
      <c r="I7" s="11"/>
      <c r="J7" s="11"/>
      <c r="K7" s="11"/>
      <c r="L7" s="11"/>
      <c r="AD7" s="13" t="s">
        <v>72</v>
      </c>
      <c r="AE7" s="10">
        <f>R4*30/100</f>
        <v>12</v>
      </c>
      <c r="AF7" s="11">
        <f t="shared" si="1"/>
        <v>18</v>
      </c>
    </row>
    <row r="8" spans="1:32">
      <c r="A8" s="27" t="s">
        <v>44</v>
      </c>
      <c r="B8" s="11">
        <v>3221.5</v>
      </c>
      <c r="C8" s="11">
        <v>6306.7</v>
      </c>
      <c r="D8" s="11">
        <v>3594.7</v>
      </c>
      <c r="E8" s="11">
        <v>2274.5</v>
      </c>
      <c r="F8" s="11">
        <v>1857.8</v>
      </c>
      <c r="G8" s="11">
        <v>4001.7</v>
      </c>
      <c r="H8" s="11">
        <v>3338.6</v>
      </c>
      <c r="I8" s="11">
        <v>2549.6999999999998</v>
      </c>
      <c r="J8" s="11">
        <v>3973.1</v>
      </c>
      <c r="K8" s="11">
        <v>4174</v>
      </c>
      <c r="L8" s="11">
        <v>3542.8</v>
      </c>
      <c r="AD8" s="14" t="s">
        <v>73</v>
      </c>
      <c r="AE8" s="10">
        <f>S4*30/100</f>
        <v>22</v>
      </c>
      <c r="AF8" s="11">
        <f t="shared" si="1"/>
        <v>8</v>
      </c>
    </row>
    <row r="9" spans="1:32">
      <c r="A9" s="27" t="s">
        <v>45</v>
      </c>
      <c r="B9" s="11"/>
      <c r="C9" s="11">
        <v>6491.1</v>
      </c>
      <c r="D9" s="11"/>
      <c r="E9" s="11"/>
      <c r="F9" s="11"/>
      <c r="G9" s="11"/>
      <c r="H9" s="11"/>
      <c r="I9" s="11"/>
      <c r="J9" s="11"/>
      <c r="K9" s="11"/>
      <c r="L9" s="11"/>
      <c r="R9" s="19" t="s">
        <v>81</v>
      </c>
      <c r="S9" s="10" t="s">
        <v>10</v>
      </c>
      <c r="AD9" s="14" t="s">
        <v>74</v>
      </c>
      <c r="AE9" s="10">
        <f>T4*30/100</f>
        <v>17</v>
      </c>
      <c r="AF9" s="11">
        <f t="shared" si="1"/>
        <v>13</v>
      </c>
    </row>
    <row r="10" spans="1:32">
      <c r="A10" s="27" t="s">
        <v>46</v>
      </c>
      <c r="B10" s="20">
        <f>AVERAGE(B15:B31)</f>
        <v>16.326764705882351</v>
      </c>
      <c r="C10" s="20">
        <f>AVERAGE(C15:C41)</f>
        <v>11.575888888888885</v>
      </c>
      <c r="D10" s="20">
        <f>AVERAGE(D15:D32)</f>
        <v>15.219333333333331</v>
      </c>
      <c r="E10" s="20">
        <f>AVERAGE(E15:E25)</f>
        <v>17.582909090909091</v>
      </c>
      <c r="F10" s="20">
        <f>AVERAGE(F15:F26)</f>
        <v>11.410166666666667</v>
      </c>
      <c r="G10" s="20">
        <f>AVERAGE(G15:G36)</f>
        <v>20.499499999999998</v>
      </c>
      <c r="H10" s="20">
        <f>AVERAGE(H15:H31)</f>
        <v>14.424529411764706</v>
      </c>
      <c r="I10" s="20">
        <f>AVERAGE(I15:I30)</f>
        <v>16.033749999999998</v>
      </c>
      <c r="J10" s="20">
        <f>AVERAGE(J15:J38)</f>
        <v>16.660166666666665</v>
      </c>
      <c r="K10" s="20">
        <f>AVERAGE(K15:K36)</f>
        <v>16.032409090909091</v>
      </c>
      <c r="L10" s="20">
        <f>AVERAGE(L15:L34)</f>
        <v>14.79195</v>
      </c>
      <c r="AD10" s="14" t="s">
        <v>68</v>
      </c>
      <c r="AE10" s="10">
        <f>U4*30/100</f>
        <v>16</v>
      </c>
      <c r="AF10" s="11">
        <f t="shared" si="1"/>
        <v>14</v>
      </c>
    </row>
    <row r="11" spans="1:32">
      <c r="A11" s="17" t="s">
        <v>91</v>
      </c>
      <c r="B11" s="11">
        <f>B8-B4</f>
        <v>-3461.8999999999996</v>
      </c>
      <c r="C11" s="11">
        <f t="shared" ref="C11:L11" si="2">C8-C4</f>
        <v>-263.10000000000036</v>
      </c>
      <c r="D11" s="11">
        <f t="shared" si="2"/>
        <v>-4027.2</v>
      </c>
      <c r="E11" s="11">
        <f t="shared" si="2"/>
        <v>-4518</v>
      </c>
      <c r="F11" s="11">
        <f t="shared" si="2"/>
        <v>-4698</v>
      </c>
      <c r="G11" s="11">
        <f t="shared" si="2"/>
        <v>-2480.5</v>
      </c>
      <c r="H11" s="11">
        <f t="shared" si="2"/>
        <v>-3065.2000000000003</v>
      </c>
      <c r="I11" s="11">
        <f t="shared" si="2"/>
        <v>-3528.1000000000004</v>
      </c>
      <c r="J11" s="11">
        <f t="shared" si="2"/>
        <v>-3078.4</v>
      </c>
      <c r="K11" s="11">
        <f t="shared" si="2"/>
        <v>-2633.3999999999996</v>
      </c>
      <c r="L11" s="11">
        <f t="shared" si="2"/>
        <v>-2825</v>
      </c>
      <c r="AD11" s="14" t="s">
        <v>75</v>
      </c>
      <c r="AE11" s="10">
        <f>V4*30/100</f>
        <v>24</v>
      </c>
      <c r="AF11" s="11">
        <f t="shared" si="1"/>
        <v>6</v>
      </c>
    </row>
    <row r="12" spans="1:32">
      <c r="A12" s="17" t="s">
        <v>92</v>
      </c>
      <c r="B12" s="29">
        <f>(($L$8-B8)/$L$8)*100</f>
        <v>9.0690978886756284</v>
      </c>
      <c r="C12" s="29">
        <f t="shared" ref="C12:L12" si="3">(($L$8-C8)/$L$8)*100</f>
        <v>-78.014564751044361</v>
      </c>
      <c r="D12" s="29">
        <f t="shared" si="3"/>
        <v>-1.4649429829513276</v>
      </c>
      <c r="E12" s="29">
        <f t="shared" si="3"/>
        <v>35.799367731737611</v>
      </c>
      <c r="F12" s="29">
        <f t="shared" si="3"/>
        <v>47.561250987919159</v>
      </c>
      <c r="G12" s="29">
        <f t="shared" si="3"/>
        <v>-12.953031500508061</v>
      </c>
      <c r="H12" s="29">
        <f t="shared" si="3"/>
        <v>5.7638026419781037</v>
      </c>
      <c r="I12" s="29">
        <f t="shared" si="3"/>
        <v>28.031500508072721</v>
      </c>
      <c r="J12" s="29">
        <f t="shared" si="3"/>
        <v>-12.145760415490564</v>
      </c>
      <c r="K12" s="29">
        <f t="shared" si="3"/>
        <v>-17.816416393812798</v>
      </c>
      <c r="L12" s="29">
        <f t="shared" si="3"/>
        <v>0</v>
      </c>
      <c r="AD12" s="14" t="s">
        <v>76</v>
      </c>
      <c r="AE12" s="10">
        <f>W4*30/100</f>
        <v>22</v>
      </c>
      <c r="AF12" s="11">
        <f t="shared" si="1"/>
        <v>8</v>
      </c>
    </row>
    <row r="13" spans="1:32">
      <c r="B13" s="46" t="s">
        <v>47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R13" s="48" t="s">
        <v>83</v>
      </c>
      <c r="S13" s="48"/>
      <c r="T13" s="48"/>
      <c r="U13" s="48"/>
      <c r="V13" s="48"/>
      <c r="W13" s="48"/>
      <c r="X13" s="48"/>
      <c r="Y13" s="48"/>
      <c r="Z13" s="48"/>
      <c r="AA13" s="48"/>
      <c r="AB13" s="48"/>
      <c r="AD13" s="13" t="s">
        <v>77</v>
      </c>
      <c r="AE13" s="10">
        <f>X4*30/100</f>
        <v>19.999999999999996</v>
      </c>
      <c r="AF13" s="11">
        <f t="shared" si="1"/>
        <v>10.000000000000004</v>
      </c>
    </row>
    <row r="14" spans="1:32" ht="28.8">
      <c r="B14" s="13" t="s">
        <v>10</v>
      </c>
      <c r="C14" s="13" t="s">
        <v>82</v>
      </c>
      <c r="D14" s="13" t="s">
        <v>70</v>
      </c>
      <c r="E14" s="13" t="s">
        <v>71</v>
      </c>
      <c r="F14" s="13" t="s">
        <v>72</v>
      </c>
      <c r="G14" s="14" t="s">
        <v>73</v>
      </c>
      <c r="H14" s="13" t="s">
        <v>74</v>
      </c>
      <c r="I14" s="13" t="s">
        <v>68</v>
      </c>
      <c r="J14" s="13" t="s">
        <v>75</v>
      </c>
      <c r="K14" s="13" t="s">
        <v>76</v>
      </c>
      <c r="L14" s="13" t="s">
        <v>77</v>
      </c>
      <c r="N14" s="22" t="s">
        <v>79</v>
      </c>
      <c r="O14" s="22" t="s">
        <v>78</v>
      </c>
      <c r="R14" s="14" t="s">
        <v>10</v>
      </c>
      <c r="S14" s="14" t="s">
        <v>82</v>
      </c>
      <c r="T14" s="14" t="s">
        <v>70</v>
      </c>
      <c r="U14" s="14" t="s">
        <v>71</v>
      </c>
      <c r="V14" s="14" t="s">
        <v>72</v>
      </c>
      <c r="W14" s="14" t="s">
        <v>73</v>
      </c>
      <c r="X14" s="14" t="s">
        <v>74</v>
      </c>
      <c r="Y14" s="14" t="s">
        <v>68</v>
      </c>
      <c r="Z14" s="14" t="s">
        <v>75</v>
      </c>
      <c r="AA14" s="14" t="s">
        <v>76</v>
      </c>
      <c r="AB14" s="13" t="s">
        <v>77</v>
      </c>
    </row>
    <row r="15" spans="1:32">
      <c r="A15" s="23"/>
      <c r="B15" s="20">
        <v>17.605</v>
      </c>
      <c r="C15" s="20">
        <v>3.2229999999999999</v>
      </c>
      <c r="D15" s="20">
        <v>26.056000000000001</v>
      </c>
      <c r="E15" s="20">
        <v>22.875</v>
      </c>
      <c r="F15" s="20">
        <v>10.978</v>
      </c>
      <c r="G15" s="20">
        <v>17.704000000000001</v>
      </c>
      <c r="H15" s="20">
        <v>25.439</v>
      </c>
      <c r="I15" s="20">
        <v>17.978000000000002</v>
      </c>
      <c r="J15" s="20">
        <v>20.763999999999999</v>
      </c>
      <c r="K15" s="20">
        <v>25.456</v>
      </c>
      <c r="L15" s="20">
        <v>3.9039999999999999</v>
      </c>
      <c r="N15" s="22" t="s">
        <v>10</v>
      </c>
      <c r="O15" s="24">
        <v>56.666666666666664</v>
      </c>
      <c r="Q15" s="10">
        <v>1</v>
      </c>
      <c r="R15" s="20">
        <f t="shared" ref="R15:R25" si="4">B15*10</f>
        <v>176.05</v>
      </c>
      <c r="S15" s="11">
        <f t="shared" ref="S15:S25" si="5">C15*10</f>
        <v>32.229999999999997</v>
      </c>
      <c r="T15" s="11">
        <f t="shared" ref="T15:T25" si="6">D15*10</f>
        <v>260.56</v>
      </c>
      <c r="U15" s="11">
        <f t="shared" ref="U15:U25" si="7">E15*10</f>
        <v>228.75</v>
      </c>
      <c r="V15" s="11">
        <f t="shared" ref="V15:V25" si="8">F15*10</f>
        <v>109.78</v>
      </c>
      <c r="W15" s="11">
        <f t="shared" ref="W15:W25" si="9">G15*10</f>
        <v>177.04000000000002</v>
      </c>
      <c r="X15" s="11">
        <f t="shared" ref="X15:X25" si="10">H15*10</f>
        <v>254.39</v>
      </c>
      <c r="Y15" s="11">
        <f t="shared" ref="Y15:Y25" si="11">I15*10</f>
        <v>179.78000000000003</v>
      </c>
      <c r="Z15" s="11">
        <f t="shared" ref="Z15:Z25" si="12">J15*10</f>
        <v>207.64</v>
      </c>
      <c r="AA15" s="11">
        <f t="shared" ref="AA15:AA25" si="13">K15*10</f>
        <v>254.56</v>
      </c>
      <c r="AB15" s="11">
        <f t="shared" ref="AB15:AB25" si="14">L15*10</f>
        <v>39.04</v>
      </c>
    </row>
    <row r="16" spans="1:32">
      <c r="A16" s="23"/>
      <c r="B16" s="20">
        <v>18.454000000000001</v>
      </c>
      <c r="C16" s="20">
        <v>19.292000000000002</v>
      </c>
      <c r="D16" s="20">
        <v>22.64</v>
      </c>
      <c r="E16" s="20">
        <v>24.077000000000002</v>
      </c>
      <c r="F16" s="20">
        <v>22.922000000000001</v>
      </c>
      <c r="G16" s="20">
        <v>21.556999999999999</v>
      </c>
      <c r="H16" s="20">
        <v>16.898</v>
      </c>
      <c r="I16" s="20">
        <v>22.637</v>
      </c>
      <c r="J16" s="20">
        <v>19.071999999999999</v>
      </c>
      <c r="K16" s="20">
        <v>20.600999999999999</v>
      </c>
      <c r="L16" s="20">
        <v>2.2759999999999998</v>
      </c>
      <c r="N16" s="22" t="s">
        <v>80</v>
      </c>
      <c r="O16" s="24">
        <v>90</v>
      </c>
      <c r="Q16" s="10">
        <v>2</v>
      </c>
      <c r="R16" s="20">
        <f t="shared" si="4"/>
        <v>184.54000000000002</v>
      </c>
      <c r="S16" s="11">
        <f t="shared" si="5"/>
        <v>192.92000000000002</v>
      </c>
      <c r="T16" s="11">
        <f t="shared" si="6"/>
        <v>226.4</v>
      </c>
      <c r="U16" s="11">
        <f t="shared" si="7"/>
        <v>240.77</v>
      </c>
      <c r="V16" s="11">
        <f t="shared" si="8"/>
        <v>229.22</v>
      </c>
      <c r="W16" s="11">
        <f t="shared" si="9"/>
        <v>215.57</v>
      </c>
      <c r="X16" s="11">
        <f t="shared" si="10"/>
        <v>168.98</v>
      </c>
      <c r="Y16" s="11">
        <f t="shared" si="11"/>
        <v>226.37</v>
      </c>
      <c r="Z16" s="11">
        <f t="shared" si="12"/>
        <v>190.72</v>
      </c>
      <c r="AA16" s="11">
        <f t="shared" si="13"/>
        <v>206.01</v>
      </c>
      <c r="AB16" s="11">
        <f t="shared" si="14"/>
        <v>22.759999999999998</v>
      </c>
    </row>
    <row r="17" spans="1:28">
      <c r="A17" s="23"/>
      <c r="B17" s="20">
        <v>3.2549999999999999</v>
      </c>
      <c r="C17" s="20">
        <v>12.516999999999999</v>
      </c>
      <c r="D17" s="20">
        <v>22.826000000000001</v>
      </c>
      <c r="E17" s="20">
        <v>5.875</v>
      </c>
      <c r="F17" s="20">
        <v>7.6829999999999998</v>
      </c>
      <c r="G17" s="20">
        <v>7.0890000000000004</v>
      </c>
      <c r="H17" s="20">
        <v>8.9410000000000007</v>
      </c>
      <c r="I17" s="20">
        <v>24.74</v>
      </c>
      <c r="J17" s="20">
        <v>25.204000000000001</v>
      </c>
      <c r="K17" s="20">
        <v>11.551</v>
      </c>
      <c r="L17" s="20">
        <v>2.923</v>
      </c>
      <c r="N17" s="10" t="s">
        <v>70</v>
      </c>
      <c r="O17" s="24">
        <v>50</v>
      </c>
      <c r="Q17" s="10">
        <v>3</v>
      </c>
      <c r="R17" s="20">
        <f t="shared" si="4"/>
        <v>32.549999999999997</v>
      </c>
      <c r="S17" s="11">
        <f t="shared" si="5"/>
        <v>125.16999999999999</v>
      </c>
      <c r="T17" s="11">
        <f t="shared" si="6"/>
        <v>228.26</v>
      </c>
      <c r="U17" s="11">
        <f t="shared" si="7"/>
        <v>58.75</v>
      </c>
      <c r="V17" s="11">
        <f t="shared" si="8"/>
        <v>76.83</v>
      </c>
      <c r="W17" s="11">
        <f t="shared" si="9"/>
        <v>70.89</v>
      </c>
      <c r="X17" s="11">
        <f t="shared" si="10"/>
        <v>89.410000000000011</v>
      </c>
      <c r="Y17" s="11">
        <f t="shared" si="11"/>
        <v>247.39999999999998</v>
      </c>
      <c r="Z17" s="11">
        <f t="shared" si="12"/>
        <v>252.04000000000002</v>
      </c>
      <c r="AA17" s="11">
        <f t="shared" si="13"/>
        <v>115.51</v>
      </c>
      <c r="AB17" s="11">
        <f t="shared" si="14"/>
        <v>29.23</v>
      </c>
    </row>
    <row r="18" spans="1:28">
      <c r="A18" s="23"/>
      <c r="B18" s="20">
        <v>15.750999999999999</v>
      </c>
      <c r="C18" s="20">
        <v>28.335000000000001</v>
      </c>
      <c r="D18" s="20">
        <v>12.709</v>
      </c>
      <c r="E18" s="20">
        <v>14.77</v>
      </c>
      <c r="F18" s="20">
        <v>19.385000000000002</v>
      </c>
      <c r="G18" s="20">
        <v>17.225000000000001</v>
      </c>
      <c r="H18" s="20">
        <v>9.6329999999999991</v>
      </c>
      <c r="I18" s="20">
        <v>8.2490000000000006</v>
      </c>
      <c r="J18" s="20">
        <v>24.901</v>
      </c>
      <c r="K18" s="20">
        <v>25.481999999999999</v>
      </c>
      <c r="L18" s="20">
        <v>5.9480000000000004</v>
      </c>
      <c r="N18" s="10" t="s">
        <v>71</v>
      </c>
      <c r="O18" s="24">
        <v>36.666666666666664</v>
      </c>
      <c r="Q18" s="10">
        <v>4</v>
      </c>
      <c r="R18" s="20">
        <f t="shared" si="4"/>
        <v>157.51</v>
      </c>
      <c r="S18" s="11">
        <f t="shared" si="5"/>
        <v>283.35000000000002</v>
      </c>
      <c r="T18" s="11">
        <f t="shared" si="6"/>
        <v>127.09</v>
      </c>
      <c r="U18" s="11">
        <f t="shared" si="7"/>
        <v>147.69999999999999</v>
      </c>
      <c r="V18" s="11">
        <f t="shared" si="8"/>
        <v>193.85000000000002</v>
      </c>
      <c r="W18" s="11">
        <f t="shared" si="9"/>
        <v>172.25</v>
      </c>
      <c r="X18" s="11">
        <f t="shared" si="10"/>
        <v>96.329999999999984</v>
      </c>
      <c r="Y18" s="11">
        <f t="shared" si="11"/>
        <v>82.490000000000009</v>
      </c>
      <c r="Z18" s="11">
        <f t="shared" si="12"/>
        <v>249.01</v>
      </c>
      <c r="AA18" s="11">
        <f t="shared" si="13"/>
        <v>254.82</v>
      </c>
      <c r="AB18" s="11">
        <f t="shared" si="14"/>
        <v>59.480000000000004</v>
      </c>
    </row>
    <row r="19" spans="1:28">
      <c r="A19" s="23"/>
      <c r="B19" s="20">
        <v>12.916</v>
      </c>
      <c r="C19" s="20">
        <v>20.373999999999999</v>
      </c>
      <c r="D19" s="20">
        <v>15.656000000000001</v>
      </c>
      <c r="E19" s="20">
        <v>11.805</v>
      </c>
      <c r="F19" s="20">
        <v>12.385</v>
      </c>
      <c r="G19" s="20">
        <v>21.553999999999998</v>
      </c>
      <c r="H19" s="20">
        <v>3.3580000000000001</v>
      </c>
      <c r="I19" s="20">
        <v>22.722000000000001</v>
      </c>
      <c r="J19" s="20">
        <v>20.753</v>
      </c>
      <c r="K19" s="20">
        <v>17.445</v>
      </c>
      <c r="L19" s="20">
        <v>3.2370000000000001</v>
      </c>
      <c r="N19" s="10" t="s">
        <v>72</v>
      </c>
      <c r="O19" s="24">
        <v>40</v>
      </c>
      <c r="Q19" s="10">
        <v>5</v>
      </c>
      <c r="R19" s="20">
        <f t="shared" si="4"/>
        <v>129.16</v>
      </c>
      <c r="S19" s="11">
        <f t="shared" si="5"/>
        <v>203.73999999999998</v>
      </c>
      <c r="T19" s="11">
        <f t="shared" si="6"/>
        <v>156.56</v>
      </c>
      <c r="U19" s="11">
        <f t="shared" si="7"/>
        <v>118.05</v>
      </c>
      <c r="V19" s="11">
        <f t="shared" si="8"/>
        <v>123.85</v>
      </c>
      <c r="W19" s="11">
        <f t="shared" si="9"/>
        <v>215.54</v>
      </c>
      <c r="X19" s="11">
        <f t="shared" si="10"/>
        <v>33.58</v>
      </c>
      <c r="Y19" s="11">
        <f t="shared" si="11"/>
        <v>227.22000000000003</v>
      </c>
      <c r="Z19" s="11">
        <f t="shared" si="12"/>
        <v>207.53</v>
      </c>
      <c r="AA19" s="11">
        <f t="shared" si="13"/>
        <v>174.45</v>
      </c>
      <c r="AB19" s="11">
        <f t="shared" si="14"/>
        <v>32.370000000000005</v>
      </c>
    </row>
    <row r="20" spans="1:28">
      <c r="A20" s="23"/>
      <c r="B20" s="20">
        <v>14.861000000000001</v>
      </c>
      <c r="C20" s="20">
        <v>8.0229999999999997</v>
      </c>
      <c r="D20" s="20">
        <v>12.403</v>
      </c>
      <c r="E20" s="20">
        <v>18.141999999999999</v>
      </c>
      <c r="F20" s="20">
        <v>17.835999999999999</v>
      </c>
      <c r="G20" s="20">
        <v>26.96</v>
      </c>
      <c r="H20" s="20">
        <v>13.83</v>
      </c>
      <c r="I20" s="20">
        <v>14.266999999999999</v>
      </c>
      <c r="J20" s="20">
        <v>4.3639999999999999</v>
      </c>
      <c r="K20" s="20">
        <v>19.193000000000001</v>
      </c>
      <c r="L20" s="20">
        <v>29.664999999999999</v>
      </c>
      <c r="N20" s="10" t="s">
        <v>73</v>
      </c>
      <c r="O20" s="24">
        <v>73.333333333333329</v>
      </c>
      <c r="Q20" s="10">
        <v>6</v>
      </c>
      <c r="R20" s="20">
        <f t="shared" si="4"/>
        <v>148.61000000000001</v>
      </c>
      <c r="S20" s="11">
        <f t="shared" si="5"/>
        <v>80.22999999999999</v>
      </c>
      <c r="T20" s="11">
        <f t="shared" si="6"/>
        <v>124.03</v>
      </c>
      <c r="U20" s="11">
        <f t="shared" si="7"/>
        <v>181.42</v>
      </c>
      <c r="V20" s="11">
        <f t="shared" si="8"/>
        <v>178.35999999999999</v>
      </c>
      <c r="W20" s="11">
        <f t="shared" si="9"/>
        <v>269.60000000000002</v>
      </c>
      <c r="X20" s="11">
        <f t="shared" si="10"/>
        <v>138.30000000000001</v>
      </c>
      <c r="Y20" s="11">
        <f t="shared" si="11"/>
        <v>142.66999999999999</v>
      </c>
      <c r="Z20" s="11">
        <f t="shared" si="12"/>
        <v>43.64</v>
      </c>
      <c r="AA20" s="11">
        <f t="shared" si="13"/>
        <v>191.93</v>
      </c>
      <c r="AB20" s="11">
        <f t="shared" si="14"/>
        <v>296.64999999999998</v>
      </c>
    </row>
    <row r="21" spans="1:28">
      <c r="A21" s="23"/>
      <c r="B21" s="20">
        <v>16.434000000000001</v>
      </c>
      <c r="C21" s="20">
        <v>11.231999999999999</v>
      </c>
      <c r="D21" s="20">
        <v>15.051</v>
      </c>
      <c r="E21" s="20">
        <v>21.08</v>
      </c>
      <c r="F21" s="20">
        <v>4.3689999999999998</v>
      </c>
      <c r="G21" s="20">
        <v>26.218</v>
      </c>
      <c r="H21" s="20">
        <v>8.3439999999999994</v>
      </c>
      <c r="I21" s="20">
        <v>8.3119999999999994</v>
      </c>
      <c r="J21" s="20">
        <v>16</v>
      </c>
      <c r="K21" s="20">
        <v>29.619</v>
      </c>
      <c r="L21" s="20">
        <v>28.2</v>
      </c>
      <c r="N21" s="10" t="s">
        <v>74</v>
      </c>
      <c r="O21" s="24">
        <v>56.666666666666664</v>
      </c>
      <c r="Q21" s="10">
        <v>7</v>
      </c>
      <c r="R21" s="20">
        <f t="shared" si="4"/>
        <v>164.34</v>
      </c>
      <c r="S21" s="11">
        <f t="shared" si="5"/>
        <v>112.32</v>
      </c>
      <c r="T21" s="11">
        <f t="shared" si="6"/>
        <v>150.51</v>
      </c>
      <c r="U21" s="11">
        <f t="shared" si="7"/>
        <v>210.79999999999998</v>
      </c>
      <c r="V21" s="11">
        <f t="shared" si="8"/>
        <v>43.69</v>
      </c>
      <c r="W21" s="11">
        <f t="shared" si="9"/>
        <v>262.18</v>
      </c>
      <c r="X21" s="11">
        <f t="shared" si="10"/>
        <v>83.44</v>
      </c>
      <c r="Y21" s="11">
        <f t="shared" si="11"/>
        <v>83.11999999999999</v>
      </c>
      <c r="Z21" s="11">
        <f t="shared" si="12"/>
        <v>160</v>
      </c>
      <c r="AA21" s="11">
        <f t="shared" si="13"/>
        <v>296.19</v>
      </c>
      <c r="AB21" s="11">
        <f t="shared" si="14"/>
        <v>282</v>
      </c>
    </row>
    <row r="22" spans="1:28">
      <c r="A22" s="23"/>
      <c r="B22" s="20">
        <v>18.946999999999999</v>
      </c>
      <c r="C22" s="20">
        <v>16.050999999999998</v>
      </c>
      <c r="D22" s="20">
        <v>13.742000000000001</v>
      </c>
      <c r="E22" s="20">
        <v>10.41</v>
      </c>
      <c r="F22" s="20">
        <v>11.736000000000001</v>
      </c>
      <c r="G22" s="20">
        <v>16.352</v>
      </c>
      <c r="H22" s="20">
        <v>13.691000000000001</v>
      </c>
      <c r="I22" s="20">
        <v>22.652000000000001</v>
      </c>
      <c r="J22" s="20">
        <v>5.1680000000000001</v>
      </c>
      <c r="K22" s="20">
        <v>5.09</v>
      </c>
      <c r="L22" s="20">
        <v>18.081</v>
      </c>
      <c r="N22" s="10" t="s">
        <v>68</v>
      </c>
      <c r="O22" s="24">
        <v>53.333333333333336</v>
      </c>
      <c r="Q22" s="10">
        <v>8</v>
      </c>
      <c r="R22" s="20">
        <f t="shared" si="4"/>
        <v>189.47</v>
      </c>
      <c r="S22" s="11">
        <f t="shared" si="5"/>
        <v>160.51</v>
      </c>
      <c r="T22" s="11">
        <f t="shared" si="6"/>
        <v>137.42000000000002</v>
      </c>
      <c r="U22" s="11">
        <f t="shared" si="7"/>
        <v>104.1</v>
      </c>
      <c r="V22" s="11">
        <f t="shared" si="8"/>
        <v>117.36000000000001</v>
      </c>
      <c r="W22" s="11">
        <f t="shared" si="9"/>
        <v>163.52000000000001</v>
      </c>
      <c r="X22" s="11">
        <f t="shared" si="10"/>
        <v>136.91</v>
      </c>
      <c r="Y22" s="11">
        <f t="shared" si="11"/>
        <v>226.52</v>
      </c>
      <c r="Z22" s="11">
        <f t="shared" si="12"/>
        <v>51.68</v>
      </c>
      <c r="AA22" s="11">
        <f t="shared" si="13"/>
        <v>50.9</v>
      </c>
      <c r="AB22" s="11">
        <f t="shared" si="14"/>
        <v>180.81</v>
      </c>
    </row>
    <row r="23" spans="1:28">
      <c r="A23" s="23"/>
      <c r="B23" s="20">
        <v>18.251000000000001</v>
      </c>
      <c r="C23" s="20">
        <v>1.5009999999999999</v>
      </c>
      <c r="D23" s="20">
        <v>18.361999999999998</v>
      </c>
      <c r="E23" s="20">
        <v>24.734999999999999</v>
      </c>
      <c r="F23" s="20">
        <v>4.2770000000000001</v>
      </c>
      <c r="G23" s="20">
        <v>22.599</v>
      </c>
      <c r="H23" s="20">
        <v>5.6589999999999998</v>
      </c>
      <c r="I23" s="20">
        <v>10.124000000000001</v>
      </c>
      <c r="J23" s="20">
        <v>17.678999999999998</v>
      </c>
      <c r="K23" s="20">
        <v>29.649000000000001</v>
      </c>
      <c r="L23" s="20">
        <v>14.252000000000001</v>
      </c>
      <c r="N23" s="10" t="s">
        <v>75</v>
      </c>
      <c r="O23" s="24">
        <v>80</v>
      </c>
      <c r="Q23" s="10">
        <v>9</v>
      </c>
      <c r="R23" s="20">
        <f t="shared" si="4"/>
        <v>182.51000000000002</v>
      </c>
      <c r="S23" s="11">
        <f t="shared" si="5"/>
        <v>15.009999999999998</v>
      </c>
      <c r="T23" s="11">
        <f t="shared" si="6"/>
        <v>183.61999999999998</v>
      </c>
      <c r="U23" s="11">
        <f t="shared" si="7"/>
        <v>247.35</v>
      </c>
      <c r="V23" s="11">
        <f t="shared" si="8"/>
        <v>42.77</v>
      </c>
      <c r="W23" s="11">
        <f t="shared" si="9"/>
        <v>225.99</v>
      </c>
      <c r="X23" s="11">
        <f t="shared" si="10"/>
        <v>56.589999999999996</v>
      </c>
      <c r="Y23" s="11">
        <f t="shared" si="11"/>
        <v>101.24000000000001</v>
      </c>
      <c r="Z23" s="11">
        <f t="shared" si="12"/>
        <v>176.79</v>
      </c>
      <c r="AA23" s="11">
        <f t="shared" si="13"/>
        <v>296.49</v>
      </c>
      <c r="AB23" s="11">
        <f t="shared" si="14"/>
        <v>142.52000000000001</v>
      </c>
    </row>
    <row r="24" spans="1:28">
      <c r="B24" s="20">
        <v>21.355</v>
      </c>
      <c r="C24" s="20">
        <v>1.6719999999999999</v>
      </c>
      <c r="D24" s="20">
        <v>20.062999999999999</v>
      </c>
      <c r="E24" s="20">
        <v>23.439</v>
      </c>
      <c r="F24" s="20">
        <v>7.702</v>
      </c>
      <c r="G24" s="20">
        <v>22.766999999999999</v>
      </c>
      <c r="H24" s="20">
        <v>19.265999999999998</v>
      </c>
      <c r="I24" s="20">
        <v>14.813000000000001</v>
      </c>
      <c r="J24" s="20">
        <v>8.609</v>
      </c>
      <c r="K24" s="20">
        <v>29.547000000000001</v>
      </c>
      <c r="L24" s="20">
        <v>15.375</v>
      </c>
      <c r="N24" s="10" t="s">
        <v>76</v>
      </c>
      <c r="O24" s="24">
        <v>73.333333333333329</v>
      </c>
      <c r="Q24" s="10">
        <v>10</v>
      </c>
      <c r="R24" s="20">
        <f t="shared" si="4"/>
        <v>213.55</v>
      </c>
      <c r="S24" s="11">
        <f t="shared" si="5"/>
        <v>16.72</v>
      </c>
      <c r="T24" s="11">
        <f t="shared" si="6"/>
        <v>200.63</v>
      </c>
      <c r="U24" s="11">
        <f t="shared" si="7"/>
        <v>234.39</v>
      </c>
      <c r="V24" s="11">
        <f t="shared" si="8"/>
        <v>77.02</v>
      </c>
      <c r="W24" s="11">
        <f t="shared" si="9"/>
        <v>227.67</v>
      </c>
      <c r="X24" s="11">
        <f t="shared" si="10"/>
        <v>192.65999999999997</v>
      </c>
      <c r="Y24" s="11">
        <f t="shared" si="11"/>
        <v>148.13</v>
      </c>
      <c r="Z24" s="11">
        <f t="shared" si="12"/>
        <v>86.09</v>
      </c>
      <c r="AA24" s="11">
        <f t="shared" si="13"/>
        <v>295.47000000000003</v>
      </c>
      <c r="AB24" s="11">
        <f t="shared" si="14"/>
        <v>153.75</v>
      </c>
    </row>
    <row r="25" spans="1:28">
      <c r="B25" s="20">
        <v>3.226</v>
      </c>
      <c r="C25" s="20">
        <v>2.0859999999999999</v>
      </c>
      <c r="D25" s="20">
        <v>10.17</v>
      </c>
      <c r="E25" s="20">
        <v>16.204000000000001</v>
      </c>
      <c r="F25" s="20">
        <v>8.7319999999999993</v>
      </c>
      <c r="G25" s="20">
        <v>24.401</v>
      </c>
      <c r="H25" s="20">
        <v>20.606000000000002</v>
      </c>
      <c r="I25" s="20">
        <v>25.51</v>
      </c>
      <c r="J25" s="20">
        <v>17.872</v>
      </c>
      <c r="K25" s="20">
        <v>13.635</v>
      </c>
      <c r="L25" s="20">
        <v>12.007999999999999</v>
      </c>
      <c r="N25" s="22" t="s">
        <v>20</v>
      </c>
      <c r="O25" s="24">
        <v>66.666666666666657</v>
      </c>
      <c r="Q25" s="10">
        <v>11</v>
      </c>
      <c r="R25" s="20">
        <f t="shared" si="4"/>
        <v>32.26</v>
      </c>
      <c r="S25" s="11">
        <f t="shared" si="5"/>
        <v>20.86</v>
      </c>
      <c r="T25" s="11">
        <f t="shared" si="6"/>
        <v>101.7</v>
      </c>
      <c r="U25" s="11">
        <f t="shared" si="7"/>
        <v>162.04000000000002</v>
      </c>
      <c r="V25" s="11">
        <f t="shared" si="8"/>
        <v>87.32</v>
      </c>
      <c r="W25" s="11">
        <f t="shared" si="9"/>
        <v>244.01</v>
      </c>
      <c r="X25" s="11">
        <f t="shared" si="10"/>
        <v>206.06</v>
      </c>
      <c r="Y25" s="11">
        <f t="shared" si="11"/>
        <v>255.10000000000002</v>
      </c>
      <c r="Z25" s="11">
        <f t="shared" si="12"/>
        <v>178.72</v>
      </c>
      <c r="AA25" s="11">
        <f t="shared" si="13"/>
        <v>136.35</v>
      </c>
      <c r="AB25" s="11">
        <f t="shared" si="14"/>
        <v>120.07999999999998</v>
      </c>
    </row>
    <row r="26" spans="1:28">
      <c r="B26" s="20">
        <v>22.916</v>
      </c>
      <c r="C26" s="20">
        <v>3.508</v>
      </c>
      <c r="D26" s="20">
        <v>23.19</v>
      </c>
      <c r="E26" s="20"/>
      <c r="F26" s="20">
        <v>8.9169999999999998</v>
      </c>
      <c r="G26" s="20">
        <v>25.744</v>
      </c>
      <c r="H26" s="20">
        <v>6.968</v>
      </c>
      <c r="I26" s="20">
        <v>19.899000000000001</v>
      </c>
      <c r="J26" s="20">
        <v>11.635999999999999</v>
      </c>
      <c r="K26" s="20">
        <v>3.6040000000000001</v>
      </c>
      <c r="L26" s="20">
        <v>16.553000000000001</v>
      </c>
      <c r="N26" s="25"/>
      <c r="P26" s="25"/>
      <c r="Q26" s="10">
        <v>12</v>
      </c>
      <c r="R26" s="20">
        <f t="shared" ref="R26:T31" si="15">B26*10</f>
        <v>229.16</v>
      </c>
      <c r="S26" s="11">
        <f t="shared" si="15"/>
        <v>35.08</v>
      </c>
      <c r="T26" s="11">
        <f t="shared" si="15"/>
        <v>231.9</v>
      </c>
      <c r="U26" s="11"/>
      <c r="V26" s="11">
        <f t="shared" ref="V26:AB26" si="16">F26*10</f>
        <v>89.17</v>
      </c>
      <c r="W26" s="11">
        <f t="shared" si="16"/>
        <v>257.44</v>
      </c>
      <c r="X26" s="11">
        <f t="shared" si="16"/>
        <v>69.680000000000007</v>
      </c>
      <c r="Y26" s="11">
        <f t="shared" si="16"/>
        <v>198.99</v>
      </c>
      <c r="Z26" s="11">
        <f t="shared" si="16"/>
        <v>116.35999999999999</v>
      </c>
      <c r="AA26" s="11">
        <f t="shared" si="16"/>
        <v>36.04</v>
      </c>
      <c r="AB26" s="11">
        <f t="shared" si="16"/>
        <v>165.53</v>
      </c>
    </row>
    <row r="27" spans="1:28">
      <c r="B27" s="20">
        <v>18.123999999999999</v>
      </c>
      <c r="C27" s="20">
        <v>1.5569999999999999</v>
      </c>
      <c r="D27" s="20">
        <v>7.49</v>
      </c>
      <c r="E27" s="20"/>
      <c r="F27" s="20"/>
      <c r="G27" s="20">
        <v>12.066000000000001</v>
      </c>
      <c r="H27" s="20">
        <v>18.562000000000001</v>
      </c>
      <c r="I27" s="20">
        <v>18.677</v>
      </c>
      <c r="J27" s="20">
        <v>16.244</v>
      </c>
      <c r="K27" s="20">
        <v>7.3310000000000004</v>
      </c>
      <c r="L27" s="20">
        <v>16.097999999999999</v>
      </c>
      <c r="Q27" s="10">
        <v>13</v>
      </c>
      <c r="R27" s="20">
        <f t="shared" si="15"/>
        <v>181.23999999999998</v>
      </c>
      <c r="S27" s="11">
        <f t="shared" si="15"/>
        <v>15.57</v>
      </c>
      <c r="T27" s="11">
        <f t="shared" si="15"/>
        <v>74.900000000000006</v>
      </c>
      <c r="U27" s="11"/>
      <c r="V27" s="11"/>
      <c r="W27" s="11">
        <f t="shared" ref="W27:AB30" si="17">G27*10</f>
        <v>120.66000000000001</v>
      </c>
      <c r="X27" s="11">
        <f t="shared" si="17"/>
        <v>185.62</v>
      </c>
      <c r="Y27" s="11">
        <f t="shared" si="17"/>
        <v>186.76999999999998</v>
      </c>
      <c r="Z27" s="11">
        <f t="shared" si="17"/>
        <v>162.44</v>
      </c>
      <c r="AA27" s="11">
        <f t="shared" si="17"/>
        <v>73.31</v>
      </c>
      <c r="AB27" s="11">
        <f t="shared" si="17"/>
        <v>160.97999999999999</v>
      </c>
    </row>
    <row r="28" spans="1:28">
      <c r="B28" s="20">
        <v>11.618</v>
      </c>
      <c r="C28" s="20">
        <v>17.638999999999999</v>
      </c>
      <c r="D28" s="20">
        <v>22.43</v>
      </c>
      <c r="E28" s="20"/>
      <c r="F28" s="20"/>
      <c r="G28" s="20">
        <v>21.893000000000001</v>
      </c>
      <c r="H28" s="20">
        <v>21.943999999999999</v>
      </c>
      <c r="I28" s="20">
        <v>14.615</v>
      </c>
      <c r="J28" s="20">
        <v>17.129000000000001</v>
      </c>
      <c r="K28" s="20">
        <v>6.8540000000000001</v>
      </c>
      <c r="L28" s="20">
        <v>18.187000000000001</v>
      </c>
      <c r="Q28" s="10">
        <v>14</v>
      </c>
      <c r="R28" s="20">
        <f t="shared" si="15"/>
        <v>116.18</v>
      </c>
      <c r="S28" s="11">
        <f t="shared" si="15"/>
        <v>176.39</v>
      </c>
      <c r="T28" s="11">
        <f t="shared" si="15"/>
        <v>224.3</v>
      </c>
      <c r="U28" s="11"/>
      <c r="V28" s="11"/>
      <c r="W28" s="11">
        <f t="shared" si="17"/>
        <v>218.93</v>
      </c>
      <c r="X28" s="11">
        <f t="shared" si="17"/>
        <v>219.44</v>
      </c>
      <c r="Y28" s="11">
        <f t="shared" si="17"/>
        <v>146.15</v>
      </c>
      <c r="Z28" s="11">
        <f t="shared" si="17"/>
        <v>171.29000000000002</v>
      </c>
      <c r="AA28" s="11">
        <f t="shared" si="17"/>
        <v>68.540000000000006</v>
      </c>
      <c r="AB28" s="11">
        <f t="shared" si="17"/>
        <v>181.87</v>
      </c>
    </row>
    <row r="29" spans="1:28">
      <c r="B29" s="26">
        <v>18.741</v>
      </c>
      <c r="C29" s="20">
        <v>6.9210000000000003</v>
      </c>
      <c r="D29" s="20">
        <v>22.504999999999999</v>
      </c>
      <c r="E29" s="20"/>
      <c r="F29" s="20"/>
      <c r="G29" s="20">
        <v>24.911000000000001</v>
      </c>
      <c r="H29" s="20">
        <v>22.370999999999999</v>
      </c>
      <c r="I29" s="20">
        <v>6.2430000000000003</v>
      </c>
      <c r="J29" s="20">
        <v>3.5779999999999998</v>
      </c>
      <c r="K29" s="20">
        <v>25.777999999999999</v>
      </c>
      <c r="L29" s="20">
        <v>17.187999999999999</v>
      </c>
      <c r="Q29" s="10">
        <v>15</v>
      </c>
      <c r="R29" s="20">
        <f t="shared" si="15"/>
        <v>187.41</v>
      </c>
      <c r="S29" s="11">
        <f t="shared" si="15"/>
        <v>69.210000000000008</v>
      </c>
      <c r="T29" s="11">
        <f t="shared" si="15"/>
        <v>225.04999999999998</v>
      </c>
      <c r="U29" s="11"/>
      <c r="V29" s="11"/>
      <c r="W29" s="11">
        <f t="shared" si="17"/>
        <v>249.11</v>
      </c>
      <c r="X29" s="11">
        <f t="shared" si="17"/>
        <v>223.70999999999998</v>
      </c>
      <c r="Y29" s="11">
        <f t="shared" si="17"/>
        <v>62.430000000000007</v>
      </c>
      <c r="Z29" s="11">
        <f t="shared" si="17"/>
        <v>35.78</v>
      </c>
      <c r="AA29" s="11">
        <f t="shared" si="17"/>
        <v>257.77999999999997</v>
      </c>
      <c r="AB29" s="11">
        <f t="shared" si="17"/>
        <v>171.88</v>
      </c>
    </row>
    <row r="30" spans="1:28">
      <c r="B30" s="20">
        <v>23.952999999999999</v>
      </c>
      <c r="C30" s="20">
        <v>6.4379999999999997</v>
      </c>
      <c r="D30" s="20">
        <v>3.085</v>
      </c>
      <c r="E30" s="20"/>
      <c r="F30" s="20"/>
      <c r="G30" s="20">
        <v>18.798999999999999</v>
      </c>
      <c r="H30" s="20">
        <v>25.135999999999999</v>
      </c>
      <c r="I30" s="20">
        <v>5.1020000000000003</v>
      </c>
      <c r="J30" s="20">
        <v>15.212</v>
      </c>
      <c r="K30" s="20">
        <v>24.613</v>
      </c>
      <c r="L30" s="20">
        <v>13.662000000000001</v>
      </c>
      <c r="Q30" s="10">
        <v>16</v>
      </c>
      <c r="R30" s="20">
        <f t="shared" si="15"/>
        <v>239.53</v>
      </c>
      <c r="S30" s="11">
        <f t="shared" si="15"/>
        <v>64.38</v>
      </c>
      <c r="T30" s="11">
        <f t="shared" si="15"/>
        <v>30.85</v>
      </c>
      <c r="U30" s="11"/>
      <c r="V30" s="11"/>
      <c r="W30" s="11">
        <f t="shared" si="17"/>
        <v>187.99</v>
      </c>
      <c r="X30" s="11">
        <f t="shared" si="17"/>
        <v>251.35999999999999</v>
      </c>
      <c r="Y30" s="11">
        <f t="shared" si="17"/>
        <v>51.02</v>
      </c>
      <c r="Z30" s="11">
        <f t="shared" si="17"/>
        <v>152.12</v>
      </c>
      <c r="AA30" s="11">
        <f t="shared" si="17"/>
        <v>246.13</v>
      </c>
      <c r="AB30" s="11">
        <f t="shared" si="17"/>
        <v>136.62</v>
      </c>
    </row>
    <row r="31" spans="1:28">
      <c r="B31" s="20">
        <v>21.148</v>
      </c>
      <c r="C31" s="20">
        <v>19.521000000000001</v>
      </c>
      <c r="D31" s="20">
        <v>1.5529999999999999</v>
      </c>
      <c r="E31" s="20"/>
      <c r="F31" s="20"/>
      <c r="G31" s="20">
        <v>21.632999999999999</v>
      </c>
      <c r="H31" s="20">
        <v>4.5709999999999997</v>
      </c>
      <c r="I31" s="20"/>
      <c r="J31" s="20">
        <v>20.308</v>
      </c>
      <c r="K31" s="20">
        <v>17.824000000000002</v>
      </c>
      <c r="L31" s="20">
        <v>13.365</v>
      </c>
      <c r="Q31" s="10">
        <v>17</v>
      </c>
      <c r="R31" s="20">
        <f t="shared" si="15"/>
        <v>211.48</v>
      </c>
      <c r="S31" s="11">
        <f t="shared" si="15"/>
        <v>195.21</v>
      </c>
      <c r="T31" s="11">
        <f t="shared" si="15"/>
        <v>15.53</v>
      </c>
      <c r="U31" s="11"/>
      <c r="V31" s="11"/>
      <c r="W31" s="11">
        <f>G31*10</f>
        <v>216.32999999999998</v>
      </c>
      <c r="X31" s="11">
        <f>H31*10</f>
        <v>45.709999999999994</v>
      </c>
      <c r="Y31" s="11"/>
      <c r="Z31" s="11">
        <f t="shared" ref="Z31:AB34" si="18">J31*10</f>
        <v>203.07999999999998</v>
      </c>
      <c r="AA31" s="11">
        <f t="shared" si="18"/>
        <v>178.24</v>
      </c>
      <c r="AB31" s="11">
        <f t="shared" si="18"/>
        <v>133.65</v>
      </c>
    </row>
    <row r="32" spans="1:28">
      <c r="B32" s="20"/>
      <c r="C32" s="20">
        <v>21.783999999999999</v>
      </c>
      <c r="D32" s="20">
        <v>4.0170000000000003</v>
      </c>
      <c r="E32" s="20"/>
      <c r="F32" s="20"/>
      <c r="G32" s="20">
        <v>15.91</v>
      </c>
      <c r="H32" s="20"/>
      <c r="I32" s="20"/>
      <c r="J32" s="20">
        <v>31.838999999999999</v>
      </c>
      <c r="K32" s="20">
        <v>5.6180000000000003</v>
      </c>
      <c r="L32" s="20">
        <v>16.276</v>
      </c>
      <c r="Q32" s="10">
        <v>18</v>
      </c>
      <c r="R32" s="20"/>
      <c r="S32" s="11">
        <f>C32*10</f>
        <v>217.83999999999997</v>
      </c>
      <c r="T32" s="11">
        <f>D32*10</f>
        <v>40.17</v>
      </c>
      <c r="U32" s="11"/>
      <c r="V32" s="11"/>
      <c r="W32" s="11">
        <f>G32*10</f>
        <v>159.1</v>
      </c>
      <c r="X32" s="11"/>
      <c r="Y32" s="11"/>
      <c r="Z32" s="11">
        <f t="shared" si="18"/>
        <v>318.39</v>
      </c>
      <c r="AA32" s="11">
        <f t="shared" si="18"/>
        <v>56.180000000000007</v>
      </c>
      <c r="AB32" s="11">
        <f t="shared" si="18"/>
        <v>162.76</v>
      </c>
    </row>
    <row r="33" spans="1:28">
      <c r="B33" s="20"/>
      <c r="C33" s="20">
        <v>23.396999999999998</v>
      </c>
      <c r="D33" s="20"/>
      <c r="E33" s="20"/>
      <c r="F33" s="20"/>
      <c r="G33" s="20">
        <v>22.061</v>
      </c>
      <c r="H33" s="20"/>
      <c r="I33" s="20"/>
      <c r="J33" s="20">
        <v>19.465</v>
      </c>
      <c r="K33" s="20">
        <v>2.4700000000000002</v>
      </c>
      <c r="L33" s="20">
        <v>22.951000000000001</v>
      </c>
      <c r="Q33" s="10">
        <v>19</v>
      </c>
      <c r="R33" s="20"/>
      <c r="S33" s="11">
        <f t="shared" ref="S33:S41" si="19">C33*10</f>
        <v>233.96999999999997</v>
      </c>
      <c r="T33" s="11"/>
      <c r="U33" s="11"/>
      <c r="V33" s="11"/>
      <c r="W33" s="11">
        <f>G33*10</f>
        <v>220.61</v>
      </c>
      <c r="X33" s="11"/>
      <c r="Y33" s="11"/>
      <c r="Z33" s="11">
        <f t="shared" si="18"/>
        <v>194.65</v>
      </c>
      <c r="AA33" s="11">
        <f t="shared" si="18"/>
        <v>24.700000000000003</v>
      </c>
      <c r="AB33" s="11">
        <f t="shared" si="18"/>
        <v>229.51</v>
      </c>
    </row>
    <row r="34" spans="1:28">
      <c r="B34" s="20"/>
      <c r="C34" s="20">
        <v>18.954999999999998</v>
      </c>
      <c r="D34" s="20"/>
      <c r="E34" s="20"/>
      <c r="F34" s="20"/>
      <c r="G34" s="20">
        <v>23.315999999999999</v>
      </c>
      <c r="H34" s="20"/>
      <c r="I34" s="20"/>
      <c r="J34" s="20">
        <v>26.565000000000001</v>
      </c>
      <c r="K34" s="20">
        <v>13.988</v>
      </c>
      <c r="L34" s="20">
        <v>25.69</v>
      </c>
      <c r="Q34" s="10">
        <v>20</v>
      </c>
      <c r="R34" s="20"/>
      <c r="S34" s="11">
        <f t="shared" si="19"/>
        <v>189.54999999999998</v>
      </c>
      <c r="T34" s="11"/>
      <c r="U34" s="11"/>
      <c r="V34" s="11"/>
      <c r="W34" s="11">
        <f>G34*10</f>
        <v>233.16</v>
      </c>
      <c r="X34" s="11"/>
      <c r="Y34" s="11"/>
      <c r="Z34" s="11">
        <f t="shared" si="18"/>
        <v>265.65000000000003</v>
      </c>
      <c r="AA34" s="11">
        <f t="shared" si="18"/>
        <v>139.88</v>
      </c>
      <c r="AB34" s="11">
        <f t="shared" si="18"/>
        <v>256.90000000000003</v>
      </c>
    </row>
    <row r="35" spans="1:28">
      <c r="B35" s="20"/>
      <c r="C35" s="20">
        <v>18.373999999999999</v>
      </c>
      <c r="D35" s="20"/>
      <c r="E35" s="20"/>
      <c r="F35" s="20"/>
      <c r="G35" s="20">
        <v>17.302</v>
      </c>
      <c r="H35" s="20"/>
      <c r="I35" s="20"/>
      <c r="J35" s="20">
        <v>1.609</v>
      </c>
      <c r="K35" s="20">
        <v>7.5789999999999997</v>
      </c>
      <c r="L35" s="20"/>
      <c r="Q35" s="10">
        <v>21</v>
      </c>
      <c r="R35" s="20"/>
      <c r="S35" s="11">
        <f t="shared" si="19"/>
        <v>183.73999999999998</v>
      </c>
      <c r="T35" s="11"/>
      <c r="U35" s="11"/>
      <c r="V35" s="11"/>
      <c r="W35" s="11">
        <f>G35*10</f>
        <v>173.01999999999998</v>
      </c>
      <c r="X35" s="11"/>
      <c r="Y35" s="11"/>
      <c r="Z35" s="11">
        <f>J35*10</f>
        <v>16.09</v>
      </c>
      <c r="AA35" s="11">
        <f>K35*10</f>
        <v>75.789999999999992</v>
      </c>
      <c r="AB35" s="11"/>
    </row>
    <row r="36" spans="1:28">
      <c r="B36" s="20"/>
      <c r="C36" s="20">
        <v>16.548999999999999</v>
      </c>
      <c r="D36" s="20"/>
      <c r="E36" s="20"/>
      <c r="F36" s="20"/>
      <c r="G36" s="20">
        <v>22.928000000000001</v>
      </c>
      <c r="H36" s="20"/>
      <c r="I36" s="20"/>
      <c r="J36" s="20">
        <v>25.492000000000001</v>
      </c>
      <c r="K36" s="20">
        <v>9.7859999999999996</v>
      </c>
      <c r="L36" s="20"/>
      <c r="Q36" s="10">
        <v>22</v>
      </c>
      <c r="R36" s="20"/>
      <c r="S36" s="11">
        <f t="shared" si="19"/>
        <v>165.49</v>
      </c>
      <c r="T36" s="11"/>
      <c r="U36" s="11"/>
      <c r="V36" s="11"/>
      <c r="W36" s="11">
        <f>G36*10</f>
        <v>229.28</v>
      </c>
      <c r="X36" s="11"/>
      <c r="Y36" s="11"/>
      <c r="Z36" s="11">
        <f>J36*10</f>
        <v>254.92000000000002</v>
      </c>
      <c r="AA36" s="11">
        <f>K36*10</f>
        <v>97.86</v>
      </c>
      <c r="AB36" s="11"/>
    </row>
    <row r="37" spans="1:28">
      <c r="B37" s="20"/>
      <c r="C37" s="20">
        <v>16.966999999999999</v>
      </c>
      <c r="D37" s="20"/>
      <c r="E37" s="20"/>
      <c r="F37" s="20"/>
      <c r="G37" s="20"/>
      <c r="H37" s="20"/>
      <c r="I37" s="20"/>
      <c r="J37" s="20">
        <v>15.49</v>
      </c>
      <c r="K37" s="20"/>
      <c r="L37" s="20"/>
      <c r="Q37" s="10">
        <v>23</v>
      </c>
      <c r="R37" s="20"/>
      <c r="S37" s="11">
        <f t="shared" si="19"/>
        <v>169.67</v>
      </c>
      <c r="T37" s="11"/>
      <c r="U37" s="11"/>
      <c r="V37" s="11"/>
      <c r="W37" s="11"/>
      <c r="X37" s="11"/>
      <c r="Y37" s="11"/>
      <c r="Z37" s="11">
        <f>J37*10</f>
        <v>154.9</v>
      </c>
      <c r="AA37" s="11"/>
      <c r="AB37" s="11"/>
    </row>
    <row r="38" spans="1:28">
      <c r="B38" s="20"/>
      <c r="C38" s="20">
        <v>11.952999999999999</v>
      </c>
      <c r="D38" s="20"/>
      <c r="E38" s="20"/>
      <c r="F38" s="20"/>
      <c r="G38" s="20"/>
      <c r="H38" s="20"/>
      <c r="I38" s="20"/>
      <c r="J38" s="20">
        <v>14.891</v>
      </c>
      <c r="K38" s="20"/>
      <c r="L38" s="20"/>
      <c r="Q38" s="10">
        <v>24</v>
      </c>
      <c r="R38" s="20"/>
      <c r="S38" s="11">
        <f t="shared" si="19"/>
        <v>119.53</v>
      </c>
      <c r="T38" s="11"/>
      <c r="U38" s="11"/>
      <c r="V38" s="11"/>
      <c r="W38" s="11"/>
      <c r="X38" s="11"/>
      <c r="Y38" s="11"/>
      <c r="Z38" s="11">
        <f>J38*10</f>
        <v>148.91</v>
      </c>
      <c r="AA38" s="11"/>
      <c r="AB38" s="11"/>
    </row>
    <row r="39" spans="1:28">
      <c r="B39" s="20"/>
      <c r="C39" s="20">
        <v>1.758</v>
      </c>
      <c r="D39" s="20"/>
      <c r="E39" s="20"/>
      <c r="F39" s="20"/>
      <c r="G39" s="20"/>
      <c r="H39" s="20"/>
      <c r="I39" s="20"/>
      <c r="J39" s="20"/>
      <c r="K39" s="20"/>
      <c r="L39" s="20"/>
      <c r="Q39" s="10">
        <v>25</v>
      </c>
      <c r="R39" s="20"/>
      <c r="S39" s="11">
        <f t="shared" si="19"/>
        <v>17.579999999999998</v>
      </c>
      <c r="T39" s="11"/>
      <c r="U39" s="11"/>
      <c r="V39" s="11"/>
      <c r="W39" s="11"/>
      <c r="X39" s="11"/>
      <c r="Y39" s="11"/>
      <c r="Z39" s="11"/>
      <c r="AA39" s="11"/>
      <c r="AB39" s="11"/>
    </row>
    <row r="40" spans="1:28">
      <c r="B40" s="20"/>
      <c r="C40" s="20">
        <v>2.173</v>
      </c>
      <c r="D40" s="20"/>
      <c r="E40" s="20"/>
      <c r="F40" s="20"/>
      <c r="G40" s="20"/>
      <c r="H40" s="20"/>
      <c r="I40" s="20"/>
      <c r="J40" s="20"/>
      <c r="K40" s="20"/>
      <c r="L40" s="20"/>
      <c r="Q40" s="10">
        <v>26</v>
      </c>
      <c r="R40" s="20"/>
      <c r="S40" s="11">
        <f t="shared" si="19"/>
        <v>21.73</v>
      </c>
      <c r="T40" s="11"/>
      <c r="U40" s="11"/>
      <c r="V40" s="11"/>
      <c r="W40" s="11"/>
      <c r="X40" s="11"/>
      <c r="Y40" s="11"/>
      <c r="Z40" s="11"/>
      <c r="AA40" s="11"/>
      <c r="AB40" s="11"/>
    </row>
    <row r="41" spans="1:28">
      <c r="B41" s="20"/>
      <c r="C41" s="20">
        <v>0.749</v>
      </c>
      <c r="D41" s="20"/>
      <c r="E41" s="20"/>
      <c r="F41" s="20"/>
      <c r="G41" s="20"/>
      <c r="H41" s="20"/>
      <c r="I41" s="20"/>
      <c r="J41" s="20"/>
      <c r="K41" s="20"/>
      <c r="L41" s="20"/>
      <c r="Q41" s="10">
        <v>27</v>
      </c>
      <c r="R41" s="20"/>
      <c r="S41" s="11">
        <f t="shared" si="19"/>
        <v>7.49</v>
      </c>
      <c r="T41" s="11"/>
      <c r="U41" s="11"/>
      <c r="V41" s="11"/>
      <c r="W41" s="11"/>
      <c r="X41" s="11"/>
      <c r="Y41" s="11"/>
      <c r="Z41" s="11"/>
      <c r="AA41" s="11"/>
      <c r="AB41" s="11"/>
    </row>
    <row r="42" spans="1:28">
      <c r="Q42" s="10">
        <v>28</v>
      </c>
      <c r="R42" s="18"/>
    </row>
    <row r="43" spans="1:28">
      <c r="Q43" s="10">
        <v>29</v>
      </c>
      <c r="R43" s="18"/>
    </row>
    <row r="44" spans="1:28">
      <c r="Q44" s="10">
        <v>30</v>
      </c>
      <c r="R44" s="18"/>
    </row>
    <row r="45" spans="1:28">
      <c r="A45" s="10" t="s">
        <v>21</v>
      </c>
      <c r="B45" s="18">
        <f t="shared" ref="B45:L45" si="20">AVERAGE(B15:B41)</f>
        <v>16.326764705882351</v>
      </c>
      <c r="C45" s="18">
        <f t="shared" si="20"/>
        <v>11.575888888888885</v>
      </c>
      <c r="D45" s="18">
        <f t="shared" si="20"/>
        <v>15.219333333333331</v>
      </c>
      <c r="E45" s="18">
        <f t="shared" si="20"/>
        <v>17.582909090909091</v>
      </c>
      <c r="F45" s="18">
        <f t="shared" si="20"/>
        <v>11.410166666666667</v>
      </c>
      <c r="G45" s="18">
        <f t="shared" si="20"/>
        <v>20.499499999999998</v>
      </c>
      <c r="H45" s="18">
        <f t="shared" si="20"/>
        <v>14.424529411764706</v>
      </c>
      <c r="I45" s="18">
        <f t="shared" si="20"/>
        <v>16.033749999999998</v>
      </c>
      <c r="J45" s="18">
        <f t="shared" si="20"/>
        <v>16.660166666666665</v>
      </c>
      <c r="K45" s="18">
        <f t="shared" si="20"/>
        <v>16.032409090909091</v>
      </c>
      <c r="L45" s="18">
        <f t="shared" si="20"/>
        <v>14.79195</v>
      </c>
      <c r="Q45" s="10" t="s">
        <v>21</v>
      </c>
      <c r="R45" s="18">
        <f>AVERAGE(R15:R44)</f>
        <v>163.26764705882354</v>
      </c>
      <c r="S45" s="18">
        <f t="shared" ref="S45:AB45" si="21">AVERAGE(S15:S44)</f>
        <v>115.75888888888888</v>
      </c>
      <c r="T45" s="18">
        <f t="shared" si="21"/>
        <v>152.19333333333336</v>
      </c>
      <c r="U45" s="18">
        <f t="shared" si="21"/>
        <v>175.82909090909089</v>
      </c>
      <c r="V45" s="18">
        <f t="shared" si="21"/>
        <v>114.10166666666667</v>
      </c>
      <c r="W45" s="18">
        <f t="shared" si="21"/>
        <v>204.995</v>
      </c>
      <c r="X45" s="18">
        <f t="shared" si="21"/>
        <v>144.24529411764709</v>
      </c>
      <c r="Y45" s="18">
        <f t="shared" si="21"/>
        <v>160.33749999999998</v>
      </c>
      <c r="Z45" s="18">
        <f t="shared" si="21"/>
        <v>166.60166666666666</v>
      </c>
      <c r="AA45" s="18">
        <f t="shared" si="21"/>
        <v>160.32409090909093</v>
      </c>
      <c r="AB45" s="18">
        <f t="shared" si="21"/>
        <v>147.9195</v>
      </c>
    </row>
    <row r="46" spans="1:28">
      <c r="A46" s="10" t="s">
        <v>55</v>
      </c>
      <c r="B46" s="18">
        <f t="shared" ref="B46:L46" si="22">_xlfn.STDEV.S(B15:B41)</f>
        <v>5.8879600831847139</v>
      </c>
      <c r="C46" s="18">
        <f t="shared" si="22"/>
        <v>8.3778125946928981</v>
      </c>
      <c r="D46" s="18">
        <f t="shared" si="22"/>
        <v>7.6453793658038238</v>
      </c>
      <c r="E46" s="18">
        <f t="shared" si="22"/>
        <v>6.3236992093954791</v>
      </c>
      <c r="F46" s="18">
        <f t="shared" si="22"/>
        <v>5.8786645489250278</v>
      </c>
      <c r="G46" s="18">
        <f t="shared" si="22"/>
        <v>4.8244696599730208</v>
      </c>
      <c r="H46" s="18">
        <f t="shared" si="22"/>
        <v>7.4310026335418442</v>
      </c>
      <c r="I46" s="18">
        <f t="shared" si="22"/>
        <v>6.8341363902105474</v>
      </c>
      <c r="J46" s="18">
        <f t="shared" si="22"/>
        <v>7.7710094283967948</v>
      </c>
      <c r="K46" s="18">
        <f t="shared" si="22"/>
        <v>9.2645403126991557</v>
      </c>
      <c r="L46" s="18">
        <f t="shared" si="22"/>
        <v>8.1463952278228362</v>
      </c>
      <c r="Q46" s="43" t="s">
        <v>90</v>
      </c>
      <c r="R46" s="44">
        <f>MEDIAN(R16:R44)</f>
        <v>181.875</v>
      </c>
      <c r="S46" s="44">
        <f t="shared" ref="S46:AB46" si="23">MEDIAN(S16:S44)</f>
        <v>122.35</v>
      </c>
      <c r="T46" s="44">
        <f t="shared" si="23"/>
        <v>150.51</v>
      </c>
      <c r="U46" s="44">
        <f t="shared" si="23"/>
        <v>171.73000000000002</v>
      </c>
      <c r="V46" s="44">
        <f t="shared" si="23"/>
        <v>89.17</v>
      </c>
      <c r="W46" s="44">
        <f t="shared" si="23"/>
        <v>218.93</v>
      </c>
      <c r="X46" s="44">
        <f t="shared" si="23"/>
        <v>137.60500000000002</v>
      </c>
      <c r="Y46" s="44">
        <f t="shared" si="23"/>
        <v>148.13</v>
      </c>
      <c r="Z46" s="44">
        <f t="shared" si="23"/>
        <v>171.29000000000002</v>
      </c>
      <c r="AA46" s="44">
        <f t="shared" si="23"/>
        <v>139.88</v>
      </c>
      <c r="AB46" s="44">
        <f t="shared" si="23"/>
        <v>160.97999999999999</v>
      </c>
    </row>
    <row r="47" spans="1:28">
      <c r="Q47" s="41" t="s">
        <v>86</v>
      </c>
      <c r="R47" s="44">
        <f>MIN(R16:R44)</f>
        <v>32.26</v>
      </c>
      <c r="S47" s="44">
        <f t="shared" ref="S47:AB47" si="24">MIN(S16:S44)</f>
        <v>7.49</v>
      </c>
      <c r="T47" s="44">
        <f t="shared" si="24"/>
        <v>15.53</v>
      </c>
      <c r="U47" s="44">
        <f t="shared" si="24"/>
        <v>58.75</v>
      </c>
      <c r="V47" s="44">
        <f t="shared" si="24"/>
        <v>42.77</v>
      </c>
      <c r="W47" s="44">
        <f t="shared" si="24"/>
        <v>70.89</v>
      </c>
      <c r="X47" s="44">
        <f t="shared" si="24"/>
        <v>33.58</v>
      </c>
      <c r="Y47" s="44">
        <f t="shared" si="24"/>
        <v>51.02</v>
      </c>
      <c r="Z47" s="44">
        <f t="shared" si="24"/>
        <v>16.09</v>
      </c>
      <c r="AA47" s="44">
        <f t="shared" si="24"/>
        <v>24.700000000000003</v>
      </c>
      <c r="AB47" s="44">
        <f t="shared" si="24"/>
        <v>22.759999999999998</v>
      </c>
    </row>
    <row r="48" spans="1:28">
      <c r="Q48" s="41" t="s">
        <v>23</v>
      </c>
      <c r="R48" s="44">
        <f>MAX(R16:R44)</f>
        <v>239.53</v>
      </c>
      <c r="S48" s="44">
        <f t="shared" ref="S48:AB48" si="25">MAX(S16:S44)</f>
        <v>283.35000000000002</v>
      </c>
      <c r="T48" s="44">
        <f t="shared" si="25"/>
        <v>231.9</v>
      </c>
      <c r="U48" s="44">
        <f t="shared" si="25"/>
        <v>247.35</v>
      </c>
      <c r="V48" s="44">
        <f t="shared" si="25"/>
        <v>229.22</v>
      </c>
      <c r="W48" s="44">
        <f t="shared" si="25"/>
        <v>269.60000000000002</v>
      </c>
      <c r="X48" s="44">
        <f t="shared" si="25"/>
        <v>251.35999999999999</v>
      </c>
      <c r="Y48" s="44">
        <f t="shared" si="25"/>
        <v>255.10000000000002</v>
      </c>
      <c r="Z48" s="44">
        <f t="shared" si="25"/>
        <v>318.39</v>
      </c>
      <c r="AA48" s="44">
        <f t="shared" si="25"/>
        <v>296.49</v>
      </c>
      <c r="AB48" s="44">
        <f t="shared" si="25"/>
        <v>296.64999999999998</v>
      </c>
    </row>
    <row r="49" spans="17:29">
      <c r="Q49" s="41" t="s">
        <v>87</v>
      </c>
      <c r="R49" s="41">
        <f>_xlfn.PERCENTILE.EXC(R16:R44, 0.25)</f>
        <v>134.02250000000001</v>
      </c>
      <c r="S49" s="41">
        <f t="shared" ref="S49:AB49" si="26">_xlfn.PERCENTILE.EXC(S16:S44, 0.25)</f>
        <v>21.512499999999999</v>
      </c>
      <c r="T49" s="41">
        <f t="shared" si="26"/>
        <v>88.300000000000011</v>
      </c>
      <c r="U49" s="41">
        <f t="shared" si="26"/>
        <v>114.5625</v>
      </c>
      <c r="V49" s="41">
        <f t="shared" si="26"/>
        <v>76.83</v>
      </c>
      <c r="W49" s="41">
        <f t="shared" si="26"/>
        <v>172.63499999999999</v>
      </c>
      <c r="X49" s="41">
        <f t="shared" si="26"/>
        <v>73.12</v>
      </c>
      <c r="Y49" s="41">
        <f t="shared" si="26"/>
        <v>83.11999999999999</v>
      </c>
      <c r="Z49" s="41">
        <f t="shared" si="26"/>
        <v>116.35999999999999</v>
      </c>
      <c r="AA49" s="41">
        <f t="shared" si="26"/>
        <v>70.925000000000011</v>
      </c>
      <c r="AB49" s="41">
        <f t="shared" si="26"/>
        <v>120.07999999999998</v>
      </c>
    </row>
    <row r="50" spans="17:29">
      <c r="Q50" s="41" t="s">
        <v>88</v>
      </c>
      <c r="R50" s="41">
        <f>_xlfn.PERCENTILE.EXC(R16:R44, 0.75)</f>
        <v>205.97749999999999</v>
      </c>
      <c r="S50" s="41">
        <f t="shared" ref="S50:AB50" si="27">_xlfn.PERCENTILE.EXC(S16:S44, 0.75)</f>
        <v>190.39249999999998</v>
      </c>
      <c r="T50" s="41">
        <f t="shared" si="27"/>
        <v>224.67500000000001</v>
      </c>
      <c r="U50" s="41">
        <f t="shared" si="27"/>
        <v>235.98499999999999</v>
      </c>
      <c r="V50" s="41">
        <f t="shared" si="27"/>
        <v>178.35999999999999</v>
      </c>
      <c r="W50" s="41">
        <f t="shared" si="27"/>
        <v>238.58499999999998</v>
      </c>
      <c r="X50" s="41">
        <f t="shared" si="27"/>
        <v>202.70999999999998</v>
      </c>
      <c r="Y50" s="41">
        <f t="shared" si="27"/>
        <v>226.52</v>
      </c>
      <c r="Z50" s="41">
        <f t="shared" si="27"/>
        <v>207.53</v>
      </c>
      <c r="AA50" s="41">
        <f t="shared" si="27"/>
        <v>250.47499999999999</v>
      </c>
      <c r="AB50" s="41">
        <f t="shared" si="27"/>
        <v>181.87</v>
      </c>
      <c r="AC50" s="41"/>
    </row>
    <row r="51" spans="17:29" ht="15" thickBot="1">
      <c r="Q51" s="42" t="s">
        <v>89</v>
      </c>
      <c r="R51" s="42">
        <f>R50-R49</f>
        <v>71.954999999999984</v>
      </c>
      <c r="S51" s="42">
        <f t="shared" ref="S51:V51" si="28">S50-S49</f>
        <v>168.88</v>
      </c>
      <c r="T51" s="42">
        <f t="shared" si="28"/>
        <v>136.375</v>
      </c>
      <c r="U51" s="42">
        <f t="shared" si="28"/>
        <v>121.42249999999999</v>
      </c>
      <c r="V51" s="42">
        <f t="shared" si="28"/>
        <v>101.52999999999999</v>
      </c>
      <c r="W51" s="42">
        <f t="shared" ref="W51:AB51" si="29">W50-W49</f>
        <v>65.949999999999989</v>
      </c>
      <c r="X51" s="42">
        <f t="shared" si="29"/>
        <v>129.58999999999997</v>
      </c>
      <c r="Y51" s="45">
        <f t="shared" si="29"/>
        <v>143.40000000000003</v>
      </c>
      <c r="Z51" s="42">
        <f t="shared" si="29"/>
        <v>91.170000000000016</v>
      </c>
      <c r="AA51" s="42">
        <f t="shared" si="29"/>
        <v>179.54999999999998</v>
      </c>
      <c r="AB51" s="42">
        <f t="shared" si="29"/>
        <v>61.79000000000002</v>
      </c>
    </row>
  </sheetData>
  <mergeCells count="3">
    <mergeCell ref="B13:L13"/>
    <mergeCell ref="N2:X2"/>
    <mergeCell ref="R13:AB13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F51"/>
  <sheetViews>
    <sheetView zoomScale="10" zoomScaleNormal="10" workbookViewId="0">
      <selection activeCell="W206" sqref="W206"/>
    </sheetView>
  </sheetViews>
  <sheetFormatPr baseColWidth="10" defaultColWidth="9" defaultRowHeight="14.4"/>
  <cols>
    <col min="1" max="1" width="20.88671875" style="10" customWidth="1"/>
    <col min="2" max="2" width="14.44140625" style="10" customWidth="1"/>
    <col min="3" max="3" width="14.77734375" style="10" customWidth="1"/>
    <col min="4" max="4" width="11.44140625" style="10" customWidth="1"/>
    <col min="5" max="5" width="12.21875" style="10" customWidth="1"/>
    <col min="6" max="6" width="11.6640625" style="10" customWidth="1"/>
    <col min="7" max="7" width="14.44140625" style="10" customWidth="1"/>
    <col min="8" max="8" width="12.44140625" style="10" customWidth="1"/>
    <col min="9" max="9" width="12.6640625" style="10" customWidth="1"/>
    <col min="10" max="10" width="11" style="10" customWidth="1"/>
    <col min="11" max="11" width="11.77734375" style="10" customWidth="1"/>
    <col min="12" max="13" width="9" style="10"/>
    <col min="14" max="14" width="15.88671875" style="10" customWidth="1"/>
    <col min="15" max="15" width="15.5546875" style="10" customWidth="1"/>
    <col min="16" max="16" width="11.21875" style="10" customWidth="1"/>
    <col min="17" max="17" width="12.6640625" style="10" customWidth="1"/>
    <col min="18" max="18" width="15" style="10" customWidth="1"/>
    <col min="19" max="19" width="15.6640625" style="10" customWidth="1"/>
    <col min="20" max="20" width="13" style="10" customWidth="1"/>
    <col min="21" max="21" width="12.44140625" style="10" customWidth="1"/>
    <col min="22" max="22" width="13.21875" style="10" customWidth="1"/>
    <col min="23" max="23" width="13.88671875" style="10" customWidth="1"/>
    <col min="24" max="24" width="11.6640625" style="10" customWidth="1"/>
    <col min="25" max="26" width="12.21875" style="10" customWidth="1"/>
    <col min="27" max="27" width="13.77734375" style="10" customWidth="1"/>
    <col min="28" max="16384" width="9" style="10"/>
  </cols>
  <sheetData>
    <row r="2" spans="1:32">
      <c r="N2" s="47" t="s">
        <v>39</v>
      </c>
      <c r="O2" s="47"/>
      <c r="P2" s="47"/>
      <c r="Q2" s="47"/>
      <c r="R2" s="47"/>
      <c r="S2" s="47"/>
      <c r="T2" s="47"/>
      <c r="U2" s="47"/>
      <c r="V2" s="47"/>
      <c r="W2" s="47"/>
      <c r="X2" s="47"/>
    </row>
    <row r="3" spans="1:32" ht="40.200000000000003" customHeight="1">
      <c r="A3" s="12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  <c r="N3" s="13" t="s">
        <v>10</v>
      </c>
      <c r="O3" s="13" t="s">
        <v>69</v>
      </c>
      <c r="P3" s="13" t="s">
        <v>70</v>
      </c>
      <c r="Q3" s="14" t="s">
        <v>71</v>
      </c>
      <c r="R3" s="13" t="s">
        <v>72</v>
      </c>
      <c r="S3" s="14" t="s">
        <v>73</v>
      </c>
      <c r="T3" s="14" t="s">
        <v>74</v>
      </c>
      <c r="U3" s="14" t="s">
        <v>68</v>
      </c>
      <c r="V3" s="14" t="s">
        <v>75</v>
      </c>
      <c r="W3" s="14" t="s">
        <v>76</v>
      </c>
      <c r="X3" s="13" t="s">
        <v>77</v>
      </c>
    </row>
    <row r="4" spans="1:32">
      <c r="A4" s="17" t="s">
        <v>40</v>
      </c>
      <c r="B4" s="11">
        <v>1349.5</v>
      </c>
      <c r="C4" s="11">
        <v>1380.8</v>
      </c>
      <c r="D4" s="11">
        <v>1385.1</v>
      </c>
      <c r="E4" s="11">
        <v>1412.5</v>
      </c>
      <c r="F4" s="11">
        <v>1323.6</v>
      </c>
      <c r="G4" s="11">
        <v>1375.6</v>
      </c>
      <c r="H4" s="11">
        <v>1440.2</v>
      </c>
      <c r="I4" s="11">
        <v>1544.8</v>
      </c>
      <c r="J4" s="11">
        <v>1429.4</v>
      </c>
      <c r="K4" s="11">
        <v>1452.1</v>
      </c>
      <c r="L4" s="11">
        <v>1354.3</v>
      </c>
      <c r="N4" s="20">
        <f t="shared" ref="N4:X4" si="0">(B5/30)*100</f>
        <v>86.666666666666671</v>
      </c>
      <c r="O4" s="20">
        <f t="shared" si="0"/>
        <v>93.333333333333329</v>
      </c>
      <c r="P4" s="20">
        <f t="shared" si="0"/>
        <v>90</v>
      </c>
      <c r="Q4" s="20">
        <f t="shared" si="0"/>
        <v>93.333333333333329</v>
      </c>
      <c r="R4" s="20">
        <f t="shared" si="0"/>
        <v>96.666666666666671</v>
      </c>
      <c r="S4" s="20">
        <f t="shared" si="0"/>
        <v>93.333333333333329</v>
      </c>
      <c r="T4" s="20">
        <f t="shared" si="0"/>
        <v>90</v>
      </c>
      <c r="U4" s="20">
        <f t="shared" si="0"/>
        <v>96.666666666666671</v>
      </c>
      <c r="V4" s="20">
        <f t="shared" si="0"/>
        <v>96.666666666666671</v>
      </c>
      <c r="W4" s="20">
        <f t="shared" si="0"/>
        <v>96.666666666666671</v>
      </c>
      <c r="X4" s="20">
        <f t="shared" si="0"/>
        <v>100</v>
      </c>
      <c r="Y4" s="11"/>
    </row>
    <row r="5" spans="1:32">
      <c r="A5" s="17" t="s">
        <v>41</v>
      </c>
      <c r="B5" s="11">
        <v>26</v>
      </c>
      <c r="C5" s="11">
        <v>28</v>
      </c>
      <c r="D5" s="11">
        <v>27</v>
      </c>
      <c r="E5" s="11">
        <v>28</v>
      </c>
      <c r="F5" s="11">
        <v>29</v>
      </c>
      <c r="G5" s="11">
        <v>28</v>
      </c>
      <c r="H5" s="11">
        <v>27</v>
      </c>
      <c r="I5" s="11">
        <v>29</v>
      </c>
      <c r="J5" s="11">
        <v>29</v>
      </c>
      <c r="K5" s="11">
        <v>29</v>
      </c>
      <c r="L5" s="11">
        <v>30</v>
      </c>
      <c r="N5" s="29">
        <v>86.666666666666671</v>
      </c>
      <c r="O5" s="29">
        <v>93.333333333333329</v>
      </c>
      <c r="P5" s="29">
        <v>90</v>
      </c>
      <c r="Q5" s="29">
        <v>93.333333333333329</v>
      </c>
      <c r="R5" s="29">
        <v>96.666666666666671</v>
      </c>
      <c r="S5" s="29">
        <v>93.333333333333329</v>
      </c>
      <c r="T5" s="29">
        <v>90</v>
      </c>
      <c r="U5" s="29">
        <v>96.666666666666671</v>
      </c>
      <c r="V5" s="29">
        <v>96.666666666666671</v>
      </c>
      <c r="W5" s="29">
        <v>96.666666666666671</v>
      </c>
      <c r="X5" s="29">
        <v>100</v>
      </c>
    </row>
    <row r="6" spans="1:32">
      <c r="A6" s="17" t="s">
        <v>42</v>
      </c>
      <c r="B6" s="11">
        <v>4858.8</v>
      </c>
      <c r="C6" s="11">
        <v>4899.2</v>
      </c>
      <c r="D6" s="11">
        <v>4604.1000000000004</v>
      </c>
      <c r="E6" s="11">
        <v>5999.5</v>
      </c>
      <c r="F6" s="11">
        <v>5794</v>
      </c>
      <c r="G6" s="11">
        <v>5786.2</v>
      </c>
      <c r="H6" s="11">
        <v>5604.1</v>
      </c>
      <c r="I6" s="11">
        <v>7084.1</v>
      </c>
      <c r="J6" s="11">
        <v>6785.2</v>
      </c>
      <c r="K6" s="11">
        <v>5007.8999999999996</v>
      </c>
      <c r="L6" s="11"/>
    </row>
    <row r="7" spans="1:32">
      <c r="A7" s="17" t="s">
        <v>43</v>
      </c>
      <c r="B7" s="11">
        <v>5217.2</v>
      </c>
      <c r="C7" s="11">
        <v>5038.7</v>
      </c>
      <c r="D7" s="11">
        <v>4846.3999999999996</v>
      </c>
      <c r="E7" s="11">
        <v>6146.6</v>
      </c>
      <c r="F7" s="11">
        <v>5887.4</v>
      </c>
      <c r="G7" s="11">
        <v>5884.5</v>
      </c>
      <c r="H7" s="11">
        <v>5837.7</v>
      </c>
      <c r="I7" s="11">
        <v>7144</v>
      </c>
      <c r="J7" s="11">
        <v>6806.5</v>
      </c>
      <c r="K7" s="11">
        <v>5109.3999999999996</v>
      </c>
      <c r="L7" s="11">
        <v>5951.9</v>
      </c>
    </row>
    <row r="8" spans="1:32">
      <c r="A8" s="17" t="s">
        <v>44</v>
      </c>
      <c r="B8" s="11">
        <v>1662.9</v>
      </c>
      <c r="C8" s="11">
        <v>1497.6</v>
      </c>
      <c r="D8" s="11">
        <v>1301.9000000000001</v>
      </c>
      <c r="E8" s="11">
        <v>2042.7</v>
      </c>
      <c r="F8" s="11">
        <v>1826.1</v>
      </c>
      <c r="G8" s="11">
        <v>1572.3</v>
      </c>
      <c r="H8" s="11">
        <v>1535.2</v>
      </c>
      <c r="I8" s="11">
        <v>2050.1</v>
      </c>
      <c r="J8" s="11">
        <v>1637.7</v>
      </c>
      <c r="K8" s="11">
        <v>1889.6</v>
      </c>
      <c r="L8" s="11"/>
    </row>
    <row r="9" spans="1:32">
      <c r="A9" s="17" t="s">
        <v>45</v>
      </c>
      <c r="B9" s="11">
        <v>1895.2</v>
      </c>
      <c r="C9" s="11">
        <v>1567.2</v>
      </c>
      <c r="D9" s="11">
        <v>1460.8</v>
      </c>
      <c r="E9" s="11">
        <v>2134</v>
      </c>
      <c r="F9" s="11">
        <v>1859.6</v>
      </c>
      <c r="G9" s="11">
        <v>1628.4</v>
      </c>
      <c r="H9" s="11">
        <v>1714.1</v>
      </c>
      <c r="I9" s="11">
        <v>2086.6999999999998</v>
      </c>
      <c r="J9" s="11">
        <v>1669.9</v>
      </c>
      <c r="K9" s="11">
        <v>1948.8</v>
      </c>
      <c r="L9" s="11">
        <v>1686.8</v>
      </c>
      <c r="R9" s="19" t="s">
        <v>81</v>
      </c>
      <c r="S9" s="10" t="s">
        <v>10</v>
      </c>
    </row>
    <row r="10" spans="1:32">
      <c r="A10" s="17" t="s">
        <v>46</v>
      </c>
      <c r="B10" s="20">
        <f>AVERAGE(B15:B40)</f>
        <v>10.808961538461537</v>
      </c>
      <c r="C10" s="20">
        <f>AVERAGE(C15:C42)</f>
        <v>15.093464285714287</v>
      </c>
      <c r="D10" s="20">
        <f>AVERAGE(D15:D41)</f>
        <v>17.89948148148148</v>
      </c>
      <c r="E10" s="20">
        <f>AVERAGE(E15:E42)</f>
        <v>13.142178571428573</v>
      </c>
      <c r="F10" s="20">
        <f>AVERAGE(F15:F43)</f>
        <v>10.239965517241382</v>
      </c>
      <c r="G10" s="20">
        <f>AVERAGE(G15:G42)</f>
        <v>16.24607142857143</v>
      </c>
      <c r="H10" s="20">
        <f>AVERAGE(H15:H41)</f>
        <v>16.391481481481485</v>
      </c>
      <c r="I10" s="20">
        <f>AVERAGE(I15:I43)</f>
        <v>16.923793103448276</v>
      </c>
      <c r="J10" s="20">
        <f>AVERAGE(J15:J43)</f>
        <v>12.800068965517243</v>
      </c>
      <c r="K10" s="20">
        <f>AVERAGE(K15:K43)</f>
        <v>14.491310344827586</v>
      </c>
      <c r="L10" s="20">
        <f>AVERAGE(L15:L44)</f>
        <v>15.509933333333329</v>
      </c>
    </row>
    <row r="11" spans="1:32">
      <c r="A11" s="17" t="s">
        <v>91</v>
      </c>
      <c r="B11" s="11">
        <f>B9-B4</f>
        <v>545.70000000000005</v>
      </c>
      <c r="C11" s="11">
        <f t="shared" ref="C11:L11" si="1">C9-C4</f>
        <v>186.40000000000009</v>
      </c>
      <c r="D11" s="11">
        <f t="shared" si="1"/>
        <v>75.700000000000045</v>
      </c>
      <c r="E11" s="11">
        <f t="shared" si="1"/>
        <v>721.5</v>
      </c>
      <c r="F11" s="11">
        <f t="shared" si="1"/>
        <v>536</v>
      </c>
      <c r="G11" s="11">
        <f t="shared" si="1"/>
        <v>252.80000000000018</v>
      </c>
      <c r="H11" s="11">
        <f t="shared" si="1"/>
        <v>273.89999999999986</v>
      </c>
      <c r="I11" s="11">
        <f t="shared" si="1"/>
        <v>541.89999999999986</v>
      </c>
      <c r="J11" s="11">
        <f t="shared" si="1"/>
        <v>240.5</v>
      </c>
      <c r="K11" s="11">
        <f t="shared" si="1"/>
        <v>496.70000000000005</v>
      </c>
      <c r="L11" s="11">
        <f t="shared" si="1"/>
        <v>332.5</v>
      </c>
      <c r="AD11" s="14" t="s">
        <v>75</v>
      </c>
      <c r="AE11" s="10">
        <f>V4*30/100</f>
        <v>29</v>
      </c>
      <c r="AF11" s="11">
        <f t="shared" ref="AF11:AF12" si="2">30-AE11</f>
        <v>1</v>
      </c>
    </row>
    <row r="12" spans="1:32">
      <c r="A12" s="17" t="s">
        <v>92</v>
      </c>
      <c r="B12" s="29">
        <f>(($L$9-B9)/$L$9)*100</f>
        <v>-12.354754564856538</v>
      </c>
      <c r="C12" s="29">
        <f t="shared" ref="C12:L12" si="3">(($L$9-C9)/$L$9)*100</f>
        <v>7.0903485890443392</v>
      </c>
      <c r="D12" s="29">
        <f t="shared" si="3"/>
        <v>13.398150343846337</v>
      </c>
      <c r="E12" s="29">
        <f t="shared" si="3"/>
        <v>-26.511738202513641</v>
      </c>
      <c r="F12" s="29">
        <f t="shared" si="3"/>
        <v>-10.244249466445337</v>
      </c>
      <c r="G12" s="29">
        <f t="shared" si="3"/>
        <v>3.4621769030116116</v>
      </c>
      <c r="H12" s="29">
        <f t="shared" si="3"/>
        <v>-1.6184491344557714</v>
      </c>
      <c r="I12" s="29">
        <f t="shared" si="3"/>
        <v>-23.70761204647853</v>
      </c>
      <c r="J12" s="29">
        <f t="shared" si="3"/>
        <v>1.0018970832345189</v>
      </c>
      <c r="K12" s="29">
        <f t="shared" si="3"/>
        <v>-15.532368982689116</v>
      </c>
      <c r="L12" s="29">
        <f t="shared" si="3"/>
        <v>0</v>
      </c>
      <c r="AD12" s="14" t="s">
        <v>76</v>
      </c>
      <c r="AE12" s="10">
        <f>W4*30/100</f>
        <v>29</v>
      </c>
      <c r="AF12" s="11">
        <f t="shared" si="2"/>
        <v>1</v>
      </c>
    </row>
    <row r="13" spans="1:32">
      <c r="B13" s="46" t="s">
        <v>47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R13" s="48" t="s">
        <v>83</v>
      </c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1:32" ht="28.8">
      <c r="B14" s="13" t="s">
        <v>10</v>
      </c>
      <c r="C14" s="13" t="s">
        <v>82</v>
      </c>
      <c r="D14" s="13" t="s">
        <v>70</v>
      </c>
      <c r="E14" s="13" t="s">
        <v>71</v>
      </c>
      <c r="F14" s="13" t="s">
        <v>72</v>
      </c>
      <c r="G14" s="14" t="s">
        <v>73</v>
      </c>
      <c r="H14" s="13" t="s">
        <v>74</v>
      </c>
      <c r="I14" s="13" t="s">
        <v>68</v>
      </c>
      <c r="J14" s="13" t="s">
        <v>75</v>
      </c>
      <c r="K14" s="13" t="s">
        <v>76</v>
      </c>
      <c r="L14" s="13" t="s">
        <v>77</v>
      </c>
      <c r="N14" s="22" t="s">
        <v>79</v>
      </c>
      <c r="O14" s="22" t="s">
        <v>78</v>
      </c>
      <c r="R14" s="14" t="s">
        <v>10</v>
      </c>
      <c r="S14" s="14" t="s">
        <v>82</v>
      </c>
      <c r="T14" s="14" t="s">
        <v>70</v>
      </c>
      <c r="U14" s="14" t="s">
        <v>71</v>
      </c>
      <c r="V14" s="14" t="s">
        <v>72</v>
      </c>
      <c r="W14" s="14" t="s">
        <v>73</v>
      </c>
      <c r="X14" s="14" t="s">
        <v>74</v>
      </c>
      <c r="Y14" s="14" t="s">
        <v>68</v>
      </c>
      <c r="Z14" s="14" t="s">
        <v>75</v>
      </c>
      <c r="AA14" s="14" t="s">
        <v>76</v>
      </c>
      <c r="AB14" s="13" t="s">
        <v>77</v>
      </c>
    </row>
    <row r="15" spans="1:32">
      <c r="B15" s="20">
        <v>11.629</v>
      </c>
      <c r="C15" s="20">
        <v>14.507999999999999</v>
      </c>
      <c r="D15" s="20">
        <v>19.486999999999998</v>
      </c>
      <c r="E15" s="20">
        <v>21.236000000000001</v>
      </c>
      <c r="F15" s="20">
        <v>10.542999999999999</v>
      </c>
      <c r="G15" s="20">
        <v>14.53</v>
      </c>
      <c r="H15" s="20">
        <v>6.6180000000000003</v>
      </c>
      <c r="I15" s="20">
        <v>16.831</v>
      </c>
      <c r="J15" s="20">
        <v>13.888999999999999</v>
      </c>
      <c r="K15" s="20">
        <v>19.975999999999999</v>
      </c>
      <c r="L15" s="20">
        <v>14.881</v>
      </c>
      <c r="N15" s="22" t="s">
        <v>10</v>
      </c>
      <c r="O15" s="24">
        <f>N5</f>
        <v>86.666666666666671</v>
      </c>
      <c r="Q15" s="10">
        <v>1</v>
      </c>
      <c r="R15" s="18">
        <f t="shared" ref="R15:R25" si="4">B15*10</f>
        <v>116.28999999999999</v>
      </c>
      <c r="S15" s="10">
        <f t="shared" ref="S15:S25" si="5">C15*10</f>
        <v>145.07999999999998</v>
      </c>
      <c r="T15" s="10">
        <f t="shared" ref="T15:T25" si="6">D15*10</f>
        <v>194.86999999999998</v>
      </c>
      <c r="U15" s="10">
        <f t="shared" ref="U15:U25" si="7">E15*10</f>
        <v>212.36</v>
      </c>
      <c r="V15" s="10">
        <f t="shared" ref="V15:V25" si="8">F15*10</f>
        <v>105.42999999999999</v>
      </c>
      <c r="W15" s="10">
        <f t="shared" ref="W15:W25" si="9">G15*10</f>
        <v>145.29999999999998</v>
      </c>
      <c r="X15" s="10">
        <f t="shared" ref="X15:X25" si="10">H15*10</f>
        <v>66.180000000000007</v>
      </c>
      <c r="Y15" s="10">
        <f t="shared" ref="Y15:Y25" si="11">I15*10</f>
        <v>168.31</v>
      </c>
      <c r="Z15" s="10">
        <f t="shared" ref="Z15:Z25" si="12">J15*10</f>
        <v>138.88999999999999</v>
      </c>
      <c r="AA15" s="10">
        <f t="shared" ref="AA15:AA25" si="13">K15*10</f>
        <v>199.76</v>
      </c>
      <c r="AB15" s="10">
        <f t="shared" ref="AB15:AB25" si="14">L15*10</f>
        <v>148.81</v>
      </c>
    </row>
    <row r="16" spans="1:32">
      <c r="B16" s="20">
        <v>15.532999999999999</v>
      </c>
      <c r="C16" s="20">
        <v>15.430999999999999</v>
      </c>
      <c r="D16" s="20">
        <v>17.629000000000001</v>
      </c>
      <c r="E16" s="20">
        <v>3.5059999999999998</v>
      </c>
      <c r="F16" s="20">
        <v>12.952</v>
      </c>
      <c r="G16" s="20">
        <v>15.792999999999999</v>
      </c>
      <c r="H16" s="20">
        <v>8.2140000000000004</v>
      </c>
      <c r="I16" s="20">
        <v>11.536</v>
      </c>
      <c r="J16" s="20">
        <v>13.013999999999999</v>
      </c>
      <c r="K16" s="20">
        <v>8.4079999999999995</v>
      </c>
      <c r="L16" s="20">
        <v>19.861000000000001</v>
      </c>
      <c r="N16" s="22" t="s">
        <v>80</v>
      </c>
      <c r="O16" s="24">
        <f>O5</f>
        <v>93.333333333333329</v>
      </c>
      <c r="Q16" s="10">
        <v>2</v>
      </c>
      <c r="R16" s="18">
        <f t="shared" si="4"/>
        <v>155.32999999999998</v>
      </c>
      <c r="S16" s="10">
        <f t="shared" si="5"/>
        <v>154.31</v>
      </c>
      <c r="T16" s="10">
        <f t="shared" si="6"/>
        <v>176.29000000000002</v>
      </c>
      <c r="U16" s="10">
        <f t="shared" si="7"/>
        <v>35.059999999999995</v>
      </c>
      <c r="V16" s="10">
        <f t="shared" si="8"/>
        <v>129.52000000000001</v>
      </c>
      <c r="W16" s="10">
        <f t="shared" si="9"/>
        <v>157.93</v>
      </c>
      <c r="X16" s="10">
        <f t="shared" si="10"/>
        <v>82.14</v>
      </c>
      <c r="Y16" s="10">
        <f t="shared" si="11"/>
        <v>115.36</v>
      </c>
      <c r="Z16" s="10">
        <f t="shared" si="12"/>
        <v>130.13999999999999</v>
      </c>
      <c r="AA16" s="10">
        <f t="shared" si="13"/>
        <v>84.08</v>
      </c>
      <c r="AB16" s="10">
        <f t="shared" si="14"/>
        <v>198.61</v>
      </c>
    </row>
    <row r="17" spans="2:28">
      <c r="B17" s="20">
        <v>15.154999999999999</v>
      </c>
      <c r="C17" s="20">
        <v>17.617000000000001</v>
      </c>
      <c r="D17" s="20">
        <v>21.247</v>
      </c>
      <c r="E17" s="20">
        <v>19.8</v>
      </c>
      <c r="F17" s="20">
        <v>9.9960000000000004</v>
      </c>
      <c r="G17" s="20">
        <v>13.006</v>
      </c>
      <c r="H17" s="20">
        <v>2.48</v>
      </c>
      <c r="I17" s="20">
        <v>21.635999999999999</v>
      </c>
      <c r="J17" s="20">
        <v>16.456</v>
      </c>
      <c r="K17" s="20">
        <v>19.300999999999998</v>
      </c>
      <c r="L17" s="20">
        <v>14.698</v>
      </c>
      <c r="N17" s="10" t="s">
        <v>70</v>
      </c>
      <c r="O17" s="24">
        <f>P5</f>
        <v>90</v>
      </c>
      <c r="Q17" s="10">
        <v>3</v>
      </c>
      <c r="R17" s="18">
        <f t="shared" si="4"/>
        <v>151.54999999999998</v>
      </c>
      <c r="S17" s="10">
        <f t="shared" si="5"/>
        <v>176.17000000000002</v>
      </c>
      <c r="T17" s="10">
        <f t="shared" si="6"/>
        <v>212.47</v>
      </c>
      <c r="U17" s="10">
        <f t="shared" si="7"/>
        <v>198</v>
      </c>
      <c r="V17" s="10">
        <f t="shared" si="8"/>
        <v>99.960000000000008</v>
      </c>
      <c r="W17" s="10">
        <f t="shared" si="9"/>
        <v>130.06</v>
      </c>
      <c r="X17" s="10">
        <f t="shared" si="10"/>
        <v>24.8</v>
      </c>
      <c r="Y17" s="10">
        <f t="shared" si="11"/>
        <v>216.35999999999999</v>
      </c>
      <c r="Z17" s="10">
        <f t="shared" si="12"/>
        <v>164.56</v>
      </c>
      <c r="AA17" s="10">
        <f t="shared" si="13"/>
        <v>193.01</v>
      </c>
      <c r="AB17" s="10">
        <f t="shared" si="14"/>
        <v>146.98000000000002</v>
      </c>
    </row>
    <row r="18" spans="2:28">
      <c r="B18" s="20">
        <v>17.152000000000001</v>
      </c>
      <c r="C18" s="20">
        <v>19.510000000000002</v>
      </c>
      <c r="D18" s="20">
        <v>21.888999999999999</v>
      </c>
      <c r="E18" s="20">
        <v>20.18</v>
      </c>
      <c r="F18" s="20">
        <v>9.8350000000000009</v>
      </c>
      <c r="G18" s="20">
        <v>18.577999999999999</v>
      </c>
      <c r="H18" s="20">
        <v>14.862</v>
      </c>
      <c r="I18" s="20">
        <v>21.094000000000001</v>
      </c>
      <c r="J18" s="20">
        <v>19.475999999999999</v>
      </c>
      <c r="K18" s="20">
        <v>14.798999999999999</v>
      </c>
      <c r="L18" s="20">
        <v>10.944000000000001</v>
      </c>
      <c r="N18" s="10" t="s">
        <v>71</v>
      </c>
      <c r="O18" s="24">
        <f>Q5</f>
        <v>93.333333333333329</v>
      </c>
      <c r="Q18" s="10">
        <v>4</v>
      </c>
      <c r="R18" s="18">
        <f t="shared" si="4"/>
        <v>171.52</v>
      </c>
      <c r="S18" s="10">
        <f t="shared" si="5"/>
        <v>195.10000000000002</v>
      </c>
      <c r="T18" s="10">
        <f t="shared" si="6"/>
        <v>218.89</v>
      </c>
      <c r="U18" s="10">
        <f t="shared" si="7"/>
        <v>201.8</v>
      </c>
      <c r="V18" s="10">
        <f t="shared" si="8"/>
        <v>98.350000000000009</v>
      </c>
      <c r="W18" s="10">
        <f t="shared" si="9"/>
        <v>185.78</v>
      </c>
      <c r="X18" s="10">
        <f t="shared" si="10"/>
        <v>148.62</v>
      </c>
      <c r="Y18" s="10">
        <f t="shared" si="11"/>
        <v>210.94</v>
      </c>
      <c r="Z18" s="10">
        <f t="shared" si="12"/>
        <v>194.76</v>
      </c>
      <c r="AA18" s="10">
        <f t="shared" si="13"/>
        <v>147.99</v>
      </c>
      <c r="AB18" s="10">
        <f t="shared" si="14"/>
        <v>109.44000000000001</v>
      </c>
    </row>
    <row r="19" spans="2:28">
      <c r="B19" s="20">
        <v>5.9829999999999997</v>
      </c>
      <c r="C19" s="20">
        <v>19.222999999999999</v>
      </c>
      <c r="D19" s="20">
        <v>20.942</v>
      </c>
      <c r="E19" s="20">
        <v>5.7359999999999998</v>
      </c>
      <c r="F19" s="20">
        <v>7.7859999999999996</v>
      </c>
      <c r="G19" s="20">
        <v>18.983000000000001</v>
      </c>
      <c r="H19" s="20">
        <v>18.523</v>
      </c>
      <c r="I19" s="20">
        <v>18.477</v>
      </c>
      <c r="J19" s="20">
        <v>17.042000000000002</v>
      </c>
      <c r="K19" s="20">
        <v>15.147</v>
      </c>
      <c r="L19" s="20">
        <v>18.966999999999999</v>
      </c>
      <c r="N19" s="10" t="s">
        <v>72</v>
      </c>
      <c r="O19" s="24">
        <f>R5</f>
        <v>96.666666666666671</v>
      </c>
      <c r="Q19" s="10">
        <v>5</v>
      </c>
      <c r="R19" s="18">
        <f t="shared" si="4"/>
        <v>59.83</v>
      </c>
      <c r="S19" s="10">
        <f t="shared" si="5"/>
        <v>192.23</v>
      </c>
      <c r="T19" s="10">
        <f t="shared" si="6"/>
        <v>209.42000000000002</v>
      </c>
      <c r="U19" s="10">
        <f t="shared" si="7"/>
        <v>57.36</v>
      </c>
      <c r="V19" s="10">
        <f t="shared" si="8"/>
        <v>77.86</v>
      </c>
      <c r="W19" s="10">
        <f t="shared" si="9"/>
        <v>189.83</v>
      </c>
      <c r="X19" s="10">
        <f t="shared" si="10"/>
        <v>185.23</v>
      </c>
      <c r="Y19" s="10">
        <f t="shared" si="11"/>
        <v>184.77</v>
      </c>
      <c r="Z19" s="10">
        <f t="shared" si="12"/>
        <v>170.42000000000002</v>
      </c>
      <c r="AA19" s="10">
        <f t="shared" si="13"/>
        <v>151.47</v>
      </c>
      <c r="AB19" s="10">
        <f t="shared" si="14"/>
        <v>189.67</v>
      </c>
    </row>
    <row r="20" spans="2:28">
      <c r="B20" s="20">
        <v>5.7649999999999997</v>
      </c>
      <c r="C20" s="20">
        <v>18.747</v>
      </c>
      <c r="D20" s="20">
        <v>17.262</v>
      </c>
      <c r="E20" s="20">
        <v>21.882000000000001</v>
      </c>
      <c r="F20" s="20">
        <v>7.569</v>
      </c>
      <c r="G20" s="20">
        <v>16.863</v>
      </c>
      <c r="H20" s="20">
        <v>16.920999999999999</v>
      </c>
      <c r="I20" s="20">
        <v>15.179</v>
      </c>
      <c r="J20" s="20">
        <v>15.125999999999999</v>
      </c>
      <c r="K20" s="20">
        <v>1.42</v>
      </c>
      <c r="L20" s="20">
        <v>19.548999999999999</v>
      </c>
      <c r="N20" s="10" t="s">
        <v>73</v>
      </c>
      <c r="O20" s="24">
        <f>S5</f>
        <v>93.333333333333329</v>
      </c>
      <c r="Q20" s="10">
        <v>6</v>
      </c>
      <c r="R20" s="18">
        <f t="shared" si="4"/>
        <v>57.65</v>
      </c>
      <c r="S20" s="10">
        <f t="shared" si="5"/>
        <v>187.47</v>
      </c>
      <c r="T20" s="10">
        <f t="shared" si="6"/>
        <v>172.62</v>
      </c>
      <c r="U20" s="10">
        <f t="shared" si="7"/>
        <v>218.82000000000002</v>
      </c>
      <c r="V20" s="10">
        <f t="shared" si="8"/>
        <v>75.69</v>
      </c>
      <c r="W20" s="10">
        <f t="shared" si="9"/>
        <v>168.63</v>
      </c>
      <c r="X20" s="10">
        <f t="shared" si="10"/>
        <v>169.20999999999998</v>
      </c>
      <c r="Y20" s="10">
        <f t="shared" si="11"/>
        <v>151.79</v>
      </c>
      <c r="Z20" s="10">
        <f t="shared" si="12"/>
        <v>151.26</v>
      </c>
      <c r="AA20" s="10">
        <f t="shared" si="13"/>
        <v>14.2</v>
      </c>
      <c r="AB20" s="10">
        <f t="shared" si="14"/>
        <v>195.49</v>
      </c>
    </row>
    <row r="21" spans="2:28">
      <c r="B21" s="20">
        <v>11.67</v>
      </c>
      <c r="C21" s="20">
        <v>14.186999999999999</v>
      </c>
      <c r="D21" s="20">
        <v>16.29</v>
      </c>
      <c r="E21" s="20">
        <v>1.661</v>
      </c>
      <c r="F21" s="20">
        <v>13.051</v>
      </c>
      <c r="G21" s="20">
        <v>14.949</v>
      </c>
      <c r="H21" s="20">
        <v>17.611000000000001</v>
      </c>
      <c r="I21" s="20">
        <v>21.420999999999999</v>
      </c>
      <c r="J21" s="20">
        <v>14.904999999999999</v>
      </c>
      <c r="K21" s="20">
        <v>11.028</v>
      </c>
      <c r="L21" s="20">
        <v>14.81</v>
      </c>
      <c r="N21" s="10" t="s">
        <v>74</v>
      </c>
      <c r="O21" s="24">
        <f>T5</f>
        <v>90</v>
      </c>
      <c r="Q21" s="10">
        <v>7</v>
      </c>
      <c r="R21" s="18">
        <f t="shared" si="4"/>
        <v>116.7</v>
      </c>
      <c r="S21" s="10">
        <f t="shared" si="5"/>
        <v>141.87</v>
      </c>
      <c r="T21" s="10">
        <f t="shared" si="6"/>
        <v>162.89999999999998</v>
      </c>
      <c r="U21" s="10">
        <f t="shared" si="7"/>
        <v>16.61</v>
      </c>
      <c r="V21" s="10">
        <f t="shared" si="8"/>
        <v>130.51</v>
      </c>
      <c r="W21" s="10">
        <f t="shared" si="9"/>
        <v>149.49</v>
      </c>
      <c r="X21" s="10">
        <f t="shared" si="10"/>
        <v>176.11</v>
      </c>
      <c r="Y21" s="10">
        <f t="shared" si="11"/>
        <v>214.20999999999998</v>
      </c>
      <c r="Z21" s="10">
        <f t="shared" si="12"/>
        <v>149.04999999999998</v>
      </c>
      <c r="AA21" s="10">
        <f t="shared" si="13"/>
        <v>110.28</v>
      </c>
      <c r="AB21" s="10">
        <f t="shared" si="14"/>
        <v>148.1</v>
      </c>
    </row>
    <row r="22" spans="2:28">
      <c r="B22" s="20">
        <v>2.0379999999999998</v>
      </c>
      <c r="C22" s="20">
        <v>18.178000000000001</v>
      </c>
      <c r="D22" s="20">
        <v>20.401</v>
      </c>
      <c r="E22" s="20">
        <v>1.4390000000000001</v>
      </c>
      <c r="F22" s="20">
        <v>13.938000000000001</v>
      </c>
      <c r="G22" s="20">
        <v>19.170000000000002</v>
      </c>
      <c r="H22" s="20">
        <v>18.010000000000002</v>
      </c>
      <c r="I22" s="20">
        <v>20.210999999999999</v>
      </c>
      <c r="J22" s="20">
        <v>17.725999999999999</v>
      </c>
      <c r="K22" s="20">
        <v>4.0590000000000002</v>
      </c>
      <c r="L22" s="20">
        <v>13.592000000000001</v>
      </c>
      <c r="N22" s="10" t="s">
        <v>68</v>
      </c>
      <c r="O22" s="24">
        <f>U5</f>
        <v>96.666666666666671</v>
      </c>
      <c r="Q22" s="10">
        <v>8</v>
      </c>
      <c r="R22" s="18">
        <f t="shared" si="4"/>
        <v>20.38</v>
      </c>
      <c r="S22" s="10">
        <f t="shared" si="5"/>
        <v>181.78</v>
      </c>
      <c r="T22" s="10">
        <f t="shared" si="6"/>
        <v>204.01</v>
      </c>
      <c r="U22" s="10">
        <f t="shared" si="7"/>
        <v>14.39</v>
      </c>
      <c r="V22" s="10">
        <f t="shared" si="8"/>
        <v>139.38</v>
      </c>
      <c r="W22" s="10">
        <f t="shared" si="9"/>
        <v>191.70000000000002</v>
      </c>
      <c r="X22" s="10">
        <f t="shared" si="10"/>
        <v>180.10000000000002</v>
      </c>
      <c r="Y22" s="10">
        <f t="shared" si="11"/>
        <v>202.10999999999999</v>
      </c>
      <c r="Z22" s="10">
        <f t="shared" si="12"/>
        <v>177.26</v>
      </c>
      <c r="AA22" s="10">
        <f t="shared" si="13"/>
        <v>40.590000000000003</v>
      </c>
      <c r="AB22" s="10">
        <f t="shared" si="14"/>
        <v>135.92000000000002</v>
      </c>
    </row>
    <row r="23" spans="2:28">
      <c r="B23" s="20">
        <v>1.7430000000000001</v>
      </c>
      <c r="C23" s="20">
        <v>2.7120000000000002</v>
      </c>
      <c r="D23" s="20">
        <v>21.33</v>
      </c>
      <c r="E23" s="20">
        <v>17.484000000000002</v>
      </c>
      <c r="F23" s="20">
        <v>2.4889999999999999</v>
      </c>
      <c r="G23" s="20">
        <v>23.433</v>
      </c>
      <c r="H23" s="20">
        <v>18.239000000000001</v>
      </c>
      <c r="I23" s="20">
        <v>16.896999999999998</v>
      </c>
      <c r="J23" s="20">
        <v>17.582000000000001</v>
      </c>
      <c r="K23" s="20">
        <v>17.315999999999999</v>
      </c>
      <c r="L23" s="20">
        <v>15.037000000000001</v>
      </c>
      <c r="N23" s="10" t="s">
        <v>75</v>
      </c>
      <c r="O23" s="24">
        <f>V5</f>
        <v>96.666666666666671</v>
      </c>
      <c r="Q23" s="10">
        <v>9</v>
      </c>
      <c r="R23" s="18">
        <f t="shared" si="4"/>
        <v>17.43</v>
      </c>
      <c r="S23" s="10">
        <f t="shared" si="5"/>
        <v>27.12</v>
      </c>
      <c r="T23" s="10">
        <f t="shared" si="6"/>
        <v>213.29999999999998</v>
      </c>
      <c r="U23" s="10">
        <f t="shared" si="7"/>
        <v>174.84000000000003</v>
      </c>
      <c r="V23" s="10">
        <f t="shared" si="8"/>
        <v>24.89</v>
      </c>
      <c r="W23" s="10">
        <f t="shared" si="9"/>
        <v>234.32999999999998</v>
      </c>
      <c r="X23" s="10">
        <f t="shared" si="10"/>
        <v>182.39000000000001</v>
      </c>
      <c r="Y23" s="10">
        <f t="shared" si="11"/>
        <v>168.96999999999997</v>
      </c>
      <c r="Z23" s="10">
        <f t="shared" si="12"/>
        <v>175.82</v>
      </c>
      <c r="AA23" s="10">
        <f t="shared" si="13"/>
        <v>173.16</v>
      </c>
      <c r="AB23" s="10">
        <f t="shared" si="14"/>
        <v>150.37</v>
      </c>
    </row>
    <row r="24" spans="2:28">
      <c r="B24" s="20">
        <v>12.743</v>
      </c>
      <c r="C24" s="20">
        <v>15.47</v>
      </c>
      <c r="D24" s="20">
        <v>13.204000000000001</v>
      </c>
      <c r="E24" s="20">
        <v>16.803000000000001</v>
      </c>
      <c r="F24" s="20">
        <v>13.842000000000001</v>
      </c>
      <c r="G24" s="20">
        <v>11.321</v>
      </c>
      <c r="H24" s="20">
        <v>17.5</v>
      </c>
      <c r="I24" s="20">
        <v>20.175000000000001</v>
      </c>
      <c r="J24" s="20">
        <v>18.114999999999998</v>
      </c>
      <c r="K24" s="20">
        <v>19.352</v>
      </c>
      <c r="L24" s="20">
        <v>15.832000000000001</v>
      </c>
      <c r="N24" s="10" t="s">
        <v>76</v>
      </c>
      <c r="O24" s="24">
        <f>W5</f>
        <v>96.666666666666671</v>
      </c>
      <c r="Q24" s="10">
        <v>10</v>
      </c>
      <c r="R24" s="18">
        <f t="shared" si="4"/>
        <v>127.43</v>
      </c>
      <c r="S24" s="10">
        <f t="shared" si="5"/>
        <v>154.70000000000002</v>
      </c>
      <c r="T24" s="10">
        <f t="shared" si="6"/>
        <v>132.04000000000002</v>
      </c>
      <c r="U24" s="10">
        <f t="shared" si="7"/>
        <v>168.03</v>
      </c>
      <c r="V24" s="10">
        <f t="shared" si="8"/>
        <v>138.42000000000002</v>
      </c>
      <c r="W24" s="10">
        <f t="shared" si="9"/>
        <v>113.21</v>
      </c>
      <c r="X24" s="10">
        <f t="shared" si="10"/>
        <v>175</v>
      </c>
      <c r="Y24" s="10">
        <f t="shared" si="11"/>
        <v>201.75</v>
      </c>
      <c r="Z24" s="10">
        <f t="shared" si="12"/>
        <v>181.14999999999998</v>
      </c>
      <c r="AA24" s="10">
        <f t="shared" si="13"/>
        <v>193.52</v>
      </c>
      <c r="AB24" s="10">
        <f t="shared" si="14"/>
        <v>158.32</v>
      </c>
    </row>
    <row r="25" spans="2:28">
      <c r="B25" s="20">
        <v>12.836</v>
      </c>
      <c r="C25" s="20">
        <v>14.613</v>
      </c>
      <c r="D25" s="20">
        <v>18.928000000000001</v>
      </c>
      <c r="E25" s="20">
        <v>13.002000000000001</v>
      </c>
      <c r="F25" s="20">
        <v>13.688000000000001</v>
      </c>
      <c r="G25" s="20">
        <v>19.376000000000001</v>
      </c>
      <c r="H25" s="20">
        <v>20.443999999999999</v>
      </c>
      <c r="I25" s="20">
        <v>16.457000000000001</v>
      </c>
      <c r="J25" s="20">
        <v>11.241</v>
      </c>
      <c r="K25" s="20">
        <v>17.728999999999999</v>
      </c>
      <c r="L25" s="20">
        <v>12.724</v>
      </c>
      <c r="N25" s="22" t="s">
        <v>20</v>
      </c>
      <c r="O25" s="24">
        <f>X5</f>
        <v>100</v>
      </c>
      <c r="Q25" s="10">
        <v>11</v>
      </c>
      <c r="R25" s="18">
        <f t="shared" si="4"/>
        <v>128.36000000000001</v>
      </c>
      <c r="S25" s="10">
        <f t="shared" si="5"/>
        <v>146.13</v>
      </c>
      <c r="T25" s="10">
        <f t="shared" si="6"/>
        <v>189.28</v>
      </c>
      <c r="U25" s="10">
        <f t="shared" si="7"/>
        <v>130.02000000000001</v>
      </c>
      <c r="V25" s="10">
        <f t="shared" si="8"/>
        <v>136.88</v>
      </c>
      <c r="W25" s="10">
        <f t="shared" si="9"/>
        <v>193.76000000000002</v>
      </c>
      <c r="X25" s="10">
        <f t="shared" si="10"/>
        <v>204.44</v>
      </c>
      <c r="Y25" s="10">
        <f t="shared" si="11"/>
        <v>164.57</v>
      </c>
      <c r="Z25" s="10">
        <f t="shared" si="12"/>
        <v>112.41</v>
      </c>
      <c r="AA25" s="10">
        <f t="shared" si="13"/>
        <v>177.29</v>
      </c>
      <c r="AB25" s="10">
        <f t="shared" si="14"/>
        <v>127.24000000000001</v>
      </c>
    </row>
    <row r="26" spans="2:28">
      <c r="B26" s="20">
        <v>18.128</v>
      </c>
      <c r="C26" s="20">
        <v>18.949000000000002</v>
      </c>
      <c r="D26" s="20">
        <v>7.9509999999999996</v>
      </c>
      <c r="E26" s="20">
        <v>6.5419999999999998</v>
      </c>
      <c r="F26" s="20">
        <v>8.0939999999999994</v>
      </c>
      <c r="G26" s="20">
        <v>18.149000000000001</v>
      </c>
      <c r="H26" s="20">
        <v>15.561999999999999</v>
      </c>
      <c r="I26" s="20">
        <v>19.149000000000001</v>
      </c>
      <c r="J26" s="20">
        <v>8.1479999999999997</v>
      </c>
      <c r="K26" s="20">
        <v>15.898</v>
      </c>
      <c r="L26" s="20">
        <v>8.1129999999999995</v>
      </c>
      <c r="N26" s="25"/>
      <c r="P26" s="25"/>
      <c r="Q26" s="10">
        <v>12</v>
      </c>
      <c r="R26" s="18">
        <f t="shared" ref="R26:R40" si="15">B26*10</f>
        <v>181.28</v>
      </c>
      <c r="S26" s="10">
        <f t="shared" ref="S26:S42" si="16">C26*10</f>
        <v>189.49</v>
      </c>
      <c r="T26" s="10">
        <f t="shared" ref="T26:T41" si="17">D26*10</f>
        <v>79.509999999999991</v>
      </c>
      <c r="U26" s="10">
        <f t="shared" ref="U26:U42" si="18">E26*10</f>
        <v>65.42</v>
      </c>
      <c r="V26" s="10">
        <f t="shared" ref="V26:V43" si="19">F26*10</f>
        <v>80.94</v>
      </c>
      <c r="W26" s="10">
        <f t="shared" ref="W26:W42" si="20">G26*10</f>
        <v>181.49</v>
      </c>
      <c r="X26" s="10">
        <f t="shared" ref="X26:X41" si="21">H26*10</f>
        <v>155.62</v>
      </c>
      <c r="Y26" s="10">
        <f t="shared" ref="Y26:Y43" si="22">I26*10</f>
        <v>191.49</v>
      </c>
      <c r="Z26" s="10">
        <f t="shared" ref="Z26:Z43" si="23">J26*10</f>
        <v>81.47999999999999</v>
      </c>
      <c r="AA26" s="10">
        <f t="shared" ref="AA26:AA43" si="24">K26*10</f>
        <v>158.97999999999999</v>
      </c>
      <c r="AB26" s="10">
        <f t="shared" ref="AB26:AB44" si="25">L26*10</f>
        <v>81.13</v>
      </c>
    </row>
    <row r="27" spans="2:28">
      <c r="B27" s="20">
        <v>2.3090000000000002</v>
      </c>
      <c r="C27" s="20">
        <v>15.683999999999999</v>
      </c>
      <c r="D27" s="20">
        <v>16.614999999999998</v>
      </c>
      <c r="E27" s="20">
        <v>12.888</v>
      </c>
      <c r="F27" s="20">
        <v>13.837</v>
      </c>
      <c r="G27" s="20">
        <v>18.498000000000001</v>
      </c>
      <c r="H27" s="20">
        <v>18.768999999999998</v>
      </c>
      <c r="I27" s="20">
        <v>20.068000000000001</v>
      </c>
      <c r="J27" s="20">
        <v>6.0720000000000001</v>
      </c>
      <c r="K27" s="20">
        <v>23.847000000000001</v>
      </c>
      <c r="L27" s="20">
        <v>19.760000000000002</v>
      </c>
      <c r="Q27" s="10">
        <v>13</v>
      </c>
      <c r="R27" s="18">
        <f t="shared" si="15"/>
        <v>23.090000000000003</v>
      </c>
      <c r="S27" s="10">
        <f t="shared" si="16"/>
        <v>156.84</v>
      </c>
      <c r="T27" s="10">
        <f t="shared" si="17"/>
        <v>166.14999999999998</v>
      </c>
      <c r="U27" s="10">
        <f t="shared" si="18"/>
        <v>128.88</v>
      </c>
      <c r="V27" s="10">
        <f t="shared" si="19"/>
        <v>138.37</v>
      </c>
      <c r="W27" s="10">
        <f t="shared" si="20"/>
        <v>184.98000000000002</v>
      </c>
      <c r="X27" s="10">
        <f t="shared" si="21"/>
        <v>187.69</v>
      </c>
      <c r="Y27" s="10">
        <f t="shared" si="22"/>
        <v>200.68</v>
      </c>
      <c r="Z27" s="10">
        <f t="shared" si="23"/>
        <v>60.72</v>
      </c>
      <c r="AA27" s="10">
        <f t="shared" si="24"/>
        <v>238.47000000000003</v>
      </c>
      <c r="AB27" s="10">
        <f t="shared" si="25"/>
        <v>197.60000000000002</v>
      </c>
    </row>
    <row r="28" spans="2:28">
      <c r="B28" s="20">
        <v>12.757</v>
      </c>
      <c r="C28" s="20">
        <v>18.905000000000001</v>
      </c>
      <c r="D28" s="20">
        <v>13.955</v>
      </c>
      <c r="E28" s="20">
        <v>18.869</v>
      </c>
      <c r="F28" s="20">
        <v>14.824</v>
      </c>
      <c r="G28" s="20">
        <v>22.106999999999999</v>
      </c>
      <c r="H28" s="20">
        <v>12.837999999999999</v>
      </c>
      <c r="I28" s="20">
        <v>17.584</v>
      </c>
      <c r="J28" s="20">
        <v>15.343999999999999</v>
      </c>
      <c r="K28" s="20">
        <v>15.986000000000001</v>
      </c>
      <c r="L28" s="20">
        <v>18.702000000000002</v>
      </c>
      <c r="Q28" s="10">
        <v>14</v>
      </c>
      <c r="R28" s="18">
        <f t="shared" si="15"/>
        <v>127.57</v>
      </c>
      <c r="S28" s="10">
        <f t="shared" si="16"/>
        <v>189.05</v>
      </c>
      <c r="T28" s="10">
        <f t="shared" si="17"/>
        <v>139.55000000000001</v>
      </c>
      <c r="U28" s="10">
        <f t="shared" si="18"/>
        <v>188.69</v>
      </c>
      <c r="V28" s="10">
        <f t="shared" si="19"/>
        <v>148.24</v>
      </c>
      <c r="W28" s="10">
        <f t="shared" si="20"/>
        <v>221.07</v>
      </c>
      <c r="X28" s="10">
        <f t="shared" si="21"/>
        <v>128.38</v>
      </c>
      <c r="Y28" s="10">
        <f t="shared" si="22"/>
        <v>175.84</v>
      </c>
      <c r="Z28" s="10">
        <f t="shared" si="23"/>
        <v>153.44</v>
      </c>
      <c r="AA28" s="10">
        <f t="shared" si="24"/>
        <v>159.86000000000001</v>
      </c>
      <c r="AB28" s="10">
        <f t="shared" si="25"/>
        <v>187.02</v>
      </c>
    </row>
    <row r="29" spans="2:28">
      <c r="B29" s="20">
        <v>6.742</v>
      </c>
      <c r="C29" s="20">
        <v>1.373</v>
      </c>
      <c r="D29" s="20">
        <v>19.442</v>
      </c>
      <c r="E29" s="20">
        <v>17.428999999999998</v>
      </c>
      <c r="F29" s="20">
        <v>14.221</v>
      </c>
      <c r="G29" s="20">
        <v>18.774000000000001</v>
      </c>
      <c r="H29" s="20">
        <v>7.6440000000000001</v>
      </c>
      <c r="I29" s="20">
        <v>18.501999999999999</v>
      </c>
      <c r="J29" s="20">
        <v>22.681999999999999</v>
      </c>
      <c r="K29" s="20">
        <v>7.1829999999999998</v>
      </c>
      <c r="L29" s="20">
        <v>19.797999999999998</v>
      </c>
      <c r="Q29" s="10">
        <v>15</v>
      </c>
      <c r="R29" s="18">
        <f t="shared" si="15"/>
        <v>67.42</v>
      </c>
      <c r="S29" s="10">
        <f t="shared" si="16"/>
        <v>13.73</v>
      </c>
      <c r="T29" s="10">
        <f t="shared" si="17"/>
        <v>194.42000000000002</v>
      </c>
      <c r="U29" s="10">
        <f t="shared" si="18"/>
        <v>174.29</v>
      </c>
      <c r="V29" s="10">
        <f t="shared" si="19"/>
        <v>142.21</v>
      </c>
      <c r="W29" s="10">
        <f t="shared" si="20"/>
        <v>187.74</v>
      </c>
      <c r="X29" s="10">
        <f t="shared" si="21"/>
        <v>76.44</v>
      </c>
      <c r="Y29" s="10">
        <f t="shared" si="22"/>
        <v>185.01999999999998</v>
      </c>
      <c r="Z29" s="10">
        <f t="shared" si="23"/>
        <v>226.82</v>
      </c>
      <c r="AA29" s="10">
        <f t="shared" si="24"/>
        <v>71.83</v>
      </c>
      <c r="AB29" s="10">
        <f t="shared" si="25"/>
        <v>197.98</v>
      </c>
    </row>
    <row r="30" spans="2:28">
      <c r="B30" s="20">
        <v>7.0149999999999997</v>
      </c>
      <c r="C30" s="20">
        <v>19.138999999999999</v>
      </c>
      <c r="D30" s="20">
        <v>14.337999999999999</v>
      </c>
      <c r="E30" s="20">
        <v>15.983000000000001</v>
      </c>
      <c r="F30" s="20">
        <v>4.4329999999999998</v>
      </c>
      <c r="G30" s="20">
        <v>21.288</v>
      </c>
      <c r="H30" s="20">
        <v>21.452999999999999</v>
      </c>
      <c r="I30" s="20">
        <v>19.620999999999999</v>
      </c>
      <c r="J30" s="20">
        <v>9.0960000000000001</v>
      </c>
      <c r="K30" s="20">
        <v>18.588000000000001</v>
      </c>
      <c r="L30" s="20">
        <v>15.811</v>
      </c>
      <c r="Q30" s="10">
        <v>16</v>
      </c>
      <c r="R30" s="18">
        <f t="shared" si="15"/>
        <v>70.149999999999991</v>
      </c>
      <c r="S30" s="10">
        <f t="shared" si="16"/>
        <v>191.39</v>
      </c>
      <c r="T30" s="10">
        <f t="shared" si="17"/>
        <v>143.38</v>
      </c>
      <c r="U30" s="10">
        <f t="shared" si="18"/>
        <v>159.83000000000001</v>
      </c>
      <c r="V30" s="10">
        <f t="shared" si="19"/>
        <v>44.33</v>
      </c>
      <c r="W30" s="10">
        <f t="shared" si="20"/>
        <v>212.88</v>
      </c>
      <c r="X30" s="10">
        <f t="shared" si="21"/>
        <v>214.53</v>
      </c>
      <c r="Y30" s="10">
        <f t="shared" si="22"/>
        <v>196.20999999999998</v>
      </c>
      <c r="Z30" s="10">
        <f t="shared" si="23"/>
        <v>90.960000000000008</v>
      </c>
      <c r="AA30" s="10">
        <f t="shared" si="24"/>
        <v>185.88</v>
      </c>
      <c r="AB30" s="10">
        <f t="shared" si="25"/>
        <v>158.11000000000001</v>
      </c>
    </row>
    <row r="31" spans="2:28">
      <c r="B31" s="20">
        <v>15.733000000000001</v>
      </c>
      <c r="C31" s="20">
        <v>19.013000000000002</v>
      </c>
      <c r="D31" s="20">
        <v>18.559999999999999</v>
      </c>
      <c r="E31" s="20">
        <v>17.228000000000002</v>
      </c>
      <c r="F31" s="20">
        <v>9.9499999999999993</v>
      </c>
      <c r="G31" s="20">
        <v>18.181999999999999</v>
      </c>
      <c r="H31" s="20">
        <v>20.811</v>
      </c>
      <c r="I31" s="20">
        <v>22.843</v>
      </c>
      <c r="J31" s="20">
        <v>5.8570000000000002</v>
      </c>
      <c r="K31" s="20">
        <v>12.239000000000001</v>
      </c>
      <c r="L31" s="20">
        <v>18.587</v>
      </c>
      <c r="Q31" s="10">
        <v>17</v>
      </c>
      <c r="R31" s="18">
        <f t="shared" si="15"/>
        <v>157.33000000000001</v>
      </c>
      <c r="S31" s="10">
        <f t="shared" si="16"/>
        <v>190.13000000000002</v>
      </c>
      <c r="T31" s="10">
        <f t="shared" si="17"/>
        <v>185.6</v>
      </c>
      <c r="U31" s="10">
        <f t="shared" si="18"/>
        <v>172.28000000000003</v>
      </c>
      <c r="V31" s="10">
        <f t="shared" si="19"/>
        <v>99.5</v>
      </c>
      <c r="W31" s="10">
        <f t="shared" si="20"/>
        <v>181.82</v>
      </c>
      <c r="X31" s="10">
        <f t="shared" si="21"/>
        <v>208.11</v>
      </c>
      <c r="Y31" s="10">
        <f t="shared" si="22"/>
        <v>228.43</v>
      </c>
      <c r="Z31" s="10">
        <f t="shared" si="23"/>
        <v>58.57</v>
      </c>
      <c r="AA31" s="10">
        <f t="shared" si="24"/>
        <v>122.39000000000001</v>
      </c>
      <c r="AB31" s="10">
        <f t="shared" si="25"/>
        <v>185.87</v>
      </c>
    </row>
    <row r="32" spans="2:28">
      <c r="B32" s="20">
        <v>14.375999999999999</v>
      </c>
      <c r="C32" s="20">
        <v>11.772</v>
      </c>
      <c r="D32" s="20">
        <v>21.337</v>
      </c>
      <c r="E32" s="20">
        <v>20.507999999999999</v>
      </c>
      <c r="F32" s="20">
        <v>12.618</v>
      </c>
      <c r="G32" s="20">
        <v>15.805999999999999</v>
      </c>
      <c r="H32" s="20">
        <v>21.425000000000001</v>
      </c>
      <c r="I32" s="20">
        <v>23.645</v>
      </c>
      <c r="J32" s="20">
        <v>12.756</v>
      </c>
      <c r="K32" s="20">
        <v>24.244</v>
      </c>
      <c r="L32" s="20">
        <v>14.452999999999999</v>
      </c>
      <c r="Q32" s="10">
        <v>18</v>
      </c>
      <c r="R32" s="18">
        <f t="shared" si="15"/>
        <v>143.76</v>
      </c>
      <c r="S32" s="10">
        <f t="shared" si="16"/>
        <v>117.72</v>
      </c>
      <c r="T32" s="10">
        <f t="shared" si="17"/>
        <v>213.37</v>
      </c>
      <c r="U32" s="10">
        <f t="shared" si="18"/>
        <v>205.07999999999998</v>
      </c>
      <c r="V32" s="10">
        <f t="shared" si="19"/>
        <v>126.18</v>
      </c>
      <c r="W32" s="10">
        <f t="shared" si="20"/>
        <v>158.06</v>
      </c>
      <c r="X32" s="10">
        <f t="shared" si="21"/>
        <v>214.25</v>
      </c>
      <c r="Y32" s="10">
        <f t="shared" si="22"/>
        <v>236.45</v>
      </c>
      <c r="Z32" s="10">
        <f t="shared" si="23"/>
        <v>127.56</v>
      </c>
      <c r="AA32" s="10">
        <f t="shared" si="24"/>
        <v>242.44</v>
      </c>
      <c r="AB32" s="10">
        <f t="shared" si="25"/>
        <v>144.53</v>
      </c>
    </row>
    <row r="33" spans="1:28">
      <c r="B33" s="20">
        <v>14.36</v>
      </c>
      <c r="C33" s="20">
        <v>19.105</v>
      </c>
      <c r="D33" s="20">
        <v>20.157</v>
      </c>
      <c r="E33" s="20">
        <v>10.978999999999999</v>
      </c>
      <c r="F33" s="20">
        <v>6.6890000000000001</v>
      </c>
      <c r="G33" s="20">
        <v>8.3740000000000006</v>
      </c>
      <c r="H33" s="20">
        <v>2.8940000000000001</v>
      </c>
      <c r="I33" s="20">
        <v>19.013999999999999</v>
      </c>
      <c r="J33" s="20">
        <v>1.472</v>
      </c>
      <c r="K33" s="20">
        <v>19.318000000000001</v>
      </c>
      <c r="L33" s="20">
        <v>10.957000000000001</v>
      </c>
      <c r="Q33" s="10">
        <v>19</v>
      </c>
      <c r="R33" s="18">
        <f t="shared" si="15"/>
        <v>143.6</v>
      </c>
      <c r="S33" s="10">
        <f t="shared" si="16"/>
        <v>191.05</v>
      </c>
      <c r="T33" s="10">
        <f t="shared" si="17"/>
        <v>201.57</v>
      </c>
      <c r="U33" s="10">
        <f t="shared" si="18"/>
        <v>109.78999999999999</v>
      </c>
      <c r="V33" s="10">
        <f t="shared" si="19"/>
        <v>66.89</v>
      </c>
      <c r="W33" s="10">
        <f t="shared" si="20"/>
        <v>83.740000000000009</v>
      </c>
      <c r="X33" s="10">
        <f t="shared" si="21"/>
        <v>28.94</v>
      </c>
      <c r="Y33" s="10">
        <f t="shared" si="22"/>
        <v>190.14</v>
      </c>
      <c r="Z33" s="10">
        <f t="shared" si="23"/>
        <v>14.719999999999999</v>
      </c>
      <c r="AA33" s="10">
        <f t="shared" si="24"/>
        <v>193.18</v>
      </c>
      <c r="AB33" s="10">
        <f t="shared" si="25"/>
        <v>109.57000000000001</v>
      </c>
    </row>
    <row r="34" spans="1:28">
      <c r="B34" s="20">
        <v>18.097999999999999</v>
      </c>
      <c r="C34" s="20">
        <v>21.786000000000001</v>
      </c>
      <c r="D34" s="20">
        <v>15.554</v>
      </c>
      <c r="E34" s="20">
        <v>3.806</v>
      </c>
      <c r="F34" s="20">
        <v>14.752000000000001</v>
      </c>
      <c r="G34" s="20">
        <v>16.788</v>
      </c>
      <c r="H34" s="20">
        <v>15.946</v>
      </c>
      <c r="I34" s="20">
        <v>21.256</v>
      </c>
      <c r="J34" s="20">
        <v>14.125</v>
      </c>
      <c r="K34" s="20">
        <v>18.475000000000001</v>
      </c>
      <c r="L34" s="20">
        <v>22.527999999999999</v>
      </c>
      <c r="Q34" s="10">
        <v>20</v>
      </c>
      <c r="R34" s="18">
        <f t="shared" si="15"/>
        <v>180.98</v>
      </c>
      <c r="S34" s="10">
        <f t="shared" si="16"/>
        <v>217.86</v>
      </c>
      <c r="T34" s="10">
        <f t="shared" si="17"/>
        <v>155.54</v>
      </c>
      <c r="U34" s="10">
        <f t="shared" si="18"/>
        <v>38.06</v>
      </c>
      <c r="V34" s="10">
        <f t="shared" si="19"/>
        <v>147.52000000000001</v>
      </c>
      <c r="W34" s="10">
        <f t="shared" si="20"/>
        <v>167.88</v>
      </c>
      <c r="X34" s="10">
        <f t="shared" si="21"/>
        <v>159.46</v>
      </c>
      <c r="Y34" s="10">
        <f t="shared" si="22"/>
        <v>212.56</v>
      </c>
      <c r="Z34" s="10">
        <f t="shared" si="23"/>
        <v>141.25</v>
      </c>
      <c r="AA34" s="10">
        <f t="shared" si="24"/>
        <v>184.75</v>
      </c>
      <c r="AB34" s="10">
        <f t="shared" si="25"/>
        <v>225.27999999999997</v>
      </c>
    </row>
    <row r="35" spans="1:28">
      <c r="B35" s="20">
        <v>11.16</v>
      </c>
      <c r="C35" s="20">
        <v>13.444000000000001</v>
      </c>
      <c r="D35" s="20">
        <v>20.373000000000001</v>
      </c>
      <c r="E35" s="20">
        <v>2.1930000000000001</v>
      </c>
      <c r="F35" s="20">
        <v>8.02</v>
      </c>
      <c r="G35" s="20">
        <v>16.34</v>
      </c>
      <c r="H35" s="20">
        <v>20.516999999999999</v>
      </c>
      <c r="I35" s="20">
        <v>17.274000000000001</v>
      </c>
      <c r="J35" s="20">
        <v>16.905999999999999</v>
      </c>
      <c r="K35" s="20">
        <v>11.452</v>
      </c>
      <c r="L35" s="20">
        <v>13.518000000000001</v>
      </c>
      <c r="Q35" s="10">
        <v>21</v>
      </c>
      <c r="R35" s="18">
        <f t="shared" si="15"/>
        <v>111.6</v>
      </c>
      <c r="S35" s="10">
        <f t="shared" si="16"/>
        <v>134.44</v>
      </c>
      <c r="T35" s="10">
        <f t="shared" si="17"/>
        <v>203.73000000000002</v>
      </c>
      <c r="U35" s="10">
        <f t="shared" si="18"/>
        <v>21.93</v>
      </c>
      <c r="V35" s="10">
        <f t="shared" si="19"/>
        <v>80.199999999999989</v>
      </c>
      <c r="W35" s="10">
        <f t="shared" si="20"/>
        <v>163.4</v>
      </c>
      <c r="X35" s="10">
        <f t="shared" si="21"/>
        <v>205.17</v>
      </c>
      <c r="Y35" s="10">
        <f t="shared" si="22"/>
        <v>172.74</v>
      </c>
      <c r="Z35" s="10">
        <f t="shared" si="23"/>
        <v>169.06</v>
      </c>
      <c r="AA35" s="10">
        <f t="shared" si="24"/>
        <v>114.52</v>
      </c>
      <c r="AB35" s="10">
        <f t="shared" si="25"/>
        <v>135.18</v>
      </c>
    </row>
    <row r="36" spans="1:28">
      <c r="B36" s="20">
        <v>13.797000000000001</v>
      </c>
      <c r="C36" s="20">
        <v>11.143000000000001</v>
      </c>
      <c r="D36" s="20">
        <v>18.039000000000001</v>
      </c>
      <c r="E36" s="20">
        <v>17.241</v>
      </c>
      <c r="F36" s="20">
        <v>12.031000000000001</v>
      </c>
      <c r="G36" s="20">
        <v>8.0370000000000008</v>
      </c>
      <c r="H36" s="20">
        <v>19.225000000000001</v>
      </c>
      <c r="I36" s="20">
        <v>17.664999999999999</v>
      </c>
      <c r="J36" s="20">
        <v>7.5759999999999996</v>
      </c>
      <c r="K36" s="20">
        <v>14.042</v>
      </c>
      <c r="L36" s="20">
        <v>1.361</v>
      </c>
      <c r="Q36" s="10">
        <v>22</v>
      </c>
      <c r="R36" s="18">
        <f t="shared" si="15"/>
        <v>137.97</v>
      </c>
      <c r="S36" s="10">
        <f t="shared" si="16"/>
        <v>111.43</v>
      </c>
      <c r="T36" s="10">
        <f t="shared" si="17"/>
        <v>180.39000000000001</v>
      </c>
      <c r="U36" s="10">
        <f t="shared" si="18"/>
        <v>172.41</v>
      </c>
      <c r="V36" s="10">
        <f t="shared" si="19"/>
        <v>120.31</v>
      </c>
      <c r="W36" s="10">
        <f t="shared" si="20"/>
        <v>80.37</v>
      </c>
      <c r="X36" s="10">
        <f t="shared" si="21"/>
        <v>192.25</v>
      </c>
      <c r="Y36" s="10">
        <f t="shared" si="22"/>
        <v>176.64999999999998</v>
      </c>
      <c r="Z36" s="10">
        <f t="shared" si="23"/>
        <v>75.759999999999991</v>
      </c>
      <c r="AA36" s="10">
        <f t="shared" si="24"/>
        <v>140.41999999999999</v>
      </c>
      <c r="AB36" s="10">
        <f t="shared" si="25"/>
        <v>13.61</v>
      </c>
    </row>
    <row r="37" spans="1:28">
      <c r="B37" s="20">
        <v>12.986000000000001</v>
      </c>
      <c r="C37" s="20">
        <v>10.984999999999999</v>
      </c>
      <c r="D37" s="20">
        <v>14.644</v>
      </c>
      <c r="E37" s="20">
        <v>12.686999999999999</v>
      </c>
      <c r="F37" s="20">
        <v>9.3230000000000004</v>
      </c>
      <c r="G37" s="20">
        <v>18.802</v>
      </c>
      <c r="H37" s="20">
        <v>24.591999999999999</v>
      </c>
      <c r="I37" s="20">
        <v>20.324000000000002</v>
      </c>
      <c r="J37" s="20">
        <v>9.9280000000000008</v>
      </c>
      <c r="K37" s="20">
        <v>19.893000000000001</v>
      </c>
      <c r="L37" s="20">
        <v>18.78</v>
      </c>
      <c r="Q37" s="10">
        <v>23</v>
      </c>
      <c r="R37" s="18">
        <f t="shared" si="15"/>
        <v>129.86000000000001</v>
      </c>
      <c r="S37" s="10">
        <f t="shared" si="16"/>
        <v>109.85</v>
      </c>
      <c r="T37" s="10">
        <f t="shared" si="17"/>
        <v>146.44</v>
      </c>
      <c r="U37" s="10">
        <f t="shared" si="18"/>
        <v>126.86999999999999</v>
      </c>
      <c r="V37" s="10">
        <f t="shared" si="19"/>
        <v>93.23</v>
      </c>
      <c r="W37" s="10">
        <f t="shared" si="20"/>
        <v>188.01999999999998</v>
      </c>
      <c r="X37" s="10">
        <f t="shared" si="21"/>
        <v>245.92</v>
      </c>
      <c r="Y37" s="10">
        <f t="shared" si="22"/>
        <v>203.24</v>
      </c>
      <c r="Z37" s="10">
        <f t="shared" si="23"/>
        <v>99.28</v>
      </c>
      <c r="AA37" s="10">
        <f t="shared" si="24"/>
        <v>198.93</v>
      </c>
      <c r="AB37" s="10">
        <f t="shared" si="25"/>
        <v>187.8</v>
      </c>
    </row>
    <row r="38" spans="1:28">
      <c r="B38" s="20">
        <v>15.542999999999999</v>
      </c>
      <c r="C38" s="20">
        <v>19.053000000000001</v>
      </c>
      <c r="D38" s="20">
        <v>24.975999999999999</v>
      </c>
      <c r="E38" s="20">
        <v>16.475000000000001</v>
      </c>
      <c r="F38" s="20">
        <v>12.635</v>
      </c>
      <c r="G38" s="20">
        <v>16.331</v>
      </c>
      <c r="H38" s="20">
        <v>20.276</v>
      </c>
      <c r="I38" s="20">
        <v>14.843999999999999</v>
      </c>
      <c r="J38" s="20">
        <v>16.036999999999999</v>
      </c>
      <c r="K38" s="20">
        <v>17.542999999999999</v>
      </c>
      <c r="L38" s="20">
        <v>11.307</v>
      </c>
      <c r="Q38" s="10">
        <v>24</v>
      </c>
      <c r="R38" s="18">
        <f t="shared" si="15"/>
        <v>155.43</v>
      </c>
      <c r="S38" s="10">
        <f t="shared" si="16"/>
        <v>190.53</v>
      </c>
      <c r="T38" s="10">
        <f t="shared" si="17"/>
        <v>249.76</v>
      </c>
      <c r="U38" s="10">
        <f t="shared" si="18"/>
        <v>164.75</v>
      </c>
      <c r="V38" s="10">
        <f t="shared" si="19"/>
        <v>126.35</v>
      </c>
      <c r="W38" s="10">
        <f t="shared" si="20"/>
        <v>163.31</v>
      </c>
      <c r="X38" s="10">
        <f t="shared" si="21"/>
        <v>202.76</v>
      </c>
      <c r="Y38" s="10">
        <f t="shared" si="22"/>
        <v>148.44</v>
      </c>
      <c r="Z38" s="10">
        <f t="shared" si="23"/>
        <v>160.37</v>
      </c>
      <c r="AA38" s="10">
        <f t="shared" si="24"/>
        <v>175.43</v>
      </c>
      <c r="AB38" s="10">
        <f t="shared" si="25"/>
        <v>113.07000000000001</v>
      </c>
    </row>
    <row r="39" spans="1:28">
      <c r="B39" s="20">
        <v>4.88</v>
      </c>
      <c r="C39" s="20">
        <v>7.431</v>
      </c>
      <c r="D39" s="20">
        <v>25.015999999999998</v>
      </c>
      <c r="E39" s="20">
        <v>13.19</v>
      </c>
      <c r="F39" s="20">
        <v>7.2629999999999999</v>
      </c>
      <c r="G39" s="20">
        <v>22.536999999999999</v>
      </c>
      <c r="H39" s="20">
        <v>23.018000000000001</v>
      </c>
      <c r="I39" s="20">
        <v>19.949000000000002</v>
      </c>
      <c r="J39" s="20">
        <v>13.003</v>
      </c>
      <c r="K39" s="20">
        <v>17.876999999999999</v>
      </c>
      <c r="L39" s="20">
        <v>11.371</v>
      </c>
      <c r="Q39" s="10">
        <v>25</v>
      </c>
      <c r="R39" s="18">
        <f t="shared" si="15"/>
        <v>48.8</v>
      </c>
      <c r="S39" s="10">
        <f t="shared" si="16"/>
        <v>74.31</v>
      </c>
      <c r="T39" s="10">
        <f t="shared" si="17"/>
        <v>250.15999999999997</v>
      </c>
      <c r="U39" s="10">
        <f t="shared" si="18"/>
        <v>131.9</v>
      </c>
      <c r="V39" s="10">
        <f t="shared" si="19"/>
        <v>72.63</v>
      </c>
      <c r="W39" s="10">
        <f t="shared" si="20"/>
        <v>225.37</v>
      </c>
      <c r="X39" s="10">
        <f t="shared" si="21"/>
        <v>230.18</v>
      </c>
      <c r="Y39" s="10">
        <f t="shared" si="22"/>
        <v>199.49</v>
      </c>
      <c r="Z39" s="10">
        <f t="shared" si="23"/>
        <v>130.03</v>
      </c>
      <c r="AA39" s="10">
        <f t="shared" si="24"/>
        <v>178.76999999999998</v>
      </c>
      <c r="AB39" s="10">
        <f t="shared" si="25"/>
        <v>113.71000000000001</v>
      </c>
    </row>
    <row r="40" spans="1:28">
      <c r="B40" s="20">
        <v>0.90200000000000002</v>
      </c>
      <c r="C40" s="20">
        <v>11.023</v>
      </c>
      <c r="D40" s="20">
        <v>15.353</v>
      </c>
      <c r="E40" s="20">
        <v>19.055</v>
      </c>
      <c r="F40" s="20">
        <v>8.66</v>
      </c>
      <c r="G40" s="20">
        <v>4.3259999999999996</v>
      </c>
      <c r="H40" s="20">
        <v>19.670999999999999</v>
      </c>
      <c r="I40" s="20">
        <v>6.9020000000000001</v>
      </c>
      <c r="J40" s="20">
        <v>17.03</v>
      </c>
      <c r="K40" s="20">
        <v>18.832000000000001</v>
      </c>
      <c r="L40" s="20">
        <v>19.798999999999999</v>
      </c>
      <c r="Q40" s="10">
        <v>26</v>
      </c>
      <c r="R40" s="18">
        <f t="shared" si="15"/>
        <v>9.02</v>
      </c>
      <c r="S40" s="10">
        <f t="shared" si="16"/>
        <v>110.22999999999999</v>
      </c>
      <c r="T40" s="10">
        <f t="shared" si="17"/>
        <v>153.53</v>
      </c>
      <c r="U40" s="10">
        <f t="shared" si="18"/>
        <v>190.55</v>
      </c>
      <c r="V40" s="10">
        <f t="shared" si="19"/>
        <v>86.6</v>
      </c>
      <c r="W40" s="10">
        <f t="shared" si="20"/>
        <v>43.26</v>
      </c>
      <c r="X40" s="10">
        <f t="shared" si="21"/>
        <v>196.70999999999998</v>
      </c>
      <c r="Y40" s="10">
        <f t="shared" si="22"/>
        <v>69.02</v>
      </c>
      <c r="Z40" s="10">
        <f t="shared" si="23"/>
        <v>170.3</v>
      </c>
      <c r="AA40" s="10">
        <f t="shared" si="24"/>
        <v>188.32</v>
      </c>
      <c r="AB40" s="10">
        <f t="shared" si="25"/>
        <v>197.99</v>
      </c>
    </row>
    <row r="41" spans="1:28">
      <c r="B41" s="20"/>
      <c r="C41" s="20">
        <v>18.417999999999999</v>
      </c>
      <c r="D41" s="20">
        <v>8.3670000000000009</v>
      </c>
      <c r="E41" s="20">
        <v>2.6829999999999998</v>
      </c>
      <c r="F41" s="20">
        <v>7.2110000000000003</v>
      </c>
      <c r="G41" s="20">
        <v>23.818999999999999</v>
      </c>
      <c r="H41" s="20">
        <v>18.507000000000001</v>
      </c>
      <c r="I41" s="20">
        <v>5.2290000000000001</v>
      </c>
      <c r="J41" s="20">
        <v>3.4860000000000002</v>
      </c>
      <c r="K41" s="20">
        <v>13.881</v>
      </c>
      <c r="L41" s="20">
        <v>20.806999999999999</v>
      </c>
      <c r="Q41" s="10">
        <v>27</v>
      </c>
      <c r="R41" s="18"/>
      <c r="S41" s="10">
        <f t="shared" si="16"/>
        <v>184.18</v>
      </c>
      <c r="T41" s="10">
        <f t="shared" si="17"/>
        <v>83.670000000000016</v>
      </c>
      <c r="U41" s="10">
        <f t="shared" si="18"/>
        <v>26.83</v>
      </c>
      <c r="V41" s="10">
        <f t="shared" si="19"/>
        <v>72.11</v>
      </c>
      <c r="W41" s="10">
        <f t="shared" si="20"/>
        <v>238.19</v>
      </c>
      <c r="X41" s="10">
        <f t="shared" si="21"/>
        <v>185.07000000000002</v>
      </c>
      <c r="Y41" s="10">
        <f t="shared" si="22"/>
        <v>52.29</v>
      </c>
      <c r="Z41" s="10">
        <f t="shared" si="23"/>
        <v>34.86</v>
      </c>
      <c r="AA41" s="10">
        <f t="shared" si="24"/>
        <v>138.81</v>
      </c>
      <c r="AB41" s="10">
        <f t="shared" si="25"/>
        <v>208.07</v>
      </c>
    </row>
    <row r="42" spans="1:28">
      <c r="B42" s="20"/>
      <c r="C42" s="20">
        <v>15.198</v>
      </c>
      <c r="D42" s="20"/>
      <c r="E42" s="20">
        <v>17.495999999999999</v>
      </c>
      <c r="F42" s="20">
        <v>8.0139999999999993</v>
      </c>
      <c r="G42" s="20">
        <v>0.73</v>
      </c>
      <c r="H42" s="20"/>
      <c r="I42" s="20">
        <v>3.9990000000000001</v>
      </c>
      <c r="J42" s="20">
        <v>11.29</v>
      </c>
      <c r="K42" s="20">
        <v>1.3149999999999999</v>
      </c>
      <c r="L42" s="20">
        <v>10.705</v>
      </c>
      <c r="Q42" s="10">
        <v>28</v>
      </c>
      <c r="R42" s="18"/>
      <c r="S42" s="10">
        <f t="shared" si="16"/>
        <v>151.98000000000002</v>
      </c>
      <c r="U42" s="10">
        <f t="shared" si="18"/>
        <v>174.95999999999998</v>
      </c>
      <c r="V42" s="10">
        <f t="shared" si="19"/>
        <v>80.139999999999986</v>
      </c>
      <c r="W42" s="10">
        <f t="shared" si="20"/>
        <v>7.3</v>
      </c>
      <c r="Y42" s="10">
        <f t="shared" si="22"/>
        <v>39.99</v>
      </c>
      <c r="Z42" s="10">
        <f t="shared" si="23"/>
        <v>112.89999999999999</v>
      </c>
      <c r="AA42" s="10">
        <f t="shared" si="24"/>
        <v>13.149999999999999</v>
      </c>
      <c r="AB42" s="10">
        <f t="shared" si="25"/>
        <v>107.05</v>
      </c>
    </row>
    <row r="43" spans="1:28">
      <c r="B43" s="20"/>
      <c r="C43" s="20"/>
      <c r="D43" s="20"/>
      <c r="E43" s="20"/>
      <c r="F43" s="20">
        <v>8.6950000000000003</v>
      </c>
      <c r="G43" s="20"/>
      <c r="H43" s="20"/>
      <c r="I43" s="20">
        <v>3.008</v>
      </c>
      <c r="J43" s="20">
        <v>5.8220000000000001</v>
      </c>
      <c r="K43" s="20">
        <v>1.1000000000000001</v>
      </c>
      <c r="L43" s="20">
        <v>18.736000000000001</v>
      </c>
      <c r="Q43" s="10">
        <v>29</v>
      </c>
      <c r="R43" s="18"/>
      <c r="V43" s="10">
        <f t="shared" si="19"/>
        <v>86.95</v>
      </c>
      <c r="Y43" s="10">
        <f t="shared" si="22"/>
        <v>30.08</v>
      </c>
      <c r="Z43" s="10">
        <f t="shared" si="23"/>
        <v>58.22</v>
      </c>
      <c r="AA43" s="10">
        <f t="shared" si="24"/>
        <v>11</v>
      </c>
      <c r="AB43" s="10">
        <f t="shared" si="25"/>
        <v>187.36</v>
      </c>
    </row>
    <row r="44" spans="1:28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>
        <v>19.309999999999999</v>
      </c>
      <c r="Q44" s="10">
        <v>30</v>
      </c>
      <c r="R44" s="18"/>
      <c r="AB44" s="10">
        <f t="shared" si="25"/>
        <v>193.1</v>
      </c>
    </row>
    <row r="45" spans="1:28">
      <c r="A45" s="10" t="s">
        <v>21</v>
      </c>
      <c r="B45" s="20">
        <f>AVERAGE(B15:B44)</f>
        <v>10.808961538461537</v>
      </c>
      <c r="C45" s="20">
        <f t="shared" ref="C45:L45" si="26">AVERAGE(C15:C44)</f>
        <v>15.093464285714287</v>
      </c>
      <c r="D45" s="20">
        <f t="shared" si="26"/>
        <v>17.89948148148148</v>
      </c>
      <c r="E45" s="20">
        <f t="shared" si="26"/>
        <v>13.142178571428573</v>
      </c>
      <c r="F45" s="20">
        <f t="shared" si="26"/>
        <v>10.239965517241382</v>
      </c>
      <c r="G45" s="20">
        <f t="shared" si="26"/>
        <v>16.24607142857143</v>
      </c>
      <c r="H45" s="20">
        <f t="shared" si="26"/>
        <v>16.391481481481485</v>
      </c>
      <c r="I45" s="20">
        <f t="shared" si="26"/>
        <v>16.923793103448276</v>
      </c>
      <c r="J45" s="20">
        <f t="shared" si="26"/>
        <v>12.800068965517243</v>
      </c>
      <c r="K45" s="20">
        <f t="shared" si="26"/>
        <v>14.491310344827586</v>
      </c>
      <c r="L45" s="20">
        <f t="shared" si="26"/>
        <v>15.509933333333329</v>
      </c>
      <c r="Q45" s="10" t="s">
        <v>21</v>
      </c>
      <c r="R45" s="18">
        <f>AVERAGE(R15:R44)</f>
        <v>108.08961538461537</v>
      </c>
      <c r="S45" s="18">
        <f t="shared" ref="S45:AB45" si="27">AVERAGE(S15:S44)</f>
        <v>150.93464285714285</v>
      </c>
      <c r="T45" s="18">
        <f t="shared" si="27"/>
        <v>178.99481481481484</v>
      </c>
      <c r="U45" s="18">
        <f t="shared" si="27"/>
        <v>131.4217857142857</v>
      </c>
      <c r="V45" s="18">
        <f t="shared" si="27"/>
        <v>102.39965517241379</v>
      </c>
      <c r="W45" s="18">
        <f t="shared" si="27"/>
        <v>162.46071428571432</v>
      </c>
      <c r="X45" s="18">
        <f t="shared" si="27"/>
        <v>163.9148148148148</v>
      </c>
      <c r="Y45" s="18">
        <f t="shared" si="27"/>
        <v>169.23793103448273</v>
      </c>
      <c r="Z45" s="18">
        <f t="shared" si="27"/>
        <v>128.00068965517244</v>
      </c>
      <c r="AA45" s="18">
        <f t="shared" si="27"/>
        <v>144.91310344827585</v>
      </c>
      <c r="AB45" s="18">
        <f t="shared" si="27"/>
        <v>155.09933333333336</v>
      </c>
    </row>
    <row r="46" spans="1:28">
      <c r="A46" s="10" t="s">
        <v>57</v>
      </c>
      <c r="B46" s="18">
        <f>_xlfn.STDEV.S(B15:B44)</f>
        <v>5.4085645155125563</v>
      </c>
      <c r="C46" s="18">
        <f t="shared" ref="C46:L46" si="28">_xlfn.STDEV.S(C15:C44)</f>
        <v>5.0170367710073851</v>
      </c>
      <c r="D46" s="18">
        <f t="shared" si="28"/>
        <v>4.1695159779078139</v>
      </c>
      <c r="E46" s="18">
        <f t="shared" si="28"/>
        <v>6.8353409736596449</v>
      </c>
      <c r="F46" s="18">
        <f t="shared" si="28"/>
        <v>3.2555814214400449</v>
      </c>
      <c r="G46" s="18">
        <f t="shared" si="28"/>
        <v>5.5030368580789606</v>
      </c>
      <c r="H46" s="18">
        <f t="shared" si="28"/>
        <v>5.8937343286054444</v>
      </c>
      <c r="I46" s="18">
        <f t="shared" si="28"/>
        <v>5.567480331476653</v>
      </c>
      <c r="J46" s="18">
        <f t="shared" si="28"/>
        <v>5.1630134191673811</v>
      </c>
      <c r="K46" s="18">
        <f t="shared" si="28"/>
        <v>6.4291775751726927</v>
      </c>
      <c r="L46" s="18">
        <f t="shared" si="28"/>
        <v>4.576586590788887</v>
      </c>
      <c r="Q46" s="43" t="s">
        <v>90</v>
      </c>
      <c r="R46" s="44">
        <f>MEDIAN(R16:R44)</f>
        <v>127.57</v>
      </c>
      <c r="S46" s="44">
        <f t="shared" ref="S46:AB46" si="29">MEDIAN(S16:S44)</f>
        <v>156.84</v>
      </c>
      <c r="T46" s="44">
        <f t="shared" si="29"/>
        <v>182.995</v>
      </c>
      <c r="U46" s="44">
        <f t="shared" si="29"/>
        <v>159.83000000000001</v>
      </c>
      <c r="V46" s="44">
        <f t="shared" si="29"/>
        <v>98.925000000000011</v>
      </c>
      <c r="W46" s="44">
        <f t="shared" si="29"/>
        <v>181.49</v>
      </c>
      <c r="X46" s="44">
        <f t="shared" si="29"/>
        <v>183.73000000000002</v>
      </c>
      <c r="Y46" s="44">
        <f t="shared" si="29"/>
        <v>187.57999999999998</v>
      </c>
      <c r="Z46" s="44">
        <f t="shared" si="29"/>
        <v>135.69499999999999</v>
      </c>
      <c r="AA46" s="44">
        <f t="shared" si="29"/>
        <v>159.42000000000002</v>
      </c>
      <c r="AB46" s="44">
        <f t="shared" si="29"/>
        <v>158.11000000000001</v>
      </c>
    </row>
    <row r="47" spans="1:28">
      <c r="Q47" s="41" t="s">
        <v>86</v>
      </c>
      <c r="R47" s="44">
        <f>MIN(R16:R44)</f>
        <v>9.02</v>
      </c>
      <c r="S47" s="44">
        <f t="shared" ref="S47:AB47" si="30">MIN(S16:S44)</f>
        <v>13.73</v>
      </c>
      <c r="T47" s="44">
        <f t="shared" si="30"/>
        <v>79.509999999999991</v>
      </c>
      <c r="U47" s="44">
        <f t="shared" si="30"/>
        <v>14.39</v>
      </c>
      <c r="V47" s="44">
        <f t="shared" si="30"/>
        <v>24.89</v>
      </c>
      <c r="W47" s="44">
        <f t="shared" si="30"/>
        <v>7.3</v>
      </c>
      <c r="X47" s="44">
        <f t="shared" si="30"/>
        <v>24.8</v>
      </c>
      <c r="Y47" s="44">
        <f t="shared" si="30"/>
        <v>30.08</v>
      </c>
      <c r="Z47" s="44">
        <f t="shared" si="30"/>
        <v>14.719999999999999</v>
      </c>
      <c r="AA47" s="44">
        <f t="shared" si="30"/>
        <v>11</v>
      </c>
      <c r="AB47" s="44">
        <f t="shared" si="30"/>
        <v>13.61</v>
      </c>
    </row>
    <row r="48" spans="1:28">
      <c r="Q48" s="41" t="s">
        <v>23</v>
      </c>
      <c r="R48" s="44">
        <f>MAX(R16:R44)</f>
        <v>181.28</v>
      </c>
      <c r="S48" s="44">
        <f t="shared" ref="S48:AB48" si="31">MAX(S16:S44)</f>
        <v>217.86</v>
      </c>
      <c r="T48" s="44">
        <f t="shared" si="31"/>
        <v>250.15999999999997</v>
      </c>
      <c r="U48" s="44">
        <f t="shared" si="31"/>
        <v>218.82000000000002</v>
      </c>
      <c r="V48" s="44">
        <f t="shared" si="31"/>
        <v>148.24</v>
      </c>
      <c r="W48" s="44">
        <f t="shared" si="31"/>
        <v>238.19</v>
      </c>
      <c r="X48" s="44">
        <f t="shared" si="31"/>
        <v>245.92</v>
      </c>
      <c r="Y48" s="44">
        <f t="shared" si="31"/>
        <v>236.45</v>
      </c>
      <c r="Z48" s="44">
        <f t="shared" si="31"/>
        <v>226.82</v>
      </c>
      <c r="AA48" s="44">
        <f t="shared" si="31"/>
        <v>242.44</v>
      </c>
      <c r="AB48" s="44">
        <f t="shared" si="31"/>
        <v>225.27999999999997</v>
      </c>
    </row>
    <row r="49" spans="17:28">
      <c r="Q49" s="41" t="s">
        <v>87</v>
      </c>
      <c r="R49" s="41">
        <f>_xlfn.PERCENTILE.EXC(R16:R44, 0.25)</f>
        <v>58.739999999999995</v>
      </c>
      <c r="S49" s="41">
        <f t="shared" ref="S49:AB49" si="32">_xlfn.PERCENTILE.EXC(S16:S44, 0.25)</f>
        <v>117.72</v>
      </c>
      <c r="T49" s="41">
        <f t="shared" si="32"/>
        <v>151.75749999999999</v>
      </c>
      <c r="U49" s="41">
        <f t="shared" si="32"/>
        <v>57.36</v>
      </c>
      <c r="V49" s="41">
        <f t="shared" si="32"/>
        <v>78.429999999999993</v>
      </c>
      <c r="W49" s="41">
        <f t="shared" si="32"/>
        <v>149.49</v>
      </c>
      <c r="X49" s="41">
        <f t="shared" si="32"/>
        <v>153.87</v>
      </c>
      <c r="Y49" s="41">
        <f t="shared" si="32"/>
        <v>154.98499999999999</v>
      </c>
      <c r="Z49" s="41">
        <f t="shared" si="32"/>
        <v>83.85</v>
      </c>
      <c r="AA49" s="41">
        <f t="shared" si="32"/>
        <v>111.34</v>
      </c>
      <c r="AB49" s="41">
        <f t="shared" si="32"/>
        <v>120.47500000000001</v>
      </c>
    </row>
    <row r="50" spans="17:28">
      <c r="Q50" s="41" t="s">
        <v>88</v>
      </c>
      <c r="R50" s="41">
        <f>_xlfn.PERCENTILE.EXC(R16:R44, 0.75)</f>
        <v>153.44</v>
      </c>
      <c r="S50" s="41">
        <f t="shared" ref="S50:AB50" si="33">_xlfn.PERCENTILE.EXC(S16:S44, 0.75)</f>
        <v>190.13000000000002</v>
      </c>
      <c r="T50" s="41">
        <f t="shared" si="33"/>
        <v>210.1825</v>
      </c>
      <c r="U50" s="41">
        <f t="shared" si="33"/>
        <v>174.95999999999998</v>
      </c>
      <c r="V50" s="41">
        <f t="shared" si="33"/>
        <v>135.28749999999999</v>
      </c>
      <c r="W50" s="41">
        <f t="shared" si="33"/>
        <v>191.70000000000002</v>
      </c>
      <c r="X50" s="41">
        <f t="shared" si="33"/>
        <v>204.6225</v>
      </c>
      <c r="Y50" s="41">
        <f t="shared" si="33"/>
        <v>202.95750000000001</v>
      </c>
      <c r="Z50" s="41">
        <f t="shared" si="33"/>
        <v>169.99</v>
      </c>
      <c r="AA50" s="41">
        <f t="shared" si="33"/>
        <v>187.70999999999998</v>
      </c>
      <c r="AB50" s="41">
        <f t="shared" si="33"/>
        <v>194.29500000000002</v>
      </c>
    </row>
    <row r="51" spans="17:28" ht="15" thickBot="1">
      <c r="Q51" s="42" t="s">
        <v>89</v>
      </c>
      <c r="R51" s="42">
        <f>R50-R49</f>
        <v>94.7</v>
      </c>
      <c r="S51" s="42">
        <f t="shared" ref="S51:AB51" si="34">S50-S49</f>
        <v>72.410000000000025</v>
      </c>
      <c r="T51" s="42">
        <f t="shared" si="34"/>
        <v>58.425000000000011</v>
      </c>
      <c r="U51" s="42">
        <f t="shared" si="34"/>
        <v>117.59999999999998</v>
      </c>
      <c r="V51" s="42">
        <f t="shared" si="34"/>
        <v>56.857500000000002</v>
      </c>
      <c r="W51" s="42">
        <f t="shared" si="34"/>
        <v>42.210000000000008</v>
      </c>
      <c r="X51" s="42">
        <f t="shared" si="34"/>
        <v>50.752499999999998</v>
      </c>
      <c r="Y51" s="45">
        <f t="shared" si="34"/>
        <v>47.972500000000025</v>
      </c>
      <c r="Z51" s="42">
        <f t="shared" si="34"/>
        <v>86.140000000000015</v>
      </c>
      <c r="AA51" s="42">
        <f t="shared" si="34"/>
        <v>76.369999999999976</v>
      </c>
      <c r="AB51" s="42">
        <f t="shared" si="34"/>
        <v>73.820000000000007</v>
      </c>
    </row>
  </sheetData>
  <mergeCells count="3">
    <mergeCell ref="B13:L13"/>
    <mergeCell ref="N2:X2"/>
    <mergeCell ref="R13:AB13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F51"/>
  <sheetViews>
    <sheetView topLeftCell="A35" zoomScale="70" zoomScaleNormal="70" workbookViewId="0">
      <selection activeCell="B12" sqref="B12:L12"/>
    </sheetView>
  </sheetViews>
  <sheetFormatPr baseColWidth="10" defaultColWidth="9" defaultRowHeight="14.4"/>
  <cols>
    <col min="1" max="1" width="20.88671875" style="10" customWidth="1"/>
    <col min="2" max="2" width="17.6640625" style="10" customWidth="1"/>
    <col min="3" max="3" width="15.33203125" style="10" customWidth="1"/>
    <col min="4" max="4" width="12.77734375" style="10" customWidth="1"/>
    <col min="5" max="5" width="15" style="10" customWidth="1"/>
    <col min="6" max="6" width="13.88671875" style="10" customWidth="1"/>
    <col min="7" max="7" width="13.33203125" style="10" customWidth="1"/>
    <col min="8" max="8" width="13.5546875" style="10" customWidth="1"/>
    <col min="9" max="9" width="16.109375" style="10" customWidth="1"/>
    <col min="10" max="10" width="14.6640625" style="10" customWidth="1"/>
    <col min="11" max="11" width="12.44140625" style="10" customWidth="1"/>
    <col min="12" max="12" width="11.33203125" style="10" customWidth="1"/>
    <col min="13" max="13" width="9" style="10"/>
    <col min="14" max="15" width="15.33203125" style="10" customWidth="1"/>
    <col min="16" max="17" width="9" style="10"/>
    <col min="18" max="18" width="16.109375" style="10" customWidth="1"/>
    <col min="19" max="19" width="14.6640625" style="10" customWidth="1"/>
    <col min="20" max="20" width="11.6640625" style="10" customWidth="1"/>
    <col min="21" max="21" width="13.109375" style="10" customWidth="1"/>
    <col min="22" max="22" width="12.21875" style="10" customWidth="1"/>
    <col min="23" max="23" width="14.44140625" style="10" customWidth="1"/>
    <col min="24" max="24" width="12.44140625" style="10" customWidth="1"/>
    <col min="25" max="25" width="12.77734375" style="10" customWidth="1"/>
    <col min="26" max="26" width="11.33203125" style="10" customWidth="1"/>
    <col min="27" max="27" width="12.44140625" style="10" customWidth="1"/>
    <col min="28" max="16384" width="9" style="10"/>
  </cols>
  <sheetData>
    <row r="2" spans="1:32">
      <c r="N2" s="47" t="s">
        <v>39</v>
      </c>
      <c r="O2" s="47"/>
      <c r="P2" s="47"/>
      <c r="Q2" s="47"/>
      <c r="R2" s="47"/>
      <c r="S2" s="47"/>
      <c r="T2" s="47"/>
      <c r="U2" s="47"/>
      <c r="V2" s="47"/>
      <c r="W2" s="47"/>
      <c r="X2" s="47"/>
    </row>
    <row r="3" spans="1:32" ht="28.8">
      <c r="A3" s="12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  <c r="N3" s="14" t="s">
        <v>28</v>
      </c>
      <c r="O3" s="14" t="s">
        <v>29</v>
      </c>
      <c r="P3" s="14" t="s">
        <v>30</v>
      </c>
      <c r="Q3" s="14" t="s">
        <v>31</v>
      </c>
      <c r="R3" s="14" t="s">
        <v>32</v>
      </c>
      <c r="S3" s="14" t="s">
        <v>33</v>
      </c>
      <c r="T3" s="14" t="s">
        <v>34</v>
      </c>
      <c r="U3" s="14" t="s">
        <v>35</v>
      </c>
      <c r="V3" s="14" t="s">
        <v>36</v>
      </c>
      <c r="W3" s="14" t="s">
        <v>37</v>
      </c>
      <c r="X3" s="14" t="s">
        <v>38</v>
      </c>
    </row>
    <row r="4" spans="1:32">
      <c r="A4" s="17" t="s">
        <v>40</v>
      </c>
      <c r="B4" s="11">
        <v>2380.4</v>
      </c>
      <c r="C4" s="11">
        <v>2323.4</v>
      </c>
      <c r="D4" s="11">
        <v>2430.1</v>
      </c>
      <c r="E4" s="11">
        <v>2243.8000000000002</v>
      </c>
      <c r="F4" s="11">
        <v>2455.6999999999998</v>
      </c>
      <c r="G4" s="11">
        <v>2370.6999999999998</v>
      </c>
      <c r="H4" s="11">
        <v>2200.6</v>
      </c>
      <c r="I4" s="11">
        <v>2324.4</v>
      </c>
      <c r="J4" s="11">
        <v>2298.5</v>
      </c>
      <c r="K4" s="11">
        <v>2502.6</v>
      </c>
      <c r="L4" s="11">
        <v>2437.6</v>
      </c>
      <c r="N4" s="20">
        <f t="shared" ref="N4:X4" si="0">(B5/30)*100</f>
        <v>83.333333333333343</v>
      </c>
      <c r="O4" s="20">
        <f t="shared" si="0"/>
        <v>86.666666666666671</v>
      </c>
      <c r="P4" s="20">
        <f t="shared" si="0"/>
        <v>86.666666666666671</v>
      </c>
      <c r="Q4" s="20">
        <f t="shared" si="0"/>
        <v>86.666666666666671</v>
      </c>
      <c r="R4" s="20">
        <f t="shared" si="0"/>
        <v>86.666666666666671</v>
      </c>
      <c r="S4" s="20">
        <f t="shared" si="0"/>
        <v>93.333333333333329</v>
      </c>
      <c r="T4" s="20">
        <f t="shared" si="0"/>
        <v>80</v>
      </c>
      <c r="U4" s="20">
        <f t="shared" si="0"/>
        <v>83.333333333333343</v>
      </c>
      <c r="V4" s="20">
        <f t="shared" si="0"/>
        <v>90</v>
      </c>
      <c r="W4" s="20">
        <f t="shared" si="0"/>
        <v>86.666666666666671</v>
      </c>
      <c r="X4" s="20">
        <f t="shared" si="0"/>
        <v>100</v>
      </c>
    </row>
    <row r="5" spans="1:32">
      <c r="A5" s="17" t="s">
        <v>41</v>
      </c>
      <c r="B5" s="11">
        <v>25</v>
      </c>
      <c r="C5" s="11">
        <v>26</v>
      </c>
      <c r="D5" s="11">
        <v>26</v>
      </c>
      <c r="E5" s="11">
        <v>26</v>
      </c>
      <c r="F5" s="11">
        <v>26</v>
      </c>
      <c r="G5" s="11">
        <v>28</v>
      </c>
      <c r="H5" s="11">
        <v>24</v>
      </c>
      <c r="I5" s="11">
        <v>25</v>
      </c>
      <c r="J5" s="11">
        <v>27</v>
      </c>
      <c r="K5" s="11">
        <v>26</v>
      </c>
      <c r="L5" s="11">
        <v>30</v>
      </c>
      <c r="N5" s="20">
        <v>83.333333333333343</v>
      </c>
      <c r="O5" s="20">
        <v>86.666666666666671</v>
      </c>
      <c r="P5" s="20">
        <v>86.666666666666671</v>
      </c>
      <c r="Q5" s="20">
        <v>86.666666666666671</v>
      </c>
      <c r="R5" s="20">
        <v>86.666666666666671</v>
      </c>
      <c r="S5" s="20">
        <v>93.333333333333329</v>
      </c>
      <c r="T5" s="20">
        <v>80</v>
      </c>
      <c r="U5" s="20">
        <v>83.333333333333343</v>
      </c>
      <c r="V5" s="20">
        <v>90</v>
      </c>
      <c r="W5" s="20">
        <v>86.666666666666671</v>
      </c>
      <c r="X5" s="20">
        <v>100</v>
      </c>
    </row>
    <row r="6" spans="1:32">
      <c r="A6" s="17" t="s">
        <v>42</v>
      </c>
      <c r="B6" s="11">
        <v>21435.1</v>
      </c>
      <c r="C6" s="11">
        <v>13057.8</v>
      </c>
      <c r="D6" s="11">
        <v>23018.2</v>
      </c>
      <c r="E6" s="11">
        <v>19690.599999999999</v>
      </c>
      <c r="F6" s="11">
        <v>20561.900000000001</v>
      </c>
      <c r="G6" s="11">
        <v>22585.5</v>
      </c>
      <c r="H6" s="11">
        <v>16549.900000000001</v>
      </c>
      <c r="I6" s="11">
        <v>17258.099999999999</v>
      </c>
      <c r="J6" s="11">
        <v>18888.3</v>
      </c>
      <c r="K6" s="11">
        <v>19560.5</v>
      </c>
      <c r="L6" s="11"/>
    </row>
    <row r="7" spans="1:32">
      <c r="A7" s="17" t="s">
        <v>43</v>
      </c>
      <c r="B7" s="11">
        <v>23709.200000000001</v>
      </c>
      <c r="C7" s="11">
        <v>14183.7</v>
      </c>
      <c r="D7" s="11">
        <v>24193.200000000001</v>
      </c>
      <c r="E7" s="11">
        <v>20840.7</v>
      </c>
      <c r="F7" s="11">
        <v>21726.5</v>
      </c>
      <c r="G7" s="11">
        <v>23451.5</v>
      </c>
      <c r="H7" s="11">
        <v>18475.3</v>
      </c>
      <c r="I7" s="11">
        <v>19550.2</v>
      </c>
      <c r="J7" s="11">
        <v>20533.099999999999</v>
      </c>
      <c r="K7" s="11">
        <v>21533.7</v>
      </c>
      <c r="L7" s="11">
        <v>27842.1</v>
      </c>
    </row>
    <row r="8" spans="1:32">
      <c r="A8" s="17" t="s">
        <v>44</v>
      </c>
      <c r="B8" s="11">
        <v>2064.1999999999998</v>
      </c>
      <c r="C8" s="11">
        <v>1472.5</v>
      </c>
      <c r="D8" s="11">
        <v>1516.3</v>
      </c>
      <c r="E8" s="11">
        <v>1534.7</v>
      </c>
      <c r="F8" s="11">
        <v>1526.1</v>
      </c>
      <c r="G8" s="11">
        <v>1750.2</v>
      </c>
      <c r="H8" s="11">
        <v>1307.0999999999999</v>
      </c>
      <c r="I8" s="11">
        <v>1672.1</v>
      </c>
      <c r="J8" s="11">
        <v>1755.9</v>
      </c>
      <c r="K8" s="11">
        <v>1799</v>
      </c>
      <c r="L8" s="11"/>
    </row>
    <row r="9" spans="1:32">
      <c r="A9" s="17" t="s">
        <v>45</v>
      </c>
      <c r="B9" s="11">
        <v>2687.4</v>
      </c>
      <c r="C9" s="11">
        <v>1663.1</v>
      </c>
      <c r="D9" s="11">
        <v>1623</v>
      </c>
      <c r="E9" s="11">
        <v>1763.9</v>
      </c>
      <c r="F9" s="11">
        <v>1678.2</v>
      </c>
      <c r="G9" s="11">
        <v>1969</v>
      </c>
      <c r="H9" s="11">
        <v>1506.7</v>
      </c>
      <c r="I9" s="11">
        <v>2020.4</v>
      </c>
      <c r="J9" s="11">
        <v>1894.2</v>
      </c>
      <c r="K9" s="11">
        <v>2371.8000000000002</v>
      </c>
      <c r="L9" s="11">
        <v>1689.7</v>
      </c>
      <c r="R9" s="25"/>
    </row>
    <row r="10" spans="1:32">
      <c r="A10" s="17" t="s">
        <v>46</v>
      </c>
      <c r="B10" s="20">
        <f>AVERAGE(B15:B39)</f>
        <v>16.299119999999995</v>
      </c>
      <c r="C10" s="20">
        <f>AVERAGE(C15:C41)</f>
        <v>15.514962962962965</v>
      </c>
      <c r="D10" s="20">
        <f>AVERAGE(D15:D40)</f>
        <v>20.058884615384613</v>
      </c>
      <c r="E10" s="20">
        <f>AVERAGE(E15:E40)</f>
        <v>20.584769230769229</v>
      </c>
      <c r="F10" s="20">
        <f>AVERAGE(F15:F40)</f>
        <v>21.938115384615383</v>
      </c>
      <c r="G10" s="20">
        <f>AVERAGE(G15:G42)</f>
        <v>19.163607142857149</v>
      </c>
      <c r="H10" s="20">
        <f>AVERAGE(H15:H38)</f>
        <v>17.003999999999998</v>
      </c>
      <c r="I10" s="20">
        <f>AVERAGE(I15:I39)</f>
        <v>20.80996</v>
      </c>
      <c r="J10" s="20">
        <f>AVERAGE(J15:J41)</f>
        <v>15.866037037037037</v>
      </c>
      <c r="K10" s="20">
        <f>AVERAGE(K15:K40)</f>
        <v>20.140807692307696</v>
      </c>
      <c r="L10" s="20">
        <f>AVERAGE(L15:L44)</f>
        <v>17.244200000000003</v>
      </c>
    </row>
    <row r="11" spans="1:32">
      <c r="A11" s="17" t="s">
        <v>91</v>
      </c>
      <c r="B11" s="11">
        <f>B9-B4</f>
        <v>307</v>
      </c>
      <c r="C11" s="11">
        <f t="shared" ref="C11:L11" si="1">C9-C4</f>
        <v>-660.30000000000018</v>
      </c>
      <c r="D11" s="11">
        <f t="shared" si="1"/>
        <v>-807.09999999999991</v>
      </c>
      <c r="E11" s="11">
        <f t="shared" si="1"/>
        <v>-479.90000000000009</v>
      </c>
      <c r="F11" s="11">
        <f t="shared" si="1"/>
        <v>-777.49999999999977</v>
      </c>
      <c r="G11" s="11">
        <f t="shared" si="1"/>
        <v>-401.69999999999982</v>
      </c>
      <c r="H11" s="11">
        <f t="shared" si="1"/>
        <v>-693.89999999999986</v>
      </c>
      <c r="I11" s="11">
        <f t="shared" si="1"/>
        <v>-304</v>
      </c>
      <c r="J11" s="11">
        <f t="shared" si="1"/>
        <v>-404.29999999999995</v>
      </c>
      <c r="K11" s="11">
        <f t="shared" si="1"/>
        <v>-130.79999999999973</v>
      </c>
      <c r="L11" s="11">
        <f t="shared" si="1"/>
        <v>-747.89999999999986</v>
      </c>
      <c r="AD11" s="14" t="s">
        <v>75</v>
      </c>
      <c r="AE11" s="10">
        <f>V4*30/100</f>
        <v>27</v>
      </c>
      <c r="AF11" s="11">
        <f t="shared" ref="AF11:AF12" si="2">30-AE11</f>
        <v>3</v>
      </c>
    </row>
    <row r="12" spans="1:32">
      <c r="A12" s="17" t="s">
        <v>92</v>
      </c>
      <c r="B12" s="29">
        <f>(($L$9-B9)/$L$9)*100</f>
        <v>-59.04598449428893</v>
      </c>
      <c r="C12" s="29">
        <f t="shared" ref="C12:L12" si="3">(($L$9-C9)/$L$9)*100</f>
        <v>1.5742439486299424</v>
      </c>
      <c r="D12" s="29">
        <f t="shared" si="3"/>
        <v>3.9474462922412288</v>
      </c>
      <c r="E12" s="29">
        <f t="shared" si="3"/>
        <v>-4.3913120672308725</v>
      </c>
      <c r="F12" s="29">
        <f t="shared" si="3"/>
        <v>0.68059418831745278</v>
      </c>
      <c r="G12" s="29">
        <f t="shared" si="3"/>
        <v>-16.529561460614307</v>
      </c>
      <c r="H12" s="29">
        <f t="shared" si="3"/>
        <v>10.830324909747292</v>
      </c>
      <c r="I12" s="29">
        <f t="shared" si="3"/>
        <v>-19.571521571876666</v>
      </c>
      <c r="J12" s="29">
        <f t="shared" si="3"/>
        <v>-12.10274013138427</v>
      </c>
      <c r="K12" s="29">
        <f t="shared" si="3"/>
        <v>-40.36811268272475</v>
      </c>
      <c r="L12" s="29">
        <f t="shared" si="3"/>
        <v>0</v>
      </c>
      <c r="AD12" s="14" t="s">
        <v>76</v>
      </c>
      <c r="AE12" s="10">
        <f>W4*30/100</f>
        <v>26</v>
      </c>
      <c r="AF12" s="11">
        <f t="shared" si="2"/>
        <v>4</v>
      </c>
    </row>
    <row r="13" spans="1:32">
      <c r="B13" s="46" t="s">
        <v>47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R13" s="48" t="s">
        <v>83</v>
      </c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1:32" ht="28.8">
      <c r="B14" s="13" t="s">
        <v>10</v>
      </c>
      <c r="C14" s="13" t="s">
        <v>69</v>
      </c>
      <c r="D14" s="13" t="s">
        <v>70</v>
      </c>
      <c r="E14" s="14" t="s">
        <v>71</v>
      </c>
      <c r="F14" s="13" t="s">
        <v>72</v>
      </c>
      <c r="G14" s="14" t="s">
        <v>73</v>
      </c>
      <c r="H14" s="14" t="s">
        <v>74</v>
      </c>
      <c r="I14" s="14" t="s">
        <v>68</v>
      </c>
      <c r="J14" s="14" t="s">
        <v>75</v>
      </c>
      <c r="K14" s="14" t="s">
        <v>76</v>
      </c>
      <c r="L14" s="13" t="s">
        <v>77</v>
      </c>
      <c r="N14" s="22" t="s">
        <v>79</v>
      </c>
      <c r="O14" s="22" t="s">
        <v>78</v>
      </c>
      <c r="R14" s="14" t="s">
        <v>10</v>
      </c>
      <c r="S14" s="14" t="s">
        <v>82</v>
      </c>
      <c r="T14" s="14" t="s">
        <v>70</v>
      </c>
      <c r="U14" s="14" t="s">
        <v>71</v>
      </c>
      <c r="V14" s="14" t="s">
        <v>72</v>
      </c>
      <c r="W14" s="14" t="s">
        <v>73</v>
      </c>
      <c r="X14" s="14" t="s">
        <v>74</v>
      </c>
      <c r="Y14" s="14" t="s">
        <v>68</v>
      </c>
      <c r="Z14" s="14" t="s">
        <v>75</v>
      </c>
      <c r="AA14" s="14" t="s">
        <v>76</v>
      </c>
      <c r="AB14" s="13" t="s">
        <v>77</v>
      </c>
    </row>
    <row r="15" spans="1:32">
      <c r="B15" s="20">
        <v>10.744</v>
      </c>
      <c r="C15" s="20">
        <v>28.361999999999998</v>
      </c>
      <c r="D15" s="20">
        <v>18.436</v>
      </c>
      <c r="E15" s="20">
        <v>13.3</v>
      </c>
      <c r="F15" s="20">
        <v>11.798999999999999</v>
      </c>
      <c r="G15" s="20">
        <v>21.686</v>
      </c>
      <c r="H15" s="20">
        <v>12.731999999999999</v>
      </c>
      <c r="I15" s="20">
        <v>19.003</v>
      </c>
      <c r="J15" s="20">
        <v>28.48</v>
      </c>
      <c r="K15" s="20">
        <v>3.5089999999999999</v>
      </c>
      <c r="L15" s="20">
        <v>10.589</v>
      </c>
      <c r="N15" s="22" t="s">
        <v>10</v>
      </c>
      <c r="O15" s="24">
        <f>N5</f>
        <v>83.333333333333343</v>
      </c>
      <c r="Q15" s="10">
        <v>1</v>
      </c>
      <c r="R15" s="30">
        <f t="shared" ref="R15:R25" si="4">B15*10</f>
        <v>107.44</v>
      </c>
      <c r="S15" s="28">
        <f t="shared" ref="S15:S25" si="5">C15*10</f>
        <v>283.62</v>
      </c>
      <c r="T15" s="28">
        <f t="shared" ref="T15:T25" si="6">D15*10</f>
        <v>184.36</v>
      </c>
      <c r="U15" s="28">
        <f t="shared" ref="U15:U25" si="7">E15*10</f>
        <v>133</v>
      </c>
      <c r="V15" s="28">
        <f t="shared" ref="V15:V25" si="8">F15*10</f>
        <v>117.99</v>
      </c>
      <c r="W15" s="28">
        <f t="shared" ref="W15:W25" si="9">G15*10</f>
        <v>216.86</v>
      </c>
      <c r="X15" s="28">
        <f t="shared" ref="X15:X25" si="10">H15*10</f>
        <v>127.32</v>
      </c>
      <c r="Y15" s="28">
        <f t="shared" ref="Y15:Y25" si="11">I15*10</f>
        <v>190.03</v>
      </c>
      <c r="Z15" s="28">
        <f t="shared" ref="Z15:Z25" si="12">J15*10</f>
        <v>284.8</v>
      </c>
      <c r="AA15" s="28">
        <f t="shared" ref="AA15:AA25" si="13">K15*10</f>
        <v>35.089999999999996</v>
      </c>
      <c r="AB15" s="28">
        <f t="shared" ref="AB15:AB25" si="14">L15*10</f>
        <v>105.89</v>
      </c>
    </row>
    <row r="16" spans="1:32">
      <c r="B16" s="20">
        <v>17.713000000000001</v>
      </c>
      <c r="C16" s="20">
        <v>9.6750000000000007</v>
      </c>
      <c r="D16" s="20">
        <v>29.423999999999999</v>
      </c>
      <c r="E16" s="20">
        <v>27.132999999999999</v>
      </c>
      <c r="F16" s="20">
        <v>9.7799999999999994</v>
      </c>
      <c r="G16" s="20">
        <v>27.863</v>
      </c>
      <c r="H16" s="20">
        <v>24.411000000000001</v>
      </c>
      <c r="I16" s="20">
        <v>25.193000000000001</v>
      </c>
      <c r="J16" s="20">
        <v>19.873999999999999</v>
      </c>
      <c r="K16" s="20">
        <v>17.452000000000002</v>
      </c>
      <c r="L16" s="20">
        <v>28.582999999999998</v>
      </c>
      <c r="N16" s="22" t="s">
        <v>80</v>
      </c>
      <c r="O16" s="24">
        <f>O5</f>
        <v>86.666666666666671</v>
      </c>
      <c r="Q16" s="10">
        <v>2</v>
      </c>
      <c r="R16" s="30">
        <f t="shared" si="4"/>
        <v>177.13</v>
      </c>
      <c r="S16" s="28">
        <f t="shared" si="5"/>
        <v>96.75</v>
      </c>
      <c r="T16" s="28">
        <f t="shared" si="6"/>
        <v>294.24</v>
      </c>
      <c r="U16" s="28">
        <f t="shared" si="7"/>
        <v>271.33</v>
      </c>
      <c r="V16" s="28">
        <f t="shared" si="8"/>
        <v>97.8</v>
      </c>
      <c r="W16" s="28">
        <f t="shared" si="9"/>
        <v>278.63</v>
      </c>
      <c r="X16" s="28">
        <f t="shared" si="10"/>
        <v>244.11</v>
      </c>
      <c r="Y16" s="28">
        <f t="shared" si="11"/>
        <v>251.93</v>
      </c>
      <c r="Z16" s="28">
        <f t="shared" si="12"/>
        <v>198.73999999999998</v>
      </c>
      <c r="AA16" s="28">
        <f t="shared" si="13"/>
        <v>174.52</v>
      </c>
      <c r="AB16" s="28">
        <f t="shared" si="14"/>
        <v>285.83</v>
      </c>
    </row>
    <row r="17" spans="2:28">
      <c r="B17" s="20">
        <v>21.146999999999998</v>
      </c>
      <c r="C17" s="20">
        <v>23.212</v>
      </c>
      <c r="D17" s="20">
        <v>6.5250000000000004</v>
      </c>
      <c r="E17" s="20">
        <v>8.7940000000000005</v>
      </c>
      <c r="F17" s="20">
        <v>32.39</v>
      </c>
      <c r="G17" s="20">
        <v>29.716000000000001</v>
      </c>
      <c r="H17" s="20">
        <v>14.943</v>
      </c>
      <c r="I17" s="20">
        <v>28.672000000000001</v>
      </c>
      <c r="J17" s="20">
        <v>18.928000000000001</v>
      </c>
      <c r="K17" s="20">
        <v>10.394</v>
      </c>
      <c r="L17" s="20">
        <v>29.312999999999999</v>
      </c>
      <c r="N17" s="10" t="s">
        <v>70</v>
      </c>
      <c r="O17" s="24">
        <f>P5</f>
        <v>86.666666666666671</v>
      </c>
      <c r="Q17" s="10">
        <v>3</v>
      </c>
      <c r="R17" s="30">
        <f t="shared" si="4"/>
        <v>211.46999999999997</v>
      </c>
      <c r="S17" s="28">
        <f t="shared" si="5"/>
        <v>232.12</v>
      </c>
      <c r="T17" s="28">
        <f t="shared" si="6"/>
        <v>65.25</v>
      </c>
      <c r="U17" s="28">
        <f t="shared" si="7"/>
        <v>87.94</v>
      </c>
      <c r="V17" s="28">
        <f t="shared" si="8"/>
        <v>323.89999999999998</v>
      </c>
      <c r="W17" s="28">
        <f t="shared" si="9"/>
        <v>297.16000000000003</v>
      </c>
      <c r="X17" s="28">
        <f t="shared" si="10"/>
        <v>149.43</v>
      </c>
      <c r="Y17" s="28">
        <f t="shared" si="11"/>
        <v>286.72000000000003</v>
      </c>
      <c r="Z17" s="28">
        <f t="shared" si="12"/>
        <v>189.28</v>
      </c>
      <c r="AA17" s="28">
        <f t="shared" si="13"/>
        <v>103.94</v>
      </c>
      <c r="AB17" s="28">
        <f t="shared" si="14"/>
        <v>293.13</v>
      </c>
    </row>
    <row r="18" spans="2:28">
      <c r="B18" s="20">
        <v>22.808</v>
      </c>
      <c r="C18" s="20">
        <v>6.1849999999999996</v>
      </c>
      <c r="D18" s="20">
        <v>27.213000000000001</v>
      </c>
      <c r="E18" s="20">
        <v>26.088999999999999</v>
      </c>
      <c r="F18" s="20">
        <v>7.1040000000000001</v>
      </c>
      <c r="G18" s="20">
        <v>22.405000000000001</v>
      </c>
      <c r="H18" s="20">
        <v>7.5650000000000004</v>
      </c>
      <c r="I18" s="20">
        <v>26.280999999999999</v>
      </c>
      <c r="J18" s="20">
        <v>7.9359999999999999</v>
      </c>
      <c r="K18" s="20">
        <v>15.743</v>
      </c>
      <c r="L18" s="20">
        <v>5.13</v>
      </c>
      <c r="N18" s="10" t="s">
        <v>71</v>
      </c>
      <c r="O18" s="24">
        <f>Q5</f>
        <v>86.666666666666671</v>
      </c>
      <c r="Q18" s="10">
        <v>4</v>
      </c>
      <c r="R18" s="30">
        <f t="shared" si="4"/>
        <v>228.07999999999998</v>
      </c>
      <c r="S18" s="28">
        <f t="shared" si="5"/>
        <v>61.849999999999994</v>
      </c>
      <c r="T18" s="28">
        <f t="shared" si="6"/>
        <v>272.13</v>
      </c>
      <c r="U18" s="28">
        <f t="shared" si="7"/>
        <v>260.89</v>
      </c>
      <c r="V18" s="28">
        <f t="shared" si="8"/>
        <v>71.040000000000006</v>
      </c>
      <c r="W18" s="28">
        <f t="shared" si="9"/>
        <v>224.05</v>
      </c>
      <c r="X18" s="28">
        <f t="shared" si="10"/>
        <v>75.650000000000006</v>
      </c>
      <c r="Y18" s="28">
        <f t="shared" si="11"/>
        <v>262.81</v>
      </c>
      <c r="Z18" s="28">
        <f t="shared" si="12"/>
        <v>79.36</v>
      </c>
      <c r="AA18" s="28">
        <f t="shared" si="13"/>
        <v>157.43</v>
      </c>
      <c r="AB18" s="28">
        <f t="shared" si="14"/>
        <v>51.3</v>
      </c>
    </row>
    <row r="19" spans="2:28">
      <c r="B19" s="20">
        <v>22.204999999999998</v>
      </c>
      <c r="C19" s="20">
        <v>1.24</v>
      </c>
      <c r="D19" s="20">
        <v>26.076000000000001</v>
      </c>
      <c r="E19" s="20">
        <v>33.308999999999997</v>
      </c>
      <c r="F19" s="20">
        <v>24.684000000000001</v>
      </c>
      <c r="G19" s="20">
        <v>2.2309999999999999</v>
      </c>
      <c r="H19" s="20">
        <v>21.925999999999998</v>
      </c>
      <c r="I19" s="20">
        <v>24.289000000000001</v>
      </c>
      <c r="J19" s="20">
        <v>12.031000000000001</v>
      </c>
      <c r="K19" s="20">
        <v>27.754999999999999</v>
      </c>
      <c r="L19" s="20">
        <v>27.053999999999998</v>
      </c>
      <c r="N19" s="10" t="s">
        <v>72</v>
      </c>
      <c r="O19" s="24">
        <f>R5</f>
        <v>86.666666666666671</v>
      </c>
      <c r="Q19" s="10">
        <v>5</v>
      </c>
      <c r="R19" s="30">
        <f t="shared" si="4"/>
        <v>222.04999999999998</v>
      </c>
      <c r="S19" s="28">
        <f t="shared" si="5"/>
        <v>12.4</v>
      </c>
      <c r="T19" s="28">
        <f t="shared" si="6"/>
        <v>260.76</v>
      </c>
      <c r="U19" s="28">
        <f t="shared" si="7"/>
        <v>333.09</v>
      </c>
      <c r="V19" s="28">
        <f t="shared" si="8"/>
        <v>246.84</v>
      </c>
      <c r="W19" s="28">
        <f t="shared" si="9"/>
        <v>22.31</v>
      </c>
      <c r="X19" s="28">
        <f t="shared" si="10"/>
        <v>219.26</v>
      </c>
      <c r="Y19" s="28">
        <f t="shared" si="11"/>
        <v>242.89000000000001</v>
      </c>
      <c r="Z19" s="28">
        <f t="shared" si="12"/>
        <v>120.31</v>
      </c>
      <c r="AA19" s="28">
        <f t="shared" si="13"/>
        <v>277.55</v>
      </c>
      <c r="AB19" s="28">
        <f t="shared" si="14"/>
        <v>270.53999999999996</v>
      </c>
    </row>
    <row r="20" spans="2:28">
      <c r="B20" s="20">
        <v>14.904</v>
      </c>
      <c r="C20" s="20">
        <v>19.026</v>
      </c>
      <c r="D20" s="20">
        <v>24.672000000000001</v>
      </c>
      <c r="E20" s="20">
        <v>26.975000000000001</v>
      </c>
      <c r="F20" s="20">
        <v>27.012</v>
      </c>
      <c r="G20" s="20">
        <v>22.51</v>
      </c>
      <c r="H20" s="20">
        <v>17.097000000000001</v>
      </c>
      <c r="I20" s="20">
        <v>31.507000000000001</v>
      </c>
      <c r="J20" s="20">
        <v>29.091999999999999</v>
      </c>
      <c r="K20" s="20">
        <v>32.024999999999999</v>
      </c>
      <c r="L20" s="20">
        <v>19.568999999999999</v>
      </c>
      <c r="N20" s="10" t="s">
        <v>73</v>
      </c>
      <c r="O20" s="24">
        <f>S5</f>
        <v>93.333333333333329</v>
      </c>
      <c r="Q20" s="10">
        <v>6</v>
      </c>
      <c r="R20" s="30">
        <f t="shared" si="4"/>
        <v>149.04</v>
      </c>
      <c r="S20" s="28">
        <f t="shared" si="5"/>
        <v>190.26</v>
      </c>
      <c r="T20" s="28">
        <f t="shared" si="6"/>
        <v>246.72</v>
      </c>
      <c r="U20" s="28">
        <f t="shared" si="7"/>
        <v>269.75</v>
      </c>
      <c r="V20" s="28">
        <f t="shared" si="8"/>
        <v>270.12</v>
      </c>
      <c r="W20" s="28">
        <f t="shared" si="9"/>
        <v>225.10000000000002</v>
      </c>
      <c r="X20" s="28">
        <f t="shared" si="10"/>
        <v>170.97000000000003</v>
      </c>
      <c r="Y20" s="28">
        <f t="shared" si="11"/>
        <v>315.07</v>
      </c>
      <c r="Z20" s="28">
        <f t="shared" si="12"/>
        <v>290.91999999999996</v>
      </c>
      <c r="AA20" s="28">
        <f t="shared" si="13"/>
        <v>320.25</v>
      </c>
      <c r="AB20" s="28">
        <f t="shared" si="14"/>
        <v>195.69</v>
      </c>
    </row>
    <row r="21" spans="2:28">
      <c r="B21" s="20">
        <v>4.0330000000000004</v>
      </c>
      <c r="C21" s="20">
        <v>19.102</v>
      </c>
      <c r="D21" s="20">
        <v>20.963999999999999</v>
      </c>
      <c r="E21" s="20">
        <v>17.331</v>
      </c>
      <c r="F21" s="20">
        <v>23.356000000000002</v>
      </c>
      <c r="G21" s="20">
        <v>32.311</v>
      </c>
      <c r="H21" s="20">
        <v>13.541</v>
      </c>
      <c r="I21" s="20">
        <v>17.2</v>
      </c>
      <c r="J21" s="20">
        <v>6.5869999999999997</v>
      </c>
      <c r="K21" s="20">
        <v>16.786000000000001</v>
      </c>
      <c r="L21" s="20">
        <v>20.922999999999998</v>
      </c>
      <c r="N21" s="10" t="s">
        <v>74</v>
      </c>
      <c r="O21" s="24">
        <f>T5</f>
        <v>80</v>
      </c>
      <c r="Q21" s="10">
        <v>7</v>
      </c>
      <c r="R21" s="30">
        <f t="shared" si="4"/>
        <v>40.330000000000005</v>
      </c>
      <c r="S21" s="28">
        <f t="shared" si="5"/>
        <v>191.02</v>
      </c>
      <c r="T21" s="28">
        <f t="shared" si="6"/>
        <v>209.64</v>
      </c>
      <c r="U21" s="28">
        <f t="shared" si="7"/>
        <v>173.31</v>
      </c>
      <c r="V21" s="28">
        <f t="shared" si="8"/>
        <v>233.56</v>
      </c>
      <c r="W21" s="28">
        <f t="shared" si="9"/>
        <v>323.11</v>
      </c>
      <c r="X21" s="28">
        <f t="shared" si="10"/>
        <v>135.41</v>
      </c>
      <c r="Y21" s="28">
        <f t="shared" si="11"/>
        <v>172</v>
      </c>
      <c r="Z21" s="28">
        <f t="shared" si="12"/>
        <v>65.87</v>
      </c>
      <c r="AA21" s="28">
        <f t="shared" si="13"/>
        <v>167.86</v>
      </c>
      <c r="AB21" s="28">
        <f t="shared" si="14"/>
        <v>209.23</v>
      </c>
    </row>
    <row r="22" spans="2:28">
      <c r="B22" s="20">
        <v>7.9539999999999997</v>
      </c>
      <c r="C22" s="20">
        <v>26.739000000000001</v>
      </c>
      <c r="D22" s="20">
        <v>24.478999999999999</v>
      </c>
      <c r="E22" s="20">
        <v>19.38</v>
      </c>
      <c r="F22" s="20">
        <v>12.287000000000001</v>
      </c>
      <c r="G22" s="20">
        <v>23.53</v>
      </c>
      <c r="H22" s="20">
        <v>22.556999999999999</v>
      </c>
      <c r="I22" s="20">
        <v>27.382999999999999</v>
      </c>
      <c r="J22" s="20">
        <v>13.396000000000001</v>
      </c>
      <c r="K22" s="20">
        <v>24.457000000000001</v>
      </c>
      <c r="L22" s="20">
        <v>19.885999999999999</v>
      </c>
      <c r="N22" s="10" t="s">
        <v>68</v>
      </c>
      <c r="O22" s="24">
        <f>U5</f>
        <v>83.333333333333343</v>
      </c>
      <c r="Q22" s="10">
        <v>8</v>
      </c>
      <c r="R22" s="30">
        <f t="shared" si="4"/>
        <v>79.539999999999992</v>
      </c>
      <c r="S22" s="28">
        <f t="shared" si="5"/>
        <v>267.39</v>
      </c>
      <c r="T22" s="28">
        <f t="shared" si="6"/>
        <v>244.79</v>
      </c>
      <c r="U22" s="28">
        <f t="shared" si="7"/>
        <v>193.79999999999998</v>
      </c>
      <c r="V22" s="28">
        <f t="shared" si="8"/>
        <v>122.87</v>
      </c>
      <c r="W22" s="28">
        <f t="shared" si="9"/>
        <v>235.3</v>
      </c>
      <c r="X22" s="28">
        <f t="shared" si="10"/>
        <v>225.57</v>
      </c>
      <c r="Y22" s="28">
        <f t="shared" si="11"/>
        <v>273.83</v>
      </c>
      <c r="Z22" s="28">
        <f t="shared" si="12"/>
        <v>133.96</v>
      </c>
      <c r="AA22" s="28">
        <f t="shared" si="13"/>
        <v>244.57</v>
      </c>
      <c r="AB22" s="28">
        <f t="shared" si="14"/>
        <v>198.85999999999999</v>
      </c>
    </row>
    <row r="23" spans="2:28">
      <c r="B23" s="20">
        <v>22.693999999999999</v>
      </c>
      <c r="C23" s="20">
        <v>1.206</v>
      </c>
      <c r="D23" s="20">
        <v>10.391999999999999</v>
      </c>
      <c r="E23" s="20">
        <v>9.3870000000000005</v>
      </c>
      <c r="F23" s="20">
        <v>27.658000000000001</v>
      </c>
      <c r="G23" s="20">
        <v>15.846</v>
      </c>
      <c r="H23" s="20">
        <v>15.930999999999999</v>
      </c>
      <c r="I23" s="20">
        <v>19.407</v>
      </c>
      <c r="J23" s="20">
        <v>11.477</v>
      </c>
      <c r="K23" s="20">
        <v>12.590999999999999</v>
      </c>
      <c r="L23" s="20">
        <v>3.4790000000000001</v>
      </c>
      <c r="N23" s="10" t="s">
        <v>75</v>
      </c>
      <c r="O23" s="24">
        <f>V5</f>
        <v>90</v>
      </c>
      <c r="Q23" s="10">
        <v>9</v>
      </c>
      <c r="R23" s="30">
        <f t="shared" si="4"/>
        <v>226.94</v>
      </c>
      <c r="S23" s="28">
        <f t="shared" si="5"/>
        <v>12.059999999999999</v>
      </c>
      <c r="T23" s="28">
        <f t="shared" si="6"/>
        <v>103.91999999999999</v>
      </c>
      <c r="U23" s="28">
        <f t="shared" si="7"/>
        <v>93.87</v>
      </c>
      <c r="V23" s="28">
        <f t="shared" si="8"/>
        <v>276.58000000000004</v>
      </c>
      <c r="W23" s="28">
        <f t="shared" si="9"/>
        <v>158.46</v>
      </c>
      <c r="X23" s="28">
        <f t="shared" si="10"/>
        <v>159.31</v>
      </c>
      <c r="Y23" s="28">
        <f t="shared" si="11"/>
        <v>194.07</v>
      </c>
      <c r="Z23" s="28">
        <f t="shared" si="12"/>
        <v>114.77000000000001</v>
      </c>
      <c r="AA23" s="28">
        <f t="shared" si="13"/>
        <v>125.91</v>
      </c>
      <c r="AB23" s="28">
        <f t="shared" si="14"/>
        <v>34.79</v>
      </c>
    </row>
    <row r="24" spans="2:28">
      <c r="B24" s="20">
        <v>12.052</v>
      </c>
      <c r="C24" s="20">
        <v>6.24</v>
      </c>
      <c r="D24" s="20">
        <v>17.928000000000001</v>
      </c>
      <c r="E24" s="20">
        <v>17.404</v>
      </c>
      <c r="F24" s="20">
        <v>28.23</v>
      </c>
      <c r="G24" s="20">
        <v>15.696999999999999</v>
      </c>
      <c r="H24" s="20">
        <v>19.256</v>
      </c>
      <c r="I24" s="20">
        <v>27.841999999999999</v>
      </c>
      <c r="J24" s="20">
        <v>18.236000000000001</v>
      </c>
      <c r="K24" s="20">
        <v>19.529</v>
      </c>
      <c r="L24" s="20">
        <v>0.79700000000000004</v>
      </c>
      <c r="N24" s="10" t="s">
        <v>76</v>
      </c>
      <c r="O24" s="24">
        <f>W5</f>
        <v>86.666666666666671</v>
      </c>
      <c r="Q24" s="10">
        <v>10</v>
      </c>
      <c r="R24" s="30">
        <f t="shared" si="4"/>
        <v>120.52</v>
      </c>
      <c r="S24" s="28">
        <f t="shared" si="5"/>
        <v>62.400000000000006</v>
      </c>
      <c r="T24" s="28">
        <f t="shared" si="6"/>
        <v>179.28</v>
      </c>
      <c r="U24" s="28">
        <f t="shared" si="7"/>
        <v>174.04</v>
      </c>
      <c r="V24" s="28">
        <f t="shared" si="8"/>
        <v>282.3</v>
      </c>
      <c r="W24" s="28">
        <f t="shared" si="9"/>
        <v>156.97</v>
      </c>
      <c r="X24" s="28">
        <f t="shared" si="10"/>
        <v>192.56</v>
      </c>
      <c r="Y24" s="28">
        <f t="shared" si="11"/>
        <v>278.41999999999996</v>
      </c>
      <c r="Z24" s="28">
        <f t="shared" si="12"/>
        <v>182.36</v>
      </c>
      <c r="AA24" s="28">
        <f t="shared" si="13"/>
        <v>195.29</v>
      </c>
      <c r="AB24" s="28">
        <f t="shared" si="14"/>
        <v>7.9700000000000006</v>
      </c>
    </row>
    <row r="25" spans="2:28">
      <c r="B25" s="20">
        <v>25.957000000000001</v>
      </c>
      <c r="C25" s="20">
        <v>23.966999999999999</v>
      </c>
      <c r="D25" s="20">
        <v>26.143999999999998</v>
      </c>
      <c r="E25" s="20">
        <v>25.68</v>
      </c>
      <c r="F25" s="20">
        <v>17.529</v>
      </c>
      <c r="G25" s="20">
        <v>20.56</v>
      </c>
      <c r="H25" s="20">
        <v>24.641999999999999</v>
      </c>
      <c r="I25" s="20">
        <v>26.145</v>
      </c>
      <c r="J25" s="20">
        <v>19.782</v>
      </c>
      <c r="K25" s="20">
        <v>18.317</v>
      </c>
      <c r="L25" s="20">
        <v>15.59</v>
      </c>
      <c r="N25" s="22" t="s">
        <v>20</v>
      </c>
      <c r="O25" s="24">
        <f>X5</f>
        <v>100</v>
      </c>
      <c r="Q25" s="10">
        <v>11</v>
      </c>
      <c r="R25" s="30">
        <f t="shared" si="4"/>
        <v>259.57</v>
      </c>
      <c r="S25" s="28">
        <f t="shared" si="5"/>
        <v>239.67</v>
      </c>
      <c r="T25" s="28">
        <f t="shared" si="6"/>
        <v>261.44</v>
      </c>
      <c r="U25" s="28">
        <f t="shared" si="7"/>
        <v>256.8</v>
      </c>
      <c r="V25" s="28">
        <f t="shared" si="8"/>
        <v>175.29</v>
      </c>
      <c r="W25" s="28">
        <f t="shared" si="9"/>
        <v>205.6</v>
      </c>
      <c r="X25" s="28">
        <f t="shared" si="10"/>
        <v>246.42</v>
      </c>
      <c r="Y25" s="28">
        <f t="shared" si="11"/>
        <v>261.45</v>
      </c>
      <c r="Z25" s="28">
        <f t="shared" si="12"/>
        <v>197.82</v>
      </c>
      <c r="AA25" s="28">
        <f t="shared" si="13"/>
        <v>183.17000000000002</v>
      </c>
      <c r="AB25" s="28">
        <f t="shared" si="14"/>
        <v>155.9</v>
      </c>
    </row>
    <row r="26" spans="2:28">
      <c r="B26" s="20">
        <v>26.19</v>
      </c>
      <c r="C26" s="20">
        <v>19.076000000000001</v>
      </c>
      <c r="D26" s="20">
        <v>2.1779999999999999</v>
      </c>
      <c r="E26" s="20">
        <v>18.059000000000001</v>
      </c>
      <c r="F26" s="20">
        <v>26.277000000000001</v>
      </c>
      <c r="G26" s="20">
        <v>22.12</v>
      </c>
      <c r="H26" s="20">
        <v>2.2189999999999999</v>
      </c>
      <c r="I26" s="20">
        <v>27.579000000000001</v>
      </c>
      <c r="J26" s="20">
        <v>11.731999999999999</v>
      </c>
      <c r="K26" s="20">
        <v>14.462</v>
      </c>
      <c r="L26" s="20">
        <v>21.494</v>
      </c>
      <c r="N26" s="25"/>
      <c r="P26" s="25"/>
      <c r="Q26" s="10">
        <v>12</v>
      </c>
      <c r="R26" s="30">
        <f t="shared" ref="R26:AB44" si="15">B26*10</f>
        <v>261.90000000000003</v>
      </c>
      <c r="S26" s="28">
        <f t="shared" si="15"/>
        <v>190.76</v>
      </c>
      <c r="T26" s="28">
        <f t="shared" si="15"/>
        <v>21.78</v>
      </c>
      <c r="U26" s="28">
        <f t="shared" si="15"/>
        <v>180.59</v>
      </c>
      <c r="V26" s="28">
        <f t="shared" si="15"/>
        <v>262.77</v>
      </c>
      <c r="W26" s="28">
        <f t="shared" si="15"/>
        <v>221.20000000000002</v>
      </c>
      <c r="X26" s="28">
        <f t="shared" si="15"/>
        <v>22.189999999999998</v>
      </c>
      <c r="Y26" s="28">
        <f t="shared" si="15"/>
        <v>275.79000000000002</v>
      </c>
      <c r="Z26" s="28">
        <f t="shared" si="15"/>
        <v>117.32</v>
      </c>
      <c r="AA26" s="28">
        <f t="shared" si="15"/>
        <v>144.62</v>
      </c>
      <c r="AB26" s="28">
        <f t="shared" si="15"/>
        <v>214.94</v>
      </c>
    </row>
    <row r="27" spans="2:28">
      <c r="B27" s="20">
        <v>2.5099999999999998</v>
      </c>
      <c r="C27" s="20">
        <v>24.315999999999999</v>
      </c>
      <c r="D27" s="20">
        <v>15.539</v>
      </c>
      <c r="E27" s="20">
        <v>28.757000000000001</v>
      </c>
      <c r="F27" s="20">
        <v>30.236999999999998</v>
      </c>
      <c r="G27" s="20">
        <v>10.208</v>
      </c>
      <c r="H27" s="20">
        <v>11.824999999999999</v>
      </c>
      <c r="I27" s="20">
        <v>12.635</v>
      </c>
      <c r="J27" s="20">
        <v>20.661999999999999</v>
      </c>
      <c r="K27" s="20">
        <v>30.181000000000001</v>
      </c>
      <c r="L27" s="20">
        <v>26.152000000000001</v>
      </c>
      <c r="Q27" s="10">
        <v>13</v>
      </c>
      <c r="R27" s="30">
        <f t="shared" si="15"/>
        <v>25.099999999999998</v>
      </c>
      <c r="S27" s="28">
        <f t="shared" si="15"/>
        <v>243.16</v>
      </c>
      <c r="T27" s="28">
        <f t="shared" si="15"/>
        <v>155.38999999999999</v>
      </c>
      <c r="U27" s="28">
        <f t="shared" si="15"/>
        <v>287.57</v>
      </c>
      <c r="V27" s="28">
        <f t="shared" si="15"/>
        <v>302.37</v>
      </c>
      <c r="W27" s="28">
        <f t="shared" si="15"/>
        <v>102.08</v>
      </c>
      <c r="X27" s="28">
        <f t="shared" si="15"/>
        <v>118.25</v>
      </c>
      <c r="Y27" s="28">
        <f t="shared" si="15"/>
        <v>126.35</v>
      </c>
      <c r="Z27" s="28">
        <f t="shared" si="15"/>
        <v>206.62</v>
      </c>
      <c r="AA27" s="28">
        <f t="shared" si="15"/>
        <v>301.81</v>
      </c>
      <c r="AB27" s="28">
        <f t="shared" si="15"/>
        <v>261.52</v>
      </c>
    </row>
    <row r="28" spans="2:28">
      <c r="B28" s="20">
        <v>13.356</v>
      </c>
      <c r="C28" s="20">
        <v>2.2210000000000001</v>
      </c>
      <c r="D28" s="20">
        <v>11.628</v>
      </c>
      <c r="E28" s="20">
        <v>5.8879999999999999</v>
      </c>
      <c r="F28" s="20">
        <v>12.64</v>
      </c>
      <c r="G28" s="20">
        <v>9.1419999999999995</v>
      </c>
      <c r="H28" s="20">
        <v>22.234999999999999</v>
      </c>
      <c r="I28" s="20">
        <v>17.603999999999999</v>
      </c>
      <c r="J28" s="20">
        <v>9.6059999999999999</v>
      </c>
      <c r="K28" s="20">
        <v>30.791</v>
      </c>
      <c r="L28" s="20">
        <v>25.481999999999999</v>
      </c>
      <c r="Q28" s="10">
        <v>14</v>
      </c>
      <c r="R28" s="30">
        <f t="shared" si="15"/>
        <v>133.56</v>
      </c>
      <c r="S28" s="28">
        <f t="shared" si="15"/>
        <v>22.21</v>
      </c>
      <c r="T28" s="28">
        <f t="shared" si="15"/>
        <v>116.28</v>
      </c>
      <c r="U28" s="28">
        <f t="shared" si="15"/>
        <v>58.879999999999995</v>
      </c>
      <c r="V28" s="28">
        <f t="shared" si="15"/>
        <v>126.4</v>
      </c>
      <c r="W28" s="28">
        <f t="shared" si="15"/>
        <v>91.419999999999987</v>
      </c>
      <c r="X28" s="28">
        <f t="shared" si="15"/>
        <v>222.35</v>
      </c>
      <c r="Y28" s="28">
        <f t="shared" si="15"/>
        <v>176.04</v>
      </c>
      <c r="Z28" s="28">
        <f t="shared" si="15"/>
        <v>96.06</v>
      </c>
      <c r="AA28" s="28">
        <f t="shared" si="15"/>
        <v>307.91000000000003</v>
      </c>
      <c r="AB28" s="28">
        <f t="shared" si="15"/>
        <v>254.82</v>
      </c>
    </row>
    <row r="29" spans="2:28">
      <c r="B29" s="20">
        <v>20.216000000000001</v>
      </c>
      <c r="C29" s="20">
        <v>20.904</v>
      </c>
      <c r="D29" s="20">
        <v>23.440999999999999</v>
      </c>
      <c r="E29" s="20">
        <v>30.584</v>
      </c>
      <c r="F29" s="20">
        <v>20.312999999999999</v>
      </c>
      <c r="G29" s="20">
        <v>24.48</v>
      </c>
      <c r="H29" s="20">
        <v>22.908999999999999</v>
      </c>
      <c r="I29" s="20">
        <v>31.201000000000001</v>
      </c>
      <c r="J29" s="20">
        <v>16.419</v>
      </c>
      <c r="K29" s="20">
        <v>18.962</v>
      </c>
      <c r="L29" s="20">
        <v>16.86</v>
      </c>
      <c r="Q29" s="10">
        <v>15</v>
      </c>
      <c r="R29" s="30">
        <f t="shared" si="15"/>
        <v>202.16000000000003</v>
      </c>
      <c r="S29" s="28">
        <f t="shared" si="15"/>
        <v>209.04</v>
      </c>
      <c r="T29" s="28">
        <f t="shared" si="15"/>
        <v>234.41</v>
      </c>
      <c r="U29" s="28">
        <f t="shared" si="15"/>
        <v>305.83999999999997</v>
      </c>
      <c r="V29" s="28">
        <f t="shared" si="15"/>
        <v>203.13</v>
      </c>
      <c r="W29" s="28">
        <f t="shared" si="15"/>
        <v>244.8</v>
      </c>
      <c r="X29" s="28">
        <f t="shared" si="15"/>
        <v>229.08999999999997</v>
      </c>
      <c r="Y29" s="28">
        <f t="shared" si="15"/>
        <v>312.01</v>
      </c>
      <c r="Z29" s="28">
        <f t="shared" si="15"/>
        <v>164.19</v>
      </c>
      <c r="AA29" s="28">
        <f t="shared" si="15"/>
        <v>189.62</v>
      </c>
      <c r="AB29" s="28">
        <f t="shared" si="15"/>
        <v>168.6</v>
      </c>
    </row>
    <row r="30" spans="2:28">
      <c r="B30" s="20">
        <v>12.340999999999999</v>
      </c>
      <c r="C30" s="20">
        <v>5.1059999999999999</v>
      </c>
      <c r="D30" s="20">
        <v>12.363</v>
      </c>
      <c r="E30" s="20">
        <v>22.963000000000001</v>
      </c>
      <c r="F30" s="20">
        <v>25.664000000000001</v>
      </c>
      <c r="G30" s="20">
        <v>24.158000000000001</v>
      </c>
      <c r="H30" s="20">
        <v>6.1059999999999999</v>
      </c>
      <c r="I30" s="20">
        <v>20.86</v>
      </c>
      <c r="J30" s="20">
        <v>25.82</v>
      </c>
      <c r="K30" s="20">
        <v>29.106000000000002</v>
      </c>
      <c r="L30" s="20">
        <v>18.756</v>
      </c>
      <c r="Q30" s="10">
        <v>16</v>
      </c>
      <c r="R30" s="30">
        <f t="shared" si="15"/>
        <v>123.41</v>
      </c>
      <c r="S30" s="28">
        <f t="shared" si="15"/>
        <v>51.06</v>
      </c>
      <c r="T30" s="28">
        <f t="shared" si="15"/>
        <v>123.63</v>
      </c>
      <c r="U30" s="28">
        <f t="shared" si="15"/>
        <v>229.63</v>
      </c>
      <c r="V30" s="28">
        <f t="shared" si="15"/>
        <v>256.64</v>
      </c>
      <c r="W30" s="28">
        <f t="shared" si="15"/>
        <v>241.58</v>
      </c>
      <c r="X30" s="28">
        <f t="shared" si="15"/>
        <v>61.06</v>
      </c>
      <c r="Y30" s="28">
        <f t="shared" si="15"/>
        <v>208.6</v>
      </c>
      <c r="Z30" s="28">
        <f t="shared" si="15"/>
        <v>258.2</v>
      </c>
      <c r="AA30" s="28">
        <f t="shared" si="15"/>
        <v>291.06</v>
      </c>
      <c r="AB30" s="28">
        <f t="shared" si="15"/>
        <v>187.56</v>
      </c>
    </row>
    <row r="31" spans="2:28">
      <c r="B31" s="20">
        <v>6.73</v>
      </c>
      <c r="C31" s="20">
        <v>18.189</v>
      </c>
      <c r="D31" s="20">
        <v>15.904</v>
      </c>
      <c r="E31" s="20">
        <v>21.751999999999999</v>
      </c>
      <c r="F31" s="20">
        <v>18.27</v>
      </c>
      <c r="G31" s="20">
        <v>22.463999999999999</v>
      </c>
      <c r="H31" s="20">
        <v>29.890999999999998</v>
      </c>
      <c r="I31" s="20">
        <v>20.062000000000001</v>
      </c>
      <c r="J31" s="20">
        <v>18.82</v>
      </c>
      <c r="K31" s="20">
        <v>27.948</v>
      </c>
      <c r="L31" s="20">
        <v>18.844999999999999</v>
      </c>
      <c r="Q31" s="10">
        <v>17</v>
      </c>
      <c r="R31" s="30">
        <f t="shared" si="15"/>
        <v>67.300000000000011</v>
      </c>
      <c r="S31" s="28">
        <f t="shared" si="15"/>
        <v>181.89</v>
      </c>
      <c r="T31" s="28">
        <f t="shared" si="15"/>
        <v>159.04</v>
      </c>
      <c r="U31" s="28">
        <f t="shared" si="15"/>
        <v>217.51999999999998</v>
      </c>
      <c r="V31" s="28">
        <f t="shared" si="15"/>
        <v>182.7</v>
      </c>
      <c r="W31" s="28">
        <f t="shared" si="15"/>
        <v>224.64</v>
      </c>
      <c r="X31" s="28">
        <f t="shared" si="15"/>
        <v>298.90999999999997</v>
      </c>
      <c r="Y31" s="28">
        <f t="shared" si="15"/>
        <v>200.62</v>
      </c>
      <c r="Z31" s="28">
        <f t="shared" si="15"/>
        <v>188.2</v>
      </c>
      <c r="AA31" s="28">
        <f t="shared" si="15"/>
        <v>279.48</v>
      </c>
      <c r="AB31" s="28">
        <f t="shared" si="15"/>
        <v>188.45</v>
      </c>
    </row>
    <row r="32" spans="2:28">
      <c r="B32" s="20">
        <v>12.613</v>
      </c>
      <c r="C32" s="20">
        <v>14.509</v>
      </c>
      <c r="D32" s="20">
        <v>25.952000000000002</v>
      </c>
      <c r="E32" s="20">
        <v>27.728999999999999</v>
      </c>
      <c r="F32" s="20">
        <v>23.291</v>
      </c>
      <c r="G32" s="20">
        <v>25.544</v>
      </c>
      <c r="H32" s="20">
        <v>3.4670000000000001</v>
      </c>
      <c r="I32" s="20">
        <v>13.198</v>
      </c>
      <c r="J32" s="20">
        <v>16.709</v>
      </c>
      <c r="K32" s="20">
        <v>22.486000000000001</v>
      </c>
      <c r="L32" s="20">
        <v>10.212</v>
      </c>
      <c r="Q32" s="10">
        <v>18</v>
      </c>
      <c r="R32" s="30">
        <f t="shared" si="15"/>
        <v>126.13</v>
      </c>
      <c r="S32" s="28">
        <f t="shared" si="15"/>
        <v>145.09</v>
      </c>
      <c r="T32" s="28">
        <f t="shared" si="15"/>
        <v>259.52000000000004</v>
      </c>
      <c r="U32" s="28">
        <f t="shared" si="15"/>
        <v>277.28999999999996</v>
      </c>
      <c r="V32" s="28">
        <f t="shared" si="15"/>
        <v>232.91</v>
      </c>
      <c r="W32" s="28">
        <f t="shared" si="15"/>
        <v>255.44</v>
      </c>
      <c r="X32" s="28">
        <f t="shared" si="15"/>
        <v>34.67</v>
      </c>
      <c r="Y32" s="28">
        <f t="shared" si="15"/>
        <v>131.98000000000002</v>
      </c>
      <c r="Z32" s="28">
        <f t="shared" si="15"/>
        <v>167.09</v>
      </c>
      <c r="AA32" s="28">
        <f t="shared" si="15"/>
        <v>224.86</v>
      </c>
      <c r="AB32" s="28">
        <f t="shared" si="15"/>
        <v>102.12</v>
      </c>
    </row>
    <row r="33" spans="1:28">
      <c r="B33" s="20">
        <v>10.672000000000001</v>
      </c>
      <c r="C33" s="20">
        <v>20.138999999999999</v>
      </c>
      <c r="D33" s="20">
        <v>21.649000000000001</v>
      </c>
      <c r="E33" s="20">
        <v>34.027999999999999</v>
      </c>
      <c r="F33" s="20">
        <v>34.636000000000003</v>
      </c>
      <c r="G33" s="20">
        <v>25.067</v>
      </c>
      <c r="H33" s="20">
        <v>7.4550000000000001</v>
      </c>
      <c r="I33" s="20">
        <v>15.247</v>
      </c>
      <c r="J33" s="20">
        <v>14.555999999999999</v>
      </c>
      <c r="K33" s="20">
        <v>31.189</v>
      </c>
      <c r="L33" s="20">
        <v>17.777999999999999</v>
      </c>
      <c r="Q33" s="10">
        <v>19</v>
      </c>
      <c r="R33" s="30">
        <f t="shared" si="15"/>
        <v>106.72</v>
      </c>
      <c r="S33" s="28">
        <f t="shared" si="15"/>
        <v>201.39</v>
      </c>
      <c r="T33" s="28">
        <f t="shared" si="15"/>
        <v>216.49</v>
      </c>
      <c r="U33" s="28">
        <f t="shared" si="15"/>
        <v>340.28</v>
      </c>
      <c r="V33" s="28">
        <f t="shared" si="15"/>
        <v>346.36</v>
      </c>
      <c r="W33" s="28">
        <f t="shared" si="15"/>
        <v>250.67000000000002</v>
      </c>
      <c r="X33" s="28">
        <f t="shared" si="15"/>
        <v>74.55</v>
      </c>
      <c r="Y33" s="28">
        <f t="shared" si="15"/>
        <v>152.47</v>
      </c>
      <c r="Z33" s="28">
        <f t="shared" si="15"/>
        <v>145.56</v>
      </c>
      <c r="AA33" s="28">
        <f t="shared" si="15"/>
        <v>311.89</v>
      </c>
      <c r="AB33" s="28">
        <f t="shared" si="15"/>
        <v>177.77999999999997</v>
      </c>
    </row>
    <row r="34" spans="1:28">
      <c r="B34" s="20">
        <v>26.091999999999999</v>
      </c>
      <c r="C34" s="20">
        <v>18.317</v>
      </c>
      <c r="D34" s="20">
        <v>21.338000000000001</v>
      </c>
      <c r="E34" s="20">
        <v>27.515999999999998</v>
      </c>
      <c r="F34" s="20">
        <v>13.994</v>
      </c>
      <c r="G34" s="20">
        <v>24.24</v>
      </c>
      <c r="H34" s="20">
        <v>24.119</v>
      </c>
      <c r="I34" s="20">
        <v>19.247</v>
      </c>
      <c r="J34" s="20">
        <v>23.248000000000001</v>
      </c>
      <c r="K34" s="20">
        <v>12.382</v>
      </c>
      <c r="L34" s="20">
        <v>7.27</v>
      </c>
      <c r="Q34" s="10">
        <v>20</v>
      </c>
      <c r="R34" s="30">
        <f t="shared" si="15"/>
        <v>260.91999999999996</v>
      </c>
      <c r="S34" s="28">
        <f t="shared" si="15"/>
        <v>183.17000000000002</v>
      </c>
      <c r="T34" s="28">
        <f t="shared" si="15"/>
        <v>213.38</v>
      </c>
      <c r="U34" s="28">
        <f t="shared" si="15"/>
        <v>275.15999999999997</v>
      </c>
      <c r="V34" s="28">
        <f t="shared" si="15"/>
        <v>139.94</v>
      </c>
      <c r="W34" s="28">
        <f t="shared" si="15"/>
        <v>242.39999999999998</v>
      </c>
      <c r="X34" s="28">
        <f t="shared" si="15"/>
        <v>241.19</v>
      </c>
      <c r="Y34" s="28">
        <f t="shared" si="15"/>
        <v>192.47</v>
      </c>
      <c r="Z34" s="28">
        <f t="shared" si="15"/>
        <v>232.48000000000002</v>
      </c>
      <c r="AA34" s="28">
        <f t="shared" si="15"/>
        <v>123.82</v>
      </c>
      <c r="AB34" s="28">
        <f t="shared" si="15"/>
        <v>72.699999999999989</v>
      </c>
    </row>
    <row r="35" spans="1:28">
      <c r="B35" s="20">
        <v>23.792000000000002</v>
      </c>
      <c r="C35" s="20">
        <v>12.315</v>
      </c>
      <c r="D35" s="20">
        <v>12.087</v>
      </c>
      <c r="E35" s="20">
        <v>20.908999999999999</v>
      </c>
      <c r="F35" s="20">
        <v>19.271000000000001</v>
      </c>
      <c r="G35" s="20">
        <v>9.7550000000000008</v>
      </c>
      <c r="H35" s="20">
        <v>19.962</v>
      </c>
      <c r="I35" s="20">
        <v>27.143000000000001</v>
      </c>
      <c r="J35" s="20">
        <v>8.4120000000000008</v>
      </c>
      <c r="K35" s="20">
        <v>9.0180000000000007</v>
      </c>
      <c r="L35" s="20">
        <v>22.821000000000002</v>
      </c>
      <c r="Q35" s="10">
        <v>21</v>
      </c>
      <c r="R35" s="30">
        <f t="shared" si="15"/>
        <v>237.92000000000002</v>
      </c>
      <c r="S35" s="28">
        <f t="shared" si="15"/>
        <v>123.14999999999999</v>
      </c>
      <c r="T35" s="28">
        <f t="shared" si="15"/>
        <v>120.87</v>
      </c>
      <c r="U35" s="28">
        <f t="shared" si="15"/>
        <v>209.08999999999997</v>
      </c>
      <c r="V35" s="28">
        <f t="shared" si="15"/>
        <v>192.71</v>
      </c>
      <c r="W35" s="28">
        <f t="shared" si="15"/>
        <v>97.550000000000011</v>
      </c>
      <c r="X35" s="28">
        <f t="shared" si="15"/>
        <v>199.62</v>
      </c>
      <c r="Y35" s="28">
        <f t="shared" si="15"/>
        <v>271.43</v>
      </c>
      <c r="Z35" s="28">
        <f t="shared" si="15"/>
        <v>84.12</v>
      </c>
      <c r="AA35" s="28">
        <f t="shared" si="15"/>
        <v>90.18</v>
      </c>
      <c r="AB35" s="28">
        <f t="shared" si="15"/>
        <v>228.21</v>
      </c>
    </row>
    <row r="36" spans="1:28">
      <c r="B36" s="20">
        <v>14.106999999999999</v>
      </c>
      <c r="C36" s="20">
        <v>29.62</v>
      </c>
      <c r="D36" s="20">
        <v>18.646999999999998</v>
      </c>
      <c r="E36" s="20">
        <v>21.364000000000001</v>
      </c>
      <c r="F36" s="20">
        <v>19.962</v>
      </c>
      <c r="G36" s="20">
        <v>12.742000000000001</v>
      </c>
      <c r="H36" s="20">
        <v>19.812999999999999</v>
      </c>
      <c r="I36" s="20">
        <v>14.744</v>
      </c>
      <c r="J36" s="20">
        <v>3.5409999999999999</v>
      </c>
      <c r="K36" s="20">
        <v>15.340999999999999</v>
      </c>
      <c r="L36" s="20">
        <v>11.266</v>
      </c>
      <c r="Q36" s="10">
        <v>22</v>
      </c>
      <c r="R36" s="30">
        <f t="shared" si="15"/>
        <v>141.07</v>
      </c>
      <c r="S36" s="28">
        <f t="shared" si="15"/>
        <v>296.2</v>
      </c>
      <c r="T36" s="28">
        <f t="shared" si="15"/>
        <v>186.46999999999997</v>
      </c>
      <c r="U36" s="28">
        <f t="shared" si="15"/>
        <v>213.64000000000001</v>
      </c>
      <c r="V36" s="28">
        <f t="shared" si="15"/>
        <v>199.62</v>
      </c>
      <c r="W36" s="28">
        <f t="shared" si="15"/>
        <v>127.42000000000002</v>
      </c>
      <c r="X36" s="28">
        <f t="shared" si="15"/>
        <v>198.13</v>
      </c>
      <c r="Y36" s="28">
        <f t="shared" si="15"/>
        <v>147.44</v>
      </c>
      <c r="Z36" s="28">
        <f t="shared" si="15"/>
        <v>35.409999999999997</v>
      </c>
      <c r="AA36" s="28">
        <f t="shared" si="15"/>
        <v>153.41</v>
      </c>
      <c r="AB36" s="28">
        <f t="shared" si="15"/>
        <v>112.66</v>
      </c>
    </row>
    <row r="37" spans="1:28">
      <c r="B37" s="20">
        <v>20.978999999999999</v>
      </c>
      <c r="C37" s="20">
        <v>20.141999999999999</v>
      </c>
      <c r="D37" s="20">
        <v>16.765999999999998</v>
      </c>
      <c r="E37" s="20">
        <v>19.327000000000002</v>
      </c>
      <c r="F37" s="20">
        <v>31.033000000000001</v>
      </c>
      <c r="G37" s="20">
        <v>4.7560000000000002</v>
      </c>
      <c r="H37" s="20">
        <v>27.175999999999998</v>
      </c>
      <c r="I37" s="20">
        <v>15.983000000000001</v>
      </c>
      <c r="J37" s="20">
        <v>2.012</v>
      </c>
      <c r="K37" s="20">
        <v>18.065999999999999</v>
      </c>
      <c r="L37" s="20">
        <v>10.239000000000001</v>
      </c>
      <c r="Q37" s="10">
        <v>23</v>
      </c>
      <c r="R37" s="30">
        <f t="shared" si="15"/>
        <v>209.79</v>
      </c>
      <c r="S37" s="28">
        <f t="shared" si="15"/>
        <v>201.42</v>
      </c>
      <c r="T37" s="28">
        <f t="shared" si="15"/>
        <v>167.65999999999997</v>
      </c>
      <c r="U37" s="28">
        <f t="shared" si="15"/>
        <v>193.27</v>
      </c>
      <c r="V37" s="28">
        <f t="shared" si="15"/>
        <v>310.33000000000004</v>
      </c>
      <c r="W37" s="28">
        <f t="shared" si="15"/>
        <v>47.56</v>
      </c>
      <c r="X37" s="28">
        <f t="shared" si="15"/>
        <v>271.76</v>
      </c>
      <c r="Y37" s="28">
        <f t="shared" si="15"/>
        <v>159.83000000000001</v>
      </c>
      <c r="Z37" s="28">
        <f t="shared" si="15"/>
        <v>20.12</v>
      </c>
      <c r="AA37" s="28">
        <f t="shared" si="15"/>
        <v>180.66</v>
      </c>
      <c r="AB37" s="28">
        <f t="shared" si="15"/>
        <v>102.39000000000001</v>
      </c>
    </row>
    <row r="38" spans="1:28">
      <c r="B38" s="20">
        <v>21.364000000000001</v>
      </c>
      <c r="C38" s="20">
        <v>17.638999999999999</v>
      </c>
      <c r="D38" s="20">
        <v>36.534999999999997</v>
      </c>
      <c r="E38" s="20">
        <v>17.763000000000002</v>
      </c>
      <c r="F38" s="20">
        <v>18.442</v>
      </c>
      <c r="G38" s="20">
        <v>17.401</v>
      </c>
      <c r="H38" s="20">
        <v>16.318000000000001</v>
      </c>
      <c r="I38" s="20">
        <v>4.1280000000000001</v>
      </c>
      <c r="J38" s="20">
        <v>22.433</v>
      </c>
      <c r="K38" s="20">
        <v>27.1</v>
      </c>
      <c r="L38" s="20">
        <v>16.911000000000001</v>
      </c>
      <c r="Q38" s="10">
        <v>24</v>
      </c>
      <c r="R38" s="30">
        <f t="shared" si="15"/>
        <v>213.64000000000001</v>
      </c>
      <c r="S38" s="28">
        <f t="shared" si="15"/>
        <v>176.39</v>
      </c>
      <c r="T38" s="28">
        <f t="shared" si="15"/>
        <v>365.34999999999997</v>
      </c>
      <c r="U38" s="28">
        <f t="shared" si="15"/>
        <v>177.63000000000002</v>
      </c>
      <c r="V38" s="28">
        <f t="shared" si="15"/>
        <v>184.42000000000002</v>
      </c>
      <c r="W38" s="28">
        <f t="shared" si="15"/>
        <v>174.01</v>
      </c>
      <c r="X38" s="28">
        <f t="shared" si="15"/>
        <v>163.18</v>
      </c>
      <c r="Y38" s="28">
        <f t="shared" si="15"/>
        <v>41.28</v>
      </c>
      <c r="Z38" s="28">
        <f t="shared" si="15"/>
        <v>224.32999999999998</v>
      </c>
      <c r="AA38" s="28">
        <f t="shared" si="15"/>
        <v>271</v>
      </c>
      <c r="AB38" s="28">
        <f t="shared" si="15"/>
        <v>169.11</v>
      </c>
    </row>
    <row r="39" spans="1:28">
      <c r="B39" s="20">
        <v>14.305</v>
      </c>
      <c r="C39" s="20">
        <v>5.4749999999999996</v>
      </c>
      <c r="D39" s="20">
        <v>30.821000000000002</v>
      </c>
      <c r="E39" s="20">
        <v>11.44</v>
      </c>
      <c r="F39" s="20">
        <v>30.024000000000001</v>
      </c>
      <c r="G39" s="20">
        <v>32.938000000000002</v>
      </c>
      <c r="H39" s="20"/>
      <c r="I39" s="20">
        <v>7.6959999999999997</v>
      </c>
      <c r="J39" s="20">
        <v>25.616</v>
      </c>
      <c r="K39" s="20">
        <v>12.696</v>
      </c>
      <c r="L39" s="20">
        <v>21.861999999999998</v>
      </c>
      <c r="Q39" s="10">
        <v>25</v>
      </c>
      <c r="R39" s="30">
        <f t="shared" si="15"/>
        <v>143.05000000000001</v>
      </c>
      <c r="S39" s="28">
        <f t="shared" si="15"/>
        <v>54.75</v>
      </c>
      <c r="T39" s="28">
        <f t="shared" si="15"/>
        <v>308.21000000000004</v>
      </c>
      <c r="U39" s="28">
        <f t="shared" si="15"/>
        <v>114.39999999999999</v>
      </c>
      <c r="V39" s="28">
        <f t="shared" si="15"/>
        <v>300.24</v>
      </c>
      <c r="W39" s="28">
        <f t="shared" si="15"/>
        <v>329.38</v>
      </c>
      <c r="X39" s="28"/>
      <c r="Y39" s="28">
        <f t="shared" si="15"/>
        <v>76.959999999999994</v>
      </c>
      <c r="Z39" s="28">
        <f t="shared" si="15"/>
        <v>256.15999999999997</v>
      </c>
      <c r="AA39" s="28">
        <f t="shared" si="15"/>
        <v>126.96</v>
      </c>
      <c r="AB39" s="28">
        <f t="shared" si="15"/>
        <v>218.61999999999998</v>
      </c>
    </row>
    <row r="40" spans="1:28">
      <c r="B40" s="20"/>
      <c r="C40" s="20">
        <v>3.492</v>
      </c>
      <c r="D40" s="20">
        <v>24.43</v>
      </c>
      <c r="E40" s="20">
        <v>2.343</v>
      </c>
      <c r="F40" s="20">
        <v>24.507999999999999</v>
      </c>
      <c r="G40" s="20">
        <v>5.1289999999999996</v>
      </c>
      <c r="H40" s="20"/>
      <c r="I40" s="20"/>
      <c r="J40" s="20">
        <v>21.672999999999998</v>
      </c>
      <c r="K40" s="20">
        <v>25.375</v>
      </c>
      <c r="L40" s="20">
        <v>1.391</v>
      </c>
      <c r="Q40" s="10">
        <v>26</v>
      </c>
      <c r="R40" s="30"/>
      <c r="S40" s="28">
        <f t="shared" si="15"/>
        <v>34.92</v>
      </c>
      <c r="T40" s="28">
        <f t="shared" si="15"/>
        <v>244.3</v>
      </c>
      <c r="U40" s="28">
        <f t="shared" si="15"/>
        <v>23.43</v>
      </c>
      <c r="V40" s="28">
        <f t="shared" si="15"/>
        <v>245.07999999999998</v>
      </c>
      <c r="W40" s="28">
        <f t="shared" si="15"/>
        <v>51.289999999999992</v>
      </c>
      <c r="X40" s="28"/>
      <c r="Y40" s="28"/>
      <c r="Z40" s="28">
        <f t="shared" si="15"/>
        <v>216.73</v>
      </c>
      <c r="AA40" s="28">
        <f t="shared" si="15"/>
        <v>253.75</v>
      </c>
      <c r="AB40" s="28">
        <f t="shared" si="15"/>
        <v>13.91</v>
      </c>
    </row>
    <row r="41" spans="1:28">
      <c r="B41" s="20"/>
      <c r="C41" s="20">
        <v>22.49</v>
      </c>
      <c r="D41" s="20"/>
      <c r="E41" s="20"/>
      <c r="F41" s="20"/>
      <c r="G41" s="20">
        <v>22.587</v>
      </c>
      <c r="H41" s="20"/>
      <c r="I41" s="20"/>
      <c r="J41" s="20">
        <v>1.3049999999999999</v>
      </c>
      <c r="K41" s="20"/>
      <c r="L41" s="20">
        <v>12.566000000000001</v>
      </c>
      <c r="Q41" s="10">
        <v>27</v>
      </c>
      <c r="R41" s="30"/>
      <c r="S41" s="28">
        <f t="shared" si="15"/>
        <v>224.89999999999998</v>
      </c>
      <c r="T41" s="28"/>
      <c r="U41" s="28"/>
      <c r="V41" s="28"/>
      <c r="W41" s="28">
        <f t="shared" si="15"/>
        <v>225.87</v>
      </c>
      <c r="X41" s="28"/>
      <c r="Y41" s="28"/>
      <c r="Z41" s="28">
        <f t="shared" si="15"/>
        <v>13.049999999999999</v>
      </c>
      <c r="AA41" s="28"/>
      <c r="AB41" s="28">
        <f t="shared" si="15"/>
        <v>125.66000000000001</v>
      </c>
    </row>
    <row r="42" spans="1:28">
      <c r="B42" s="20"/>
      <c r="C42" s="20"/>
      <c r="D42" s="20"/>
      <c r="E42" s="20"/>
      <c r="F42" s="20"/>
      <c r="G42" s="20">
        <v>9.4949999999999992</v>
      </c>
      <c r="H42" s="20"/>
      <c r="I42" s="20"/>
      <c r="J42" s="20"/>
      <c r="K42" s="20"/>
      <c r="L42" s="20">
        <v>22.724</v>
      </c>
      <c r="Q42" s="10">
        <v>28</v>
      </c>
      <c r="R42" s="30"/>
      <c r="S42" s="28"/>
      <c r="T42" s="28"/>
      <c r="U42" s="28"/>
      <c r="V42" s="28"/>
      <c r="W42" s="28">
        <f t="shared" si="15"/>
        <v>94.949999999999989</v>
      </c>
      <c r="X42" s="28"/>
      <c r="Y42" s="28"/>
      <c r="Z42" s="28"/>
      <c r="AA42" s="28"/>
      <c r="AB42" s="28">
        <f t="shared" si="15"/>
        <v>227.24</v>
      </c>
    </row>
    <row r="43" spans="1:28"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>
        <v>26.904</v>
      </c>
      <c r="Q43" s="10">
        <v>29</v>
      </c>
      <c r="R43" s="30"/>
      <c r="S43" s="28"/>
      <c r="T43" s="28"/>
      <c r="U43" s="28"/>
      <c r="V43" s="28"/>
      <c r="W43" s="28"/>
      <c r="X43" s="28"/>
      <c r="Y43" s="28"/>
      <c r="Z43" s="28"/>
      <c r="AA43" s="28"/>
      <c r="AB43" s="28">
        <f t="shared" si="15"/>
        <v>269.04000000000002</v>
      </c>
    </row>
    <row r="44" spans="1:28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>
        <v>26.88</v>
      </c>
      <c r="Q44" s="10">
        <v>30</v>
      </c>
      <c r="R44" s="30"/>
      <c r="S44" s="28"/>
      <c r="T44" s="28"/>
      <c r="U44" s="28"/>
      <c r="V44" s="28"/>
      <c r="W44" s="28"/>
      <c r="X44" s="28"/>
      <c r="Y44" s="28"/>
      <c r="Z44" s="28"/>
      <c r="AA44" s="28"/>
      <c r="AB44" s="28">
        <f t="shared" si="15"/>
        <v>268.8</v>
      </c>
    </row>
    <row r="45" spans="1:28">
      <c r="A45" s="10" t="s">
        <v>21</v>
      </c>
      <c r="B45" s="20">
        <f>AVERAGE(B15:B44)</f>
        <v>16.299119999999995</v>
      </c>
      <c r="C45" s="20">
        <f t="shared" ref="C45:L45" si="16">AVERAGE(C15:C44)</f>
        <v>15.514962962962965</v>
      </c>
      <c r="D45" s="20">
        <f t="shared" si="16"/>
        <v>20.058884615384613</v>
      </c>
      <c r="E45" s="20">
        <f t="shared" si="16"/>
        <v>20.584769230769229</v>
      </c>
      <c r="F45" s="20">
        <f t="shared" si="16"/>
        <v>21.938115384615383</v>
      </c>
      <c r="G45" s="20">
        <f t="shared" si="16"/>
        <v>19.163607142857149</v>
      </c>
      <c r="H45" s="20">
        <f t="shared" si="16"/>
        <v>17.003999999999998</v>
      </c>
      <c r="I45" s="20">
        <f t="shared" si="16"/>
        <v>20.80996</v>
      </c>
      <c r="J45" s="20">
        <f t="shared" si="16"/>
        <v>15.866037037037037</v>
      </c>
      <c r="K45" s="20">
        <f t="shared" si="16"/>
        <v>20.140807692307696</v>
      </c>
      <c r="L45" s="20">
        <f t="shared" si="16"/>
        <v>17.244200000000003</v>
      </c>
      <c r="Q45" s="10" t="s">
        <v>21</v>
      </c>
      <c r="R45" s="18">
        <f>AVERAGE(R15:R44)</f>
        <v>162.99119999999999</v>
      </c>
      <c r="S45" s="18">
        <f t="shared" ref="S45:AB45" si="17">AVERAGE(S15:S44)</f>
        <v>155.14962962962963</v>
      </c>
      <c r="T45" s="18">
        <f t="shared" si="17"/>
        <v>200.58884615384619</v>
      </c>
      <c r="U45" s="18">
        <f t="shared" si="17"/>
        <v>205.84769230769237</v>
      </c>
      <c r="V45" s="18">
        <f t="shared" si="17"/>
        <v>219.38115384615381</v>
      </c>
      <c r="W45" s="18">
        <f t="shared" si="17"/>
        <v>191.63607142857146</v>
      </c>
      <c r="X45" s="18">
        <f t="shared" si="17"/>
        <v>170.04</v>
      </c>
      <c r="Y45" s="18">
        <f t="shared" si="17"/>
        <v>208.09959999999998</v>
      </c>
      <c r="Z45" s="18">
        <f t="shared" si="17"/>
        <v>158.66037037037034</v>
      </c>
      <c r="AA45" s="18">
        <f t="shared" si="17"/>
        <v>201.40807692307692</v>
      </c>
      <c r="AB45" s="18">
        <f t="shared" si="17"/>
        <v>172.44199999999998</v>
      </c>
    </row>
    <row r="46" spans="1:28">
      <c r="A46" s="10" t="s">
        <v>58</v>
      </c>
      <c r="B46" s="18">
        <f>_xlfn.STDEV.S(B15:B44)</f>
        <v>7.013966598390204</v>
      </c>
      <c r="C46" s="18">
        <f t="shared" ref="C46:L46" si="18">_xlfn.STDEV.S(C15:C44)</f>
        <v>8.843444236275479</v>
      </c>
      <c r="D46" s="18">
        <f t="shared" si="18"/>
        <v>7.8952752926135403</v>
      </c>
      <c r="E46" s="18">
        <f t="shared" si="18"/>
        <v>8.3525451800403676</v>
      </c>
      <c r="F46" s="18">
        <f t="shared" si="18"/>
        <v>7.505593670466971</v>
      </c>
      <c r="G46" s="18">
        <f t="shared" si="18"/>
        <v>8.4016362751077303</v>
      </c>
      <c r="H46" s="18">
        <f t="shared" si="18"/>
        <v>7.6220792210638875</v>
      </c>
      <c r="I46" s="18">
        <f t="shared" si="18"/>
        <v>7.2172514475156442</v>
      </c>
      <c r="J46" s="18">
        <f t="shared" si="18"/>
        <v>7.8376189107970324</v>
      </c>
      <c r="K46" s="18">
        <f t="shared" si="18"/>
        <v>7.8670278810703573</v>
      </c>
      <c r="L46" s="18">
        <f t="shared" si="18"/>
        <v>8.2970303927327436</v>
      </c>
      <c r="Q46" s="43" t="s">
        <v>90</v>
      </c>
      <c r="R46" s="44">
        <f>MEDIAN(R16:R44)</f>
        <v>163.08499999999998</v>
      </c>
      <c r="S46" s="44">
        <f t="shared" ref="S46:AB46" si="19">MEDIAN(S16:S44)</f>
        <v>182.53</v>
      </c>
      <c r="T46" s="44">
        <f t="shared" si="19"/>
        <v>213.38</v>
      </c>
      <c r="U46" s="44">
        <f t="shared" si="19"/>
        <v>213.64000000000001</v>
      </c>
      <c r="V46" s="44">
        <f t="shared" si="19"/>
        <v>233.56</v>
      </c>
      <c r="W46" s="44">
        <f t="shared" si="19"/>
        <v>224.05</v>
      </c>
      <c r="X46" s="44">
        <f t="shared" si="19"/>
        <v>192.56</v>
      </c>
      <c r="Y46" s="44">
        <f t="shared" si="19"/>
        <v>204.61</v>
      </c>
      <c r="Z46" s="44">
        <f t="shared" si="19"/>
        <v>165.64</v>
      </c>
      <c r="AA46" s="44">
        <f t="shared" si="19"/>
        <v>189.62</v>
      </c>
      <c r="AB46" s="44">
        <f t="shared" si="19"/>
        <v>188.45</v>
      </c>
    </row>
    <row r="47" spans="1:28">
      <c r="Q47" s="41" t="s">
        <v>86</v>
      </c>
      <c r="R47" s="44">
        <f>MIN(R16:R44)</f>
        <v>25.099999999999998</v>
      </c>
      <c r="S47" s="44">
        <f t="shared" ref="S47:AB47" si="20">MIN(S16:S44)</f>
        <v>12.059999999999999</v>
      </c>
      <c r="T47" s="44">
        <f t="shared" si="20"/>
        <v>21.78</v>
      </c>
      <c r="U47" s="44">
        <f t="shared" si="20"/>
        <v>23.43</v>
      </c>
      <c r="V47" s="44">
        <f t="shared" si="20"/>
        <v>71.040000000000006</v>
      </c>
      <c r="W47" s="44">
        <f t="shared" si="20"/>
        <v>22.31</v>
      </c>
      <c r="X47" s="44">
        <f t="shared" si="20"/>
        <v>22.189999999999998</v>
      </c>
      <c r="Y47" s="44">
        <f t="shared" si="20"/>
        <v>41.28</v>
      </c>
      <c r="Z47" s="44">
        <f t="shared" si="20"/>
        <v>13.049999999999999</v>
      </c>
      <c r="AA47" s="44">
        <f t="shared" si="20"/>
        <v>90.18</v>
      </c>
      <c r="AB47" s="44">
        <f t="shared" si="20"/>
        <v>7.9700000000000006</v>
      </c>
    </row>
    <row r="48" spans="1:28">
      <c r="Q48" s="41" t="s">
        <v>23</v>
      </c>
      <c r="R48" s="44">
        <f>MAX(R16:R44)</f>
        <v>261.90000000000003</v>
      </c>
      <c r="S48" s="44">
        <f t="shared" ref="S48:AB48" si="21">MAX(S16:S44)</f>
        <v>296.2</v>
      </c>
      <c r="T48" s="44">
        <f t="shared" si="21"/>
        <v>365.34999999999997</v>
      </c>
      <c r="U48" s="44">
        <f t="shared" si="21"/>
        <v>340.28</v>
      </c>
      <c r="V48" s="44">
        <f t="shared" si="21"/>
        <v>346.36</v>
      </c>
      <c r="W48" s="44">
        <f t="shared" si="21"/>
        <v>329.38</v>
      </c>
      <c r="X48" s="44">
        <f t="shared" si="21"/>
        <v>298.90999999999997</v>
      </c>
      <c r="Y48" s="44">
        <f t="shared" si="21"/>
        <v>315.07</v>
      </c>
      <c r="Z48" s="44">
        <f t="shared" si="21"/>
        <v>290.91999999999996</v>
      </c>
      <c r="AA48" s="44">
        <f t="shared" si="21"/>
        <v>320.25</v>
      </c>
      <c r="AB48" s="44">
        <f t="shared" si="21"/>
        <v>293.13</v>
      </c>
    </row>
    <row r="49" spans="17:28">
      <c r="Q49" s="41" t="s">
        <v>87</v>
      </c>
      <c r="R49" s="41">
        <f>_xlfn.PERCENTILE.EXC(R16:R44, 0.25)</f>
        <v>121.24249999999999</v>
      </c>
      <c r="S49" s="41">
        <f t="shared" ref="S49:AB49" si="22">_xlfn.PERCENTILE.EXC(S16:S44, 0.25)</f>
        <v>60.074999999999996</v>
      </c>
      <c r="T49" s="41">
        <f t="shared" si="22"/>
        <v>139.51</v>
      </c>
      <c r="U49" s="41">
        <f t="shared" si="22"/>
        <v>173.67500000000001</v>
      </c>
      <c r="V49" s="41">
        <f t="shared" si="22"/>
        <v>178.995</v>
      </c>
      <c r="W49" s="41">
        <f t="shared" si="22"/>
        <v>102.08</v>
      </c>
      <c r="X49" s="41">
        <f t="shared" si="22"/>
        <v>118.25</v>
      </c>
      <c r="Y49" s="41">
        <f t="shared" si="22"/>
        <v>154.31</v>
      </c>
      <c r="Z49" s="41">
        <f t="shared" si="22"/>
        <v>93.075000000000003</v>
      </c>
      <c r="AA49" s="41">
        <f t="shared" si="22"/>
        <v>149.01499999999999</v>
      </c>
      <c r="AB49" s="41">
        <f t="shared" si="22"/>
        <v>107.52500000000001</v>
      </c>
    </row>
    <row r="50" spans="17:28">
      <c r="Q50" s="41" t="s">
        <v>88</v>
      </c>
      <c r="R50" s="41">
        <f>_xlfn.PERCENTILE.EXC(R16:R44, 0.75)</f>
        <v>225.7175</v>
      </c>
      <c r="S50" s="41">
        <f t="shared" ref="S50:AB50" si="23">_xlfn.PERCENTILE.EXC(S16:S44, 0.75)</f>
        <v>213.005</v>
      </c>
      <c r="T50" s="41">
        <f t="shared" si="23"/>
        <v>260.14</v>
      </c>
      <c r="U50" s="41">
        <f t="shared" si="23"/>
        <v>273.245</v>
      </c>
      <c r="V50" s="41">
        <f t="shared" si="23"/>
        <v>279.44000000000005</v>
      </c>
      <c r="W50" s="41">
        <f t="shared" si="23"/>
        <v>244.8</v>
      </c>
      <c r="X50" s="41">
        <f t="shared" si="23"/>
        <v>229.08999999999997</v>
      </c>
      <c r="Y50" s="41">
        <f t="shared" si="23"/>
        <v>273.23</v>
      </c>
      <c r="Z50" s="41">
        <f t="shared" si="23"/>
        <v>209.14750000000001</v>
      </c>
      <c r="AA50" s="41">
        <f t="shared" si="23"/>
        <v>278.51499999999999</v>
      </c>
      <c r="AB50" s="41">
        <f t="shared" si="23"/>
        <v>241.51499999999999</v>
      </c>
    </row>
    <row r="51" spans="17:28" ht="15" thickBot="1">
      <c r="Q51" s="42" t="s">
        <v>89</v>
      </c>
      <c r="R51" s="42">
        <f>R50-R49</f>
        <v>104.47500000000001</v>
      </c>
      <c r="S51" s="42">
        <f t="shared" ref="S51:AB51" si="24">S50-S49</f>
        <v>152.93</v>
      </c>
      <c r="T51" s="42">
        <f t="shared" si="24"/>
        <v>120.63</v>
      </c>
      <c r="U51" s="42">
        <f t="shared" si="24"/>
        <v>99.57</v>
      </c>
      <c r="V51" s="42">
        <f t="shared" si="24"/>
        <v>100.44500000000005</v>
      </c>
      <c r="W51" s="42">
        <f t="shared" si="24"/>
        <v>142.72000000000003</v>
      </c>
      <c r="X51" s="42">
        <f t="shared" si="24"/>
        <v>110.83999999999997</v>
      </c>
      <c r="Y51" s="45">
        <f t="shared" si="24"/>
        <v>118.92000000000002</v>
      </c>
      <c r="Z51" s="42">
        <f t="shared" si="24"/>
        <v>116.07250000000001</v>
      </c>
      <c r="AA51" s="42">
        <f t="shared" si="24"/>
        <v>129.5</v>
      </c>
      <c r="AB51" s="42">
        <f t="shared" si="24"/>
        <v>133.98999999999998</v>
      </c>
    </row>
  </sheetData>
  <mergeCells count="3">
    <mergeCell ref="B13:L13"/>
    <mergeCell ref="N2:X2"/>
    <mergeCell ref="R13:AB13"/>
  </mergeCells>
  <phoneticPr fontId="6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C14F5-C150-4E22-9F1D-E6F4C8AD55C1}">
  <dimension ref="A2:AB46"/>
  <sheetViews>
    <sheetView topLeftCell="J32" zoomScale="55" zoomScaleNormal="55" workbookViewId="0">
      <selection activeCell="AF58" sqref="AF58"/>
    </sheetView>
  </sheetViews>
  <sheetFormatPr baseColWidth="10" defaultColWidth="9" defaultRowHeight="14.4"/>
  <cols>
    <col min="1" max="1" width="20.88671875" style="10" customWidth="1"/>
    <col min="2" max="2" width="16.44140625" style="10" customWidth="1"/>
    <col min="3" max="3" width="14.33203125" style="10" customWidth="1"/>
    <col min="4" max="4" width="11.21875" style="10" customWidth="1"/>
    <col min="5" max="5" width="12.44140625" style="10" customWidth="1"/>
    <col min="6" max="6" width="13.5546875" style="10" customWidth="1"/>
    <col min="7" max="7" width="13.44140625" style="10" customWidth="1"/>
    <col min="8" max="8" width="14.109375" style="10" customWidth="1"/>
    <col min="9" max="9" width="12.21875" style="10" customWidth="1"/>
    <col min="10" max="10" width="11.33203125" style="10" customWidth="1"/>
    <col min="11" max="11" width="13.33203125" style="10" customWidth="1"/>
    <col min="12" max="12" width="10.77734375" style="10" customWidth="1"/>
    <col min="13" max="13" width="9" style="10"/>
    <col min="14" max="14" width="18" style="10" customWidth="1"/>
    <col min="15" max="16384" width="9" style="10"/>
  </cols>
  <sheetData>
    <row r="2" spans="1:28">
      <c r="N2" s="47" t="s">
        <v>39</v>
      </c>
      <c r="O2" s="47"/>
      <c r="P2" s="47"/>
      <c r="Q2" s="47"/>
      <c r="R2" s="47"/>
      <c r="S2" s="47"/>
      <c r="T2" s="47"/>
      <c r="U2" s="47"/>
      <c r="V2" s="47"/>
      <c r="W2" s="47"/>
      <c r="X2" s="47"/>
    </row>
    <row r="3" spans="1:28" ht="28.8">
      <c r="A3" s="12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  <c r="N3" s="14" t="s">
        <v>28</v>
      </c>
      <c r="O3" s="14" t="s">
        <v>29</v>
      </c>
      <c r="P3" s="14" t="s">
        <v>30</v>
      </c>
      <c r="Q3" s="14" t="s">
        <v>31</v>
      </c>
      <c r="R3" s="14" t="s">
        <v>32</v>
      </c>
      <c r="S3" s="14" t="s">
        <v>33</v>
      </c>
      <c r="T3" s="14" t="s">
        <v>34</v>
      </c>
      <c r="U3" s="14" t="s">
        <v>35</v>
      </c>
      <c r="V3" s="14" t="s">
        <v>36</v>
      </c>
      <c r="W3" s="14" t="s">
        <v>37</v>
      </c>
      <c r="X3" s="14" t="s">
        <v>38</v>
      </c>
    </row>
    <row r="4" spans="1:28">
      <c r="A4" s="17" t="s">
        <v>40</v>
      </c>
      <c r="B4" s="11">
        <v>4348.7</v>
      </c>
      <c r="C4" s="11">
        <v>4479.3999999999996</v>
      </c>
      <c r="D4" s="11">
        <v>4526.8</v>
      </c>
      <c r="E4" s="11">
        <v>4346.3999999999996</v>
      </c>
      <c r="F4" s="11">
        <v>4577.3</v>
      </c>
      <c r="G4" s="11">
        <v>4405.5</v>
      </c>
      <c r="H4" s="11">
        <v>3910.2</v>
      </c>
      <c r="I4" s="11">
        <v>4133.3</v>
      </c>
      <c r="J4" s="11">
        <v>4385.5</v>
      </c>
      <c r="K4" s="11">
        <v>4510.3999999999996</v>
      </c>
      <c r="L4" s="11">
        <v>3786</v>
      </c>
      <c r="N4" s="18">
        <f t="shared" ref="N4:X4" si="0">(B5/30)*100</f>
        <v>20</v>
      </c>
      <c r="O4" s="18">
        <f t="shared" si="0"/>
        <v>0</v>
      </c>
      <c r="P4" s="18">
        <f t="shared" si="0"/>
        <v>10</v>
      </c>
      <c r="Q4" s="18">
        <f t="shared" si="0"/>
        <v>10</v>
      </c>
      <c r="R4" s="18">
        <f t="shared" si="0"/>
        <v>10</v>
      </c>
      <c r="S4" s="18">
        <f t="shared" si="0"/>
        <v>13.333333333333334</v>
      </c>
      <c r="T4" s="18">
        <f t="shared" si="0"/>
        <v>13.333333333333334</v>
      </c>
      <c r="U4" s="18">
        <f t="shared" si="0"/>
        <v>6.666666666666667</v>
      </c>
      <c r="V4" s="18">
        <f t="shared" si="0"/>
        <v>6.666666666666667</v>
      </c>
      <c r="W4" s="18">
        <f t="shared" si="0"/>
        <v>10</v>
      </c>
      <c r="X4" s="18">
        <f t="shared" si="0"/>
        <v>33.333333333333329</v>
      </c>
    </row>
    <row r="5" spans="1:28">
      <c r="A5" s="17" t="s">
        <v>41</v>
      </c>
      <c r="B5" s="11">
        <v>6</v>
      </c>
      <c r="C5" s="11">
        <v>0</v>
      </c>
      <c r="D5" s="11">
        <v>3</v>
      </c>
      <c r="E5" s="11">
        <v>3</v>
      </c>
      <c r="F5" s="11">
        <v>3</v>
      </c>
      <c r="G5" s="11">
        <v>4</v>
      </c>
      <c r="H5" s="11">
        <v>4</v>
      </c>
      <c r="I5" s="11">
        <v>2</v>
      </c>
      <c r="J5" s="11">
        <v>2</v>
      </c>
      <c r="K5" s="11">
        <v>3</v>
      </c>
      <c r="L5" s="11">
        <v>10</v>
      </c>
      <c r="N5" s="10">
        <v>20</v>
      </c>
      <c r="O5" s="10">
        <v>0</v>
      </c>
      <c r="P5" s="10">
        <v>10</v>
      </c>
      <c r="Q5" s="10">
        <v>10</v>
      </c>
      <c r="R5" s="10">
        <v>10</v>
      </c>
      <c r="S5" s="10">
        <v>13.333333333333334</v>
      </c>
      <c r="T5" s="10">
        <v>13.333333333333334</v>
      </c>
      <c r="U5" s="10">
        <v>6.666666666666667</v>
      </c>
      <c r="V5" s="10">
        <v>6.666666666666667</v>
      </c>
      <c r="W5" s="10">
        <v>10</v>
      </c>
      <c r="X5" s="10">
        <v>33.333333333333329</v>
      </c>
    </row>
    <row r="6" spans="1:28">
      <c r="A6" s="17" t="s">
        <v>42</v>
      </c>
      <c r="B6" s="11">
        <v>5966.7</v>
      </c>
      <c r="C6" s="11">
        <v>0</v>
      </c>
      <c r="D6" s="11">
        <v>2946.5</v>
      </c>
      <c r="E6" s="11">
        <v>3523.9</v>
      </c>
      <c r="F6" s="11">
        <v>2126.6999999999998</v>
      </c>
      <c r="G6" s="11">
        <v>1513.1</v>
      </c>
      <c r="H6" s="11">
        <v>2686</v>
      </c>
      <c r="I6" s="11">
        <v>1733.1</v>
      </c>
      <c r="J6" s="11">
        <v>2645.6</v>
      </c>
      <c r="K6" s="11">
        <v>2966.9</v>
      </c>
      <c r="L6" s="11">
        <v>8077</v>
      </c>
    </row>
    <row r="7" spans="1:28">
      <c r="A7" s="17" t="s">
        <v>43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8">
      <c r="A8" s="17" t="s">
        <v>44</v>
      </c>
      <c r="B8" s="11">
        <v>709.1</v>
      </c>
      <c r="C8" s="11"/>
      <c r="D8" s="11">
        <v>497.2</v>
      </c>
      <c r="E8" s="11">
        <v>392.4</v>
      </c>
      <c r="F8" s="11">
        <v>287.2</v>
      </c>
      <c r="G8" s="11">
        <v>375.6</v>
      </c>
      <c r="H8" s="11">
        <v>399.1</v>
      </c>
      <c r="I8" s="11">
        <v>249.4</v>
      </c>
      <c r="J8" s="11">
        <v>468.7</v>
      </c>
      <c r="K8" s="11">
        <v>304.89999999999998</v>
      </c>
      <c r="L8" s="11">
        <v>929.7</v>
      </c>
    </row>
    <row r="9" spans="1:28">
      <c r="A9" s="17" t="s">
        <v>45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R9" s="25"/>
    </row>
    <row r="10" spans="1:28">
      <c r="A10" s="17" t="s">
        <v>46</v>
      </c>
      <c r="B10" s="20">
        <f>AVERAGE(B15:B20)</f>
        <v>18.783166666666666</v>
      </c>
      <c r="C10" s="20">
        <v>0</v>
      </c>
      <c r="D10" s="20">
        <f>AVERAGE(D15:D17)</f>
        <v>10.371666666666666</v>
      </c>
      <c r="E10" s="20">
        <f t="shared" ref="E10:K10" si="1">AVERAGE(E15:E17)</f>
        <v>20.535333333333334</v>
      </c>
      <c r="F10" s="20">
        <f t="shared" si="1"/>
        <v>16.40133333333333</v>
      </c>
      <c r="G10" s="20">
        <f>AVERAGE(G15:G18)</f>
        <v>13.032499999999999</v>
      </c>
      <c r="H10" s="20">
        <f>AVERAGE(H15:H18)</f>
        <v>12.696999999999999</v>
      </c>
      <c r="I10" s="20">
        <f>AVERAGE(I15:I16)</f>
        <v>16.741</v>
      </c>
      <c r="J10" s="20">
        <f>AVERAGE(J15:J16)</f>
        <v>18.762499999999999</v>
      </c>
      <c r="K10" s="20">
        <f t="shared" si="1"/>
        <v>19.202666666666669</v>
      </c>
      <c r="L10" s="20">
        <f>AVERAGE(L15:L24)</f>
        <v>19.907699999999998</v>
      </c>
    </row>
    <row r="11" spans="1:28">
      <c r="A11" s="17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</row>
    <row r="12" spans="1:28">
      <c r="A12" s="17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  <row r="13" spans="1:28">
      <c r="B13" s="46" t="s">
        <v>47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N13" s="48" t="s">
        <v>83</v>
      </c>
      <c r="O13" s="48"/>
      <c r="P13" s="48"/>
      <c r="Q13" s="48"/>
      <c r="R13" s="48"/>
      <c r="S13" s="48"/>
      <c r="T13" s="48"/>
      <c r="U13" s="48"/>
      <c r="V13" s="48"/>
      <c r="W13" s="48"/>
      <c r="X13" s="48"/>
    </row>
    <row r="14" spans="1:28" ht="28.8">
      <c r="B14" s="13" t="s">
        <v>10</v>
      </c>
      <c r="C14" s="13" t="s">
        <v>69</v>
      </c>
      <c r="D14" s="13" t="s">
        <v>70</v>
      </c>
      <c r="E14" s="14" t="s">
        <v>71</v>
      </c>
      <c r="F14" s="13" t="s">
        <v>72</v>
      </c>
      <c r="G14" s="14" t="s">
        <v>73</v>
      </c>
      <c r="H14" s="14" t="s">
        <v>74</v>
      </c>
      <c r="I14" s="14" t="s">
        <v>68</v>
      </c>
      <c r="J14" s="14" t="s">
        <v>75</v>
      </c>
      <c r="K14" s="14" t="s">
        <v>76</v>
      </c>
      <c r="L14" s="13" t="s">
        <v>77</v>
      </c>
      <c r="N14" s="22" t="s">
        <v>79</v>
      </c>
      <c r="O14" s="22" t="s">
        <v>78</v>
      </c>
      <c r="R14" s="14" t="s">
        <v>10</v>
      </c>
      <c r="S14" s="14" t="s">
        <v>82</v>
      </c>
      <c r="T14" s="14" t="s">
        <v>70</v>
      </c>
      <c r="U14" s="14" t="s">
        <v>71</v>
      </c>
      <c r="V14" s="14" t="s">
        <v>72</v>
      </c>
      <c r="W14" s="14" t="s">
        <v>73</v>
      </c>
      <c r="X14" s="14" t="s">
        <v>74</v>
      </c>
      <c r="Y14" s="14" t="s">
        <v>68</v>
      </c>
      <c r="Z14" s="14" t="s">
        <v>75</v>
      </c>
      <c r="AA14" s="14" t="s">
        <v>76</v>
      </c>
      <c r="AB14" s="13" t="s">
        <v>77</v>
      </c>
    </row>
    <row r="15" spans="1:28">
      <c r="B15" s="20">
        <v>25.478999999999999</v>
      </c>
      <c r="C15" s="20"/>
      <c r="D15" s="20">
        <v>18.992999999999999</v>
      </c>
      <c r="E15" s="20">
        <v>14.516</v>
      </c>
      <c r="F15" s="20">
        <v>33.845999999999997</v>
      </c>
      <c r="G15" s="20">
        <v>19.742999999999999</v>
      </c>
      <c r="H15" s="20">
        <v>23.852</v>
      </c>
      <c r="I15" s="20">
        <v>14.287000000000001</v>
      </c>
      <c r="J15" s="20">
        <v>24.469000000000001</v>
      </c>
      <c r="K15" s="20">
        <v>25.456</v>
      </c>
      <c r="L15" s="20">
        <v>16.334</v>
      </c>
      <c r="N15" s="22" t="s">
        <v>10</v>
      </c>
      <c r="O15" s="24">
        <f>N5</f>
        <v>20</v>
      </c>
      <c r="Q15" s="10">
        <v>1</v>
      </c>
      <c r="R15" s="30">
        <f t="shared" ref="R15:R20" si="2">B15*10</f>
        <v>254.79</v>
      </c>
      <c r="S15" s="28">
        <v>0</v>
      </c>
      <c r="T15" s="28">
        <f t="shared" ref="T15:AB16" si="3">D15*10</f>
        <v>189.92999999999998</v>
      </c>
      <c r="U15" s="28">
        <f t="shared" si="3"/>
        <v>145.16</v>
      </c>
      <c r="V15" s="28">
        <f t="shared" si="3"/>
        <v>338.46</v>
      </c>
      <c r="W15" s="28">
        <f t="shared" si="3"/>
        <v>197.42999999999998</v>
      </c>
      <c r="X15" s="28">
        <f t="shared" si="3"/>
        <v>238.52</v>
      </c>
      <c r="Y15" s="28">
        <f t="shared" si="3"/>
        <v>142.87</v>
      </c>
      <c r="Z15" s="28">
        <f t="shared" si="3"/>
        <v>244.69</v>
      </c>
      <c r="AA15" s="28">
        <f t="shared" si="3"/>
        <v>254.56</v>
      </c>
      <c r="AB15" s="28">
        <f t="shared" si="3"/>
        <v>163.34</v>
      </c>
    </row>
    <row r="16" spans="1:28">
      <c r="B16" s="20">
        <v>22.068000000000001</v>
      </c>
      <c r="C16" s="20"/>
      <c r="D16" s="20">
        <v>8.125</v>
      </c>
      <c r="E16" s="20">
        <v>22.544</v>
      </c>
      <c r="F16" s="20">
        <v>3.577</v>
      </c>
      <c r="G16" s="20">
        <v>2.069</v>
      </c>
      <c r="H16" s="20">
        <v>4.2699999999999996</v>
      </c>
      <c r="I16" s="20">
        <v>19.195</v>
      </c>
      <c r="J16" s="20">
        <v>13.055999999999999</v>
      </c>
      <c r="K16" s="20">
        <v>20.600999999999999</v>
      </c>
      <c r="L16" s="20">
        <v>9.8659999999999997</v>
      </c>
      <c r="N16" s="22" t="s">
        <v>80</v>
      </c>
      <c r="O16" s="24">
        <f>O5</f>
        <v>0</v>
      </c>
      <c r="Q16" s="10">
        <v>2</v>
      </c>
      <c r="R16" s="30">
        <f t="shared" si="2"/>
        <v>220.68</v>
      </c>
      <c r="S16" s="28">
        <v>0</v>
      </c>
      <c r="T16" s="28">
        <f t="shared" si="3"/>
        <v>81.25</v>
      </c>
      <c r="U16" s="28">
        <f t="shared" si="3"/>
        <v>225.44</v>
      </c>
      <c r="V16" s="28">
        <f t="shared" si="3"/>
        <v>35.769999999999996</v>
      </c>
      <c r="W16" s="28">
        <f t="shared" si="3"/>
        <v>20.689999999999998</v>
      </c>
      <c r="X16" s="28">
        <f t="shared" si="3"/>
        <v>42.699999999999996</v>
      </c>
      <c r="Y16" s="28">
        <f t="shared" si="3"/>
        <v>191.95</v>
      </c>
      <c r="Z16" s="28">
        <f t="shared" si="3"/>
        <v>130.56</v>
      </c>
      <c r="AA16" s="28">
        <f t="shared" si="3"/>
        <v>206.01</v>
      </c>
      <c r="AB16" s="28">
        <f t="shared" si="3"/>
        <v>98.66</v>
      </c>
    </row>
    <row r="17" spans="1:28">
      <c r="B17" s="20">
        <v>28.18</v>
      </c>
      <c r="C17" s="20"/>
      <c r="D17" s="20">
        <v>3.9969999999999999</v>
      </c>
      <c r="E17" s="20">
        <v>24.545999999999999</v>
      </c>
      <c r="F17" s="20">
        <v>11.781000000000001</v>
      </c>
      <c r="G17" s="20">
        <v>19.280999999999999</v>
      </c>
      <c r="H17" s="20">
        <v>12.032999999999999</v>
      </c>
      <c r="I17" s="20"/>
      <c r="J17" s="20"/>
      <c r="K17" s="20">
        <v>11.551</v>
      </c>
      <c r="L17" s="20">
        <v>36.625999999999998</v>
      </c>
      <c r="N17" s="10" t="s">
        <v>70</v>
      </c>
      <c r="O17" s="24">
        <f>P5</f>
        <v>10</v>
      </c>
      <c r="Q17" s="10">
        <v>3</v>
      </c>
      <c r="R17" s="30">
        <f t="shared" si="2"/>
        <v>281.8</v>
      </c>
      <c r="S17" s="28"/>
      <c r="T17" s="28">
        <f>D17*10</f>
        <v>39.97</v>
      </c>
      <c r="U17" s="28">
        <f>E17*10</f>
        <v>245.45999999999998</v>
      </c>
      <c r="V17" s="28">
        <f>F17*10</f>
        <v>117.81</v>
      </c>
      <c r="W17" s="28">
        <f>G17*10</f>
        <v>192.81</v>
      </c>
      <c r="X17" s="28">
        <f>H17*10</f>
        <v>120.33</v>
      </c>
      <c r="Y17" s="28"/>
      <c r="Z17" s="28"/>
      <c r="AA17" s="28">
        <f>K17*10</f>
        <v>115.51</v>
      </c>
      <c r="AB17" s="28">
        <f>L17*10</f>
        <v>366.26</v>
      </c>
    </row>
    <row r="18" spans="1:28">
      <c r="B18" s="20">
        <v>17.207000000000001</v>
      </c>
      <c r="C18" s="20"/>
      <c r="D18" s="20"/>
      <c r="E18" s="20"/>
      <c r="F18" s="20"/>
      <c r="G18" s="20">
        <v>11.037000000000001</v>
      </c>
      <c r="H18" s="20">
        <v>10.632999999999999</v>
      </c>
      <c r="I18" s="20"/>
      <c r="J18" s="20"/>
      <c r="K18" s="20"/>
      <c r="L18" s="20">
        <v>21.587</v>
      </c>
      <c r="N18" s="10" t="s">
        <v>71</v>
      </c>
      <c r="O18" s="24">
        <f>Q5</f>
        <v>10</v>
      </c>
      <c r="Q18" s="10">
        <v>4</v>
      </c>
      <c r="R18" s="30">
        <f t="shared" si="2"/>
        <v>172.07</v>
      </c>
      <c r="S18" s="28"/>
      <c r="T18" s="28"/>
      <c r="U18" s="28"/>
      <c r="V18" s="28"/>
      <c r="W18" s="28">
        <f>G18*10</f>
        <v>110.37</v>
      </c>
      <c r="X18" s="28">
        <f>H18*10</f>
        <v>106.32999999999998</v>
      </c>
      <c r="Y18" s="28"/>
      <c r="Z18" s="28"/>
      <c r="AA18" s="28"/>
      <c r="AB18" s="28">
        <f t="shared" ref="AB18:AB24" si="4">L18*10</f>
        <v>215.87</v>
      </c>
    </row>
    <row r="19" spans="1:28">
      <c r="B19" s="20">
        <v>4.0049999999999999</v>
      </c>
      <c r="C19" s="20"/>
      <c r="D19" s="20"/>
      <c r="E19" s="20"/>
      <c r="F19" s="20"/>
      <c r="G19" s="20"/>
      <c r="H19" s="20"/>
      <c r="I19" s="20"/>
      <c r="J19" s="20"/>
      <c r="K19" s="20"/>
      <c r="L19" s="20">
        <v>16.431000000000001</v>
      </c>
      <c r="N19" s="10" t="s">
        <v>72</v>
      </c>
      <c r="O19" s="24">
        <f>R5</f>
        <v>10</v>
      </c>
      <c r="Q19" s="10">
        <v>5</v>
      </c>
      <c r="R19" s="30">
        <f t="shared" si="2"/>
        <v>40.049999999999997</v>
      </c>
      <c r="S19" s="28"/>
      <c r="T19" s="28"/>
      <c r="U19" s="28"/>
      <c r="V19" s="28"/>
      <c r="W19" s="28"/>
      <c r="X19" s="28"/>
      <c r="Y19" s="28"/>
      <c r="Z19" s="28"/>
      <c r="AA19" s="28"/>
      <c r="AB19" s="28">
        <f t="shared" si="4"/>
        <v>164.31</v>
      </c>
    </row>
    <row r="20" spans="1:28">
      <c r="B20" s="20">
        <v>15.76</v>
      </c>
      <c r="C20" s="20"/>
      <c r="D20" s="20"/>
      <c r="E20" s="20"/>
      <c r="F20" s="20"/>
      <c r="G20" s="20"/>
      <c r="H20" s="20"/>
      <c r="I20" s="20"/>
      <c r="J20" s="20"/>
      <c r="K20" s="20"/>
      <c r="L20" s="20">
        <v>16.920000000000002</v>
      </c>
      <c r="N20" s="10" t="s">
        <v>73</v>
      </c>
      <c r="O20" s="24">
        <f>S5</f>
        <v>13.333333333333334</v>
      </c>
      <c r="Q20" s="10">
        <v>6</v>
      </c>
      <c r="R20" s="30">
        <f t="shared" si="2"/>
        <v>157.6</v>
      </c>
      <c r="S20" s="28"/>
      <c r="T20" s="28"/>
      <c r="U20" s="28"/>
      <c r="V20" s="28"/>
      <c r="W20" s="28"/>
      <c r="X20" s="28"/>
      <c r="Y20" s="28"/>
      <c r="Z20" s="28"/>
      <c r="AA20" s="28"/>
      <c r="AB20" s="28">
        <f t="shared" si="4"/>
        <v>169.20000000000002</v>
      </c>
    </row>
    <row r="21" spans="1:28"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>
        <v>12.246</v>
      </c>
      <c r="N21" s="10" t="s">
        <v>74</v>
      </c>
      <c r="O21" s="24">
        <f>T5</f>
        <v>13.333333333333334</v>
      </c>
      <c r="Q21" s="10">
        <v>7</v>
      </c>
      <c r="R21" s="30"/>
      <c r="S21" s="28"/>
      <c r="T21" s="28"/>
      <c r="U21" s="28"/>
      <c r="V21" s="28"/>
      <c r="W21" s="28"/>
      <c r="X21" s="28"/>
      <c r="Y21" s="28"/>
      <c r="Z21" s="28"/>
      <c r="AA21" s="28"/>
      <c r="AB21" s="28">
        <f t="shared" si="4"/>
        <v>122.46000000000001</v>
      </c>
    </row>
    <row r="22" spans="1:28"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>
        <v>12.298</v>
      </c>
      <c r="N22" s="10" t="s">
        <v>68</v>
      </c>
      <c r="O22" s="24">
        <f>U5</f>
        <v>6.666666666666667</v>
      </c>
      <c r="Q22" s="10">
        <v>8</v>
      </c>
      <c r="R22" s="30"/>
      <c r="S22" s="28"/>
      <c r="T22" s="28"/>
      <c r="U22" s="28"/>
      <c r="V22" s="28"/>
      <c r="W22" s="28"/>
      <c r="X22" s="28"/>
      <c r="Y22" s="28"/>
      <c r="Z22" s="28"/>
      <c r="AA22" s="28"/>
      <c r="AB22" s="28">
        <f t="shared" si="4"/>
        <v>122.98</v>
      </c>
    </row>
    <row r="23" spans="1:28"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>
        <v>17.753</v>
      </c>
      <c r="N23" s="10" t="s">
        <v>75</v>
      </c>
      <c r="O23" s="24">
        <f>V5</f>
        <v>6.666666666666667</v>
      </c>
      <c r="Q23" s="10">
        <v>9</v>
      </c>
      <c r="R23" s="30"/>
      <c r="S23" s="28"/>
      <c r="T23" s="28"/>
      <c r="U23" s="28"/>
      <c r="V23" s="28"/>
      <c r="W23" s="28"/>
      <c r="X23" s="28"/>
      <c r="Y23" s="28"/>
      <c r="Z23" s="28"/>
      <c r="AA23" s="28"/>
      <c r="AB23" s="28">
        <f t="shared" si="4"/>
        <v>177.53</v>
      </c>
    </row>
    <row r="24" spans="1:28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>
        <v>39.015999999999998</v>
      </c>
      <c r="N24" s="10" t="s">
        <v>76</v>
      </c>
      <c r="O24" s="24">
        <f>W5</f>
        <v>10</v>
      </c>
      <c r="Q24" s="10">
        <v>10</v>
      </c>
      <c r="R24" s="30"/>
      <c r="S24" s="28"/>
      <c r="T24" s="28"/>
      <c r="U24" s="28"/>
      <c r="V24" s="28"/>
      <c r="W24" s="28"/>
      <c r="X24" s="28"/>
      <c r="Y24" s="28"/>
      <c r="Z24" s="28"/>
      <c r="AA24" s="28"/>
      <c r="AB24" s="28">
        <f t="shared" si="4"/>
        <v>390.15999999999997</v>
      </c>
    </row>
    <row r="25" spans="1:28">
      <c r="A25" s="10" t="s">
        <v>21</v>
      </c>
      <c r="B25" s="20">
        <f>AVERAGE(B15:B24)</f>
        <v>18.783166666666666</v>
      </c>
      <c r="C25" s="20"/>
      <c r="D25" s="20">
        <f t="shared" ref="D25:L25" si="5">AVERAGE(D15:D24)</f>
        <v>10.371666666666666</v>
      </c>
      <c r="E25" s="20">
        <f t="shared" si="5"/>
        <v>20.535333333333334</v>
      </c>
      <c r="F25" s="20">
        <f t="shared" si="5"/>
        <v>16.40133333333333</v>
      </c>
      <c r="G25" s="20">
        <f t="shared" si="5"/>
        <v>13.032499999999999</v>
      </c>
      <c r="H25" s="20">
        <f t="shared" si="5"/>
        <v>12.696999999999999</v>
      </c>
      <c r="I25" s="20">
        <f t="shared" si="5"/>
        <v>16.741</v>
      </c>
      <c r="J25" s="20">
        <f t="shared" si="5"/>
        <v>18.762499999999999</v>
      </c>
      <c r="K25" s="20">
        <f t="shared" si="5"/>
        <v>19.202666666666669</v>
      </c>
      <c r="L25" s="20">
        <f t="shared" si="5"/>
        <v>19.907699999999998</v>
      </c>
      <c r="N25" s="22" t="s">
        <v>20</v>
      </c>
      <c r="O25" s="24">
        <f>X5</f>
        <v>33.333333333333329</v>
      </c>
      <c r="Q25" s="10">
        <v>11</v>
      </c>
      <c r="R25" s="30"/>
      <c r="S25" s="28"/>
      <c r="T25" s="28"/>
      <c r="U25" s="28"/>
      <c r="V25" s="28"/>
      <c r="W25" s="28"/>
      <c r="X25" s="28"/>
      <c r="Y25" s="28"/>
      <c r="Z25" s="28"/>
      <c r="AA25" s="28"/>
      <c r="AB25" s="28"/>
    </row>
    <row r="26" spans="1:28">
      <c r="A26" s="10" t="s">
        <v>59</v>
      </c>
      <c r="B26" s="20">
        <f>_xlfn.STDEV.S(B15:B24)</f>
        <v>8.6480383768035285</v>
      </c>
      <c r="C26" s="20"/>
      <c r="D26" s="20">
        <f t="shared" ref="D26:L26" si="6">_xlfn.STDEV.S(D15:D24)</f>
        <v>7.7463305721698523</v>
      </c>
      <c r="E26" s="20">
        <f t="shared" si="6"/>
        <v>5.3081335074895426</v>
      </c>
      <c r="F26" s="20">
        <f t="shared" si="6"/>
        <v>15.654510542758377</v>
      </c>
      <c r="G26" s="20">
        <f t="shared" si="6"/>
        <v>8.3317648190524434</v>
      </c>
      <c r="H26" s="20">
        <f t="shared" si="6"/>
        <v>8.168013752845102</v>
      </c>
      <c r="I26" s="20">
        <f t="shared" si="6"/>
        <v>3.4704800820635868</v>
      </c>
      <c r="J26" s="20">
        <f t="shared" si="6"/>
        <v>8.0702096936820702</v>
      </c>
      <c r="K26" s="20">
        <f t="shared" si="6"/>
        <v>7.0571777881340871</v>
      </c>
      <c r="L26" s="20">
        <f t="shared" si="6"/>
        <v>10.018435839879297</v>
      </c>
      <c r="N26" s="25"/>
      <c r="P26" s="25"/>
      <c r="Q26" s="10">
        <v>12</v>
      </c>
      <c r="R26" s="30"/>
      <c r="S26" s="28"/>
      <c r="T26" s="28"/>
      <c r="U26" s="28"/>
      <c r="V26" s="28"/>
      <c r="W26" s="28"/>
      <c r="X26" s="28"/>
      <c r="Y26" s="28"/>
      <c r="Z26" s="28"/>
      <c r="AA26" s="28"/>
      <c r="AB26" s="28"/>
    </row>
    <row r="27" spans="1:28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Q27" s="10">
        <v>13</v>
      </c>
      <c r="R27" s="30"/>
      <c r="S27" s="28"/>
      <c r="T27" s="28"/>
      <c r="U27" s="28"/>
      <c r="V27" s="28"/>
      <c r="W27" s="28"/>
      <c r="X27" s="28"/>
      <c r="Y27" s="28"/>
      <c r="Z27" s="28"/>
      <c r="AA27" s="28"/>
      <c r="AB27" s="28"/>
    </row>
    <row r="28" spans="1:28"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Q28" s="10">
        <v>14</v>
      </c>
      <c r="R28" s="30"/>
      <c r="S28" s="28"/>
      <c r="T28" s="28"/>
      <c r="U28" s="28"/>
      <c r="V28" s="28"/>
      <c r="W28" s="28"/>
      <c r="X28" s="28"/>
      <c r="Y28" s="28"/>
      <c r="Z28" s="28"/>
      <c r="AA28" s="28"/>
      <c r="AB28" s="28"/>
    </row>
    <row r="29" spans="1:28"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Q29" s="10">
        <v>15</v>
      </c>
      <c r="R29" s="30"/>
      <c r="S29" s="28"/>
      <c r="T29" s="28"/>
      <c r="U29" s="28"/>
      <c r="V29" s="28"/>
      <c r="W29" s="28"/>
      <c r="X29" s="28"/>
      <c r="Y29" s="28"/>
      <c r="Z29" s="28"/>
      <c r="AA29" s="28"/>
      <c r="AB29" s="28"/>
    </row>
    <row r="30" spans="1:28"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Q30" s="10">
        <v>16</v>
      </c>
      <c r="R30" s="30"/>
      <c r="S30" s="28"/>
      <c r="T30" s="28"/>
      <c r="U30" s="28"/>
      <c r="V30" s="28"/>
      <c r="W30" s="28"/>
      <c r="X30" s="28"/>
      <c r="Y30" s="28"/>
      <c r="Z30" s="28"/>
      <c r="AA30" s="28"/>
      <c r="AB30" s="28"/>
    </row>
    <row r="31" spans="1:28"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Q31" s="10">
        <v>17</v>
      </c>
      <c r="R31" s="30"/>
      <c r="S31" s="28"/>
      <c r="T31" s="28"/>
      <c r="U31" s="28"/>
      <c r="V31" s="28"/>
      <c r="W31" s="28"/>
      <c r="X31" s="28"/>
      <c r="Y31" s="28"/>
      <c r="Z31" s="28"/>
      <c r="AA31" s="28"/>
      <c r="AB31" s="28"/>
    </row>
    <row r="32" spans="1:28"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Q32" s="10">
        <v>18</v>
      </c>
      <c r="R32" s="30"/>
      <c r="S32" s="28"/>
      <c r="T32" s="28"/>
      <c r="U32" s="28"/>
      <c r="V32" s="28"/>
      <c r="W32" s="28"/>
      <c r="X32" s="28"/>
      <c r="Y32" s="28"/>
      <c r="Z32" s="28"/>
      <c r="AA32" s="28"/>
      <c r="AB32" s="28"/>
    </row>
    <row r="33" spans="2:28"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Q33" s="10">
        <v>19</v>
      </c>
      <c r="R33" s="30"/>
      <c r="S33" s="28"/>
      <c r="T33" s="28"/>
      <c r="U33" s="28"/>
      <c r="V33" s="28"/>
      <c r="W33" s="28"/>
      <c r="X33" s="28"/>
      <c r="Y33" s="28"/>
      <c r="Z33" s="28"/>
      <c r="AA33" s="28"/>
      <c r="AB33" s="28"/>
    </row>
    <row r="34" spans="2:28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Q34" s="10">
        <v>20</v>
      </c>
      <c r="R34" s="30"/>
      <c r="S34" s="28"/>
      <c r="T34" s="28"/>
      <c r="U34" s="28"/>
      <c r="V34" s="28"/>
      <c r="W34" s="28"/>
      <c r="X34" s="28"/>
      <c r="Y34" s="28"/>
      <c r="Z34" s="28"/>
      <c r="AA34" s="28"/>
      <c r="AB34" s="28"/>
    </row>
    <row r="35" spans="2:28"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Q35" s="10">
        <v>21</v>
      </c>
      <c r="R35" s="30"/>
      <c r="S35" s="28"/>
      <c r="T35" s="28"/>
      <c r="U35" s="28"/>
      <c r="V35" s="28"/>
      <c r="W35" s="28"/>
      <c r="X35" s="28"/>
      <c r="Y35" s="28"/>
      <c r="Z35" s="28"/>
      <c r="AA35" s="28"/>
      <c r="AB35" s="28"/>
    </row>
    <row r="36" spans="2:28"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Q36" s="10">
        <v>22</v>
      </c>
      <c r="R36" s="30"/>
      <c r="S36" s="28"/>
      <c r="T36" s="28"/>
      <c r="U36" s="28"/>
      <c r="V36" s="28"/>
      <c r="W36" s="28"/>
      <c r="X36" s="28"/>
      <c r="Y36" s="28"/>
      <c r="Z36" s="28"/>
      <c r="AA36" s="28"/>
      <c r="AB36" s="28"/>
    </row>
    <row r="37" spans="2:28"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Q37" s="10">
        <v>23</v>
      </c>
      <c r="R37" s="30"/>
      <c r="S37" s="28"/>
      <c r="T37" s="28"/>
      <c r="U37" s="28"/>
      <c r="V37" s="28"/>
      <c r="W37" s="28"/>
      <c r="X37" s="28"/>
      <c r="Y37" s="28"/>
      <c r="Z37" s="28"/>
      <c r="AA37" s="28"/>
      <c r="AB37" s="28"/>
    </row>
    <row r="38" spans="2:28"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Q38" s="10">
        <v>24</v>
      </c>
      <c r="R38" s="30"/>
      <c r="S38" s="28"/>
      <c r="T38" s="28"/>
      <c r="U38" s="28"/>
      <c r="V38" s="28"/>
      <c r="W38" s="28"/>
      <c r="X38" s="28"/>
      <c r="Y38" s="28"/>
      <c r="Z38" s="28"/>
      <c r="AA38" s="28"/>
      <c r="AB38" s="28"/>
    </row>
    <row r="39" spans="2:28"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Q39" s="10">
        <v>25</v>
      </c>
      <c r="R39" s="30"/>
      <c r="S39" s="28"/>
      <c r="T39" s="28"/>
      <c r="U39" s="28"/>
      <c r="V39" s="28"/>
      <c r="W39" s="28"/>
      <c r="X39" s="28"/>
      <c r="Y39" s="28"/>
      <c r="Z39" s="28"/>
      <c r="AA39" s="28"/>
      <c r="AB39" s="28"/>
    </row>
    <row r="40" spans="2:28"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Q40" s="10">
        <v>26</v>
      </c>
      <c r="R40" s="30"/>
      <c r="S40" s="28"/>
      <c r="T40" s="28"/>
      <c r="U40" s="28"/>
      <c r="V40" s="28"/>
      <c r="W40" s="28"/>
      <c r="X40" s="28"/>
      <c r="Y40" s="28"/>
      <c r="Z40" s="28"/>
      <c r="AA40" s="28"/>
      <c r="AB40" s="28"/>
    </row>
    <row r="41" spans="2:28"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Q41" s="10">
        <v>27</v>
      </c>
      <c r="R41" s="30"/>
      <c r="S41" s="28"/>
      <c r="T41" s="28"/>
      <c r="U41" s="28"/>
      <c r="V41" s="28"/>
      <c r="W41" s="28"/>
      <c r="X41" s="28"/>
      <c r="Y41" s="28"/>
      <c r="Z41" s="28"/>
      <c r="AA41" s="28"/>
      <c r="AB41" s="28"/>
    </row>
    <row r="42" spans="2:28"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Q42" s="10">
        <v>28</v>
      </c>
      <c r="R42" s="30"/>
      <c r="S42" s="28"/>
      <c r="T42" s="28"/>
      <c r="U42" s="28"/>
      <c r="V42" s="28"/>
      <c r="W42" s="28"/>
      <c r="X42" s="28"/>
      <c r="Y42" s="28"/>
      <c r="Z42" s="28"/>
      <c r="AA42" s="28"/>
      <c r="AB42" s="28"/>
    </row>
    <row r="43" spans="2:28"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Q43" s="10">
        <v>29</v>
      </c>
      <c r="R43" s="30"/>
      <c r="S43" s="28"/>
      <c r="T43" s="28"/>
      <c r="U43" s="28"/>
      <c r="V43" s="28"/>
      <c r="W43" s="28"/>
      <c r="X43" s="28"/>
      <c r="Y43" s="28"/>
      <c r="Z43" s="28"/>
      <c r="AA43" s="28"/>
      <c r="AB43" s="28"/>
    </row>
    <row r="44" spans="2:28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Q44" s="10">
        <v>30</v>
      </c>
      <c r="R44" s="30"/>
      <c r="S44" s="28"/>
      <c r="T44" s="28"/>
      <c r="U44" s="28"/>
      <c r="V44" s="28"/>
      <c r="W44" s="28"/>
      <c r="X44" s="28"/>
      <c r="Y44" s="28"/>
      <c r="Z44" s="28"/>
      <c r="AA44" s="28"/>
      <c r="AB44" s="28"/>
    </row>
    <row r="45" spans="2:28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Q45" s="10" t="s">
        <v>21</v>
      </c>
      <c r="R45" s="30">
        <f t="shared" ref="R45:AB45" si="7">AVERAGE(R15:R41)</f>
        <v>187.83166666666662</v>
      </c>
      <c r="S45" s="30">
        <f t="shared" si="7"/>
        <v>0</v>
      </c>
      <c r="T45" s="30">
        <f t="shared" si="7"/>
        <v>103.71666666666665</v>
      </c>
      <c r="U45" s="30">
        <f t="shared" si="7"/>
        <v>205.35333333333332</v>
      </c>
      <c r="V45" s="30">
        <f t="shared" si="7"/>
        <v>164.01333333333332</v>
      </c>
      <c r="W45" s="30">
        <f t="shared" si="7"/>
        <v>130.32499999999999</v>
      </c>
      <c r="X45" s="30">
        <f t="shared" si="7"/>
        <v>126.97</v>
      </c>
      <c r="Y45" s="30">
        <f t="shared" si="7"/>
        <v>167.41</v>
      </c>
      <c r="Z45" s="30">
        <f t="shared" si="7"/>
        <v>187.625</v>
      </c>
      <c r="AA45" s="30">
        <f t="shared" si="7"/>
        <v>192.02666666666667</v>
      </c>
      <c r="AB45" s="30">
        <f t="shared" si="7"/>
        <v>199.077</v>
      </c>
    </row>
    <row r="46" spans="2:28">
      <c r="Q46" s="10" t="s">
        <v>55</v>
      </c>
      <c r="R46" s="30">
        <f t="shared" ref="R46:AB46" si="8">_xlfn.STDEV.S(R15:R41)</f>
        <v>86.480383768035381</v>
      </c>
      <c r="S46" s="30">
        <f t="shared" si="8"/>
        <v>0</v>
      </c>
      <c r="T46" s="30">
        <f t="shared" si="8"/>
        <v>77.463305721698532</v>
      </c>
      <c r="U46" s="30">
        <f t="shared" si="8"/>
        <v>53.081335074895577</v>
      </c>
      <c r="V46" s="30">
        <f t="shared" si="8"/>
        <v>156.54510542758382</v>
      </c>
      <c r="W46" s="30">
        <f t="shared" si="8"/>
        <v>83.317648190524437</v>
      </c>
      <c r="X46" s="30">
        <f t="shared" si="8"/>
        <v>81.680137528450999</v>
      </c>
      <c r="Y46" s="30">
        <f t="shared" si="8"/>
        <v>34.704800820635818</v>
      </c>
      <c r="Z46" s="30">
        <f t="shared" si="8"/>
        <v>80.702096936820681</v>
      </c>
      <c r="AA46" s="30">
        <f t="shared" si="8"/>
        <v>70.571777881341006</v>
      </c>
      <c r="AB46" s="30">
        <f t="shared" si="8"/>
        <v>100.18435839879281</v>
      </c>
    </row>
  </sheetData>
  <mergeCells count="3">
    <mergeCell ref="B13:L13"/>
    <mergeCell ref="N2:X2"/>
    <mergeCell ref="N13:X13"/>
  </mergeCells>
  <phoneticPr fontId="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3EC2B-333F-4F5C-8F46-3422FF367661}">
  <dimension ref="A2:AF51"/>
  <sheetViews>
    <sheetView topLeftCell="L49" zoomScale="115" zoomScaleNormal="115" workbookViewId="0">
      <selection activeCell="A11" sqref="A11:XFD12"/>
    </sheetView>
  </sheetViews>
  <sheetFormatPr baseColWidth="10" defaultColWidth="9" defaultRowHeight="14.4"/>
  <cols>
    <col min="1" max="1" width="20.88671875" style="10" customWidth="1"/>
    <col min="2" max="2" width="17.33203125" style="10" customWidth="1"/>
    <col min="3" max="3" width="14.88671875" style="10" customWidth="1"/>
    <col min="4" max="4" width="12.44140625" style="10" customWidth="1"/>
    <col min="5" max="5" width="12" style="10" customWidth="1"/>
    <col min="6" max="6" width="14.5546875" style="10" customWidth="1"/>
    <col min="7" max="7" width="13.6640625" style="10" customWidth="1"/>
    <col min="8" max="8" width="13.88671875" style="10" customWidth="1"/>
    <col min="9" max="9" width="12.88671875" style="10" customWidth="1"/>
    <col min="10" max="10" width="12.44140625" style="10" customWidth="1"/>
    <col min="11" max="11" width="12" style="10" customWidth="1"/>
    <col min="12" max="12" width="10.44140625" style="10" customWidth="1"/>
    <col min="13" max="13" width="9" style="10"/>
    <col min="14" max="14" width="11.77734375" style="10" customWidth="1"/>
    <col min="15" max="15" width="10.77734375" style="10" bestFit="1" customWidth="1"/>
    <col min="16" max="17" width="9.77734375" style="10" bestFit="1" customWidth="1"/>
    <col min="18" max="18" width="16.6640625" style="10" customWidth="1"/>
    <col min="19" max="19" width="14.21875" style="10" customWidth="1"/>
    <col min="20" max="20" width="10.5546875" style="10" customWidth="1"/>
    <col min="21" max="21" width="13" style="10" customWidth="1"/>
    <col min="22" max="22" width="12.6640625" style="10" customWidth="1"/>
    <col min="23" max="23" width="13.6640625" style="10" customWidth="1"/>
    <col min="24" max="24" width="12.6640625" style="10" customWidth="1"/>
    <col min="25" max="25" width="11.88671875" style="10" customWidth="1"/>
    <col min="26" max="26" width="12.109375" style="10" customWidth="1"/>
    <col min="27" max="27" width="11.21875" style="10" customWidth="1"/>
    <col min="28" max="28" width="10" style="10" customWidth="1"/>
    <col min="29" max="16384" width="9" style="10"/>
  </cols>
  <sheetData>
    <row r="2" spans="1:32">
      <c r="N2" s="47" t="s">
        <v>39</v>
      </c>
      <c r="O2" s="47"/>
      <c r="P2" s="47"/>
      <c r="Q2" s="47"/>
      <c r="R2" s="47"/>
      <c r="S2" s="47"/>
      <c r="T2" s="47"/>
      <c r="U2" s="47"/>
      <c r="V2" s="47"/>
      <c r="W2" s="47"/>
      <c r="X2" s="47"/>
    </row>
    <row r="3" spans="1:32" ht="32.4" customHeight="1">
      <c r="A3" s="17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  <c r="N3" s="14" t="s">
        <v>28</v>
      </c>
      <c r="O3" s="14" t="s">
        <v>29</v>
      </c>
      <c r="P3" s="14" t="s">
        <v>30</v>
      </c>
      <c r="Q3" s="14" t="s">
        <v>31</v>
      </c>
      <c r="R3" s="14" t="s">
        <v>32</v>
      </c>
      <c r="S3" s="14" t="s">
        <v>33</v>
      </c>
      <c r="T3" s="14" t="s">
        <v>34</v>
      </c>
      <c r="U3" s="14" t="s">
        <v>35</v>
      </c>
      <c r="V3" s="14" t="s">
        <v>36</v>
      </c>
      <c r="W3" s="14" t="s">
        <v>37</v>
      </c>
      <c r="X3" s="14" t="s">
        <v>38</v>
      </c>
    </row>
    <row r="4" spans="1:32">
      <c r="A4" s="17" t="s">
        <v>40</v>
      </c>
      <c r="B4" s="11">
        <v>31.9</v>
      </c>
      <c r="C4" s="11">
        <v>34.6</v>
      </c>
      <c r="D4" s="11">
        <v>37.4</v>
      </c>
      <c r="E4" s="11">
        <v>45.5</v>
      </c>
      <c r="F4" s="11">
        <v>36</v>
      </c>
      <c r="G4" s="11">
        <v>31.4</v>
      </c>
      <c r="H4" s="11">
        <v>38.299999999999997</v>
      </c>
      <c r="I4" s="11">
        <v>28.6</v>
      </c>
      <c r="J4" s="11">
        <v>29.1</v>
      </c>
      <c r="K4" s="11">
        <v>26.6</v>
      </c>
      <c r="L4" s="11">
        <v>22.8</v>
      </c>
      <c r="N4" s="20">
        <f t="shared" ref="N4:X4" si="0">(B5/30)*100</f>
        <v>96.666666666666671</v>
      </c>
      <c r="O4" s="20">
        <f t="shared" si="0"/>
        <v>100</v>
      </c>
      <c r="P4" s="20">
        <f t="shared" si="0"/>
        <v>96.666666666666671</v>
      </c>
      <c r="Q4" s="20">
        <f t="shared" si="0"/>
        <v>90</v>
      </c>
      <c r="R4" s="20">
        <f t="shared" si="0"/>
        <v>90</v>
      </c>
      <c r="S4" s="20">
        <f t="shared" si="0"/>
        <v>100</v>
      </c>
      <c r="T4" s="20">
        <f t="shared" si="0"/>
        <v>100</v>
      </c>
      <c r="U4" s="20">
        <f t="shared" si="0"/>
        <v>93.333333333333329</v>
      </c>
      <c r="V4" s="20">
        <f t="shared" si="0"/>
        <v>90</v>
      </c>
      <c r="W4" s="20">
        <f t="shared" si="0"/>
        <v>96.666666666666671</v>
      </c>
      <c r="X4" s="20">
        <f t="shared" si="0"/>
        <v>86.666666666666671</v>
      </c>
      <c r="Y4" s="11"/>
    </row>
    <row r="5" spans="1:32">
      <c r="A5" s="17" t="s">
        <v>41</v>
      </c>
      <c r="B5" s="11">
        <v>29</v>
      </c>
      <c r="C5" s="11">
        <v>30</v>
      </c>
      <c r="D5" s="11">
        <v>29</v>
      </c>
      <c r="E5" s="11">
        <v>27</v>
      </c>
      <c r="F5" s="11">
        <v>27</v>
      </c>
      <c r="G5" s="11">
        <v>30</v>
      </c>
      <c r="H5" s="11">
        <v>30</v>
      </c>
      <c r="I5" s="11">
        <v>28</v>
      </c>
      <c r="J5" s="11">
        <v>27</v>
      </c>
      <c r="K5" s="11">
        <v>29</v>
      </c>
      <c r="L5" s="11">
        <v>26</v>
      </c>
      <c r="N5" s="29">
        <v>96.666666666666671</v>
      </c>
      <c r="O5" s="29">
        <v>100</v>
      </c>
      <c r="P5" s="29">
        <v>96.666666666666671</v>
      </c>
      <c r="Q5" s="29">
        <v>90</v>
      </c>
      <c r="R5" s="29">
        <v>90</v>
      </c>
      <c r="S5" s="29">
        <v>100</v>
      </c>
      <c r="T5" s="29">
        <v>100</v>
      </c>
      <c r="U5" s="29">
        <v>93.333333333333329</v>
      </c>
      <c r="V5" s="29">
        <v>90</v>
      </c>
      <c r="W5" s="29">
        <v>96.666666666666671</v>
      </c>
      <c r="X5" s="29">
        <v>86.666666666666671</v>
      </c>
      <c r="Y5" s="11"/>
    </row>
    <row r="6" spans="1:32">
      <c r="A6" s="17" t="s">
        <v>42</v>
      </c>
      <c r="B6" s="11">
        <v>186.1</v>
      </c>
      <c r="C6" s="11"/>
      <c r="D6" s="11">
        <v>456.7</v>
      </c>
      <c r="E6" s="11">
        <v>396.8</v>
      </c>
      <c r="F6" s="11">
        <v>397</v>
      </c>
      <c r="G6" s="11"/>
      <c r="H6" s="11"/>
      <c r="I6" s="11">
        <v>435.9</v>
      </c>
      <c r="J6" s="11">
        <v>463</v>
      </c>
      <c r="K6" s="11">
        <v>445.3</v>
      </c>
      <c r="L6" s="11">
        <v>481.4</v>
      </c>
    </row>
    <row r="7" spans="1:32">
      <c r="A7" s="17" t="s">
        <v>43</v>
      </c>
      <c r="B7" s="11">
        <v>187.2</v>
      </c>
      <c r="C7" s="11">
        <v>458.1</v>
      </c>
      <c r="D7" s="11">
        <v>460.1</v>
      </c>
      <c r="E7" s="11">
        <v>397.9</v>
      </c>
      <c r="F7" s="11">
        <v>400.5</v>
      </c>
      <c r="G7" s="11">
        <v>502.8</v>
      </c>
      <c r="H7" s="11">
        <v>458.8</v>
      </c>
      <c r="I7" s="11">
        <v>436.6</v>
      </c>
      <c r="J7" s="11">
        <v>466.4</v>
      </c>
      <c r="K7" s="11">
        <v>445.4</v>
      </c>
      <c r="L7" s="11">
        <v>483.3</v>
      </c>
    </row>
    <row r="8" spans="1:32">
      <c r="A8" s="17" t="s">
        <v>44</v>
      </c>
      <c r="B8" s="11">
        <v>42.2</v>
      </c>
      <c r="C8" s="11"/>
      <c r="D8" s="11">
        <v>32.700000000000003</v>
      </c>
      <c r="E8" s="11">
        <v>27.4</v>
      </c>
      <c r="F8" s="11">
        <v>21.9</v>
      </c>
      <c r="G8" s="11"/>
      <c r="H8" s="11"/>
      <c r="I8" s="11">
        <v>32.9</v>
      </c>
      <c r="J8" s="11">
        <v>43.2</v>
      </c>
      <c r="K8" s="11">
        <v>71.400000000000006</v>
      </c>
      <c r="L8" s="11">
        <v>35.700000000000003</v>
      </c>
    </row>
    <row r="9" spans="1:32">
      <c r="A9" s="17" t="s">
        <v>45</v>
      </c>
      <c r="B9" s="11">
        <v>43</v>
      </c>
      <c r="C9" s="11">
        <v>34.200000000000003</v>
      </c>
      <c r="D9" s="11">
        <v>34.6</v>
      </c>
      <c r="E9" s="11">
        <v>29</v>
      </c>
      <c r="F9" s="11">
        <v>23.3</v>
      </c>
      <c r="G9" s="11">
        <v>31.9</v>
      </c>
      <c r="H9" s="11">
        <v>23.5</v>
      </c>
      <c r="I9" s="11">
        <v>34.200000000000003</v>
      </c>
      <c r="J9" s="11">
        <v>45.8</v>
      </c>
      <c r="K9" s="11">
        <v>72.099999999999994</v>
      </c>
      <c r="L9" s="11">
        <v>37.700000000000003</v>
      </c>
      <c r="R9" s="25"/>
    </row>
    <row r="10" spans="1:32">
      <c r="A10" s="17" t="s">
        <v>46</v>
      </c>
      <c r="B10" s="20">
        <f>AVERAGE(B15:B43)</f>
        <v>7.2854482758620689</v>
      </c>
      <c r="C10" s="20">
        <f>AVERAGE(C15:C43)</f>
        <v>7.7280689655172434</v>
      </c>
      <c r="D10" s="20">
        <f>AVERAGE(D15:D43)</f>
        <v>6.7043103448275856</v>
      </c>
      <c r="E10" s="20">
        <f t="shared" ref="E10" si="1">AVERAGE(E15:E37)</f>
        <v>7.9200869565217396</v>
      </c>
      <c r="F10" s="20">
        <f>AVERAGE(F15:F41)</f>
        <v>7.7921111111111125</v>
      </c>
      <c r="G10" s="20">
        <f>AVERAGE(G15:G44)</f>
        <v>8.1897333333333346</v>
      </c>
      <c r="H10" s="20">
        <f>AVERAGE(H15:H44)</f>
        <v>6.3009666666666666</v>
      </c>
      <c r="I10" s="20">
        <f>AVERAGE(I15:I42)</f>
        <v>6.895142857142857</v>
      </c>
      <c r="J10" s="20">
        <f>AVERAGE(J15:J41)</f>
        <v>8.3979629629629624</v>
      </c>
      <c r="K10" s="20">
        <f>AVERAGE(K15:K43)</f>
        <v>8.1693448275862082</v>
      </c>
      <c r="L10" s="20">
        <f>AVERAGE(L15:L40)</f>
        <v>7.7840384615384615</v>
      </c>
    </row>
    <row r="11" spans="1:32">
      <c r="A11" s="17" t="s">
        <v>91</v>
      </c>
      <c r="B11" s="11">
        <f>B9-B4</f>
        <v>11.100000000000001</v>
      </c>
      <c r="C11" s="11">
        <f t="shared" ref="C11:L11" si="2">C9-C4</f>
        <v>-0.39999999999999858</v>
      </c>
      <c r="D11" s="11">
        <f t="shared" si="2"/>
        <v>-2.7999999999999972</v>
      </c>
      <c r="E11" s="11">
        <f t="shared" si="2"/>
        <v>-16.5</v>
      </c>
      <c r="F11" s="11">
        <f t="shared" si="2"/>
        <v>-12.7</v>
      </c>
      <c r="G11" s="11">
        <f t="shared" si="2"/>
        <v>0.5</v>
      </c>
      <c r="H11" s="11">
        <f t="shared" si="2"/>
        <v>-14.799999999999997</v>
      </c>
      <c r="I11" s="11">
        <f t="shared" si="2"/>
        <v>5.6000000000000014</v>
      </c>
      <c r="J11" s="11">
        <f t="shared" si="2"/>
        <v>16.699999999999996</v>
      </c>
      <c r="K11" s="11">
        <f t="shared" si="2"/>
        <v>45.499999999999993</v>
      </c>
      <c r="L11" s="11">
        <f t="shared" si="2"/>
        <v>14.900000000000002</v>
      </c>
      <c r="AD11" s="14" t="s">
        <v>75</v>
      </c>
      <c r="AE11" s="10">
        <f>V4*30/100</f>
        <v>27</v>
      </c>
      <c r="AF11" s="11">
        <f t="shared" ref="AF11:AF12" si="3">30-AE11</f>
        <v>3</v>
      </c>
    </row>
    <row r="12" spans="1:32">
      <c r="A12" s="17" t="s">
        <v>92</v>
      </c>
      <c r="B12" s="29">
        <f>(($L$9-B9)/$L$9)*100</f>
        <v>-14.058355437665773</v>
      </c>
      <c r="C12" s="29">
        <f t="shared" ref="C12:L12" si="4">(($L$9-C9)/$L$9)*100</f>
        <v>9.2838196286472137</v>
      </c>
      <c r="D12" s="29">
        <f t="shared" si="4"/>
        <v>8.2228116710875359</v>
      </c>
      <c r="E12" s="29">
        <f t="shared" si="4"/>
        <v>23.076923076923084</v>
      </c>
      <c r="F12" s="29">
        <f t="shared" si="4"/>
        <v>38.196286472148543</v>
      </c>
      <c r="G12" s="29">
        <f t="shared" si="4"/>
        <v>15.384615384615394</v>
      </c>
      <c r="H12" s="29">
        <f t="shared" si="4"/>
        <v>37.665782493368702</v>
      </c>
      <c r="I12" s="29">
        <f t="shared" si="4"/>
        <v>9.2838196286472137</v>
      </c>
      <c r="J12" s="29">
        <f t="shared" si="4"/>
        <v>-21.485411140583537</v>
      </c>
      <c r="K12" s="29">
        <f t="shared" si="4"/>
        <v>-91.246684350132597</v>
      </c>
      <c r="L12" s="29">
        <f t="shared" si="4"/>
        <v>0</v>
      </c>
      <c r="AD12" s="14" t="s">
        <v>76</v>
      </c>
      <c r="AE12" s="10">
        <f>W4*30/100</f>
        <v>29</v>
      </c>
      <c r="AF12" s="11">
        <f t="shared" si="3"/>
        <v>1</v>
      </c>
    </row>
    <row r="13" spans="1:32">
      <c r="B13" s="46" t="s">
        <v>47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R13" s="48" t="s">
        <v>83</v>
      </c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1:32" ht="28.8">
      <c r="B14" s="13" t="s">
        <v>10</v>
      </c>
      <c r="C14" s="13" t="s">
        <v>69</v>
      </c>
      <c r="D14" s="13" t="s">
        <v>70</v>
      </c>
      <c r="E14" s="14" t="s">
        <v>71</v>
      </c>
      <c r="F14" s="13" t="s">
        <v>72</v>
      </c>
      <c r="G14" s="14" t="s">
        <v>73</v>
      </c>
      <c r="H14" s="14" t="s">
        <v>74</v>
      </c>
      <c r="I14" s="14" t="s">
        <v>68</v>
      </c>
      <c r="J14" s="14" t="s">
        <v>75</v>
      </c>
      <c r="K14" s="14" t="s">
        <v>76</v>
      </c>
      <c r="L14" s="13" t="s">
        <v>77</v>
      </c>
      <c r="N14" s="22" t="s">
        <v>79</v>
      </c>
      <c r="O14" s="22" t="s">
        <v>78</v>
      </c>
      <c r="R14" s="14" t="s">
        <v>10</v>
      </c>
      <c r="S14" s="14" t="s">
        <v>82</v>
      </c>
      <c r="T14" s="14" t="s">
        <v>70</v>
      </c>
      <c r="U14" s="14" t="s">
        <v>71</v>
      </c>
      <c r="V14" s="14" t="s">
        <v>72</v>
      </c>
      <c r="W14" s="14" t="s">
        <v>73</v>
      </c>
      <c r="X14" s="14" t="s">
        <v>74</v>
      </c>
      <c r="Y14" s="14" t="s">
        <v>68</v>
      </c>
      <c r="Z14" s="14" t="s">
        <v>75</v>
      </c>
      <c r="AA14" s="14" t="s">
        <v>76</v>
      </c>
      <c r="AB14" s="13" t="s">
        <v>77</v>
      </c>
    </row>
    <row r="15" spans="1:32">
      <c r="B15" s="20">
        <v>5.4589999999999996</v>
      </c>
      <c r="C15" s="20">
        <v>7.0330000000000004</v>
      </c>
      <c r="D15" s="20">
        <v>1.7330000000000001</v>
      </c>
      <c r="E15" s="20">
        <v>10.205</v>
      </c>
      <c r="F15" s="20">
        <v>2.2559999999999998</v>
      </c>
      <c r="G15" s="20">
        <v>4.6740000000000004</v>
      </c>
      <c r="H15" s="20">
        <v>5.048</v>
      </c>
      <c r="I15" s="20">
        <v>9.8780000000000001</v>
      </c>
      <c r="J15" s="20">
        <v>6.4109999999999996</v>
      </c>
      <c r="K15" s="20">
        <v>6.298</v>
      </c>
      <c r="L15" s="20">
        <v>9.5890000000000004</v>
      </c>
      <c r="N15" s="22" t="s">
        <v>10</v>
      </c>
      <c r="O15" s="24">
        <f>N5</f>
        <v>96.666666666666671</v>
      </c>
      <c r="Q15" s="10">
        <v>1</v>
      </c>
      <c r="R15" s="30">
        <f t="shared" ref="R15:AB15" si="5">B15*10</f>
        <v>54.589999999999996</v>
      </c>
      <c r="S15" s="30">
        <f t="shared" si="5"/>
        <v>70.33</v>
      </c>
      <c r="T15" s="28">
        <f t="shared" si="5"/>
        <v>17.330000000000002</v>
      </c>
      <c r="U15" s="28">
        <f t="shared" si="5"/>
        <v>102.05</v>
      </c>
      <c r="V15" s="28">
        <f t="shared" si="5"/>
        <v>22.56</v>
      </c>
      <c r="W15" s="28">
        <f t="shared" si="5"/>
        <v>46.74</v>
      </c>
      <c r="X15" s="28">
        <f t="shared" si="5"/>
        <v>50.480000000000004</v>
      </c>
      <c r="Y15" s="28">
        <f t="shared" si="5"/>
        <v>98.78</v>
      </c>
      <c r="Z15" s="28">
        <f t="shared" si="5"/>
        <v>64.11</v>
      </c>
      <c r="AA15" s="28">
        <f t="shared" si="5"/>
        <v>62.980000000000004</v>
      </c>
      <c r="AB15" s="28">
        <f t="shared" si="5"/>
        <v>95.89</v>
      </c>
    </row>
    <row r="16" spans="1:32">
      <c r="B16" s="20">
        <v>9.36</v>
      </c>
      <c r="C16" s="20">
        <v>8.8409999999999993</v>
      </c>
      <c r="D16" s="20">
        <v>8.7859999999999996</v>
      </c>
      <c r="E16" s="20">
        <v>2.2200000000000002</v>
      </c>
      <c r="F16" s="20">
        <v>8.8529999999999998</v>
      </c>
      <c r="G16" s="20">
        <v>3.464</v>
      </c>
      <c r="H16" s="20">
        <v>7.3920000000000003</v>
      </c>
      <c r="I16" s="20">
        <v>9.8379999999999992</v>
      </c>
      <c r="J16" s="20">
        <v>10.842000000000001</v>
      </c>
      <c r="K16" s="20">
        <v>8.5980000000000008</v>
      </c>
      <c r="L16" s="20">
        <v>9.9440000000000008</v>
      </c>
      <c r="N16" s="22" t="s">
        <v>80</v>
      </c>
      <c r="O16" s="24">
        <f>O5</f>
        <v>100</v>
      </c>
      <c r="Q16" s="10">
        <v>2</v>
      </c>
      <c r="R16" s="30">
        <f t="shared" ref="R16:R43" si="6">B16*10</f>
        <v>93.6</v>
      </c>
      <c r="S16" s="30">
        <f t="shared" ref="S16:S43" si="7">C16*10</f>
        <v>88.41</v>
      </c>
      <c r="T16" s="28">
        <f t="shared" ref="T16:T43" si="8">D16*10</f>
        <v>87.86</v>
      </c>
      <c r="U16" s="28">
        <f t="shared" ref="U16:U37" si="9">E16*10</f>
        <v>22.200000000000003</v>
      </c>
      <c r="V16" s="28">
        <f t="shared" ref="V16:V41" si="10">F16*10</f>
        <v>88.53</v>
      </c>
      <c r="W16" s="28">
        <f t="shared" ref="W16:W44" si="11">G16*10</f>
        <v>34.64</v>
      </c>
      <c r="X16" s="28">
        <f t="shared" ref="X16:X44" si="12">H16*10</f>
        <v>73.92</v>
      </c>
      <c r="Y16" s="28">
        <f t="shared" ref="Y16:Y42" si="13">I16*10</f>
        <v>98.38</v>
      </c>
      <c r="Z16" s="28">
        <f t="shared" ref="Z16:Z41" si="14">J16*10</f>
        <v>108.42</v>
      </c>
      <c r="AA16" s="28">
        <f t="shared" ref="AA16:AA43" si="15">K16*10</f>
        <v>85.98</v>
      </c>
      <c r="AB16" s="28">
        <f t="shared" ref="AB16:AB40" si="16">L16*10</f>
        <v>99.440000000000012</v>
      </c>
    </row>
    <row r="17" spans="2:28">
      <c r="B17" s="20">
        <v>9.2889999999999997</v>
      </c>
      <c r="C17" s="20">
        <v>8.19</v>
      </c>
      <c r="D17" s="20">
        <v>6.9039999999999999</v>
      </c>
      <c r="E17" s="20">
        <v>9.8279999999999994</v>
      </c>
      <c r="F17" s="20">
        <v>8.6620000000000008</v>
      </c>
      <c r="G17" s="20">
        <v>6.4509999999999996</v>
      </c>
      <c r="H17" s="20">
        <v>2.9729999999999999</v>
      </c>
      <c r="I17" s="20">
        <v>8.1140000000000008</v>
      </c>
      <c r="J17" s="20">
        <v>13.11</v>
      </c>
      <c r="K17" s="20">
        <v>6.7489999999999997</v>
      </c>
      <c r="L17" s="20">
        <v>2.4049999999999998</v>
      </c>
      <c r="N17" s="10" t="s">
        <v>70</v>
      </c>
      <c r="O17" s="24">
        <f>P5</f>
        <v>96.666666666666671</v>
      </c>
      <c r="Q17" s="10">
        <v>3</v>
      </c>
      <c r="R17" s="30">
        <f t="shared" si="6"/>
        <v>92.89</v>
      </c>
      <c r="S17" s="30">
        <f t="shared" si="7"/>
        <v>81.899999999999991</v>
      </c>
      <c r="T17" s="28">
        <f t="shared" si="8"/>
        <v>69.039999999999992</v>
      </c>
      <c r="U17" s="28">
        <f t="shared" si="9"/>
        <v>98.28</v>
      </c>
      <c r="V17" s="28">
        <f t="shared" si="10"/>
        <v>86.62</v>
      </c>
      <c r="W17" s="28">
        <f t="shared" si="11"/>
        <v>64.509999999999991</v>
      </c>
      <c r="X17" s="28">
        <f t="shared" si="12"/>
        <v>29.729999999999997</v>
      </c>
      <c r="Y17" s="28">
        <f t="shared" si="13"/>
        <v>81.140000000000015</v>
      </c>
      <c r="Z17" s="28">
        <f t="shared" si="14"/>
        <v>131.1</v>
      </c>
      <c r="AA17" s="28">
        <f t="shared" si="15"/>
        <v>67.489999999999995</v>
      </c>
      <c r="AB17" s="28">
        <f t="shared" si="16"/>
        <v>24.049999999999997</v>
      </c>
    </row>
    <row r="18" spans="2:28">
      <c r="B18" s="20">
        <v>9.6560000000000006</v>
      </c>
      <c r="C18" s="20">
        <v>8.6240000000000006</v>
      </c>
      <c r="D18" s="20">
        <v>10.657</v>
      </c>
      <c r="E18" s="20">
        <v>9.0370000000000008</v>
      </c>
      <c r="F18" s="20">
        <v>6.36</v>
      </c>
      <c r="G18" s="20">
        <v>9.2720000000000002</v>
      </c>
      <c r="H18" s="20">
        <v>6.0279999999999996</v>
      </c>
      <c r="I18" s="20">
        <v>8.3190000000000008</v>
      </c>
      <c r="J18" s="20">
        <v>6.4050000000000002</v>
      </c>
      <c r="K18" s="20">
        <v>8.0090000000000003</v>
      </c>
      <c r="L18" s="20">
        <v>7.8330000000000002</v>
      </c>
      <c r="N18" s="10" t="s">
        <v>71</v>
      </c>
      <c r="O18" s="24">
        <f>Q5</f>
        <v>90</v>
      </c>
      <c r="Q18" s="10">
        <v>4</v>
      </c>
      <c r="R18" s="30">
        <f t="shared" si="6"/>
        <v>96.56</v>
      </c>
      <c r="S18" s="30">
        <f t="shared" si="7"/>
        <v>86.240000000000009</v>
      </c>
      <c r="T18" s="28">
        <f t="shared" si="8"/>
        <v>106.57</v>
      </c>
      <c r="U18" s="28">
        <f t="shared" si="9"/>
        <v>90.37</v>
      </c>
      <c r="V18" s="28">
        <f t="shared" si="10"/>
        <v>63.6</v>
      </c>
      <c r="W18" s="28">
        <f t="shared" si="11"/>
        <v>92.72</v>
      </c>
      <c r="X18" s="28">
        <f t="shared" si="12"/>
        <v>60.279999999999994</v>
      </c>
      <c r="Y18" s="28">
        <f t="shared" si="13"/>
        <v>83.190000000000012</v>
      </c>
      <c r="Z18" s="28">
        <f t="shared" si="14"/>
        <v>64.05</v>
      </c>
      <c r="AA18" s="28">
        <f t="shared" si="15"/>
        <v>80.09</v>
      </c>
      <c r="AB18" s="28">
        <f t="shared" si="16"/>
        <v>78.33</v>
      </c>
    </row>
    <row r="19" spans="2:28">
      <c r="B19" s="20">
        <v>6.6580000000000004</v>
      </c>
      <c r="C19" s="20">
        <v>7.6849999999999996</v>
      </c>
      <c r="D19" s="20">
        <v>10.574</v>
      </c>
      <c r="E19" s="20">
        <v>8.23</v>
      </c>
      <c r="F19" s="20">
        <v>9.9809999999999999</v>
      </c>
      <c r="G19" s="20">
        <v>11.097</v>
      </c>
      <c r="H19" s="20">
        <v>7.9950000000000001</v>
      </c>
      <c r="I19" s="20">
        <v>10.082000000000001</v>
      </c>
      <c r="J19" s="20">
        <v>11.661</v>
      </c>
      <c r="K19" s="20">
        <v>8.9049999999999994</v>
      </c>
      <c r="L19" s="20">
        <v>3.6760000000000002</v>
      </c>
      <c r="N19" s="10" t="s">
        <v>72</v>
      </c>
      <c r="O19" s="24">
        <f>R5</f>
        <v>90</v>
      </c>
      <c r="Q19" s="10">
        <v>5</v>
      </c>
      <c r="R19" s="30">
        <f t="shared" si="6"/>
        <v>66.58</v>
      </c>
      <c r="S19" s="30">
        <f t="shared" si="7"/>
        <v>76.849999999999994</v>
      </c>
      <c r="T19" s="28">
        <f t="shared" si="8"/>
        <v>105.74</v>
      </c>
      <c r="U19" s="28">
        <f t="shared" si="9"/>
        <v>82.300000000000011</v>
      </c>
      <c r="V19" s="28">
        <f t="shared" si="10"/>
        <v>99.81</v>
      </c>
      <c r="W19" s="28">
        <f t="shared" si="11"/>
        <v>110.97</v>
      </c>
      <c r="X19" s="28">
        <f t="shared" si="12"/>
        <v>79.95</v>
      </c>
      <c r="Y19" s="28">
        <f t="shared" si="13"/>
        <v>100.82000000000001</v>
      </c>
      <c r="Z19" s="28">
        <f t="shared" si="14"/>
        <v>116.61</v>
      </c>
      <c r="AA19" s="28">
        <f t="shared" si="15"/>
        <v>89.05</v>
      </c>
      <c r="AB19" s="28">
        <f t="shared" si="16"/>
        <v>36.760000000000005</v>
      </c>
    </row>
    <row r="20" spans="2:28">
      <c r="B20" s="20">
        <v>6.6580000000000004</v>
      </c>
      <c r="C20" s="20">
        <v>8.5310000000000006</v>
      </c>
      <c r="D20" s="20">
        <v>6.9059999999999997</v>
      </c>
      <c r="E20" s="20">
        <v>7.9240000000000004</v>
      </c>
      <c r="F20" s="20">
        <v>7.548</v>
      </c>
      <c r="G20" s="20">
        <v>8.2430000000000003</v>
      </c>
      <c r="H20" s="20">
        <v>11.315</v>
      </c>
      <c r="I20" s="20">
        <v>8.4809999999999999</v>
      </c>
      <c r="J20" s="20">
        <v>9.4659999999999993</v>
      </c>
      <c r="K20" s="20">
        <v>7.2859999999999996</v>
      </c>
      <c r="L20" s="20">
        <v>11.938000000000001</v>
      </c>
      <c r="N20" s="10" t="s">
        <v>73</v>
      </c>
      <c r="O20" s="24">
        <f>S5</f>
        <v>100</v>
      </c>
      <c r="Q20" s="10">
        <v>6</v>
      </c>
      <c r="R20" s="30">
        <f t="shared" si="6"/>
        <v>66.58</v>
      </c>
      <c r="S20" s="30">
        <f t="shared" si="7"/>
        <v>85.31</v>
      </c>
      <c r="T20" s="28">
        <f t="shared" si="8"/>
        <v>69.06</v>
      </c>
      <c r="U20" s="28">
        <f t="shared" si="9"/>
        <v>79.240000000000009</v>
      </c>
      <c r="V20" s="28">
        <f t="shared" si="10"/>
        <v>75.48</v>
      </c>
      <c r="W20" s="28">
        <f t="shared" si="11"/>
        <v>82.43</v>
      </c>
      <c r="X20" s="28">
        <f t="shared" si="12"/>
        <v>113.14999999999999</v>
      </c>
      <c r="Y20" s="28">
        <f t="shared" si="13"/>
        <v>84.81</v>
      </c>
      <c r="Z20" s="28">
        <f t="shared" si="14"/>
        <v>94.66</v>
      </c>
      <c r="AA20" s="28">
        <f t="shared" si="15"/>
        <v>72.86</v>
      </c>
      <c r="AB20" s="28">
        <f t="shared" si="16"/>
        <v>119.38000000000001</v>
      </c>
    </row>
    <row r="21" spans="2:28">
      <c r="B21" s="20">
        <v>12.045</v>
      </c>
      <c r="C21" s="20">
        <v>4.0419999999999998</v>
      </c>
      <c r="D21" s="20">
        <v>7.0289999999999999</v>
      </c>
      <c r="E21" s="20">
        <v>10.465999999999999</v>
      </c>
      <c r="F21" s="20">
        <v>9.2520000000000007</v>
      </c>
      <c r="G21" s="20">
        <v>10.589</v>
      </c>
      <c r="H21" s="20">
        <v>8.8179999999999996</v>
      </c>
      <c r="I21" s="20">
        <v>2.7490000000000001</v>
      </c>
      <c r="J21" s="20">
        <v>8.673</v>
      </c>
      <c r="K21" s="20">
        <v>8.7080000000000002</v>
      </c>
      <c r="L21" s="20">
        <v>8.6769999999999996</v>
      </c>
      <c r="N21" s="10" t="s">
        <v>74</v>
      </c>
      <c r="O21" s="24">
        <f>T5</f>
        <v>100</v>
      </c>
      <c r="Q21" s="10">
        <v>7</v>
      </c>
      <c r="R21" s="30">
        <f t="shared" si="6"/>
        <v>120.45</v>
      </c>
      <c r="S21" s="30">
        <f t="shared" si="7"/>
        <v>40.42</v>
      </c>
      <c r="T21" s="28">
        <f t="shared" si="8"/>
        <v>70.289999999999992</v>
      </c>
      <c r="U21" s="28">
        <f t="shared" si="9"/>
        <v>104.66</v>
      </c>
      <c r="V21" s="28">
        <f t="shared" si="10"/>
        <v>92.52000000000001</v>
      </c>
      <c r="W21" s="28">
        <f t="shared" si="11"/>
        <v>105.89</v>
      </c>
      <c r="X21" s="28">
        <f t="shared" si="12"/>
        <v>88.179999999999993</v>
      </c>
      <c r="Y21" s="28">
        <f t="shared" si="13"/>
        <v>27.490000000000002</v>
      </c>
      <c r="Z21" s="28">
        <f t="shared" si="14"/>
        <v>86.73</v>
      </c>
      <c r="AA21" s="28">
        <f t="shared" si="15"/>
        <v>87.08</v>
      </c>
      <c r="AB21" s="28">
        <f t="shared" si="16"/>
        <v>86.77</v>
      </c>
    </row>
    <row r="22" spans="2:28">
      <c r="B22" s="20">
        <v>4.2699999999999996</v>
      </c>
      <c r="C22" s="20">
        <v>8.0449999999999999</v>
      </c>
      <c r="D22" s="20">
        <v>5.6509999999999998</v>
      </c>
      <c r="E22" s="20">
        <v>5.0019999999999998</v>
      </c>
      <c r="F22" s="20">
        <v>9.41</v>
      </c>
      <c r="G22" s="20">
        <v>7.7370000000000001</v>
      </c>
      <c r="H22" s="20">
        <v>6.81</v>
      </c>
      <c r="I22" s="20">
        <v>3.51</v>
      </c>
      <c r="J22" s="20">
        <v>7.4710000000000001</v>
      </c>
      <c r="K22" s="20">
        <v>8.2100000000000009</v>
      </c>
      <c r="L22" s="20">
        <v>7.58</v>
      </c>
      <c r="N22" s="10" t="s">
        <v>68</v>
      </c>
      <c r="O22" s="24">
        <f>U5</f>
        <v>93.333333333333329</v>
      </c>
      <c r="Q22" s="10">
        <v>8</v>
      </c>
      <c r="R22" s="30">
        <f t="shared" si="6"/>
        <v>42.699999999999996</v>
      </c>
      <c r="S22" s="30">
        <f t="shared" si="7"/>
        <v>80.45</v>
      </c>
      <c r="T22" s="28">
        <f t="shared" si="8"/>
        <v>56.51</v>
      </c>
      <c r="U22" s="28">
        <f t="shared" si="9"/>
        <v>50.019999999999996</v>
      </c>
      <c r="V22" s="28">
        <f t="shared" si="10"/>
        <v>94.1</v>
      </c>
      <c r="W22" s="28">
        <f t="shared" si="11"/>
        <v>77.37</v>
      </c>
      <c r="X22" s="28">
        <f t="shared" si="12"/>
        <v>68.099999999999994</v>
      </c>
      <c r="Y22" s="28">
        <f t="shared" si="13"/>
        <v>35.099999999999994</v>
      </c>
      <c r="Z22" s="28">
        <f t="shared" si="14"/>
        <v>74.710000000000008</v>
      </c>
      <c r="AA22" s="28">
        <f t="shared" si="15"/>
        <v>82.100000000000009</v>
      </c>
      <c r="AB22" s="28">
        <f t="shared" si="16"/>
        <v>75.8</v>
      </c>
    </row>
    <row r="23" spans="2:28">
      <c r="B23" s="20">
        <v>5.109</v>
      </c>
      <c r="C23" s="20">
        <v>7.4329999999999998</v>
      </c>
      <c r="D23" s="20">
        <v>9.2119999999999997</v>
      </c>
      <c r="E23" s="20">
        <v>9.8450000000000006</v>
      </c>
      <c r="F23" s="20">
        <v>4.3929999999999998</v>
      </c>
      <c r="G23" s="20">
        <v>7.75</v>
      </c>
      <c r="H23" s="20">
        <v>9.798</v>
      </c>
      <c r="I23" s="20">
        <v>0.92500000000000004</v>
      </c>
      <c r="J23" s="20">
        <v>1.704</v>
      </c>
      <c r="K23" s="20">
        <v>8.6329999999999991</v>
      </c>
      <c r="L23" s="20">
        <v>8.0830000000000002</v>
      </c>
      <c r="N23" s="10" t="s">
        <v>75</v>
      </c>
      <c r="O23" s="24">
        <f>V5</f>
        <v>90</v>
      </c>
      <c r="Q23" s="10">
        <v>9</v>
      </c>
      <c r="R23" s="30">
        <f t="shared" si="6"/>
        <v>51.09</v>
      </c>
      <c r="S23" s="30">
        <f t="shared" si="7"/>
        <v>74.33</v>
      </c>
      <c r="T23" s="28">
        <f t="shared" si="8"/>
        <v>92.12</v>
      </c>
      <c r="U23" s="28">
        <f t="shared" si="9"/>
        <v>98.45</v>
      </c>
      <c r="V23" s="28">
        <f t="shared" si="10"/>
        <v>43.93</v>
      </c>
      <c r="W23" s="28">
        <f t="shared" si="11"/>
        <v>77.5</v>
      </c>
      <c r="X23" s="28">
        <f t="shared" si="12"/>
        <v>97.98</v>
      </c>
      <c r="Y23" s="28">
        <f t="shared" si="13"/>
        <v>9.25</v>
      </c>
      <c r="Z23" s="28">
        <f t="shared" si="14"/>
        <v>17.04</v>
      </c>
      <c r="AA23" s="28">
        <f t="shared" si="15"/>
        <v>86.329999999999984</v>
      </c>
      <c r="AB23" s="28">
        <f t="shared" si="16"/>
        <v>80.83</v>
      </c>
    </row>
    <row r="24" spans="2:28">
      <c r="B24" s="20">
        <v>9.6020000000000003</v>
      </c>
      <c r="C24" s="20">
        <v>8.91</v>
      </c>
      <c r="D24" s="20">
        <v>8.6329999999999991</v>
      </c>
      <c r="E24" s="20">
        <v>7.4409999999999998</v>
      </c>
      <c r="F24" s="20">
        <v>7.556</v>
      </c>
      <c r="G24" s="20">
        <v>10.215</v>
      </c>
      <c r="H24" s="20">
        <v>8.3219999999999992</v>
      </c>
      <c r="I24" s="20">
        <v>5.1420000000000003</v>
      </c>
      <c r="J24" s="20">
        <v>6.51</v>
      </c>
      <c r="K24" s="20">
        <v>10.061999999999999</v>
      </c>
      <c r="L24" s="20">
        <v>1.6679999999999999</v>
      </c>
      <c r="N24" s="10" t="s">
        <v>76</v>
      </c>
      <c r="O24" s="24">
        <f>W5</f>
        <v>96.666666666666671</v>
      </c>
      <c r="Q24" s="10">
        <v>10</v>
      </c>
      <c r="R24" s="30">
        <f t="shared" si="6"/>
        <v>96.02000000000001</v>
      </c>
      <c r="S24" s="30">
        <f t="shared" si="7"/>
        <v>89.1</v>
      </c>
      <c r="T24" s="28">
        <f t="shared" si="8"/>
        <v>86.329999999999984</v>
      </c>
      <c r="U24" s="28">
        <f t="shared" si="9"/>
        <v>74.41</v>
      </c>
      <c r="V24" s="28">
        <f t="shared" si="10"/>
        <v>75.56</v>
      </c>
      <c r="W24" s="28">
        <f t="shared" si="11"/>
        <v>102.15</v>
      </c>
      <c r="X24" s="28">
        <f t="shared" si="12"/>
        <v>83.22</v>
      </c>
      <c r="Y24" s="28">
        <f t="shared" si="13"/>
        <v>51.42</v>
      </c>
      <c r="Z24" s="28">
        <f t="shared" si="14"/>
        <v>65.099999999999994</v>
      </c>
      <c r="AA24" s="28">
        <f t="shared" si="15"/>
        <v>100.61999999999999</v>
      </c>
      <c r="AB24" s="28">
        <f t="shared" si="16"/>
        <v>16.68</v>
      </c>
    </row>
    <row r="25" spans="2:28">
      <c r="B25" s="20">
        <v>6.2430000000000003</v>
      </c>
      <c r="C25" s="20">
        <v>9.0630000000000006</v>
      </c>
      <c r="D25" s="20">
        <v>8.5609999999999999</v>
      </c>
      <c r="E25" s="20">
        <v>8.3989999999999991</v>
      </c>
      <c r="F25" s="20">
        <v>7.7210000000000001</v>
      </c>
      <c r="G25" s="20">
        <v>10.46</v>
      </c>
      <c r="H25" s="20">
        <v>11.853999999999999</v>
      </c>
      <c r="I25" s="20">
        <v>8.3350000000000009</v>
      </c>
      <c r="J25" s="20">
        <v>10.058999999999999</v>
      </c>
      <c r="K25" s="20">
        <v>8.4740000000000002</v>
      </c>
      <c r="L25" s="20">
        <v>8.26</v>
      </c>
      <c r="N25" s="22" t="s">
        <v>20</v>
      </c>
      <c r="O25" s="24">
        <f>X5</f>
        <v>86.666666666666671</v>
      </c>
      <c r="Q25" s="10">
        <v>11</v>
      </c>
      <c r="R25" s="30">
        <f t="shared" si="6"/>
        <v>62.430000000000007</v>
      </c>
      <c r="S25" s="30">
        <f t="shared" si="7"/>
        <v>90.63000000000001</v>
      </c>
      <c r="T25" s="28">
        <f t="shared" si="8"/>
        <v>85.61</v>
      </c>
      <c r="U25" s="28">
        <f t="shared" si="9"/>
        <v>83.99</v>
      </c>
      <c r="V25" s="28">
        <f t="shared" si="10"/>
        <v>77.210000000000008</v>
      </c>
      <c r="W25" s="28">
        <f t="shared" si="11"/>
        <v>104.60000000000001</v>
      </c>
      <c r="X25" s="28">
        <f t="shared" si="12"/>
        <v>118.53999999999999</v>
      </c>
      <c r="Y25" s="28">
        <f t="shared" si="13"/>
        <v>83.350000000000009</v>
      </c>
      <c r="Z25" s="28">
        <f t="shared" si="14"/>
        <v>100.58999999999999</v>
      </c>
      <c r="AA25" s="28">
        <f t="shared" si="15"/>
        <v>84.740000000000009</v>
      </c>
      <c r="AB25" s="28">
        <f t="shared" si="16"/>
        <v>82.6</v>
      </c>
    </row>
    <row r="26" spans="2:28">
      <c r="B26" s="20">
        <v>9.5489999999999995</v>
      </c>
      <c r="C26" s="20">
        <v>7.9690000000000003</v>
      </c>
      <c r="D26" s="20">
        <v>7.851</v>
      </c>
      <c r="E26" s="20">
        <v>9.61</v>
      </c>
      <c r="F26" s="20">
        <v>9.609</v>
      </c>
      <c r="G26" s="20">
        <v>5.4740000000000002</v>
      </c>
      <c r="H26" s="20">
        <v>7.4640000000000004</v>
      </c>
      <c r="I26" s="20">
        <v>6.7649999999999997</v>
      </c>
      <c r="J26" s="20">
        <v>8.609</v>
      </c>
      <c r="K26" s="20">
        <v>8.5459999999999994</v>
      </c>
      <c r="L26" s="20">
        <v>10.568</v>
      </c>
      <c r="N26" s="25"/>
      <c r="P26" s="25"/>
      <c r="Q26" s="10">
        <v>12</v>
      </c>
      <c r="R26" s="30">
        <f t="shared" si="6"/>
        <v>95.49</v>
      </c>
      <c r="S26" s="30">
        <f t="shared" si="7"/>
        <v>79.69</v>
      </c>
      <c r="T26" s="28">
        <f t="shared" si="8"/>
        <v>78.510000000000005</v>
      </c>
      <c r="U26" s="28">
        <f t="shared" si="9"/>
        <v>96.1</v>
      </c>
      <c r="V26" s="28">
        <f t="shared" si="10"/>
        <v>96.09</v>
      </c>
      <c r="W26" s="28">
        <f t="shared" si="11"/>
        <v>54.74</v>
      </c>
      <c r="X26" s="28">
        <f t="shared" si="12"/>
        <v>74.64</v>
      </c>
      <c r="Y26" s="28">
        <f t="shared" si="13"/>
        <v>67.649999999999991</v>
      </c>
      <c r="Z26" s="28">
        <f t="shared" si="14"/>
        <v>86.09</v>
      </c>
      <c r="AA26" s="28">
        <f t="shared" si="15"/>
        <v>85.46</v>
      </c>
      <c r="AB26" s="28">
        <f t="shared" si="16"/>
        <v>105.67999999999999</v>
      </c>
    </row>
    <row r="27" spans="2:28">
      <c r="B27" s="20">
        <v>5.5659999999999998</v>
      </c>
      <c r="C27" s="20">
        <v>9.2149999999999999</v>
      </c>
      <c r="D27" s="20">
        <v>2.7789999999999999</v>
      </c>
      <c r="E27" s="20">
        <v>2.6840000000000002</v>
      </c>
      <c r="F27" s="20">
        <v>7.7160000000000002</v>
      </c>
      <c r="G27" s="20">
        <v>8.4489999999999998</v>
      </c>
      <c r="H27" s="20">
        <v>8.7319999999999993</v>
      </c>
      <c r="I27" s="20">
        <v>6.8109999999999999</v>
      </c>
      <c r="J27" s="20">
        <v>7.1289999999999996</v>
      </c>
      <c r="K27" s="20">
        <v>6.6630000000000003</v>
      </c>
      <c r="L27" s="20">
        <v>7.9139999999999997</v>
      </c>
      <c r="Q27" s="10">
        <v>13</v>
      </c>
      <c r="R27" s="30">
        <f t="shared" si="6"/>
        <v>55.66</v>
      </c>
      <c r="S27" s="30">
        <f t="shared" si="7"/>
        <v>92.15</v>
      </c>
      <c r="T27" s="28">
        <f t="shared" si="8"/>
        <v>27.79</v>
      </c>
      <c r="U27" s="28">
        <f t="shared" si="9"/>
        <v>26.840000000000003</v>
      </c>
      <c r="V27" s="28">
        <f t="shared" si="10"/>
        <v>77.16</v>
      </c>
      <c r="W27" s="28">
        <f t="shared" si="11"/>
        <v>84.49</v>
      </c>
      <c r="X27" s="28">
        <f t="shared" si="12"/>
        <v>87.32</v>
      </c>
      <c r="Y27" s="28">
        <f t="shared" si="13"/>
        <v>68.11</v>
      </c>
      <c r="Z27" s="28">
        <f t="shared" si="14"/>
        <v>71.289999999999992</v>
      </c>
      <c r="AA27" s="28">
        <f t="shared" si="15"/>
        <v>66.63</v>
      </c>
      <c r="AB27" s="28">
        <f t="shared" si="16"/>
        <v>79.14</v>
      </c>
    </row>
    <row r="28" spans="2:28">
      <c r="B28" s="20">
        <v>9.2629999999999999</v>
      </c>
      <c r="C28" s="20">
        <v>8.7620000000000005</v>
      </c>
      <c r="D28" s="20">
        <v>0.871</v>
      </c>
      <c r="E28" s="20">
        <v>1.1160000000000001</v>
      </c>
      <c r="F28" s="20">
        <v>7.0819999999999999</v>
      </c>
      <c r="G28" s="20">
        <v>9.4239999999999995</v>
      </c>
      <c r="H28" s="20">
        <v>6.6669999999999998</v>
      </c>
      <c r="I28" s="20">
        <v>11.613</v>
      </c>
      <c r="J28" s="20">
        <v>8.8689999999999998</v>
      </c>
      <c r="K28" s="20">
        <v>8.843</v>
      </c>
      <c r="L28" s="20">
        <v>5.0570000000000004</v>
      </c>
      <c r="Q28" s="10">
        <v>14</v>
      </c>
      <c r="R28" s="30">
        <f t="shared" si="6"/>
        <v>92.63</v>
      </c>
      <c r="S28" s="30">
        <f t="shared" si="7"/>
        <v>87.62</v>
      </c>
      <c r="T28" s="28">
        <f t="shared" si="8"/>
        <v>8.7100000000000009</v>
      </c>
      <c r="U28" s="28">
        <f t="shared" si="9"/>
        <v>11.16</v>
      </c>
      <c r="V28" s="28">
        <f t="shared" si="10"/>
        <v>70.819999999999993</v>
      </c>
      <c r="W28" s="28">
        <f t="shared" si="11"/>
        <v>94.24</v>
      </c>
      <c r="X28" s="28">
        <f t="shared" si="12"/>
        <v>66.67</v>
      </c>
      <c r="Y28" s="28">
        <f t="shared" si="13"/>
        <v>116.13</v>
      </c>
      <c r="Z28" s="28">
        <f t="shared" si="14"/>
        <v>88.69</v>
      </c>
      <c r="AA28" s="28">
        <f t="shared" si="15"/>
        <v>88.43</v>
      </c>
      <c r="AB28" s="28">
        <f t="shared" si="16"/>
        <v>50.570000000000007</v>
      </c>
    </row>
    <row r="29" spans="2:28">
      <c r="B29" s="20">
        <v>5.34</v>
      </c>
      <c r="C29" s="20">
        <v>4.7629999999999999</v>
      </c>
      <c r="D29" s="20">
        <v>8.4670000000000005</v>
      </c>
      <c r="E29" s="20">
        <v>11.621</v>
      </c>
      <c r="F29" s="20">
        <v>0.48899999999999999</v>
      </c>
      <c r="G29" s="20">
        <v>9.2289999999999992</v>
      </c>
      <c r="H29" s="20">
        <v>3.8519999999999999</v>
      </c>
      <c r="I29" s="20">
        <v>10.083</v>
      </c>
      <c r="J29" s="20">
        <v>10.9</v>
      </c>
      <c r="K29" s="20">
        <v>10.172000000000001</v>
      </c>
      <c r="L29" s="20">
        <v>8.2769999999999992</v>
      </c>
      <c r="Q29" s="10">
        <v>15</v>
      </c>
      <c r="R29" s="30">
        <f t="shared" si="6"/>
        <v>53.4</v>
      </c>
      <c r="S29" s="30">
        <f t="shared" si="7"/>
        <v>47.629999999999995</v>
      </c>
      <c r="T29" s="28">
        <f t="shared" si="8"/>
        <v>84.67</v>
      </c>
      <c r="U29" s="28">
        <f t="shared" si="9"/>
        <v>116.21000000000001</v>
      </c>
      <c r="V29" s="28">
        <f t="shared" si="10"/>
        <v>4.8899999999999997</v>
      </c>
      <c r="W29" s="28">
        <f t="shared" si="11"/>
        <v>92.289999999999992</v>
      </c>
      <c r="X29" s="28">
        <f t="shared" si="12"/>
        <v>38.519999999999996</v>
      </c>
      <c r="Y29" s="28">
        <f t="shared" si="13"/>
        <v>100.83</v>
      </c>
      <c r="Z29" s="28">
        <f t="shared" si="14"/>
        <v>109</v>
      </c>
      <c r="AA29" s="28">
        <f t="shared" si="15"/>
        <v>101.72</v>
      </c>
      <c r="AB29" s="28">
        <f t="shared" si="16"/>
        <v>82.77</v>
      </c>
    </row>
    <row r="30" spans="2:28">
      <c r="B30" s="20">
        <v>7.0579999999999998</v>
      </c>
      <c r="C30" s="20">
        <v>1.669</v>
      </c>
      <c r="D30" s="20">
        <v>8.8879999999999999</v>
      </c>
      <c r="E30" s="20">
        <v>10.23</v>
      </c>
      <c r="F30" s="20">
        <v>5.0060000000000002</v>
      </c>
      <c r="G30" s="20">
        <v>9.1489999999999991</v>
      </c>
      <c r="H30" s="20">
        <v>8.0399999999999991</v>
      </c>
      <c r="I30" s="20">
        <v>6.73</v>
      </c>
      <c r="J30" s="20">
        <v>8.68</v>
      </c>
      <c r="K30" s="20">
        <v>8.4580000000000002</v>
      </c>
      <c r="L30" s="20">
        <v>9.1259999999999994</v>
      </c>
      <c r="Q30" s="10">
        <v>16</v>
      </c>
      <c r="R30" s="30">
        <f t="shared" si="6"/>
        <v>70.58</v>
      </c>
      <c r="S30" s="30">
        <f t="shared" si="7"/>
        <v>16.690000000000001</v>
      </c>
      <c r="T30" s="28">
        <f t="shared" si="8"/>
        <v>88.88</v>
      </c>
      <c r="U30" s="28">
        <f t="shared" si="9"/>
        <v>102.30000000000001</v>
      </c>
      <c r="V30" s="28">
        <f t="shared" si="10"/>
        <v>50.06</v>
      </c>
      <c r="W30" s="28">
        <f t="shared" si="11"/>
        <v>91.49</v>
      </c>
      <c r="X30" s="28">
        <f t="shared" si="12"/>
        <v>80.399999999999991</v>
      </c>
      <c r="Y30" s="28">
        <f t="shared" si="13"/>
        <v>67.300000000000011</v>
      </c>
      <c r="Z30" s="28">
        <f t="shared" si="14"/>
        <v>86.8</v>
      </c>
      <c r="AA30" s="28">
        <f t="shared" si="15"/>
        <v>84.58</v>
      </c>
      <c r="AB30" s="28">
        <f t="shared" si="16"/>
        <v>91.259999999999991</v>
      </c>
    </row>
    <row r="31" spans="2:28">
      <c r="B31" s="20">
        <v>9.4789999999999992</v>
      </c>
      <c r="C31" s="20">
        <v>9.7309999999999999</v>
      </c>
      <c r="D31" s="20">
        <v>7.4729999999999999</v>
      </c>
      <c r="E31" s="20">
        <v>8.1739999999999995</v>
      </c>
      <c r="F31" s="20">
        <v>10.36</v>
      </c>
      <c r="G31" s="20">
        <v>7.1509999999999998</v>
      </c>
      <c r="H31" s="20">
        <v>2.0739999999999998</v>
      </c>
      <c r="I31" s="20">
        <v>6.8719999999999999</v>
      </c>
      <c r="J31" s="20">
        <v>6.95</v>
      </c>
      <c r="K31" s="20">
        <v>10.141999999999999</v>
      </c>
      <c r="L31" s="20">
        <v>9.9990000000000006</v>
      </c>
      <c r="Q31" s="10">
        <v>17</v>
      </c>
      <c r="R31" s="30">
        <f t="shared" si="6"/>
        <v>94.789999999999992</v>
      </c>
      <c r="S31" s="30">
        <f t="shared" si="7"/>
        <v>97.31</v>
      </c>
      <c r="T31" s="28">
        <f t="shared" si="8"/>
        <v>74.73</v>
      </c>
      <c r="U31" s="28">
        <f t="shared" si="9"/>
        <v>81.739999999999995</v>
      </c>
      <c r="V31" s="28">
        <f t="shared" si="10"/>
        <v>103.6</v>
      </c>
      <c r="W31" s="28">
        <f t="shared" si="11"/>
        <v>71.509999999999991</v>
      </c>
      <c r="X31" s="28">
        <f t="shared" si="12"/>
        <v>20.74</v>
      </c>
      <c r="Y31" s="28">
        <f t="shared" si="13"/>
        <v>68.72</v>
      </c>
      <c r="Z31" s="28">
        <f t="shared" si="14"/>
        <v>69.5</v>
      </c>
      <c r="AA31" s="28">
        <f t="shared" si="15"/>
        <v>101.41999999999999</v>
      </c>
      <c r="AB31" s="28">
        <f t="shared" si="16"/>
        <v>99.990000000000009</v>
      </c>
    </row>
    <row r="32" spans="2:28">
      <c r="B32" s="20">
        <v>2.2450000000000001</v>
      </c>
      <c r="C32" s="20">
        <v>2.0979999999999999</v>
      </c>
      <c r="D32" s="20">
        <v>5.2549999999999999</v>
      </c>
      <c r="E32" s="20">
        <v>11.91</v>
      </c>
      <c r="F32" s="20">
        <v>10.765000000000001</v>
      </c>
      <c r="G32" s="20">
        <v>6.319</v>
      </c>
      <c r="H32" s="20">
        <v>8.3689999999999998</v>
      </c>
      <c r="I32" s="20">
        <v>9.9190000000000005</v>
      </c>
      <c r="J32" s="20">
        <v>10.111000000000001</v>
      </c>
      <c r="K32" s="20">
        <v>8.0719999999999992</v>
      </c>
      <c r="L32" s="20">
        <v>9.6560000000000006</v>
      </c>
      <c r="Q32" s="10">
        <v>18</v>
      </c>
      <c r="R32" s="30">
        <f t="shared" si="6"/>
        <v>22.450000000000003</v>
      </c>
      <c r="S32" s="30">
        <f t="shared" si="7"/>
        <v>20.979999999999997</v>
      </c>
      <c r="T32" s="28">
        <f t="shared" si="8"/>
        <v>52.55</v>
      </c>
      <c r="U32" s="28">
        <f t="shared" si="9"/>
        <v>119.1</v>
      </c>
      <c r="V32" s="28">
        <f t="shared" si="10"/>
        <v>107.65</v>
      </c>
      <c r="W32" s="28">
        <f t="shared" si="11"/>
        <v>63.19</v>
      </c>
      <c r="X32" s="28">
        <f t="shared" si="12"/>
        <v>83.69</v>
      </c>
      <c r="Y32" s="28">
        <f t="shared" si="13"/>
        <v>99.19</v>
      </c>
      <c r="Z32" s="28">
        <f t="shared" si="14"/>
        <v>101.11000000000001</v>
      </c>
      <c r="AA32" s="28">
        <f t="shared" si="15"/>
        <v>80.72</v>
      </c>
      <c r="AB32" s="28">
        <f t="shared" si="16"/>
        <v>96.56</v>
      </c>
    </row>
    <row r="33" spans="1:28">
      <c r="B33" s="20">
        <v>8.8710000000000004</v>
      </c>
      <c r="C33" s="20">
        <v>10.566000000000001</v>
      </c>
      <c r="D33" s="20">
        <v>9.4260000000000002</v>
      </c>
      <c r="E33" s="20">
        <v>11.025</v>
      </c>
      <c r="F33" s="20">
        <v>8.4920000000000009</v>
      </c>
      <c r="G33" s="20">
        <v>6.9409999999999998</v>
      </c>
      <c r="H33" s="20">
        <v>8.1620000000000008</v>
      </c>
      <c r="I33" s="20">
        <v>7.6890000000000001</v>
      </c>
      <c r="J33" s="20">
        <v>8.9870000000000001</v>
      </c>
      <c r="K33" s="20">
        <v>8.2420000000000009</v>
      </c>
      <c r="L33" s="20">
        <v>5.9080000000000004</v>
      </c>
      <c r="Q33" s="10">
        <v>19</v>
      </c>
      <c r="R33" s="30">
        <f t="shared" si="6"/>
        <v>88.710000000000008</v>
      </c>
      <c r="S33" s="30">
        <f t="shared" si="7"/>
        <v>105.66000000000001</v>
      </c>
      <c r="T33" s="28">
        <f t="shared" si="8"/>
        <v>94.26</v>
      </c>
      <c r="U33" s="28">
        <f t="shared" si="9"/>
        <v>110.25</v>
      </c>
      <c r="V33" s="28">
        <f t="shared" si="10"/>
        <v>84.920000000000016</v>
      </c>
      <c r="W33" s="28">
        <f t="shared" si="11"/>
        <v>69.41</v>
      </c>
      <c r="X33" s="28">
        <f t="shared" si="12"/>
        <v>81.62</v>
      </c>
      <c r="Y33" s="28">
        <f t="shared" si="13"/>
        <v>76.89</v>
      </c>
      <c r="Z33" s="28">
        <f t="shared" si="14"/>
        <v>89.87</v>
      </c>
      <c r="AA33" s="28">
        <f t="shared" si="15"/>
        <v>82.420000000000016</v>
      </c>
      <c r="AB33" s="28">
        <f t="shared" si="16"/>
        <v>59.080000000000005</v>
      </c>
    </row>
    <row r="34" spans="1:28">
      <c r="B34" s="20">
        <v>9.5850000000000009</v>
      </c>
      <c r="C34" s="20">
        <v>10.009</v>
      </c>
      <c r="D34" s="20">
        <v>6.8390000000000004</v>
      </c>
      <c r="E34" s="20">
        <v>9.8249999999999993</v>
      </c>
      <c r="F34" s="20">
        <v>7.4370000000000003</v>
      </c>
      <c r="G34" s="20">
        <v>1.81</v>
      </c>
      <c r="H34" s="20">
        <v>11.010999999999999</v>
      </c>
      <c r="I34" s="20">
        <v>4.88</v>
      </c>
      <c r="J34" s="20">
        <v>3.4790000000000001</v>
      </c>
      <c r="K34" s="20">
        <v>8.2919999999999998</v>
      </c>
      <c r="L34" s="20">
        <v>8.2420000000000009</v>
      </c>
      <c r="Q34" s="10">
        <v>20</v>
      </c>
      <c r="R34" s="30">
        <f t="shared" si="6"/>
        <v>95.850000000000009</v>
      </c>
      <c r="S34" s="30">
        <f t="shared" si="7"/>
        <v>100.09</v>
      </c>
      <c r="T34" s="28">
        <f t="shared" si="8"/>
        <v>68.39</v>
      </c>
      <c r="U34" s="28">
        <f t="shared" si="9"/>
        <v>98.25</v>
      </c>
      <c r="V34" s="28">
        <f t="shared" si="10"/>
        <v>74.37</v>
      </c>
      <c r="W34" s="28">
        <f t="shared" si="11"/>
        <v>18.100000000000001</v>
      </c>
      <c r="X34" s="28">
        <f t="shared" si="12"/>
        <v>110.10999999999999</v>
      </c>
      <c r="Y34" s="28">
        <f t="shared" si="13"/>
        <v>48.8</v>
      </c>
      <c r="Z34" s="28">
        <f t="shared" si="14"/>
        <v>34.79</v>
      </c>
      <c r="AA34" s="28">
        <f t="shared" si="15"/>
        <v>82.92</v>
      </c>
      <c r="AB34" s="28">
        <f t="shared" si="16"/>
        <v>82.420000000000016</v>
      </c>
    </row>
    <row r="35" spans="1:28">
      <c r="B35" s="20">
        <v>8.0500000000000007</v>
      </c>
      <c r="C35" s="20">
        <v>8.91</v>
      </c>
      <c r="D35" s="20">
        <v>6.1020000000000003</v>
      </c>
      <c r="E35" s="20">
        <v>3.7879999999999998</v>
      </c>
      <c r="F35" s="20">
        <v>7.03</v>
      </c>
      <c r="G35" s="20">
        <v>3.03</v>
      </c>
      <c r="H35" s="20">
        <v>5.718</v>
      </c>
      <c r="I35" s="20">
        <v>5.8330000000000002</v>
      </c>
      <c r="J35" s="20">
        <v>7.9029999999999996</v>
      </c>
      <c r="K35" s="20">
        <v>7.12</v>
      </c>
      <c r="L35" s="20">
        <v>11.047000000000001</v>
      </c>
      <c r="Q35" s="10">
        <v>21</v>
      </c>
      <c r="R35" s="30">
        <f t="shared" si="6"/>
        <v>80.5</v>
      </c>
      <c r="S35" s="30">
        <f t="shared" si="7"/>
        <v>89.1</v>
      </c>
      <c r="T35" s="28">
        <f t="shared" si="8"/>
        <v>61.02</v>
      </c>
      <c r="U35" s="28">
        <f t="shared" si="9"/>
        <v>37.879999999999995</v>
      </c>
      <c r="V35" s="28">
        <f t="shared" si="10"/>
        <v>70.3</v>
      </c>
      <c r="W35" s="28">
        <f t="shared" si="11"/>
        <v>30.299999999999997</v>
      </c>
      <c r="X35" s="28">
        <f t="shared" si="12"/>
        <v>57.18</v>
      </c>
      <c r="Y35" s="28">
        <f t="shared" si="13"/>
        <v>58.33</v>
      </c>
      <c r="Z35" s="28">
        <f t="shared" si="14"/>
        <v>79.03</v>
      </c>
      <c r="AA35" s="28">
        <f t="shared" si="15"/>
        <v>71.2</v>
      </c>
      <c r="AB35" s="28">
        <f t="shared" si="16"/>
        <v>110.47</v>
      </c>
    </row>
    <row r="36" spans="1:28">
      <c r="B36" s="20">
        <v>8.6240000000000006</v>
      </c>
      <c r="C36" s="20">
        <v>10.164</v>
      </c>
      <c r="D36" s="20">
        <v>7.6319999999999997</v>
      </c>
      <c r="E36" s="20">
        <v>6.2089999999999996</v>
      </c>
      <c r="F36" s="20">
        <v>7.8710000000000004</v>
      </c>
      <c r="G36" s="20">
        <v>11.757999999999999</v>
      </c>
      <c r="H36" s="20">
        <v>9.8989999999999991</v>
      </c>
      <c r="I36" s="20">
        <v>7.3659999999999997</v>
      </c>
      <c r="J36" s="20">
        <v>10.316000000000001</v>
      </c>
      <c r="K36" s="20">
        <v>7.4889999999999999</v>
      </c>
      <c r="L36" s="20">
        <v>8.8109999999999999</v>
      </c>
      <c r="Q36" s="10">
        <v>22</v>
      </c>
      <c r="R36" s="30">
        <f t="shared" si="6"/>
        <v>86.240000000000009</v>
      </c>
      <c r="S36" s="30">
        <f t="shared" si="7"/>
        <v>101.64</v>
      </c>
      <c r="T36" s="28">
        <f t="shared" si="8"/>
        <v>76.319999999999993</v>
      </c>
      <c r="U36" s="28">
        <f t="shared" si="9"/>
        <v>62.089999999999996</v>
      </c>
      <c r="V36" s="28">
        <f t="shared" si="10"/>
        <v>78.710000000000008</v>
      </c>
      <c r="W36" s="28">
        <f t="shared" si="11"/>
        <v>117.57999999999998</v>
      </c>
      <c r="X36" s="28">
        <f t="shared" si="12"/>
        <v>98.99</v>
      </c>
      <c r="Y36" s="28">
        <f t="shared" si="13"/>
        <v>73.66</v>
      </c>
      <c r="Z36" s="28">
        <f t="shared" si="14"/>
        <v>103.16000000000001</v>
      </c>
      <c r="AA36" s="28">
        <f t="shared" si="15"/>
        <v>74.89</v>
      </c>
      <c r="AB36" s="28">
        <f t="shared" si="16"/>
        <v>88.11</v>
      </c>
    </row>
    <row r="37" spans="1:28">
      <c r="B37" s="20">
        <v>7.5140000000000002</v>
      </c>
      <c r="C37" s="20">
        <v>9.7409999999999997</v>
      </c>
      <c r="D37" s="20">
        <v>7.9969999999999999</v>
      </c>
      <c r="E37" s="20">
        <v>7.3730000000000002</v>
      </c>
      <c r="F37" s="20">
        <v>11.804</v>
      </c>
      <c r="G37" s="20">
        <v>12.364000000000001</v>
      </c>
      <c r="H37" s="20">
        <v>7.7770000000000001</v>
      </c>
      <c r="I37" s="20">
        <v>9.59</v>
      </c>
      <c r="J37" s="20">
        <v>10.565</v>
      </c>
      <c r="K37" s="20">
        <v>8.0129999999999999</v>
      </c>
      <c r="L37" s="20">
        <v>6.8789999999999996</v>
      </c>
      <c r="Q37" s="10">
        <v>23</v>
      </c>
      <c r="R37" s="30">
        <f t="shared" si="6"/>
        <v>75.14</v>
      </c>
      <c r="S37" s="30">
        <f t="shared" si="7"/>
        <v>97.41</v>
      </c>
      <c r="T37" s="28">
        <f t="shared" si="8"/>
        <v>79.97</v>
      </c>
      <c r="U37" s="28">
        <f t="shared" si="9"/>
        <v>73.73</v>
      </c>
      <c r="V37" s="28">
        <f t="shared" si="10"/>
        <v>118.04</v>
      </c>
      <c r="W37" s="28">
        <f t="shared" si="11"/>
        <v>123.64000000000001</v>
      </c>
      <c r="X37" s="28">
        <f t="shared" si="12"/>
        <v>77.77</v>
      </c>
      <c r="Y37" s="28">
        <f t="shared" si="13"/>
        <v>95.9</v>
      </c>
      <c r="Z37" s="28">
        <f t="shared" si="14"/>
        <v>105.64999999999999</v>
      </c>
      <c r="AA37" s="28">
        <f t="shared" si="15"/>
        <v>80.13</v>
      </c>
      <c r="AB37" s="28">
        <f t="shared" si="16"/>
        <v>68.789999999999992</v>
      </c>
    </row>
    <row r="38" spans="1:28">
      <c r="B38" s="20">
        <v>8.7379999999999995</v>
      </c>
      <c r="C38" s="20">
        <v>5.2110000000000003</v>
      </c>
      <c r="D38" s="20">
        <v>9.5739999999999998</v>
      </c>
      <c r="E38" s="20"/>
      <c r="F38" s="20">
        <v>5.12</v>
      </c>
      <c r="G38" s="20">
        <v>10.374000000000001</v>
      </c>
      <c r="H38" s="20">
        <v>8.657</v>
      </c>
      <c r="I38" s="20">
        <v>3.9580000000000002</v>
      </c>
      <c r="J38" s="20">
        <v>6.6020000000000003</v>
      </c>
      <c r="K38" s="20">
        <v>5.1559999999999997</v>
      </c>
      <c r="L38" s="20">
        <v>9.4909999999999997</v>
      </c>
      <c r="Q38" s="10">
        <v>24</v>
      </c>
      <c r="R38" s="30">
        <f t="shared" si="6"/>
        <v>87.38</v>
      </c>
      <c r="S38" s="30">
        <f t="shared" si="7"/>
        <v>52.11</v>
      </c>
      <c r="T38" s="28">
        <f t="shared" si="8"/>
        <v>95.74</v>
      </c>
      <c r="U38" s="28"/>
      <c r="V38" s="28">
        <f t="shared" si="10"/>
        <v>51.2</v>
      </c>
      <c r="W38" s="28">
        <f t="shared" si="11"/>
        <v>103.74000000000001</v>
      </c>
      <c r="X38" s="28">
        <f t="shared" si="12"/>
        <v>86.57</v>
      </c>
      <c r="Y38" s="28">
        <f t="shared" si="13"/>
        <v>39.58</v>
      </c>
      <c r="Z38" s="28">
        <f t="shared" si="14"/>
        <v>66.02000000000001</v>
      </c>
      <c r="AA38" s="28">
        <f t="shared" si="15"/>
        <v>51.559999999999995</v>
      </c>
      <c r="AB38" s="28">
        <f t="shared" si="16"/>
        <v>94.91</v>
      </c>
    </row>
    <row r="39" spans="1:28">
      <c r="B39" s="20">
        <v>7.5519999999999996</v>
      </c>
      <c r="C39" s="20">
        <v>9.2620000000000005</v>
      </c>
      <c r="D39" s="20">
        <v>6.2649999999999997</v>
      </c>
      <c r="E39" s="20"/>
      <c r="F39" s="20">
        <v>8.6980000000000004</v>
      </c>
      <c r="G39" s="20">
        <v>6.7229999999999999</v>
      </c>
      <c r="H39" s="20">
        <v>3.0390000000000001</v>
      </c>
      <c r="I39" s="20">
        <v>9.4</v>
      </c>
      <c r="J39" s="20">
        <v>4.8879999999999999</v>
      </c>
      <c r="K39" s="20">
        <v>10.102</v>
      </c>
      <c r="L39" s="20">
        <v>9.8000000000000007</v>
      </c>
      <c r="Q39" s="10">
        <v>25</v>
      </c>
      <c r="R39" s="30">
        <f t="shared" si="6"/>
        <v>75.52</v>
      </c>
      <c r="S39" s="30">
        <f t="shared" si="7"/>
        <v>92.62</v>
      </c>
      <c r="T39" s="28">
        <f t="shared" si="8"/>
        <v>62.65</v>
      </c>
      <c r="U39" s="28"/>
      <c r="V39" s="28">
        <f t="shared" si="10"/>
        <v>86.98</v>
      </c>
      <c r="W39" s="28">
        <f t="shared" si="11"/>
        <v>67.23</v>
      </c>
      <c r="X39" s="28">
        <f t="shared" si="12"/>
        <v>30.39</v>
      </c>
      <c r="Y39" s="28">
        <f t="shared" si="13"/>
        <v>94</v>
      </c>
      <c r="Z39" s="28">
        <f t="shared" si="14"/>
        <v>48.879999999999995</v>
      </c>
      <c r="AA39" s="28">
        <f t="shared" si="15"/>
        <v>101.02000000000001</v>
      </c>
      <c r="AB39" s="28">
        <f t="shared" si="16"/>
        <v>98</v>
      </c>
    </row>
    <row r="40" spans="1:28">
      <c r="B40" s="20">
        <v>3.5579999999999998</v>
      </c>
      <c r="C40" s="20">
        <v>4.68</v>
      </c>
      <c r="D40" s="20">
        <v>10.661</v>
      </c>
      <c r="E40" s="20"/>
      <c r="F40" s="20">
        <v>10.891</v>
      </c>
      <c r="G40" s="20">
        <v>7.6669999999999998</v>
      </c>
      <c r="H40" s="20">
        <v>1.55</v>
      </c>
      <c r="I40" s="20">
        <v>2.6930000000000001</v>
      </c>
      <c r="J40" s="20">
        <v>10.036</v>
      </c>
      <c r="K40" s="20">
        <v>8.9749999999999996</v>
      </c>
      <c r="L40" s="20">
        <v>1.9570000000000001</v>
      </c>
      <c r="Q40" s="10">
        <v>26</v>
      </c>
      <c r="R40" s="30">
        <f t="shared" si="6"/>
        <v>35.58</v>
      </c>
      <c r="S40" s="30">
        <f t="shared" si="7"/>
        <v>46.8</v>
      </c>
      <c r="T40" s="28">
        <f t="shared" si="8"/>
        <v>106.61</v>
      </c>
      <c r="U40" s="28"/>
      <c r="V40" s="28">
        <f t="shared" si="10"/>
        <v>108.91</v>
      </c>
      <c r="W40" s="28">
        <f t="shared" si="11"/>
        <v>76.67</v>
      </c>
      <c r="X40" s="28">
        <f t="shared" si="12"/>
        <v>15.5</v>
      </c>
      <c r="Y40" s="28">
        <f t="shared" si="13"/>
        <v>26.93</v>
      </c>
      <c r="Z40" s="28">
        <f t="shared" si="14"/>
        <v>100.36</v>
      </c>
      <c r="AA40" s="28">
        <f t="shared" si="15"/>
        <v>89.75</v>
      </c>
      <c r="AB40" s="28">
        <f t="shared" si="16"/>
        <v>19.57</v>
      </c>
    </row>
    <row r="41" spans="1:28">
      <c r="B41" s="20">
        <v>13.819000000000001</v>
      </c>
      <c r="C41" s="20">
        <v>8.0909999999999993</v>
      </c>
      <c r="D41" s="20">
        <v>2.0059999999999998</v>
      </c>
      <c r="E41" s="20"/>
      <c r="F41" s="20">
        <v>10.025</v>
      </c>
      <c r="G41" s="20">
        <v>8.5579999999999998</v>
      </c>
      <c r="H41" s="20">
        <v>0.316</v>
      </c>
      <c r="I41" s="20">
        <v>5.8940000000000001</v>
      </c>
      <c r="J41" s="20">
        <v>10.409000000000001</v>
      </c>
      <c r="K41" s="20">
        <v>7.0739999999999998</v>
      </c>
      <c r="L41" s="20"/>
      <c r="Q41" s="10">
        <v>27</v>
      </c>
      <c r="R41" s="30">
        <f t="shared" si="6"/>
        <v>138.19</v>
      </c>
      <c r="S41" s="30">
        <f t="shared" si="7"/>
        <v>80.91</v>
      </c>
      <c r="T41" s="28">
        <f t="shared" si="8"/>
        <v>20.059999999999999</v>
      </c>
      <c r="U41" s="28"/>
      <c r="V41" s="28">
        <f t="shared" si="10"/>
        <v>100.25</v>
      </c>
      <c r="W41" s="28">
        <f t="shared" si="11"/>
        <v>85.58</v>
      </c>
      <c r="X41" s="28">
        <f t="shared" si="12"/>
        <v>3.16</v>
      </c>
      <c r="Y41" s="28">
        <f t="shared" si="13"/>
        <v>58.94</v>
      </c>
      <c r="Z41" s="28">
        <f t="shared" si="14"/>
        <v>104.09</v>
      </c>
      <c r="AA41" s="28">
        <f t="shared" si="15"/>
        <v>70.739999999999995</v>
      </c>
      <c r="AB41" s="28"/>
    </row>
    <row r="42" spans="1:28">
      <c r="B42" s="20">
        <v>1.298</v>
      </c>
      <c r="C42" s="20">
        <v>9.2880000000000003</v>
      </c>
      <c r="D42" s="20">
        <v>0.96899999999999997</v>
      </c>
      <c r="E42" s="20"/>
      <c r="F42" s="20"/>
      <c r="G42" s="20">
        <v>9.6319999999999997</v>
      </c>
      <c r="H42" s="20">
        <v>0.38900000000000001</v>
      </c>
      <c r="I42" s="20">
        <v>1.595</v>
      </c>
      <c r="J42" s="20"/>
      <c r="K42" s="20">
        <v>7.2679999999999998</v>
      </c>
      <c r="L42" s="20"/>
      <c r="Q42" s="10">
        <v>28</v>
      </c>
      <c r="R42" s="30">
        <f t="shared" si="6"/>
        <v>12.98</v>
      </c>
      <c r="S42" s="30">
        <f t="shared" si="7"/>
        <v>92.88</v>
      </c>
      <c r="T42" s="28">
        <f t="shared" si="8"/>
        <v>9.69</v>
      </c>
      <c r="U42" s="28"/>
      <c r="V42" s="28"/>
      <c r="W42" s="28">
        <f t="shared" si="11"/>
        <v>96.32</v>
      </c>
      <c r="X42" s="28">
        <f t="shared" si="12"/>
        <v>3.89</v>
      </c>
      <c r="Y42" s="28">
        <f t="shared" si="13"/>
        <v>15.95</v>
      </c>
      <c r="Z42" s="28"/>
      <c r="AA42" s="28">
        <f t="shared" si="15"/>
        <v>72.679999999999993</v>
      </c>
      <c r="AB42" s="28"/>
    </row>
    <row r="43" spans="1:28">
      <c r="B43" s="20">
        <v>0.82</v>
      </c>
      <c r="C43" s="20">
        <v>7.5880000000000001</v>
      </c>
      <c r="D43" s="20">
        <v>0.72399999999999998</v>
      </c>
      <c r="E43" s="20"/>
      <c r="F43" s="20"/>
      <c r="G43" s="20">
        <v>9.4610000000000003</v>
      </c>
      <c r="H43" s="20">
        <v>0.56699999999999995</v>
      </c>
      <c r="I43" s="20"/>
      <c r="J43" s="20"/>
      <c r="K43" s="20">
        <v>8.3520000000000003</v>
      </c>
      <c r="L43" s="20"/>
      <c r="Q43" s="10">
        <v>29</v>
      </c>
      <c r="R43" s="30">
        <f t="shared" si="6"/>
        <v>8.1999999999999993</v>
      </c>
      <c r="S43" s="30">
        <f t="shared" si="7"/>
        <v>75.88</v>
      </c>
      <c r="T43" s="28">
        <f t="shared" si="8"/>
        <v>7.24</v>
      </c>
      <c r="U43" s="28"/>
      <c r="V43" s="28"/>
      <c r="W43" s="28">
        <f t="shared" si="11"/>
        <v>94.61</v>
      </c>
      <c r="X43" s="28">
        <f t="shared" si="12"/>
        <v>5.67</v>
      </c>
      <c r="Y43" s="28"/>
      <c r="Z43" s="28"/>
      <c r="AA43" s="28">
        <f t="shared" si="15"/>
        <v>83.52000000000001</v>
      </c>
      <c r="AB43" s="28"/>
    </row>
    <row r="44" spans="1:28">
      <c r="B44" s="20"/>
      <c r="C44" s="20"/>
      <c r="D44" s="20"/>
      <c r="E44" s="20"/>
      <c r="F44" s="20"/>
      <c r="G44" s="20">
        <v>12.227</v>
      </c>
      <c r="H44" s="20">
        <v>0.39300000000000002</v>
      </c>
      <c r="I44" s="20"/>
      <c r="J44" s="20"/>
      <c r="K44" s="20"/>
      <c r="L44" s="20"/>
      <c r="Q44" s="10">
        <v>30</v>
      </c>
      <c r="R44" s="30"/>
      <c r="S44" s="30"/>
      <c r="T44" s="28"/>
      <c r="U44" s="28"/>
      <c r="V44" s="28"/>
      <c r="W44" s="28">
        <f t="shared" si="11"/>
        <v>122.27000000000001</v>
      </c>
      <c r="X44" s="28">
        <f t="shared" si="12"/>
        <v>3.93</v>
      </c>
      <c r="Y44" s="28"/>
      <c r="Z44" s="28"/>
      <c r="AA44" s="28"/>
      <c r="AB44" s="28"/>
    </row>
    <row r="45" spans="1:28">
      <c r="A45" s="10" t="s">
        <v>21</v>
      </c>
      <c r="B45" s="20">
        <f>AVERAGE(B15:B44)</f>
        <v>7.2854482758620689</v>
      </c>
      <c r="C45" s="20">
        <f t="shared" ref="C45:L45" si="17">AVERAGE(C15:C44)</f>
        <v>7.7280689655172434</v>
      </c>
      <c r="D45" s="20">
        <f t="shared" si="17"/>
        <v>6.7043103448275856</v>
      </c>
      <c r="E45" s="20">
        <f t="shared" si="17"/>
        <v>7.9200869565217396</v>
      </c>
      <c r="F45" s="20">
        <f t="shared" si="17"/>
        <v>7.7921111111111125</v>
      </c>
      <c r="G45" s="20">
        <f t="shared" si="17"/>
        <v>8.1897333333333346</v>
      </c>
      <c r="H45" s="20">
        <f t="shared" si="17"/>
        <v>6.3009666666666666</v>
      </c>
      <c r="I45" s="20">
        <f t="shared" si="17"/>
        <v>6.895142857142857</v>
      </c>
      <c r="J45" s="20">
        <f t="shared" si="17"/>
        <v>8.3979629629629624</v>
      </c>
      <c r="K45" s="20">
        <f t="shared" si="17"/>
        <v>8.1693448275862082</v>
      </c>
      <c r="L45" s="20">
        <f t="shared" si="17"/>
        <v>7.7840384615384615</v>
      </c>
      <c r="Q45" s="10" t="s">
        <v>21</v>
      </c>
      <c r="R45" s="18">
        <f>AVERAGE(R15:R44)</f>
        <v>72.854482758620676</v>
      </c>
      <c r="S45" s="18">
        <f t="shared" ref="S45:AB45" si="18">AVERAGE(S15:S44)</f>
        <v>77.280689655172438</v>
      </c>
      <c r="T45" s="18">
        <f t="shared" si="18"/>
        <v>67.043103448275858</v>
      </c>
      <c r="U45" s="18">
        <f t="shared" si="18"/>
        <v>79.200869565217374</v>
      </c>
      <c r="V45" s="18">
        <f t="shared" si="18"/>
        <v>77.921111111111102</v>
      </c>
      <c r="W45" s="18">
        <f t="shared" si="18"/>
        <v>81.897333333333336</v>
      </c>
      <c r="X45" s="18">
        <f t="shared" si="18"/>
        <v>63.009666666666682</v>
      </c>
      <c r="Y45" s="18">
        <f t="shared" si="18"/>
        <v>68.951428571428579</v>
      </c>
      <c r="Z45" s="18">
        <f t="shared" si="18"/>
        <v>83.979629629629656</v>
      </c>
      <c r="AA45" s="18">
        <f t="shared" si="18"/>
        <v>81.693448275862067</v>
      </c>
      <c r="AB45" s="18">
        <f t="shared" si="18"/>
        <v>77.840384615384608</v>
      </c>
    </row>
    <row r="46" spans="1:28" s="11" customFormat="1">
      <c r="A46" s="11" t="s">
        <v>59</v>
      </c>
      <c r="B46" s="20">
        <f>_xlfn.STDEV.S(B15:B44)</f>
        <v>3.0100210913618781</v>
      </c>
      <c r="C46" s="20">
        <f t="shared" ref="C46:L46" si="19">_xlfn.STDEV.S(C15:C44)</f>
        <v>2.3152638222246789</v>
      </c>
      <c r="D46" s="20">
        <f t="shared" si="19"/>
        <v>3.0522229499105387</v>
      </c>
      <c r="E46" s="20">
        <f t="shared" si="19"/>
        <v>3.067508419089632</v>
      </c>
      <c r="F46" s="20">
        <f t="shared" si="19"/>
        <v>2.6016647530340027</v>
      </c>
      <c r="G46" s="20">
        <f t="shared" si="19"/>
        <v>2.6565793267922988</v>
      </c>
      <c r="H46" s="20">
        <f t="shared" si="19"/>
        <v>3.4871986829005017</v>
      </c>
      <c r="I46" s="20">
        <f t="shared" si="19"/>
        <v>2.8528933554120992</v>
      </c>
      <c r="J46" s="20">
        <f t="shared" si="19"/>
        <v>2.5467586561002697</v>
      </c>
      <c r="K46" s="20">
        <f t="shared" si="19"/>
        <v>1.1833721270728847</v>
      </c>
      <c r="L46" s="20">
        <f t="shared" si="19"/>
        <v>2.7741113817692238</v>
      </c>
      <c r="Q46" s="43" t="s">
        <v>90</v>
      </c>
      <c r="R46" s="44">
        <f>MEDIAN(R16:R44)</f>
        <v>78.009999999999991</v>
      </c>
      <c r="S46" s="44">
        <f t="shared" ref="S46:AB46" si="20">MEDIAN(S16:S44)</f>
        <v>85.775000000000006</v>
      </c>
      <c r="T46" s="44">
        <f t="shared" si="20"/>
        <v>75.525000000000006</v>
      </c>
      <c r="U46" s="44">
        <f t="shared" si="20"/>
        <v>83.14500000000001</v>
      </c>
      <c r="V46" s="44">
        <f t="shared" si="20"/>
        <v>81.815000000000012</v>
      </c>
      <c r="W46" s="44">
        <f t="shared" si="20"/>
        <v>85.58</v>
      </c>
      <c r="X46" s="44">
        <f t="shared" si="20"/>
        <v>74.64</v>
      </c>
      <c r="Y46" s="44">
        <f t="shared" si="20"/>
        <v>68.72</v>
      </c>
      <c r="Z46" s="44">
        <f t="shared" si="20"/>
        <v>87.745000000000005</v>
      </c>
      <c r="AA46" s="44">
        <f t="shared" si="20"/>
        <v>83.22</v>
      </c>
      <c r="AB46" s="44">
        <f t="shared" si="20"/>
        <v>82.6</v>
      </c>
    </row>
    <row r="47" spans="1:28">
      <c r="Q47" s="41" t="s">
        <v>86</v>
      </c>
      <c r="R47" s="44">
        <f>MIN(R16:R44)</f>
        <v>8.1999999999999993</v>
      </c>
      <c r="S47" s="44">
        <f t="shared" ref="S47:AB47" si="21">MIN(S16:S44)</f>
        <v>16.690000000000001</v>
      </c>
      <c r="T47" s="44">
        <f t="shared" si="21"/>
        <v>7.24</v>
      </c>
      <c r="U47" s="44">
        <f t="shared" si="21"/>
        <v>11.16</v>
      </c>
      <c r="V47" s="44">
        <f t="shared" si="21"/>
        <v>4.8899999999999997</v>
      </c>
      <c r="W47" s="44">
        <f t="shared" si="21"/>
        <v>18.100000000000001</v>
      </c>
      <c r="X47" s="44">
        <f t="shared" si="21"/>
        <v>3.16</v>
      </c>
      <c r="Y47" s="44">
        <f t="shared" si="21"/>
        <v>9.25</v>
      </c>
      <c r="Z47" s="44">
        <f t="shared" si="21"/>
        <v>17.04</v>
      </c>
      <c r="AA47" s="44">
        <f t="shared" si="21"/>
        <v>51.559999999999995</v>
      </c>
      <c r="AB47" s="44">
        <f t="shared" si="21"/>
        <v>16.68</v>
      </c>
    </row>
    <row r="48" spans="1:28">
      <c r="Q48" s="41" t="s">
        <v>23</v>
      </c>
      <c r="R48" s="44">
        <f>MAX(R16:R44)</f>
        <v>138.19</v>
      </c>
      <c r="S48" s="44">
        <f t="shared" ref="S48:AB48" si="22">MAX(S16:S44)</f>
        <v>105.66000000000001</v>
      </c>
      <c r="T48" s="44">
        <f t="shared" si="22"/>
        <v>106.61</v>
      </c>
      <c r="U48" s="44">
        <f t="shared" si="22"/>
        <v>119.1</v>
      </c>
      <c r="V48" s="44">
        <f t="shared" si="22"/>
        <v>118.04</v>
      </c>
      <c r="W48" s="44">
        <f t="shared" si="22"/>
        <v>123.64000000000001</v>
      </c>
      <c r="X48" s="44">
        <f t="shared" si="22"/>
        <v>118.53999999999999</v>
      </c>
      <c r="Y48" s="44">
        <f t="shared" si="22"/>
        <v>116.13</v>
      </c>
      <c r="Z48" s="44">
        <f t="shared" si="22"/>
        <v>131.1</v>
      </c>
      <c r="AA48" s="44">
        <f t="shared" si="22"/>
        <v>101.72</v>
      </c>
      <c r="AB48" s="44">
        <f t="shared" si="22"/>
        <v>119.38000000000001</v>
      </c>
    </row>
    <row r="49" spans="17:28">
      <c r="Q49" s="41" t="s">
        <v>87</v>
      </c>
      <c r="R49" s="41">
        <f>_xlfn.PERCENTILE.EXC(R16:R44, 0.25)</f>
        <v>53.964999999999996</v>
      </c>
      <c r="S49" s="41">
        <f t="shared" ref="S49:AB49" si="23">_xlfn.PERCENTILE.EXC(S16:S44, 0.25)</f>
        <v>74.717500000000001</v>
      </c>
      <c r="T49" s="41">
        <f t="shared" si="23"/>
        <v>57.637500000000003</v>
      </c>
      <c r="U49" s="41">
        <f t="shared" si="23"/>
        <v>59.072499999999998</v>
      </c>
      <c r="V49" s="41">
        <f t="shared" si="23"/>
        <v>70.69</v>
      </c>
      <c r="W49" s="41">
        <f t="shared" si="23"/>
        <v>68.319999999999993</v>
      </c>
      <c r="X49" s="41">
        <f t="shared" si="23"/>
        <v>30.06</v>
      </c>
      <c r="Y49" s="41">
        <f t="shared" si="23"/>
        <v>48.8</v>
      </c>
      <c r="Z49" s="41">
        <f t="shared" si="23"/>
        <v>68.63</v>
      </c>
      <c r="AA49" s="41">
        <f t="shared" si="23"/>
        <v>73.367500000000007</v>
      </c>
      <c r="AB49" s="41">
        <f t="shared" si="23"/>
        <v>63.935000000000002</v>
      </c>
    </row>
    <row r="50" spans="17:28">
      <c r="Q50" s="41" t="s">
        <v>88</v>
      </c>
      <c r="R50" s="41">
        <f>_xlfn.PERCENTILE.EXC(R16:R44, 0.75)</f>
        <v>94.492499999999993</v>
      </c>
      <c r="S50" s="41">
        <f t="shared" ref="S50:AB50" si="24">_xlfn.PERCENTILE.EXC(S16:S44, 0.75)</f>
        <v>92.502499999999998</v>
      </c>
      <c r="T50" s="41">
        <f t="shared" si="24"/>
        <v>88.625</v>
      </c>
      <c r="U50" s="41">
        <f t="shared" si="24"/>
        <v>99.412500000000009</v>
      </c>
      <c r="V50" s="41">
        <f t="shared" si="24"/>
        <v>97.02000000000001</v>
      </c>
      <c r="W50" s="41">
        <f t="shared" si="24"/>
        <v>102.94500000000001</v>
      </c>
      <c r="X50" s="41">
        <f t="shared" si="24"/>
        <v>86.944999999999993</v>
      </c>
      <c r="Y50" s="41">
        <f t="shared" si="24"/>
        <v>94</v>
      </c>
      <c r="Z50" s="41">
        <f t="shared" si="24"/>
        <v>103.39250000000001</v>
      </c>
      <c r="AA50" s="41">
        <f t="shared" si="24"/>
        <v>88.092500000000001</v>
      </c>
      <c r="AB50" s="41">
        <f t="shared" si="24"/>
        <v>97.28</v>
      </c>
    </row>
    <row r="51" spans="17:28" ht="15" thickBot="1">
      <c r="Q51" s="42" t="s">
        <v>89</v>
      </c>
      <c r="R51" s="42">
        <f>R50-R49</f>
        <v>40.527499999999996</v>
      </c>
      <c r="S51" s="42">
        <f t="shared" ref="S51:AB51" si="25">S50-S49</f>
        <v>17.784999999999997</v>
      </c>
      <c r="T51" s="42">
        <f t="shared" si="25"/>
        <v>30.987499999999997</v>
      </c>
      <c r="U51" s="42">
        <f t="shared" si="25"/>
        <v>40.340000000000011</v>
      </c>
      <c r="V51" s="42">
        <f t="shared" si="25"/>
        <v>26.330000000000013</v>
      </c>
      <c r="W51" s="42">
        <f t="shared" si="25"/>
        <v>34.625000000000014</v>
      </c>
      <c r="X51" s="42">
        <f t="shared" si="25"/>
        <v>56.884999999999991</v>
      </c>
      <c r="Y51" s="45">
        <f t="shared" si="25"/>
        <v>45.2</v>
      </c>
      <c r="Z51" s="42">
        <f t="shared" si="25"/>
        <v>34.762500000000017</v>
      </c>
      <c r="AA51" s="42">
        <f t="shared" si="25"/>
        <v>14.724999999999994</v>
      </c>
      <c r="AB51" s="42">
        <f t="shared" si="25"/>
        <v>33.344999999999999</v>
      </c>
    </row>
  </sheetData>
  <mergeCells count="3">
    <mergeCell ref="B13:L13"/>
    <mergeCell ref="N2:X2"/>
    <mergeCell ref="R13:AB13"/>
  </mergeCells>
  <phoneticPr fontId="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AE1A9-4AD4-42CB-817F-A66AEF241B85}">
  <dimension ref="A2:AF51"/>
  <sheetViews>
    <sheetView topLeftCell="H79" zoomScale="115" zoomScaleNormal="115" workbookViewId="0">
      <selection activeCell="A11" sqref="A11:XFD12"/>
    </sheetView>
  </sheetViews>
  <sheetFormatPr baseColWidth="10" defaultColWidth="9" defaultRowHeight="14.4"/>
  <cols>
    <col min="1" max="1" width="20.88671875" style="10" customWidth="1"/>
    <col min="2" max="2" width="16.88671875" style="10" customWidth="1"/>
    <col min="3" max="3" width="14.44140625" style="10" customWidth="1"/>
    <col min="4" max="4" width="12.33203125" style="10" customWidth="1"/>
    <col min="5" max="5" width="14.21875" style="10" customWidth="1"/>
    <col min="6" max="6" width="13.109375" style="10" customWidth="1"/>
    <col min="7" max="7" width="14.109375" style="10" customWidth="1"/>
    <col min="8" max="8" width="14.6640625" style="10" customWidth="1"/>
    <col min="9" max="9" width="13.88671875" style="10" customWidth="1"/>
    <col min="10" max="10" width="13.44140625" style="10" customWidth="1"/>
    <col min="11" max="11" width="11.88671875" style="10" customWidth="1"/>
    <col min="12" max="12" width="10.77734375" style="10" customWidth="1"/>
    <col min="13" max="13" width="9" style="10"/>
    <col min="14" max="14" width="15.33203125" style="10" customWidth="1"/>
    <col min="15" max="16384" width="9" style="10"/>
  </cols>
  <sheetData>
    <row r="2" spans="1:32">
      <c r="N2" s="47" t="s">
        <v>39</v>
      </c>
      <c r="O2" s="47"/>
      <c r="P2" s="47"/>
      <c r="Q2" s="47"/>
      <c r="R2" s="47"/>
      <c r="S2" s="47"/>
      <c r="T2" s="47"/>
      <c r="U2" s="47"/>
      <c r="V2" s="47"/>
      <c r="W2" s="47"/>
      <c r="X2" s="47"/>
    </row>
    <row r="3" spans="1:32" ht="37.799999999999997" customHeight="1">
      <c r="A3" s="17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  <c r="N3" s="14" t="s">
        <v>28</v>
      </c>
      <c r="O3" s="14" t="s">
        <v>29</v>
      </c>
      <c r="P3" s="14" t="s">
        <v>30</v>
      </c>
      <c r="Q3" s="14" t="s">
        <v>31</v>
      </c>
      <c r="R3" s="14" t="s">
        <v>32</v>
      </c>
      <c r="S3" s="14" t="s">
        <v>33</v>
      </c>
      <c r="T3" s="14" t="s">
        <v>34</v>
      </c>
      <c r="U3" s="14" t="s">
        <v>35</v>
      </c>
      <c r="V3" s="14" t="s">
        <v>36</v>
      </c>
      <c r="W3" s="14" t="s">
        <v>37</v>
      </c>
      <c r="X3" s="14" t="s">
        <v>38</v>
      </c>
    </row>
    <row r="4" spans="1:32">
      <c r="A4" s="17" t="s">
        <v>40</v>
      </c>
      <c r="B4" s="11">
        <v>686.1</v>
      </c>
      <c r="C4" s="11">
        <v>700.3</v>
      </c>
      <c r="D4" s="11">
        <v>690.7</v>
      </c>
      <c r="E4" s="11">
        <v>684.5</v>
      </c>
      <c r="F4" s="11">
        <v>698.6</v>
      </c>
      <c r="G4" s="11">
        <v>735.7</v>
      </c>
      <c r="H4" s="11">
        <v>713.2</v>
      </c>
      <c r="I4" s="11">
        <v>718.4</v>
      </c>
      <c r="J4" s="11">
        <v>702.3</v>
      </c>
      <c r="K4" s="11">
        <v>703.3</v>
      </c>
      <c r="L4" s="11">
        <v>730.2</v>
      </c>
      <c r="N4" s="20">
        <f t="shared" ref="N4:X4" si="0">(B5/30)*100</f>
        <v>86.666666666666671</v>
      </c>
      <c r="O4" s="20">
        <f t="shared" si="0"/>
        <v>93.333333333333329</v>
      </c>
      <c r="P4" s="20">
        <f t="shared" si="0"/>
        <v>86.666666666666671</v>
      </c>
      <c r="Q4" s="20">
        <f t="shared" si="0"/>
        <v>90</v>
      </c>
      <c r="R4" s="20">
        <f t="shared" si="0"/>
        <v>83.333333333333343</v>
      </c>
      <c r="S4" s="20">
        <f t="shared" si="0"/>
        <v>86.666666666666671</v>
      </c>
      <c r="T4" s="20">
        <f t="shared" si="0"/>
        <v>86.666666666666671</v>
      </c>
      <c r="U4" s="20">
        <f t="shared" si="0"/>
        <v>96.666666666666671</v>
      </c>
      <c r="V4" s="20">
        <f t="shared" si="0"/>
        <v>80</v>
      </c>
      <c r="W4" s="20">
        <f t="shared" si="0"/>
        <v>90</v>
      </c>
      <c r="X4" s="20">
        <f t="shared" si="0"/>
        <v>90</v>
      </c>
    </row>
    <row r="5" spans="1:32">
      <c r="A5" s="17" t="s">
        <v>41</v>
      </c>
      <c r="B5" s="11">
        <v>26</v>
      </c>
      <c r="C5" s="11">
        <v>28</v>
      </c>
      <c r="D5" s="11">
        <v>26</v>
      </c>
      <c r="E5" s="11">
        <v>27</v>
      </c>
      <c r="F5" s="11">
        <v>25</v>
      </c>
      <c r="G5" s="11">
        <v>26</v>
      </c>
      <c r="H5" s="11">
        <v>26</v>
      </c>
      <c r="I5" s="11">
        <v>29</v>
      </c>
      <c r="J5" s="11">
        <v>24</v>
      </c>
      <c r="K5" s="11">
        <v>27</v>
      </c>
      <c r="L5" s="11">
        <v>27</v>
      </c>
      <c r="N5" s="24">
        <v>86.666666666666671</v>
      </c>
      <c r="O5" s="24">
        <v>93.333333333333329</v>
      </c>
      <c r="P5" s="24">
        <v>86.666666666666671</v>
      </c>
      <c r="Q5" s="24">
        <v>90</v>
      </c>
      <c r="R5" s="24">
        <v>83.333333333333343</v>
      </c>
      <c r="S5" s="24">
        <v>86.666666666666671</v>
      </c>
      <c r="T5" s="24">
        <v>86.666666666666671</v>
      </c>
      <c r="U5" s="24">
        <v>96.666666666666671</v>
      </c>
      <c r="V5" s="24">
        <v>80</v>
      </c>
      <c r="W5" s="24">
        <v>90</v>
      </c>
      <c r="X5" s="24">
        <v>90</v>
      </c>
    </row>
    <row r="6" spans="1:32">
      <c r="A6" s="17" t="s">
        <v>42</v>
      </c>
      <c r="B6" s="11">
        <v>2039.7</v>
      </c>
      <c r="C6" s="11">
        <v>2022.1</v>
      </c>
      <c r="D6" s="11">
        <v>2278.3000000000002</v>
      </c>
      <c r="E6" s="11">
        <v>1728.9</v>
      </c>
      <c r="F6" s="11">
        <v>1654</v>
      </c>
      <c r="G6" s="11">
        <v>2168.8000000000002</v>
      </c>
      <c r="H6" s="11">
        <v>1924.8</v>
      </c>
      <c r="I6" s="11">
        <v>2242.6999999999998</v>
      </c>
      <c r="J6" s="11">
        <v>2627.8</v>
      </c>
      <c r="K6" s="11">
        <v>1868.9</v>
      </c>
      <c r="L6" s="11">
        <v>1800</v>
      </c>
    </row>
    <row r="7" spans="1:32">
      <c r="A7" s="17" t="s">
        <v>43</v>
      </c>
      <c r="B7" s="11">
        <v>2150.8000000000002</v>
      </c>
      <c r="C7" s="11">
        <v>2093</v>
      </c>
      <c r="D7" s="11">
        <v>2388.1999999999998</v>
      </c>
      <c r="E7" s="11">
        <v>1821.1</v>
      </c>
      <c r="F7" s="11">
        <v>1841.2</v>
      </c>
      <c r="G7" s="11">
        <v>2309.6999999999998</v>
      </c>
      <c r="H7" s="11">
        <v>2053.1</v>
      </c>
      <c r="I7" s="11">
        <v>2274.5</v>
      </c>
      <c r="J7" s="11">
        <v>2727.2</v>
      </c>
      <c r="K7" s="11">
        <v>2076.1</v>
      </c>
      <c r="L7" s="11">
        <v>1904.6</v>
      </c>
    </row>
    <row r="8" spans="1:32">
      <c r="A8" s="17" t="s">
        <v>44</v>
      </c>
      <c r="B8" s="11">
        <v>660.2</v>
      </c>
      <c r="C8" s="11">
        <v>835.1</v>
      </c>
      <c r="D8" s="11">
        <v>750.2</v>
      </c>
      <c r="E8" s="11">
        <v>690.4</v>
      </c>
      <c r="F8" s="11">
        <v>730.2</v>
      </c>
      <c r="G8" s="11">
        <v>830.8</v>
      </c>
      <c r="H8" s="11">
        <v>879.8</v>
      </c>
      <c r="I8" s="11">
        <v>837.7</v>
      </c>
      <c r="J8" s="11">
        <v>828.5</v>
      </c>
      <c r="K8" s="11">
        <v>647.9</v>
      </c>
      <c r="L8" s="11">
        <v>713.4</v>
      </c>
    </row>
    <row r="9" spans="1:32">
      <c r="A9" s="17" t="s">
        <v>45</v>
      </c>
      <c r="B9" s="11">
        <v>760.7</v>
      </c>
      <c r="C9" s="11">
        <v>887.1</v>
      </c>
      <c r="D9" s="11">
        <v>814.9</v>
      </c>
      <c r="E9" s="11">
        <v>753.4</v>
      </c>
      <c r="F9" s="11">
        <v>811.3</v>
      </c>
      <c r="G9" s="11">
        <v>914.6</v>
      </c>
      <c r="H9" s="11">
        <v>981</v>
      </c>
      <c r="I9" s="11">
        <v>862.2</v>
      </c>
      <c r="J9" s="11">
        <v>899.8</v>
      </c>
      <c r="K9" s="11">
        <v>782.9</v>
      </c>
      <c r="L9" s="11">
        <v>787.1</v>
      </c>
      <c r="R9" s="25"/>
    </row>
    <row r="10" spans="1:32">
      <c r="A10" s="17" t="s">
        <v>46</v>
      </c>
      <c r="B10" s="20">
        <f>AVERAGE(B15:B40)</f>
        <v>5.1350000000000007</v>
      </c>
      <c r="C10" s="20">
        <f>AVERAGE(C15:C42)</f>
        <v>6.0642857142857149</v>
      </c>
      <c r="D10" s="20">
        <f>AVERAGE(D15:D40)</f>
        <v>6.2258461538461534</v>
      </c>
      <c r="E10" s="20">
        <f>AVERAGE(E15:E41)</f>
        <v>6.4345925925925904</v>
      </c>
      <c r="F10" s="20">
        <f>AVERAGE(F15:F39)</f>
        <v>6.6683599999999998</v>
      </c>
      <c r="G10" s="20">
        <f>AVERAGE(G15:G40)</f>
        <v>5.9413076923076931</v>
      </c>
      <c r="H10" s="20">
        <f>AVERAGE(H15:H40)</f>
        <v>5.312846153846154</v>
      </c>
      <c r="I10" s="20">
        <f>AVERAGE(I15:I43)</f>
        <v>6.9355517241379303</v>
      </c>
      <c r="J10" s="20">
        <f t="shared" ref="J10" si="1">AVERAGE(J15:J38)</f>
        <v>6.5825416666666667</v>
      </c>
      <c r="K10" s="20">
        <f>AVERAGE(K15:K41)</f>
        <v>5.4848518518518512</v>
      </c>
      <c r="L10" s="20">
        <f>AVERAGE(L15:L41)</f>
        <v>4.343</v>
      </c>
    </row>
    <row r="11" spans="1:32">
      <c r="A11" s="17" t="s">
        <v>91</v>
      </c>
      <c r="B11" s="11">
        <f>B9-B4</f>
        <v>74.600000000000023</v>
      </c>
      <c r="C11" s="11">
        <f t="shared" ref="C11:L11" si="2">C9-C4</f>
        <v>186.80000000000007</v>
      </c>
      <c r="D11" s="11">
        <f t="shared" si="2"/>
        <v>124.19999999999993</v>
      </c>
      <c r="E11" s="11">
        <f t="shared" si="2"/>
        <v>68.899999999999977</v>
      </c>
      <c r="F11" s="11">
        <f t="shared" si="2"/>
        <v>112.69999999999993</v>
      </c>
      <c r="G11" s="11">
        <f t="shared" si="2"/>
        <v>178.89999999999998</v>
      </c>
      <c r="H11" s="11">
        <f t="shared" si="2"/>
        <v>267.79999999999995</v>
      </c>
      <c r="I11" s="11">
        <f t="shared" si="2"/>
        <v>143.80000000000007</v>
      </c>
      <c r="J11" s="11">
        <f t="shared" si="2"/>
        <v>197.5</v>
      </c>
      <c r="K11" s="11">
        <f t="shared" si="2"/>
        <v>79.600000000000023</v>
      </c>
      <c r="L11" s="11">
        <f t="shared" si="2"/>
        <v>56.899999999999977</v>
      </c>
      <c r="AD11" s="14" t="s">
        <v>75</v>
      </c>
      <c r="AE11" s="10">
        <f>V4*30/100</f>
        <v>24</v>
      </c>
      <c r="AF11" s="11">
        <f t="shared" ref="AF11:AF12" si="3">30-AE11</f>
        <v>6</v>
      </c>
    </row>
    <row r="12" spans="1:32">
      <c r="A12" s="17" t="s">
        <v>92</v>
      </c>
      <c r="B12" s="29">
        <f>(($L$9-B9)/$L$9)*100</f>
        <v>3.3540846144073146</v>
      </c>
      <c r="C12" s="29">
        <f t="shared" ref="C12:L12" si="4">(($L$9-C9)/$L$9)*100</f>
        <v>-12.704865963664083</v>
      </c>
      <c r="D12" s="29">
        <f t="shared" si="4"/>
        <v>-3.5319527378986098</v>
      </c>
      <c r="E12" s="29">
        <f t="shared" si="4"/>
        <v>4.2815398297548022</v>
      </c>
      <c r="F12" s="29">
        <f t="shared" si="4"/>
        <v>-3.0745775632066996</v>
      </c>
      <c r="G12" s="29">
        <f t="shared" si="4"/>
        <v>-16.198704103671705</v>
      </c>
      <c r="H12" s="29">
        <f t="shared" si="4"/>
        <v>-24.634735103544653</v>
      </c>
      <c r="I12" s="29">
        <f t="shared" si="4"/>
        <v>-9.541354338711729</v>
      </c>
      <c r="J12" s="29">
        <f t="shared" si="4"/>
        <v>-14.318383941049412</v>
      </c>
      <c r="K12" s="29">
        <f t="shared" si="4"/>
        <v>0.53360437047389719</v>
      </c>
      <c r="L12" s="29">
        <f t="shared" si="4"/>
        <v>0</v>
      </c>
      <c r="AD12" s="14" t="s">
        <v>76</v>
      </c>
      <c r="AE12" s="10">
        <f>W4*30/100</f>
        <v>27</v>
      </c>
      <c r="AF12" s="11">
        <f t="shared" si="3"/>
        <v>3</v>
      </c>
    </row>
    <row r="13" spans="1:32">
      <c r="B13" s="46" t="s">
        <v>47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R13" s="48" t="s">
        <v>83</v>
      </c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1:32" ht="28.8">
      <c r="B14" s="13" t="s">
        <v>10</v>
      </c>
      <c r="C14" s="13" t="s">
        <v>69</v>
      </c>
      <c r="D14" s="13" t="s">
        <v>70</v>
      </c>
      <c r="E14" s="14" t="s">
        <v>71</v>
      </c>
      <c r="F14" s="13" t="s">
        <v>72</v>
      </c>
      <c r="G14" s="14" t="s">
        <v>73</v>
      </c>
      <c r="H14" s="14" t="s">
        <v>74</v>
      </c>
      <c r="I14" s="14" t="s">
        <v>68</v>
      </c>
      <c r="J14" s="14" t="s">
        <v>75</v>
      </c>
      <c r="K14" s="14" t="s">
        <v>76</v>
      </c>
      <c r="L14" s="13" t="s">
        <v>77</v>
      </c>
      <c r="N14" s="22" t="s">
        <v>79</v>
      </c>
      <c r="O14" s="22" t="s">
        <v>78</v>
      </c>
      <c r="R14" s="14" t="s">
        <v>10</v>
      </c>
      <c r="S14" s="14" t="s">
        <v>82</v>
      </c>
      <c r="T14" s="14" t="s">
        <v>70</v>
      </c>
      <c r="U14" s="14" t="s">
        <v>71</v>
      </c>
      <c r="V14" s="14" t="s">
        <v>72</v>
      </c>
      <c r="W14" s="14" t="s">
        <v>73</v>
      </c>
      <c r="X14" s="14" t="s">
        <v>74</v>
      </c>
      <c r="Y14" s="14" t="s">
        <v>68</v>
      </c>
      <c r="Z14" s="14" t="s">
        <v>75</v>
      </c>
      <c r="AA14" s="14" t="s">
        <v>76</v>
      </c>
      <c r="AB14" s="13" t="s">
        <v>77</v>
      </c>
    </row>
    <row r="15" spans="1:32">
      <c r="B15" s="20">
        <v>7.234</v>
      </c>
      <c r="C15" s="20">
        <v>8.2420000000000009</v>
      </c>
      <c r="D15" s="20">
        <v>7.6180000000000003</v>
      </c>
      <c r="E15" s="20">
        <v>5.1559999999999997</v>
      </c>
      <c r="F15" s="20">
        <v>6.4969999999999999</v>
      </c>
      <c r="G15" s="20">
        <v>5.9820000000000002</v>
      </c>
      <c r="H15" s="20">
        <v>6.4660000000000002</v>
      </c>
      <c r="I15" s="20">
        <v>6.8879999999999999</v>
      </c>
      <c r="J15" s="20">
        <v>5.8070000000000004</v>
      </c>
      <c r="K15" s="20">
        <v>6.5410000000000004</v>
      </c>
      <c r="L15" s="20">
        <v>3.605</v>
      </c>
      <c r="N15" s="22" t="s">
        <v>10</v>
      </c>
      <c r="O15" s="24">
        <f>N5</f>
        <v>86.666666666666671</v>
      </c>
      <c r="Q15" s="10">
        <v>1</v>
      </c>
      <c r="R15" s="30">
        <f t="shared" ref="R15:AB15" si="5">B15*10</f>
        <v>72.34</v>
      </c>
      <c r="S15" s="30">
        <f t="shared" si="5"/>
        <v>82.420000000000016</v>
      </c>
      <c r="T15" s="28">
        <f t="shared" si="5"/>
        <v>76.180000000000007</v>
      </c>
      <c r="U15" s="28">
        <f t="shared" si="5"/>
        <v>51.559999999999995</v>
      </c>
      <c r="V15" s="28">
        <f t="shared" si="5"/>
        <v>64.97</v>
      </c>
      <c r="W15" s="28">
        <f t="shared" si="5"/>
        <v>59.82</v>
      </c>
      <c r="X15" s="28">
        <f t="shared" si="5"/>
        <v>64.66</v>
      </c>
      <c r="Y15" s="28">
        <f t="shared" si="5"/>
        <v>68.88</v>
      </c>
      <c r="Z15" s="28">
        <f t="shared" si="5"/>
        <v>58.070000000000007</v>
      </c>
      <c r="AA15" s="28">
        <f t="shared" si="5"/>
        <v>65.41</v>
      </c>
      <c r="AB15" s="28">
        <f t="shared" si="5"/>
        <v>36.049999999999997</v>
      </c>
    </row>
    <row r="16" spans="1:32">
      <c r="B16" s="20">
        <v>6.181</v>
      </c>
      <c r="C16" s="20">
        <v>6.3819999999999997</v>
      </c>
      <c r="D16" s="20">
        <v>5.2359999999999998</v>
      </c>
      <c r="E16" s="20">
        <v>8.4540000000000006</v>
      </c>
      <c r="F16" s="20">
        <v>4.9649999999999999</v>
      </c>
      <c r="G16" s="20">
        <v>6.4130000000000003</v>
      </c>
      <c r="H16" s="20">
        <v>4.2130000000000001</v>
      </c>
      <c r="I16" s="20">
        <v>5.7539999999999996</v>
      </c>
      <c r="J16" s="20">
        <v>7.22</v>
      </c>
      <c r="K16" s="20">
        <v>5.5419999999999998</v>
      </c>
      <c r="L16" s="20">
        <v>5.798</v>
      </c>
      <c r="N16" s="22" t="s">
        <v>80</v>
      </c>
      <c r="O16" s="24">
        <f>O5</f>
        <v>93.333333333333329</v>
      </c>
      <c r="Q16" s="10">
        <v>2</v>
      </c>
      <c r="R16" s="30">
        <f t="shared" ref="R16:AB36" si="6">B16*10</f>
        <v>61.81</v>
      </c>
      <c r="S16" s="30">
        <f t="shared" si="6"/>
        <v>63.819999999999993</v>
      </c>
      <c r="T16" s="28">
        <f t="shared" si="6"/>
        <v>52.36</v>
      </c>
      <c r="U16" s="28">
        <f t="shared" si="6"/>
        <v>84.54</v>
      </c>
      <c r="V16" s="28">
        <f t="shared" si="6"/>
        <v>49.65</v>
      </c>
      <c r="W16" s="28">
        <f t="shared" si="6"/>
        <v>64.13</v>
      </c>
      <c r="X16" s="28">
        <f t="shared" si="6"/>
        <v>42.13</v>
      </c>
      <c r="Y16" s="28">
        <f t="shared" si="6"/>
        <v>57.539999999999992</v>
      </c>
      <c r="Z16" s="28">
        <f t="shared" si="6"/>
        <v>72.2</v>
      </c>
      <c r="AA16" s="28">
        <f t="shared" si="6"/>
        <v>55.42</v>
      </c>
      <c r="AB16" s="28">
        <f t="shared" si="6"/>
        <v>57.980000000000004</v>
      </c>
    </row>
    <row r="17" spans="2:28">
      <c r="B17" s="20">
        <v>3.0419999999999998</v>
      </c>
      <c r="C17" s="20">
        <v>8.1910000000000007</v>
      </c>
      <c r="D17" s="20">
        <v>8.1679999999999993</v>
      </c>
      <c r="E17" s="20">
        <v>6.2679999999999998</v>
      </c>
      <c r="F17" s="20">
        <v>6.2439999999999998</v>
      </c>
      <c r="G17" s="20">
        <v>7.85</v>
      </c>
      <c r="H17" s="20">
        <v>5.5350000000000001</v>
      </c>
      <c r="I17" s="20">
        <v>7.2679999999999998</v>
      </c>
      <c r="J17" s="20">
        <v>6.0839999999999996</v>
      </c>
      <c r="K17" s="20">
        <v>5.3869999999999996</v>
      </c>
      <c r="L17" s="20">
        <v>6.2839999999999998</v>
      </c>
      <c r="N17" s="10" t="s">
        <v>70</v>
      </c>
      <c r="O17" s="24">
        <f>P5</f>
        <v>86.666666666666671</v>
      </c>
      <c r="Q17" s="10">
        <v>3</v>
      </c>
      <c r="R17" s="30">
        <f t="shared" si="6"/>
        <v>30.419999999999998</v>
      </c>
      <c r="S17" s="30">
        <f t="shared" si="6"/>
        <v>81.910000000000011</v>
      </c>
      <c r="T17" s="28">
        <f t="shared" si="6"/>
        <v>81.679999999999993</v>
      </c>
      <c r="U17" s="28">
        <f t="shared" si="6"/>
        <v>62.68</v>
      </c>
      <c r="V17" s="28">
        <f t="shared" si="6"/>
        <v>62.44</v>
      </c>
      <c r="W17" s="28">
        <f t="shared" si="6"/>
        <v>78.5</v>
      </c>
      <c r="X17" s="28">
        <f t="shared" si="6"/>
        <v>55.35</v>
      </c>
      <c r="Y17" s="28">
        <f t="shared" si="6"/>
        <v>72.679999999999993</v>
      </c>
      <c r="Z17" s="28">
        <f t="shared" si="6"/>
        <v>60.839999999999996</v>
      </c>
      <c r="AA17" s="28">
        <f t="shared" si="6"/>
        <v>53.87</v>
      </c>
      <c r="AB17" s="28">
        <f t="shared" si="6"/>
        <v>62.839999999999996</v>
      </c>
    </row>
    <row r="18" spans="2:28">
      <c r="B18" s="20">
        <v>5.5</v>
      </c>
      <c r="C18" s="20">
        <v>8.4320000000000004</v>
      </c>
      <c r="D18" s="20">
        <v>6.24</v>
      </c>
      <c r="E18" s="20">
        <v>8.1989999999999998</v>
      </c>
      <c r="F18" s="20">
        <v>6.3620000000000001</v>
      </c>
      <c r="G18" s="20">
        <v>6.8579999999999997</v>
      </c>
      <c r="H18" s="20">
        <v>3.2109999999999999</v>
      </c>
      <c r="I18" s="20">
        <v>6.1849999999999996</v>
      </c>
      <c r="J18" s="20">
        <v>6.7619999999999996</v>
      </c>
      <c r="K18" s="20">
        <v>5.92</v>
      </c>
      <c r="L18" s="20">
        <v>4.6360000000000001</v>
      </c>
      <c r="N18" s="10" t="s">
        <v>71</v>
      </c>
      <c r="O18" s="24">
        <f>Q5</f>
        <v>90</v>
      </c>
      <c r="Q18" s="10">
        <v>4</v>
      </c>
      <c r="R18" s="30">
        <f t="shared" si="6"/>
        <v>55</v>
      </c>
      <c r="S18" s="30">
        <f t="shared" si="6"/>
        <v>84.320000000000007</v>
      </c>
      <c r="T18" s="28">
        <f t="shared" si="6"/>
        <v>62.400000000000006</v>
      </c>
      <c r="U18" s="28">
        <f t="shared" si="6"/>
        <v>81.99</v>
      </c>
      <c r="V18" s="28">
        <f t="shared" si="6"/>
        <v>63.620000000000005</v>
      </c>
      <c r="W18" s="28">
        <f t="shared" si="6"/>
        <v>68.58</v>
      </c>
      <c r="X18" s="28">
        <f t="shared" si="6"/>
        <v>32.11</v>
      </c>
      <c r="Y18" s="28">
        <f t="shared" si="6"/>
        <v>61.849999999999994</v>
      </c>
      <c r="Z18" s="28">
        <f t="shared" si="6"/>
        <v>67.61999999999999</v>
      </c>
      <c r="AA18" s="28">
        <f t="shared" si="6"/>
        <v>59.2</v>
      </c>
      <c r="AB18" s="28">
        <f t="shared" si="6"/>
        <v>46.36</v>
      </c>
    </row>
    <row r="19" spans="2:28">
      <c r="B19" s="20">
        <v>3.9220000000000002</v>
      </c>
      <c r="C19" s="20">
        <v>7.2990000000000004</v>
      </c>
      <c r="D19" s="20">
        <v>7.3120000000000003</v>
      </c>
      <c r="E19" s="20">
        <v>7.4459999999999997</v>
      </c>
      <c r="F19" s="20">
        <v>10.211</v>
      </c>
      <c r="G19" s="20">
        <v>7.1639999999999997</v>
      </c>
      <c r="H19" s="20">
        <v>6.9260000000000002</v>
      </c>
      <c r="I19" s="20">
        <v>8.4689999999999994</v>
      </c>
      <c r="J19" s="20">
        <v>8.7149999999999999</v>
      </c>
      <c r="K19" s="20">
        <v>5.7270000000000003</v>
      </c>
      <c r="L19" s="20">
        <v>0.94499999999999995</v>
      </c>
      <c r="N19" s="10" t="s">
        <v>72</v>
      </c>
      <c r="O19" s="24">
        <f>R5</f>
        <v>83.333333333333343</v>
      </c>
      <c r="Q19" s="10">
        <v>5</v>
      </c>
      <c r="R19" s="30">
        <f t="shared" si="6"/>
        <v>39.22</v>
      </c>
      <c r="S19" s="30">
        <f t="shared" si="6"/>
        <v>72.990000000000009</v>
      </c>
      <c r="T19" s="28">
        <f t="shared" si="6"/>
        <v>73.12</v>
      </c>
      <c r="U19" s="28">
        <f t="shared" si="6"/>
        <v>74.459999999999994</v>
      </c>
      <c r="V19" s="28">
        <f t="shared" si="6"/>
        <v>102.11</v>
      </c>
      <c r="W19" s="28">
        <f t="shared" si="6"/>
        <v>71.64</v>
      </c>
      <c r="X19" s="28">
        <f t="shared" si="6"/>
        <v>69.260000000000005</v>
      </c>
      <c r="Y19" s="28">
        <f t="shared" si="6"/>
        <v>84.69</v>
      </c>
      <c r="Z19" s="28">
        <f t="shared" si="6"/>
        <v>87.15</v>
      </c>
      <c r="AA19" s="28">
        <f t="shared" si="6"/>
        <v>57.27</v>
      </c>
      <c r="AB19" s="28">
        <f t="shared" si="6"/>
        <v>9.4499999999999993</v>
      </c>
    </row>
    <row r="20" spans="2:28">
      <c r="B20" s="20">
        <v>8.3989999999999991</v>
      </c>
      <c r="C20" s="20">
        <v>4.9059999999999997</v>
      </c>
      <c r="D20" s="20">
        <v>6.5140000000000002</v>
      </c>
      <c r="E20" s="20">
        <v>6.6980000000000004</v>
      </c>
      <c r="F20" s="20">
        <v>2.234</v>
      </c>
      <c r="G20" s="20">
        <v>6.1959999999999997</v>
      </c>
      <c r="H20" s="20">
        <v>4.5190000000000001</v>
      </c>
      <c r="I20" s="20">
        <v>3.1520000000000001</v>
      </c>
      <c r="J20" s="20">
        <v>8.0579999999999998</v>
      </c>
      <c r="K20" s="20">
        <v>5.8440000000000003</v>
      </c>
      <c r="L20" s="20">
        <v>1.3029999999999999</v>
      </c>
      <c r="N20" s="10" t="s">
        <v>73</v>
      </c>
      <c r="O20" s="24">
        <f>S5</f>
        <v>86.666666666666671</v>
      </c>
      <c r="Q20" s="10">
        <v>6</v>
      </c>
      <c r="R20" s="30">
        <f t="shared" si="6"/>
        <v>83.99</v>
      </c>
      <c r="S20" s="30">
        <f t="shared" si="6"/>
        <v>49.059999999999995</v>
      </c>
      <c r="T20" s="28">
        <f t="shared" si="6"/>
        <v>65.14</v>
      </c>
      <c r="U20" s="28">
        <f t="shared" si="6"/>
        <v>66.98</v>
      </c>
      <c r="V20" s="28">
        <f t="shared" si="6"/>
        <v>22.34</v>
      </c>
      <c r="W20" s="28">
        <f t="shared" si="6"/>
        <v>61.959999999999994</v>
      </c>
      <c r="X20" s="28">
        <f t="shared" si="6"/>
        <v>45.19</v>
      </c>
      <c r="Y20" s="28">
        <f t="shared" si="6"/>
        <v>31.520000000000003</v>
      </c>
      <c r="Z20" s="28">
        <f t="shared" si="6"/>
        <v>80.58</v>
      </c>
      <c r="AA20" s="28">
        <f t="shared" si="6"/>
        <v>58.440000000000005</v>
      </c>
      <c r="AB20" s="28">
        <f t="shared" si="6"/>
        <v>13.03</v>
      </c>
    </row>
    <row r="21" spans="2:28">
      <c r="B21" s="20">
        <v>3.7120000000000002</v>
      </c>
      <c r="C21" s="20">
        <v>2.0299999999999998</v>
      </c>
      <c r="D21" s="20">
        <v>2.6269999999999998</v>
      </c>
      <c r="E21" s="20">
        <v>6.7480000000000002</v>
      </c>
      <c r="F21" s="20">
        <v>6.8789999999999996</v>
      </c>
      <c r="G21" s="20">
        <v>6.3129999999999997</v>
      </c>
      <c r="H21" s="20">
        <v>6.3</v>
      </c>
      <c r="I21" s="20">
        <v>9.5839999999999996</v>
      </c>
      <c r="J21" s="20">
        <v>6.2549999999999999</v>
      </c>
      <c r="K21" s="20">
        <v>5.774</v>
      </c>
      <c r="L21" s="20">
        <v>7.7859999999999996</v>
      </c>
      <c r="N21" s="10" t="s">
        <v>74</v>
      </c>
      <c r="O21" s="24">
        <f>T5</f>
        <v>86.666666666666671</v>
      </c>
      <c r="Q21" s="10">
        <v>7</v>
      </c>
      <c r="R21" s="30">
        <f t="shared" si="6"/>
        <v>37.120000000000005</v>
      </c>
      <c r="S21" s="30">
        <f t="shared" si="6"/>
        <v>20.299999999999997</v>
      </c>
      <c r="T21" s="28">
        <f t="shared" si="6"/>
        <v>26.269999999999996</v>
      </c>
      <c r="U21" s="28">
        <f t="shared" si="6"/>
        <v>67.48</v>
      </c>
      <c r="V21" s="28">
        <f t="shared" si="6"/>
        <v>68.789999999999992</v>
      </c>
      <c r="W21" s="28">
        <f t="shared" si="6"/>
        <v>63.129999999999995</v>
      </c>
      <c r="X21" s="28">
        <f t="shared" si="6"/>
        <v>63</v>
      </c>
      <c r="Y21" s="28">
        <f t="shared" si="6"/>
        <v>95.84</v>
      </c>
      <c r="Z21" s="28">
        <f t="shared" si="6"/>
        <v>62.55</v>
      </c>
      <c r="AA21" s="28">
        <f t="shared" si="6"/>
        <v>57.74</v>
      </c>
      <c r="AB21" s="28">
        <f t="shared" si="6"/>
        <v>77.86</v>
      </c>
    </row>
    <row r="22" spans="2:28">
      <c r="B22" s="20">
        <v>4.0750000000000002</v>
      </c>
      <c r="C22" s="20">
        <v>0.97</v>
      </c>
      <c r="D22" s="20">
        <v>3.6949999999999998</v>
      </c>
      <c r="E22" s="20">
        <v>7.3479999999999999</v>
      </c>
      <c r="F22" s="20">
        <v>3.4950000000000001</v>
      </c>
      <c r="G22" s="20">
        <v>4.1189999999999998</v>
      </c>
      <c r="H22" s="20">
        <v>7.6859999999999999</v>
      </c>
      <c r="I22" s="20">
        <v>9.2750000000000004</v>
      </c>
      <c r="J22" s="20">
        <v>2.1560000000000001</v>
      </c>
      <c r="K22" s="20">
        <v>5.8810000000000002</v>
      </c>
      <c r="L22" s="20">
        <v>2.262</v>
      </c>
      <c r="N22" s="10" t="s">
        <v>68</v>
      </c>
      <c r="O22" s="24">
        <f>U5</f>
        <v>96.666666666666671</v>
      </c>
      <c r="Q22" s="10">
        <v>8</v>
      </c>
      <c r="R22" s="30">
        <f t="shared" si="6"/>
        <v>40.75</v>
      </c>
      <c r="S22" s="30">
        <f t="shared" si="6"/>
        <v>9.6999999999999993</v>
      </c>
      <c r="T22" s="28">
        <f t="shared" si="6"/>
        <v>36.949999999999996</v>
      </c>
      <c r="U22" s="28">
        <f t="shared" si="6"/>
        <v>73.48</v>
      </c>
      <c r="V22" s="28">
        <f t="shared" si="6"/>
        <v>34.950000000000003</v>
      </c>
      <c r="W22" s="28">
        <f t="shared" si="6"/>
        <v>41.19</v>
      </c>
      <c r="X22" s="28">
        <f t="shared" si="6"/>
        <v>76.86</v>
      </c>
      <c r="Y22" s="28">
        <f t="shared" si="6"/>
        <v>92.75</v>
      </c>
      <c r="Z22" s="28">
        <f t="shared" si="6"/>
        <v>21.560000000000002</v>
      </c>
      <c r="AA22" s="28">
        <f t="shared" si="6"/>
        <v>58.81</v>
      </c>
      <c r="AB22" s="28">
        <f t="shared" si="6"/>
        <v>22.62</v>
      </c>
    </row>
    <row r="23" spans="2:28">
      <c r="B23" s="20">
        <v>4.6269999999999998</v>
      </c>
      <c r="C23" s="20">
        <v>6.508</v>
      </c>
      <c r="D23" s="20">
        <v>8.3130000000000006</v>
      </c>
      <c r="E23" s="20">
        <v>6.27</v>
      </c>
      <c r="F23" s="20">
        <v>5.8819999999999997</v>
      </c>
      <c r="G23" s="20">
        <v>8.6639999999999997</v>
      </c>
      <c r="H23" s="20">
        <v>3.2029999999999998</v>
      </c>
      <c r="I23" s="20">
        <v>6.1829999999999998</v>
      </c>
      <c r="J23" s="20">
        <v>6.4569999999999999</v>
      </c>
      <c r="K23" s="20">
        <v>3.016</v>
      </c>
      <c r="L23" s="20">
        <v>5.1680000000000001</v>
      </c>
      <c r="N23" s="10" t="s">
        <v>75</v>
      </c>
      <c r="O23" s="24">
        <f>V5</f>
        <v>80</v>
      </c>
      <c r="Q23" s="10">
        <v>9</v>
      </c>
      <c r="R23" s="30">
        <f t="shared" si="6"/>
        <v>46.269999999999996</v>
      </c>
      <c r="S23" s="30">
        <f t="shared" si="6"/>
        <v>65.08</v>
      </c>
      <c r="T23" s="28">
        <f t="shared" si="6"/>
        <v>83.13000000000001</v>
      </c>
      <c r="U23" s="28">
        <f t="shared" si="6"/>
        <v>62.699999999999996</v>
      </c>
      <c r="V23" s="28">
        <f t="shared" si="6"/>
        <v>58.819999999999993</v>
      </c>
      <c r="W23" s="28">
        <f t="shared" si="6"/>
        <v>86.64</v>
      </c>
      <c r="X23" s="28">
        <f t="shared" si="6"/>
        <v>32.03</v>
      </c>
      <c r="Y23" s="28">
        <f t="shared" si="6"/>
        <v>61.83</v>
      </c>
      <c r="Z23" s="28">
        <f t="shared" si="6"/>
        <v>64.569999999999993</v>
      </c>
      <c r="AA23" s="28">
        <f t="shared" si="6"/>
        <v>30.16</v>
      </c>
      <c r="AB23" s="28">
        <f t="shared" si="6"/>
        <v>51.68</v>
      </c>
    </row>
    <row r="24" spans="2:28">
      <c r="B24" s="20">
        <v>4.2220000000000004</v>
      </c>
      <c r="C24" s="20">
        <v>5.9640000000000004</v>
      </c>
      <c r="D24" s="20">
        <v>6.4859999999999998</v>
      </c>
      <c r="E24" s="20">
        <v>6.8979999999999997</v>
      </c>
      <c r="F24" s="20">
        <v>6.8630000000000004</v>
      </c>
      <c r="G24" s="20">
        <v>8.3819999999999997</v>
      </c>
      <c r="H24" s="20">
        <v>2.1150000000000002</v>
      </c>
      <c r="I24" s="20">
        <v>8.0299999999999994</v>
      </c>
      <c r="J24" s="20">
        <v>6.3550000000000004</v>
      </c>
      <c r="K24" s="20">
        <v>4.7839999999999998</v>
      </c>
      <c r="L24" s="20">
        <v>4.8129999999999997</v>
      </c>
      <c r="N24" s="10" t="s">
        <v>76</v>
      </c>
      <c r="O24" s="24">
        <f>W5</f>
        <v>90</v>
      </c>
      <c r="Q24" s="10">
        <v>10</v>
      </c>
      <c r="R24" s="30">
        <f t="shared" si="6"/>
        <v>42.220000000000006</v>
      </c>
      <c r="S24" s="30">
        <f t="shared" si="6"/>
        <v>59.64</v>
      </c>
      <c r="T24" s="28">
        <f t="shared" si="6"/>
        <v>64.86</v>
      </c>
      <c r="U24" s="28">
        <f t="shared" si="6"/>
        <v>68.97999999999999</v>
      </c>
      <c r="V24" s="28">
        <f t="shared" si="6"/>
        <v>68.63000000000001</v>
      </c>
      <c r="W24" s="28">
        <f t="shared" si="6"/>
        <v>83.82</v>
      </c>
      <c r="X24" s="28">
        <f t="shared" si="6"/>
        <v>21.150000000000002</v>
      </c>
      <c r="Y24" s="28">
        <f t="shared" si="6"/>
        <v>80.3</v>
      </c>
      <c r="Z24" s="28">
        <f t="shared" si="6"/>
        <v>63.550000000000004</v>
      </c>
      <c r="AA24" s="28">
        <f t="shared" si="6"/>
        <v>47.839999999999996</v>
      </c>
      <c r="AB24" s="28">
        <f t="shared" si="6"/>
        <v>48.129999999999995</v>
      </c>
    </row>
    <row r="25" spans="2:28">
      <c r="B25" s="20">
        <v>0.82799999999999996</v>
      </c>
      <c r="C25" s="20">
        <v>6.2</v>
      </c>
      <c r="D25" s="20">
        <v>4.1820000000000004</v>
      </c>
      <c r="E25" s="20">
        <v>8.8710000000000004</v>
      </c>
      <c r="F25" s="20">
        <v>6.26</v>
      </c>
      <c r="G25" s="20">
        <v>2.4689999999999999</v>
      </c>
      <c r="H25" s="20">
        <v>1.238</v>
      </c>
      <c r="I25" s="20">
        <v>6.9130000000000003</v>
      </c>
      <c r="J25" s="20">
        <v>2.8370000000000002</v>
      </c>
      <c r="K25" s="20">
        <v>7.4630000000000001</v>
      </c>
      <c r="L25" s="20">
        <v>5.657</v>
      </c>
      <c r="N25" s="22" t="s">
        <v>20</v>
      </c>
      <c r="O25" s="24">
        <f>X5</f>
        <v>90</v>
      </c>
      <c r="Q25" s="10">
        <v>11</v>
      </c>
      <c r="R25" s="30">
        <f t="shared" si="6"/>
        <v>8.2799999999999994</v>
      </c>
      <c r="S25" s="30">
        <f t="shared" si="6"/>
        <v>62</v>
      </c>
      <c r="T25" s="28">
        <f t="shared" si="6"/>
        <v>41.820000000000007</v>
      </c>
      <c r="U25" s="28">
        <f t="shared" si="6"/>
        <v>88.710000000000008</v>
      </c>
      <c r="V25" s="28">
        <f t="shared" si="6"/>
        <v>62.599999999999994</v>
      </c>
      <c r="W25" s="28">
        <f t="shared" si="6"/>
        <v>24.689999999999998</v>
      </c>
      <c r="X25" s="28">
        <f t="shared" si="6"/>
        <v>12.379999999999999</v>
      </c>
      <c r="Y25" s="28">
        <f t="shared" si="6"/>
        <v>69.13</v>
      </c>
      <c r="Z25" s="28">
        <f t="shared" si="6"/>
        <v>28.37</v>
      </c>
      <c r="AA25" s="28">
        <f t="shared" si="6"/>
        <v>74.63</v>
      </c>
      <c r="AB25" s="28">
        <f t="shared" si="6"/>
        <v>56.57</v>
      </c>
    </row>
    <row r="26" spans="2:28">
      <c r="B26" s="20">
        <v>0.67900000000000005</v>
      </c>
      <c r="C26" s="20">
        <v>7.9459999999999997</v>
      </c>
      <c r="D26" s="20">
        <v>5.7149999999999999</v>
      </c>
      <c r="E26" s="20">
        <v>3.6190000000000002</v>
      </c>
      <c r="F26" s="20">
        <v>9.1039999999999992</v>
      </c>
      <c r="G26" s="20">
        <v>8.8079999999999998</v>
      </c>
      <c r="H26" s="20">
        <v>8.5470000000000006</v>
      </c>
      <c r="I26" s="20">
        <v>7.6459999999999999</v>
      </c>
      <c r="J26" s="20">
        <v>3.1360000000000001</v>
      </c>
      <c r="K26" s="20">
        <v>5.2750000000000004</v>
      </c>
      <c r="L26" s="20">
        <v>1.68</v>
      </c>
      <c r="N26" s="25"/>
      <c r="P26" s="25"/>
      <c r="Q26" s="10">
        <v>12</v>
      </c>
      <c r="R26" s="30">
        <f t="shared" si="6"/>
        <v>6.7900000000000009</v>
      </c>
      <c r="S26" s="30">
        <f t="shared" si="6"/>
        <v>79.459999999999994</v>
      </c>
      <c r="T26" s="28">
        <f t="shared" si="6"/>
        <v>57.15</v>
      </c>
      <c r="U26" s="28">
        <f t="shared" si="6"/>
        <v>36.190000000000005</v>
      </c>
      <c r="V26" s="28">
        <f t="shared" si="6"/>
        <v>91.039999999999992</v>
      </c>
      <c r="W26" s="28">
        <f t="shared" si="6"/>
        <v>88.08</v>
      </c>
      <c r="X26" s="28">
        <f t="shared" si="6"/>
        <v>85.47</v>
      </c>
      <c r="Y26" s="28">
        <f t="shared" si="6"/>
        <v>76.459999999999994</v>
      </c>
      <c r="Z26" s="28">
        <f t="shared" si="6"/>
        <v>31.36</v>
      </c>
      <c r="AA26" s="28">
        <f t="shared" si="6"/>
        <v>52.75</v>
      </c>
      <c r="AB26" s="28">
        <f t="shared" si="6"/>
        <v>16.8</v>
      </c>
    </row>
    <row r="27" spans="2:28">
      <c r="B27" s="20">
        <v>4.5090000000000003</v>
      </c>
      <c r="C27" s="20">
        <v>1.175</v>
      </c>
      <c r="D27" s="20">
        <v>6.6230000000000002</v>
      </c>
      <c r="E27" s="20">
        <v>7.0620000000000003</v>
      </c>
      <c r="F27" s="20">
        <v>6.5110000000000001</v>
      </c>
      <c r="G27" s="20">
        <v>6.0830000000000002</v>
      </c>
      <c r="H27" s="20">
        <v>6.7089999999999996</v>
      </c>
      <c r="I27" s="20">
        <v>8.32</v>
      </c>
      <c r="J27" s="20">
        <v>6.2519999999999998</v>
      </c>
      <c r="K27" s="20">
        <v>7.0659999999999998</v>
      </c>
      <c r="L27" s="20">
        <v>4.6929999999999996</v>
      </c>
      <c r="Q27" s="10">
        <v>13</v>
      </c>
      <c r="R27" s="30">
        <f t="shared" si="6"/>
        <v>45.09</v>
      </c>
      <c r="S27" s="30">
        <f t="shared" si="6"/>
        <v>11.75</v>
      </c>
      <c r="T27" s="28">
        <f t="shared" si="6"/>
        <v>66.23</v>
      </c>
      <c r="U27" s="28">
        <f t="shared" si="6"/>
        <v>70.62</v>
      </c>
      <c r="V27" s="28">
        <f t="shared" si="6"/>
        <v>65.11</v>
      </c>
      <c r="W27" s="28">
        <f t="shared" si="6"/>
        <v>60.83</v>
      </c>
      <c r="X27" s="28">
        <f t="shared" si="6"/>
        <v>67.09</v>
      </c>
      <c r="Y27" s="28">
        <f t="shared" si="6"/>
        <v>83.2</v>
      </c>
      <c r="Z27" s="28">
        <f t="shared" si="6"/>
        <v>62.519999999999996</v>
      </c>
      <c r="AA27" s="28">
        <f t="shared" si="6"/>
        <v>70.66</v>
      </c>
      <c r="AB27" s="28">
        <f t="shared" si="6"/>
        <v>46.929999999999993</v>
      </c>
    </row>
    <row r="28" spans="2:28">
      <c r="B28" s="20">
        <v>8.1780000000000008</v>
      </c>
      <c r="C28" s="20">
        <v>3.758</v>
      </c>
      <c r="D28" s="20">
        <v>5.6310000000000002</v>
      </c>
      <c r="E28" s="20">
        <v>7.6289999999999996</v>
      </c>
      <c r="F28" s="20">
        <v>5.43</v>
      </c>
      <c r="G28" s="20">
        <v>7.21</v>
      </c>
      <c r="H28" s="20">
        <v>6.3250000000000002</v>
      </c>
      <c r="I28" s="20">
        <v>7.0460000000000003</v>
      </c>
      <c r="J28" s="20">
        <v>8.8160000000000007</v>
      </c>
      <c r="K28" s="20">
        <v>1.7709999999999999</v>
      </c>
      <c r="L28" s="20">
        <v>3.7309999999999999</v>
      </c>
      <c r="Q28" s="10">
        <v>14</v>
      </c>
      <c r="R28" s="30">
        <f t="shared" si="6"/>
        <v>81.78</v>
      </c>
      <c r="S28" s="30">
        <f t="shared" si="6"/>
        <v>37.58</v>
      </c>
      <c r="T28" s="28">
        <f t="shared" si="6"/>
        <v>56.31</v>
      </c>
      <c r="U28" s="28">
        <f t="shared" si="6"/>
        <v>76.289999999999992</v>
      </c>
      <c r="V28" s="28">
        <f t="shared" si="6"/>
        <v>54.3</v>
      </c>
      <c r="W28" s="28">
        <f t="shared" si="6"/>
        <v>72.099999999999994</v>
      </c>
      <c r="X28" s="28">
        <f t="shared" si="6"/>
        <v>63.25</v>
      </c>
      <c r="Y28" s="28">
        <f t="shared" si="6"/>
        <v>70.460000000000008</v>
      </c>
      <c r="Z28" s="28">
        <f t="shared" si="6"/>
        <v>88.160000000000011</v>
      </c>
      <c r="AA28" s="28">
        <f t="shared" si="6"/>
        <v>17.71</v>
      </c>
      <c r="AB28" s="28">
        <f t="shared" si="6"/>
        <v>37.31</v>
      </c>
    </row>
    <row r="29" spans="2:28">
      <c r="B29" s="20">
        <v>7.0529999999999999</v>
      </c>
      <c r="C29" s="20">
        <v>9.3529999999999998</v>
      </c>
      <c r="D29" s="20">
        <v>6.4580000000000002</v>
      </c>
      <c r="E29" s="20">
        <v>7.6050000000000004</v>
      </c>
      <c r="F29" s="20">
        <v>8.2520000000000007</v>
      </c>
      <c r="G29" s="20">
        <v>2.8849999999999998</v>
      </c>
      <c r="H29" s="20">
        <v>6.6710000000000003</v>
      </c>
      <c r="I29" s="20">
        <v>8.4819999999999993</v>
      </c>
      <c r="J29" s="20">
        <v>8.375</v>
      </c>
      <c r="K29" s="20">
        <v>3.6520000000000001</v>
      </c>
      <c r="L29" s="20">
        <v>4.1509999999999998</v>
      </c>
      <c r="Q29" s="10">
        <v>15</v>
      </c>
      <c r="R29" s="30">
        <f t="shared" si="6"/>
        <v>70.53</v>
      </c>
      <c r="S29" s="30">
        <f t="shared" si="6"/>
        <v>93.53</v>
      </c>
      <c r="T29" s="28">
        <f t="shared" si="6"/>
        <v>64.58</v>
      </c>
      <c r="U29" s="28">
        <f t="shared" si="6"/>
        <v>76.050000000000011</v>
      </c>
      <c r="V29" s="28">
        <f t="shared" si="6"/>
        <v>82.52000000000001</v>
      </c>
      <c r="W29" s="28">
        <f t="shared" si="6"/>
        <v>28.849999999999998</v>
      </c>
      <c r="X29" s="28">
        <f t="shared" si="6"/>
        <v>66.710000000000008</v>
      </c>
      <c r="Y29" s="28">
        <f t="shared" si="6"/>
        <v>84.82</v>
      </c>
      <c r="Z29" s="28">
        <f t="shared" si="6"/>
        <v>83.75</v>
      </c>
      <c r="AA29" s="28">
        <f t="shared" si="6"/>
        <v>36.520000000000003</v>
      </c>
      <c r="AB29" s="28">
        <f t="shared" si="6"/>
        <v>41.51</v>
      </c>
    </row>
    <row r="30" spans="2:28">
      <c r="B30" s="20">
        <v>5.0739999999999998</v>
      </c>
      <c r="C30" s="20">
        <v>9.0280000000000005</v>
      </c>
      <c r="D30" s="20">
        <v>6.5910000000000002</v>
      </c>
      <c r="E30" s="20">
        <v>4.9779999999999998</v>
      </c>
      <c r="F30" s="20">
        <v>8.952</v>
      </c>
      <c r="G30" s="20">
        <v>6.7629999999999999</v>
      </c>
      <c r="H30" s="20">
        <v>6.9320000000000004</v>
      </c>
      <c r="I30" s="20">
        <v>5.0460000000000003</v>
      </c>
      <c r="J30" s="20">
        <v>5.71</v>
      </c>
      <c r="K30" s="20">
        <v>3.2749999999999999</v>
      </c>
      <c r="L30" s="20">
        <v>3.47</v>
      </c>
      <c r="Q30" s="10">
        <v>16</v>
      </c>
      <c r="R30" s="30">
        <f t="shared" si="6"/>
        <v>50.739999999999995</v>
      </c>
      <c r="S30" s="30">
        <f t="shared" si="6"/>
        <v>90.28</v>
      </c>
      <c r="T30" s="28">
        <f t="shared" si="6"/>
        <v>65.91</v>
      </c>
      <c r="U30" s="28">
        <f t="shared" si="6"/>
        <v>49.78</v>
      </c>
      <c r="V30" s="28">
        <f t="shared" si="6"/>
        <v>89.52</v>
      </c>
      <c r="W30" s="28">
        <f t="shared" si="6"/>
        <v>67.63</v>
      </c>
      <c r="X30" s="28">
        <f t="shared" si="6"/>
        <v>69.320000000000007</v>
      </c>
      <c r="Y30" s="28">
        <f t="shared" si="6"/>
        <v>50.46</v>
      </c>
      <c r="Z30" s="28">
        <f t="shared" si="6"/>
        <v>57.1</v>
      </c>
      <c r="AA30" s="28">
        <f t="shared" si="6"/>
        <v>32.75</v>
      </c>
      <c r="AB30" s="28">
        <f t="shared" si="6"/>
        <v>34.700000000000003</v>
      </c>
    </row>
    <row r="31" spans="2:28">
      <c r="B31" s="20">
        <v>6.3120000000000003</v>
      </c>
      <c r="C31" s="20">
        <v>7.2279999999999998</v>
      </c>
      <c r="D31" s="20">
        <v>8.4030000000000005</v>
      </c>
      <c r="E31" s="20">
        <v>5.4870000000000001</v>
      </c>
      <c r="F31" s="20">
        <v>4.7729999999999997</v>
      </c>
      <c r="G31" s="20">
        <v>5.399</v>
      </c>
      <c r="H31" s="20">
        <v>7.2809999999999997</v>
      </c>
      <c r="I31" s="20">
        <v>7.9580000000000002</v>
      </c>
      <c r="J31" s="20">
        <v>6.9160000000000004</v>
      </c>
      <c r="K31" s="20">
        <v>6.0759999999999996</v>
      </c>
      <c r="L31" s="20">
        <v>6.8550000000000004</v>
      </c>
      <c r="Q31" s="10">
        <v>17</v>
      </c>
      <c r="R31" s="30">
        <f t="shared" si="6"/>
        <v>63.120000000000005</v>
      </c>
      <c r="S31" s="30">
        <f t="shared" si="6"/>
        <v>72.28</v>
      </c>
      <c r="T31" s="28">
        <f t="shared" si="6"/>
        <v>84.03</v>
      </c>
      <c r="U31" s="28">
        <f t="shared" si="6"/>
        <v>54.870000000000005</v>
      </c>
      <c r="V31" s="28">
        <f t="shared" si="6"/>
        <v>47.73</v>
      </c>
      <c r="W31" s="28">
        <f t="shared" si="6"/>
        <v>53.99</v>
      </c>
      <c r="X31" s="28">
        <f t="shared" si="6"/>
        <v>72.81</v>
      </c>
      <c r="Y31" s="28">
        <f t="shared" si="6"/>
        <v>79.58</v>
      </c>
      <c r="Z31" s="28">
        <f t="shared" si="6"/>
        <v>69.16</v>
      </c>
      <c r="AA31" s="28">
        <f t="shared" si="6"/>
        <v>60.76</v>
      </c>
      <c r="AB31" s="28">
        <f t="shared" si="6"/>
        <v>68.550000000000011</v>
      </c>
    </row>
    <row r="32" spans="2:28">
      <c r="B32" s="20">
        <v>4.33</v>
      </c>
      <c r="C32" s="20">
        <v>6.718</v>
      </c>
      <c r="D32" s="20">
        <v>7.2320000000000002</v>
      </c>
      <c r="E32" s="20">
        <v>7.2279999999999998</v>
      </c>
      <c r="F32" s="20">
        <v>9.8079999999999998</v>
      </c>
      <c r="G32" s="20">
        <v>4.8490000000000002</v>
      </c>
      <c r="H32" s="20">
        <v>5.3959999999999999</v>
      </c>
      <c r="I32" s="20">
        <v>9.7949999999999999</v>
      </c>
      <c r="J32" s="20">
        <v>9.9339999999999993</v>
      </c>
      <c r="K32" s="20">
        <v>6.4649999999999999</v>
      </c>
      <c r="L32" s="20">
        <v>4.2190000000000003</v>
      </c>
      <c r="Q32" s="10">
        <v>18</v>
      </c>
      <c r="R32" s="30">
        <f t="shared" si="6"/>
        <v>43.3</v>
      </c>
      <c r="S32" s="30">
        <f t="shared" si="6"/>
        <v>67.180000000000007</v>
      </c>
      <c r="T32" s="28">
        <f t="shared" si="6"/>
        <v>72.320000000000007</v>
      </c>
      <c r="U32" s="28">
        <f t="shared" si="6"/>
        <v>72.28</v>
      </c>
      <c r="V32" s="28">
        <f t="shared" si="6"/>
        <v>98.08</v>
      </c>
      <c r="W32" s="28">
        <f t="shared" si="6"/>
        <v>48.49</v>
      </c>
      <c r="X32" s="28">
        <f t="shared" si="6"/>
        <v>53.96</v>
      </c>
      <c r="Y32" s="28">
        <f t="shared" si="6"/>
        <v>97.95</v>
      </c>
      <c r="Z32" s="28">
        <f t="shared" si="6"/>
        <v>99.339999999999989</v>
      </c>
      <c r="AA32" s="28">
        <f t="shared" si="6"/>
        <v>64.650000000000006</v>
      </c>
      <c r="AB32" s="28">
        <f t="shared" si="6"/>
        <v>42.190000000000005</v>
      </c>
    </row>
    <row r="33" spans="1:28">
      <c r="B33" s="20">
        <v>9.8610000000000007</v>
      </c>
      <c r="C33" s="20">
        <v>6.32</v>
      </c>
      <c r="D33" s="20">
        <v>5.7320000000000002</v>
      </c>
      <c r="E33" s="20">
        <v>5.6680000000000001</v>
      </c>
      <c r="F33" s="20">
        <v>5.1109999999999998</v>
      </c>
      <c r="G33" s="20">
        <v>8.2430000000000003</v>
      </c>
      <c r="H33" s="20">
        <v>1.919</v>
      </c>
      <c r="I33" s="20">
        <v>1.2030000000000001</v>
      </c>
      <c r="J33" s="20">
        <v>6.6989999999999998</v>
      </c>
      <c r="K33" s="20">
        <v>4.8979999999999997</v>
      </c>
      <c r="L33" s="20">
        <v>2.2709999999999999</v>
      </c>
      <c r="Q33" s="10">
        <v>19</v>
      </c>
      <c r="R33" s="30">
        <f t="shared" si="6"/>
        <v>98.610000000000014</v>
      </c>
      <c r="S33" s="30">
        <f t="shared" si="6"/>
        <v>63.2</v>
      </c>
      <c r="T33" s="28">
        <f t="shared" si="6"/>
        <v>57.32</v>
      </c>
      <c r="U33" s="28">
        <f t="shared" si="6"/>
        <v>56.68</v>
      </c>
      <c r="V33" s="28">
        <f t="shared" si="6"/>
        <v>51.11</v>
      </c>
      <c r="W33" s="28">
        <f t="shared" si="6"/>
        <v>82.43</v>
      </c>
      <c r="X33" s="28">
        <f t="shared" si="6"/>
        <v>19.190000000000001</v>
      </c>
      <c r="Y33" s="28">
        <f t="shared" si="6"/>
        <v>12.030000000000001</v>
      </c>
      <c r="Z33" s="28">
        <f t="shared" si="6"/>
        <v>66.989999999999995</v>
      </c>
      <c r="AA33" s="28">
        <f t="shared" si="6"/>
        <v>48.98</v>
      </c>
      <c r="AB33" s="28">
        <f t="shared" si="6"/>
        <v>22.71</v>
      </c>
    </row>
    <row r="34" spans="1:28">
      <c r="B34" s="20">
        <v>4.2560000000000002</v>
      </c>
      <c r="C34" s="20">
        <v>8.9</v>
      </c>
      <c r="D34" s="20">
        <v>7.1870000000000003</v>
      </c>
      <c r="E34" s="20">
        <v>2.4689999999999999</v>
      </c>
      <c r="F34" s="20">
        <v>6.2789999999999999</v>
      </c>
      <c r="G34" s="20">
        <v>2.375</v>
      </c>
      <c r="H34" s="20">
        <v>6.5830000000000002</v>
      </c>
      <c r="I34" s="20">
        <v>9.5090000000000003</v>
      </c>
      <c r="J34" s="20">
        <v>7.6219999999999999</v>
      </c>
      <c r="K34" s="20">
        <v>4.8609999999999998</v>
      </c>
      <c r="L34" s="20">
        <v>6.0750000000000002</v>
      </c>
      <c r="Q34" s="10">
        <v>20</v>
      </c>
      <c r="R34" s="30">
        <f t="shared" si="6"/>
        <v>42.56</v>
      </c>
      <c r="S34" s="30">
        <f t="shared" si="6"/>
        <v>89</v>
      </c>
      <c r="T34" s="28">
        <f t="shared" si="6"/>
        <v>71.87</v>
      </c>
      <c r="U34" s="28">
        <f t="shared" si="6"/>
        <v>24.689999999999998</v>
      </c>
      <c r="V34" s="28">
        <f t="shared" si="6"/>
        <v>62.79</v>
      </c>
      <c r="W34" s="28">
        <f t="shared" si="6"/>
        <v>23.75</v>
      </c>
      <c r="X34" s="28">
        <f t="shared" si="6"/>
        <v>65.83</v>
      </c>
      <c r="Y34" s="28">
        <f t="shared" si="6"/>
        <v>95.09</v>
      </c>
      <c r="Z34" s="28">
        <f t="shared" si="6"/>
        <v>76.22</v>
      </c>
      <c r="AA34" s="28">
        <f t="shared" si="6"/>
        <v>48.61</v>
      </c>
      <c r="AB34" s="28">
        <f t="shared" si="6"/>
        <v>60.75</v>
      </c>
    </row>
    <row r="35" spans="1:28">
      <c r="B35" s="20">
        <v>5.2679999999999998</v>
      </c>
      <c r="C35" s="20">
        <v>1.982</v>
      </c>
      <c r="D35" s="20">
        <v>8.5150000000000006</v>
      </c>
      <c r="E35" s="20">
        <v>6.6829999999999998</v>
      </c>
      <c r="F35" s="20">
        <v>5.5620000000000003</v>
      </c>
      <c r="G35" s="20">
        <v>6.992</v>
      </c>
      <c r="H35" s="20">
        <v>4.4580000000000002</v>
      </c>
      <c r="I35" s="20">
        <v>9.0670000000000002</v>
      </c>
      <c r="J35" s="20">
        <v>7.8010000000000002</v>
      </c>
      <c r="K35" s="20">
        <v>6.2380000000000004</v>
      </c>
      <c r="L35" s="20">
        <v>5.0419999999999998</v>
      </c>
      <c r="Q35" s="10">
        <v>21</v>
      </c>
      <c r="R35" s="30">
        <f t="shared" si="6"/>
        <v>52.68</v>
      </c>
      <c r="S35" s="30">
        <f t="shared" si="6"/>
        <v>19.82</v>
      </c>
      <c r="T35" s="28">
        <f t="shared" si="6"/>
        <v>85.15</v>
      </c>
      <c r="U35" s="28">
        <f t="shared" si="6"/>
        <v>66.83</v>
      </c>
      <c r="V35" s="28">
        <f t="shared" si="6"/>
        <v>55.620000000000005</v>
      </c>
      <c r="W35" s="28">
        <f t="shared" si="6"/>
        <v>69.92</v>
      </c>
      <c r="X35" s="28">
        <f t="shared" si="6"/>
        <v>44.58</v>
      </c>
      <c r="Y35" s="28">
        <f t="shared" si="6"/>
        <v>90.67</v>
      </c>
      <c r="Z35" s="28">
        <f t="shared" si="6"/>
        <v>78.010000000000005</v>
      </c>
      <c r="AA35" s="28">
        <f t="shared" si="6"/>
        <v>62.38</v>
      </c>
      <c r="AB35" s="28">
        <f t="shared" si="6"/>
        <v>50.42</v>
      </c>
    </row>
    <row r="36" spans="1:28">
      <c r="B36" s="20">
        <v>6.2069999999999999</v>
      </c>
      <c r="C36" s="20">
        <v>5.1340000000000003</v>
      </c>
      <c r="D36" s="20">
        <v>1.962</v>
      </c>
      <c r="E36" s="20">
        <v>5.8239999999999998</v>
      </c>
      <c r="F36" s="20">
        <v>3.8610000000000002</v>
      </c>
      <c r="G36" s="20">
        <v>7.133</v>
      </c>
      <c r="H36" s="20">
        <v>7.98</v>
      </c>
      <c r="I36" s="20">
        <v>2.6829999999999998</v>
      </c>
      <c r="J36" s="20">
        <v>8.1210000000000004</v>
      </c>
      <c r="K36" s="20">
        <v>5.694</v>
      </c>
      <c r="L36" s="20">
        <v>7.2290000000000001</v>
      </c>
      <c r="Q36" s="10">
        <v>22</v>
      </c>
      <c r="R36" s="30">
        <f t="shared" si="6"/>
        <v>62.07</v>
      </c>
      <c r="S36" s="30">
        <f t="shared" si="6"/>
        <v>51.34</v>
      </c>
      <c r="T36" s="28">
        <f t="shared" si="6"/>
        <v>19.62</v>
      </c>
      <c r="U36" s="28">
        <f t="shared" si="6"/>
        <v>58.239999999999995</v>
      </c>
      <c r="V36" s="28">
        <f t="shared" si="6"/>
        <v>38.61</v>
      </c>
      <c r="W36" s="28">
        <f t="shared" si="6"/>
        <v>71.33</v>
      </c>
      <c r="X36" s="28">
        <f t="shared" si="6"/>
        <v>79.800000000000011</v>
      </c>
      <c r="Y36" s="28">
        <f t="shared" si="6"/>
        <v>26.83</v>
      </c>
      <c r="Z36" s="28">
        <f t="shared" si="6"/>
        <v>81.210000000000008</v>
      </c>
      <c r="AA36" s="28">
        <f t="shared" si="6"/>
        <v>56.94</v>
      </c>
      <c r="AB36" s="28">
        <f t="shared" si="6"/>
        <v>72.290000000000006</v>
      </c>
    </row>
    <row r="37" spans="1:28">
      <c r="B37" s="20">
        <v>6.8490000000000002</v>
      </c>
      <c r="C37" s="20">
        <v>8.6959999999999997</v>
      </c>
      <c r="D37" s="20">
        <v>8.0489999999999995</v>
      </c>
      <c r="E37" s="20">
        <v>7.2569999999999997</v>
      </c>
      <c r="F37" s="20">
        <v>10.696999999999999</v>
      </c>
      <c r="G37" s="20">
        <v>4.202</v>
      </c>
      <c r="H37" s="20">
        <v>6.8479999999999999</v>
      </c>
      <c r="I37" s="20">
        <v>4.3129999999999997</v>
      </c>
      <c r="J37" s="20">
        <v>8.3320000000000007</v>
      </c>
      <c r="K37" s="20">
        <v>6.3760000000000003</v>
      </c>
      <c r="L37" s="20">
        <v>6.3730000000000002</v>
      </c>
      <c r="Q37" s="10">
        <v>23</v>
      </c>
      <c r="R37" s="30">
        <f t="shared" ref="R37:AB43" si="7">B37*10</f>
        <v>68.490000000000009</v>
      </c>
      <c r="S37" s="30">
        <f t="shared" si="7"/>
        <v>86.96</v>
      </c>
      <c r="T37" s="28">
        <f t="shared" si="7"/>
        <v>80.489999999999995</v>
      </c>
      <c r="U37" s="28">
        <f t="shared" si="7"/>
        <v>72.569999999999993</v>
      </c>
      <c r="V37" s="28">
        <f t="shared" si="7"/>
        <v>106.97</v>
      </c>
      <c r="W37" s="28">
        <f t="shared" si="7"/>
        <v>42.019999999999996</v>
      </c>
      <c r="X37" s="28">
        <f t="shared" si="7"/>
        <v>68.48</v>
      </c>
      <c r="Y37" s="28">
        <f t="shared" si="7"/>
        <v>43.129999999999995</v>
      </c>
      <c r="Z37" s="28">
        <f t="shared" si="7"/>
        <v>83.320000000000007</v>
      </c>
      <c r="AA37" s="28">
        <f t="shared" si="7"/>
        <v>63.760000000000005</v>
      </c>
      <c r="AB37" s="28">
        <f t="shared" si="7"/>
        <v>63.730000000000004</v>
      </c>
    </row>
    <row r="38" spans="1:28">
      <c r="B38" s="20">
        <v>0.89700000000000002</v>
      </c>
      <c r="C38" s="20">
        <v>5.27</v>
      </c>
      <c r="D38" s="20">
        <v>9.2560000000000002</v>
      </c>
      <c r="E38" s="20">
        <v>6.1820000000000004</v>
      </c>
      <c r="F38" s="20">
        <v>9.4819999999999993</v>
      </c>
      <c r="G38" s="20">
        <v>6.8879999999999999</v>
      </c>
      <c r="H38" s="20">
        <v>5.8689999999999998</v>
      </c>
      <c r="I38" s="20">
        <v>6.3780000000000001</v>
      </c>
      <c r="J38" s="20">
        <v>3.5609999999999999</v>
      </c>
      <c r="K38" s="20">
        <v>8.2200000000000006</v>
      </c>
      <c r="L38" s="20">
        <v>2.6269999999999998</v>
      </c>
      <c r="Q38" s="10">
        <v>24</v>
      </c>
      <c r="R38" s="30">
        <f t="shared" si="7"/>
        <v>8.9700000000000006</v>
      </c>
      <c r="S38" s="30">
        <f t="shared" si="7"/>
        <v>52.699999999999996</v>
      </c>
      <c r="T38" s="28">
        <f t="shared" si="7"/>
        <v>92.56</v>
      </c>
      <c r="U38" s="28">
        <f t="shared" si="7"/>
        <v>61.820000000000007</v>
      </c>
      <c r="V38" s="28">
        <f t="shared" si="7"/>
        <v>94.82</v>
      </c>
      <c r="W38" s="28">
        <f t="shared" si="7"/>
        <v>68.88</v>
      </c>
      <c r="X38" s="28">
        <f t="shared" si="7"/>
        <v>58.69</v>
      </c>
      <c r="Y38" s="28">
        <f t="shared" si="7"/>
        <v>63.78</v>
      </c>
      <c r="Z38" s="28">
        <f t="shared" si="7"/>
        <v>35.61</v>
      </c>
      <c r="AA38" s="28">
        <f t="shared" si="7"/>
        <v>82.2</v>
      </c>
      <c r="AB38" s="28">
        <f t="shared" si="7"/>
        <v>26.269999999999996</v>
      </c>
    </row>
    <row r="39" spans="1:28">
      <c r="B39" s="20">
        <v>8.3460000000000001</v>
      </c>
      <c r="C39" s="20">
        <v>6.5069999999999997</v>
      </c>
      <c r="D39" s="20">
        <v>7.8609999999999998</v>
      </c>
      <c r="E39" s="20">
        <v>6.5220000000000002</v>
      </c>
      <c r="F39" s="20">
        <v>6.9950000000000001</v>
      </c>
      <c r="G39" s="20">
        <v>4.1150000000000002</v>
      </c>
      <c r="H39" s="20">
        <v>4.282</v>
      </c>
      <c r="I39" s="20">
        <v>8.2080000000000002</v>
      </c>
      <c r="J39" s="20"/>
      <c r="K39" s="20">
        <v>6.67</v>
      </c>
      <c r="L39" s="20">
        <v>7.2060000000000004</v>
      </c>
      <c r="Q39" s="10">
        <v>25</v>
      </c>
      <c r="R39" s="30">
        <f t="shared" si="7"/>
        <v>83.460000000000008</v>
      </c>
      <c r="S39" s="30">
        <f t="shared" si="7"/>
        <v>65.069999999999993</v>
      </c>
      <c r="T39" s="28">
        <f t="shared" si="7"/>
        <v>78.61</v>
      </c>
      <c r="U39" s="28">
        <f t="shared" si="7"/>
        <v>65.22</v>
      </c>
      <c r="V39" s="28">
        <f t="shared" si="7"/>
        <v>69.95</v>
      </c>
      <c r="W39" s="28">
        <f t="shared" si="7"/>
        <v>41.150000000000006</v>
      </c>
      <c r="X39" s="28">
        <f t="shared" si="7"/>
        <v>42.82</v>
      </c>
      <c r="Y39" s="28">
        <f t="shared" si="7"/>
        <v>82.08</v>
      </c>
      <c r="Z39" s="28"/>
      <c r="AA39" s="28">
        <f t="shared" si="7"/>
        <v>66.7</v>
      </c>
      <c r="AB39" s="28">
        <f t="shared" si="7"/>
        <v>72.06</v>
      </c>
    </row>
    <row r="40" spans="1:28">
      <c r="B40" s="20">
        <v>3.9489999999999998</v>
      </c>
      <c r="C40" s="20">
        <v>6.2190000000000003</v>
      </c>
      <c r="D40" s="20">
        <v>0.26600000000000001</v>
      </c>
      <c r="E40" s="20">
        <v>1.63</v>
      </c>
      <c r="F40" s="20"/>
      <c r="G40" s="20">
        <v>2.1190000000000002</v>
      </c>
      <c r="H40" s="20">
        <v>0.92200000000000004</v>
      </c>
      <c r="I40" s="20">
        <v>6.8739999999999997</v>
      </c>
      <c r="J40" s="20"/>
      <c r="K40" s="20">
        <v>6.0350000000000001</v>
      </c>
      <c r="L40" s="20">
        <v>3.1080000000000001</v>
      </c>
      <c r="Q40" s="10">
        <v>26</v>
      </c>
      <c r="R40" s="30">
        <f t="shared" si="7"/>
        <v>39.489999999999995</v>
      </c>
      <c r="S40" s="30">
        <f t="shared" si="7"/>
        <v>62.190000000000005</v>
      </c>
      <c r="T40" s="28">
        <f t="shared" si="7"/>
        <v>2.66</v>
      </c>
      <c r="U40" s="28">
        <f t="shared" si="7"/>
        <v>16.299999999999997</v>
      </c>
      <c r="V40" s="28"/>
      <c r="W40" s="28">
        <f t="shared" si="7"/>
        <v>21.19</v>
      </c>
      <c r="X40" s="28">
        <f t="shared" si="7"/>
        <v>9.2200000000000006</v>
      </c>
      <c r="Y40" s="28">
        <f t="shared" si="7"/>
        <v>68.739999999999995</v>
      </c>
      <c r="Z40" s="28"/>
      <c r="AA40" s="28">
        <f t="shared" si="7"/>
        <v>60.35</v>
      </c>
      <c r="AB40" s="28">
        <f t="shared" si="7"/>
        <v>31.080000000000002</v>
      </c>
    </row>
    <row r="41" spans="1:28">
      <c r="B41" s="20"/>
      <c r="C41" s="20">
        <v>5.5830000000000002</v>
      </c>
      <c r="D41" s="20"/>
      <c r="E41" s="20">
        <v>9.5350000000000001</v>
      </c>
      <c r="F41" s="20"/>
      <c r="G41" s="20"/>
      <c r="H41" s="20"/>
      <c r="I41" s="20">
        <v>8.2780000000000005</v>
      </c>
      <c r="J41" s="20"/>
      <c r="K41" s="20">
        <v>3.64</v>
      </c>
      <c r="L41" s="20">
        <v>0.27400000000000002</v>
      </c>
      <c r="Q41" s="10">
        <v>27</v>
      </c>
      <c r="R41" s="30"/>
      <c r="S41" s="30">
        <f t="shared" si="7"/>
        <v>55.83</v>
      </c>
      <c r="T41" s="28"/>
      <c r="U41" s="28">
        <f t="shared" si="7"/>
        <v>95.35</v>
      </c>
      <c r="V41" s="28"/>
      <c r="W41" s="28"/>
      <c r="X41" s="28"/>
      <c r="Y41" s="28">
        <f t="shared" si="7"/>
        <v>82.78</v>
      </c>
      <c r="Z41" s="28"/>
      <c r="AA41" s="28">
        <f t="shared" si="7"/>
        <v>36.4</v>
      </c>
      <c r="AB41" s="28">
        <f t="shared" si="7"/>
        <v>2.74</v>
      </c>
    </row>
    <row r="42" spans="1:28">
      <c r="B42" s="20"/>
      <c r="C42" s="20">
        <v>4.859</v>
      </c>
      <c r="D42" s="20"/>
      <c r="E42" s="20"/>
      <c r="F42" s="20"/>
      <c r="G42" s="20"/>
      <c r="H42" s="20"/>
      <c r="I42" s="20">
        <v>4.8529999999999998</v>
      </c>
      <c r="J42" s="20"/>
      <c r="K42" s="20"/>
      <c r="L42" s="20"/>
      <c r="Q42" s="10">
        <v>28</v>
      </c>
      <c r="R42" s="30"/>
      <c r="S42" s="30">
        <f t="shared" si="7"/>
        <v>48.59</v>
      </c>
      <c r="T42" s="28"/>
      <c r="U42" s="28"/>
      <c r="V42" s="28"/>
      <c r="W42" s="28"/>
      <c r="X42" s="28"/>
      <c r="Y42" s="28">
        <f t="shared" si="7"/>
        <v>48.53</v>
      </c>
      <c r="Z42" s="28"/>
      <c r="AA42" s="28"/>
      <c r="AB42" s="28"/>
    </row>
    <row r="43" spans="1:28">
      <c r="B43" s="20"/>
      <c r="C43" s="20"/>
      <c r="D43" s="20"/>
      <c r="E43" s="20"/>
      <c r="F43" s="20"/>
      <c r="G43" s="20"/>
      <c r="H43" s="20"/>
      <c r="I43" s="20">
        <v>7.7709999999999999</v>
      </c>
      <c r="J43" s="20"/>
      <c r="K43" s="20"/>
      <c r="L43" s="20"/>
      <c r="Q43" s="10">
        <v>29</v>
      </c>
      <c r="R43" s="30"/>
      <c r="S43" s="30"/>
      <c r="T43" s="28"/>
      <c r="U43" s="28"/>
      <c r="V43" s="28"/>
      <c r="W43" s="28"/>
      <c r="X43" s="28"/>
      <c r="Y43" s="28">
        <f t="shared" si="7"/>
        <v>77.709999999999994</v>
      </c>
      <c r="Z43" s="28"/>
      <c r="AA43" s="28"/>
      <c r="AB43" s="28"/>
    </row>
    <row r="44" spans="1:28">
      <c r="Q44" s="10">
        <v>30</v>
      </c>
      <c r="R44" s="30"/>
      <c r="S44" s="30"/>
      <c r="T44" s="28"/>
      <c r="U44" s="28"/>
      <c r="V44" s="28"/>
      <c r="W44" s="28"/>
      <c r="X44" s="28"/>
      <c r="Y44" s="28"/>
      <c r="Z44" s="28"/>
      <c r="AA44" s="28"/>
      <c r="AB44" s="28"/>
    </row>
    <row r="45" spans="1:28">
      <c r="A45" s="10" t="s">
        <v>21</v>
      </c>
      <c r="B45" s="20">
        <f t="shared" ref="B45:L45" si="8">AVERAGE(B15:B43)</f>
        <v>5.1350000000000007</v>
      </c>
      <c r="C45" s="20">
        <f t="shared" si="8"/>
        <v>6.0642857142857149</v>
      </c>
      <c r="D45" s="20">
        <f t="shared" si="8"/>
        <v>6.2258461538461534</v>
      </c>
      <c r="E45" s="20">
        <f t="shared" si="8"/>
        <v>6.4345925925925904</v>
      </c>
      <c r="F45" s="20">
        <f t="shared" si="8"/>
        <v>6.6683599999999998</v>
      </c>
      <c r="G45" s="20">
        <f t="shared" si="8"/>
        <v>5.9413076923076931</v>
      </c>
      <c r="H45" s="20">
        <f t="shared" si="8"/>
        <v>5.312846153846154</v>
      </c>
      <c r="I45" s="20">
        <f t="shared" si="8"/>
        <v>6.9355517241379303</v>
      </c>
      <c r="J45" s="20">
        <f t="shared" si="8"/>
        <v>6.5825416666666667</v>
      </c>
      <c r="K45" s="20">
        <f t="shared" si="8"/>
        <v>5.4848518518518512</v>
      </c>
      <c r="L45" s="20">
        <f t="shared" si="8"/>
        <v>4.343</v>
      </c>
      <c r="Q45" s="10" t="s">
        <v>21</v>
      </c>
      <c r="R45" s="18">
        <f>AVERAGE(R15:R44)</f>
        <v>51.349999999999994</v>
      </c>
      <c r="S45" s="18">
        <f t="shared" ref="S45:AB45" si="9">AVERAGE(S15:S44)</f>
        <v>60.642857142857146</v>
      </c>
      <c r="T45" s="18">
        <f t="shared" si="9"/>
        <v>62.258461538461539</v>
      </c>
      <c r="U45" s="18">
        <f t="shared" si="9"/>
        <v>64.345925925925926</v>
      </c>
      <c r="V45" s="18">
        <f t="shared" si="9"/>
        <v>66.683599999999984</v>
      </c>
      <c r="W45" s="18">
        <f t="shared" si="9"/>
        <v>59.413076923076929</v>
      </c>
      <c r="X45" s="18">
        <f t="shared" si="9"/>
        <v>53.128461538461544</v>
      </c>
      <c r="Y45" s="18">
        <f t="shared" si="9"/>
        <v>69.355517241379303</v>
      </c>
      <c r="Z45" s="18">
        <f t="shared" si="9"/>
        <v>65.825416666666655</v>
      </c>
      <c r="AA45" s="18">
        <f t="shared" si="9"/>
        <v>54.848518518518524</v>
      </c>
      <c r="AB45" s="18">
        <f t="shared" si="9"/>
        <v>43.429999999999986</v>
      </c>
    </row>
    <row r="46" spans="1:28">
      <c r="A46" s="10" t="s">
        <v>60</v>
      </c>
      <c r="B46" s="20">
        <f t="shared" ref="B46:L46" si="10">_xlfn.STDEV.S(B15:B43)</f>
        <v>2.3413062507924916</v>
      </c>
      <c r="C46" s="20">
        <f t="shared" si="10"/>
        <v>2.3533668372991614</v>
      </c>
      <c r="D46" s="20">
        <f t="shared" si="10"/>
        <v>2.1717322798597034</v>
      </c>
      <c r="E46" s="20">
        <f t="shared" si="10"/>
        <v>1.7760780097918323</v>
      </c>
      <c r="F46" s="20">
        <f t="shared" si="10"/>
        <v>2.1501448183785192</v>
      </c>
      <c r="G46" s="20">
        <f t="shared" si="10"/>
        <v>1.989086479150274</v>
      </c>
      <c r="H46" s="20">
        <f t="shared" si="10"/>
        <v>2.1344014185210347</v>
      </c>
      <c r="I46" s="20">
        <f t="shared" si="10"/>
        <v>2.1411697001239993</v>
      </c>
      <c r="J46" s="20">
        <f t="shared" si="10"/>
        <v>1.991731734580795</v>
      </c>
      <c r="K46" s="20">
        <f t="shared" si="10"/>
        <v>1.4259336942105407</v>
      </c>
      <c r="L46" s="20">
        <f t="shared" si="10"/>
        <v>2.0595366917380664</v>
      </c>
      <c r="N46" s="11"/>
      <c r="O46" s="11"/>
      <c r="P46" s="11"/>
      <c r="Q46" s="43" t="s">
        <v>90</v>
      </c>
      <c r="R46" s="44">
        <f>MEDIAN(R16:R44)</f>
        <v>46.269999999999996</v>
      </c>
      <c r="S46" s="44">
        <f t="shared" ref="S46:AB46" si="11">MEDIAN(S16:S44)</f>
        <v>63.2</v>
      </c>
      <c r="T46" s="44">
        <f t="shared" si="11"/>
        <v>65.14</v>
      </c>
      <c r="U46" s="44">
        <f t="shared" si="11"/>
        <v>67.23</v>
      </c>
      <c r="V46" s="44">
        <f t="shared" si="11"/>
        <v>63.204999999999998</v>
      </c>
      <c r="W46" s="44">
        <f t="shared" si="11"/>
        <v>64.13</v>
      </c>
      <c r="X46" s="44">
        <f t="shared" si="11"/>
        <v>58.69</v>
      </c>
      <c r="Y46" s="44">
        <f t="shared" si="11"/>
        <v>74.569999999999993</v>
      </c>
      <c r="Z46" s="44">
        <f t="shared" si="11"/>
        <v>67.61999999999999</v>
      </c>
      <c r="AA46" s="44">
        <f t="shared" si="11"/>
        <v>57.505000000000003</v>
      </c>
      <c r="AB46" s="44">
        <f t="shared" si="11"/>
        <v>46.644999999999996</v>
      </c>
    </row>
    <row r="47" spans="1:28">
      <c r="Q47" s="41" t="s">
        <v>86</v>
      </c>
      <c r="R47" s="44">
        <f>MIN(R16:R44)</f>
        <v>6.7900000000000009</v>
      </c>
      <c r="S47" s="44">
        <f t="shared" ref="S47:AB47" si="12">MIN(S16:S44)</f>
        <v>9.6999999999999993</v>
      </c>
      <c r="T47" s="44">
        <f t="shared" si="12"/>
        <v>2.66</v>
      </c>
      <c r="U47" s="44">
        <f t="shared" si="12"/>
        <v>16.299999999999997</v>
      </c>
      <c r="V47" s="44">
        <f t="shared" si="12"/>
        <v>22.34</v>
      </c>
      <c r="W47" s="44">
        <f t="shared" si="12"/>
        <v>21.19</v>
      </c>
      <c r="X47" s="44">
        <f t="shared" si="12"/>
        <v>9.2200000000000006</v>
      </c>
      <c r="Y47" s="44">
        <f t="shared" si="12"/>
        <v>12.030000000000001</v>
      </c>
      <c r="Z47" s="44">
        <f t="shared" si="12"/>
        <v>21.560000000000002</v>
      </c>
      <c r="AA47" s="44">
        <f t="shared" si="12"/>
        <v>17.71</v>
      </c>
      <c r="AB47" s="44">
        <f t="shared" si="12"/>
        <v>2.74</v>
      </c>
    </row>
    <row r="48" spans="1:28">
      <c r="Q48" s="41" t="s">
        <v>23</v>
      </c>
      <c r="R48" s="44">
        <f>MAX(R16:R44)</f>
        <v>98.610000000000014</v>
      </c>
      <c r="S48" s="44">
        <f t="shared" ref="S48:AB48" si="13">MAX(S16:S44)</f>
        <v>93.53</v>
      </c>
      <c r="T48" s="44">
        <f t="shared" si="13"/>
        <v>92.56</v>
      </c>
      <c r="U48" s="44">
        <f t="shared" si="13"/>
        <v>95.35</v>
      </c>
      <c r="V48" s="44">
        <f t="shared" si="13"/>
        <v>106.97</v>
      </c>
      <c r="W48" s="44">
        <f t="shared" si="13"/>
        <v>88.08</v>
      </c>
      <c r="X48" s="44">
        <f t="shared" si="13"/>
        <v>85.47</v>
      </c>
      <c r="Y48" s="44">
        <f t="shared" si="13"/>
        <v>97.95</v>
      </c>
      <c r="Z48" s="44">
        <f t="shared" si="13"/>
        <v>99.339999999999989</v>
      </c>
      <c r="AA48" s="44">
        <f t="shared" si="13"/>
        <v>82.2</v>
      </c>
      <c r="AB48" s="44">
        <f t="shared" si="13"/>
        <v>77.86</v>
      </c>
    </row>
    <row r="49" spans="17:28">
      <c r="Q49" s="41" t="s">
        <v>87</v>
      </c>
      <c r="R49" s="41">
        <f>_xlfn.PERCENTILE.EXC(R16:R44, 0.25)</f>
        <v>39.354999999999997</v>
      </c>
      <c r="S49" s="41">
        <f t="shared" ref="S49:AB49" si="14">_xlfn.PERCENTILE.EXC(S16:S44, 0.25)</f>
        <v>49.059999999999995</v>
      </c>
      <c r="T49" s="41">
        <f t="shared" si="14"/>
        <v>54.335000000000001</v>
      </c>
      <c r="U49" s="41">
        <f t="shared" si="14"/>
        <v>57.849999999999994</v>
      </c>
      <c r="V49" s="41">
        <f t="shared" si="14"/>
        <v>51.907499999999999</v>
      </c>
      <c r="W49" s="41">
        <f t="shared" si="14"/>
        <v>41.604999999999997</v>
      </c>
      <c r="X49" s="41">
        <f t="shared" si="14"/>
        <v>37.120000000000005</v>
      </c>
      <c r="Y49" s="41">
        <f t="shared" si="14"/>
        <v>58.612499999999997</v>
      </c>
      <c r="Z49" s="41">
        <f t="shared" si="14"/>
        <v>60.839999999999996</v>
      </c>
      <c r="AA49" s="41">
        <f t="shared" si="14"/>
        <v>48.417499999999997</v>
      </c>
      <c r="AB49" s="41">
        <f t="shared" si="14"/>
        <v>25.379999999999995</v>
      </c>
    </row>
    <row r="50" spans="17:28">
      <c r="Q50" s="41" t="s">
        <v>88</v>
      </c>
      <c r="R50" s="41">
        <f>_xlfn.PERCENTILE.EXC(R16:R44, 0.75)</f>
        <v>65.805000000000007</v>
      </c>
      <c r="S50" s="41">
        <f t="shared" ref="S50:AB50" si="15">_xlfn.PERCENTILE.EXC(S16:S44, 0.75)</f>
        <v>79.459999999999994</v>
      </c>
      <c r="T50" s="41">
        <f t="shared" si="15"/>
        <v>79.55</v>
      </c>
      <c r="U50" s="41">
        <f t="shared" si="15"/>
        <v>74.857500000000002</v>
      </c>
      <c r="V50" s="41">
        <f t="shared" si="15"/>
        <v>87.77</v>
      </c>
      <c r="W50" s="41">
        <f t="shared" si="15"/>
        <v>71.87</v>
      </c>
      <c r="X50" s="41">
        <f t="shared" si="15"/>
        <v>68.87</v>
      </c>
      <c r="Y50" s="41">
        <f t="shared" si="15"/>
        <v>84.317499999999995</v>
      </c>
      <c r="Z50" s="41">
        <f t="shared" si="15"/>
        <v>81.210000000000008</v>
      </c>
      <c r="AA50" s="41">
        <f t="shared" si="15"/>
        <v>62.725000000000001</v>
      </c>
      <c r="AB50" s="41">
        <f t="shared" si="15"/>
        <v>61.272500000000001</v>
      </c>
    </row>
    <row r="51" spans="17:28" ht="15" thickBot="1">
      <c r="Q51" s="42" t="s">
        <v>89</v>
      </c>
      <c r="R51" s="42">
        <f>R50-R49</f>
        <v>26.45000000000001</v>
      </c>
      <c r="S51" s="42">
        <f t="shared" ref="S51:AB51" si="16">S50-S49</f>
        <v>30.4</v>
      </c>
      <c r="T51" s="42">
        <f t="shared" si="16"/>
        <v>25.214999999999996</v>
      </c>
      <c r="U51" s="42">
        <f t="shared" si="16"/>
        <v>17.007500000000007</v>
      </c>
      <c r="V51" s="42">
        <f t="shared" si="16"/>
        <v>35.862499999999997</v>
      </c>
      <c r="W51" s="42">
        <f t="shared" si="16"/>
        <v>30.265000000000008</v>
      </c>
      <c r="X51" s="42">
        <f t="shared" si="16"/>
        <v>31.75</v>
      </c>
      <c r="Y51" s="45">
        <f t="shared" si="16"/>
        <v>25.704999999999998</v>
      </c>
      <c r="Z51" s="42">
        <f t="shared" si="16"/>
        <v>20.370000000000012</v>
      </c>
      <c r="AA51" s="42">
        <f t="shared" si="16"/>
        <v>14.307500000000005</v>
      </c>
      <c r="AB51" s="42">
        <f t="shared" si="16"/>
        <v>35.892500000000005</v>
      </c>
    </row>
  </sheetData>
  <mergeCells count="3">
    <mergeCell ref="B13:L13"/>
    <mergeCell ref="N2:X2"/>
    <mergeCell ref="R13:AB13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C4468-B825-41A0-A8D3-B873223DB45D}">
  <dimension ref="A2:AF51"/>
  <sheetViews>
    <sheetView topLeftCell="A23" zoomScale="55" zoomScaleNormal="55" workbookViewId="0">
      <selection activeCell="A11" sqref="A11:XFD12"/>
    </sheetView>
  </sheetViews>
  <sheetFormatPr baseColWidth="10" defaultColWidth="9" defaultRowHeight="14.4"/>
  <cols>
    <col min="1" max="1" width="20.88671875" style="10" customWidth="1"/>
    <col min="2" max="2" width="16.88671875" style="10" customWidth="1"/>
    <col min="3" max="3" width="15.6640625" style="10" customWidth="1"/>
    <col min="4" max="4" width="14.44140625" style="10" customWidth="1"/>
    <col min="5" max="5" width="15.21875" style="10" customWidth="1"/>
    <col min="6" max="6" width="13.44140625" style="10" customWidth="1"/>
    <col min="7" max="7" width="14.33203125" style="10" customWidth="1"/>
    <col min="8" max="8" width="13.44140625" style="10" customWidth="1"/>
    <col min="9" max="9" width="13.33203125" style="10" customWidth="1"/>
    <col min="10" max="11" width="12.33203125" style="10" customWidth="1"/>
    <col min="12" max="12" width="10.109375" style="10" customWidth="1"/>
    <col min="13" max="13" width="9" style="10"/>
    <col min="14" max="14" width="17.21875" style="10" customWidth="1"/>
    <col min="15" max="17" width="9" style="10"/>
    <col min="18" max="18" width="15.109375" style="10" customWidth="1"/>
    <col min="19" max="19" width="14.88671875" style="10" customWidth="1"/>
    <col min="20" max="20" width="11.6640625" style="10" customWidth="1"/>
    <col min="21" max="22" width="13.33203125" style="10" customWidth="1"/>
    <col min="23" max="23" width="15.33203125" style="10" customWidth="1"/>
    <col min="24" max="25" width="14.109375" style="10" customWidth="1"/>
    <col min="26" max="26" width="12.21875" style="10" customWidth="1"/>
    <col min="27" max="27" width="11.33203125" style="10" customWidth="1"/>
    <col min="28" max="16384" width="9" style="10"/>
  </cols>
  <sheetData>
    <row r="2" spans="1:32">
      <c r="N2" s="10" t="s">
        <v>39</v>
      </c>
    </row>
    <row r="3" spans="1:32" ht="28.8">
      <c r="A3" s="17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  <c r="N3" s="14" t="s">
        <v>28</v>
      </c>
      <c r="O3" s="14" t="s">
        <v>29</v>
      </c>
      <c r="P3" s="14" t="s">
        <v>30</v>
      </c>
      <c r="Q3" s="14" t="s">
        <v>31</v>
      </c>
      <c r="R3" s="14" t="s">
        <v>32</v>
      </c>
      <c r="S3" s="14" t="s">
        <v>33</v>
      </c>
      <c r="T3" s="14" t="s">
        <v>34</v>
      </c>
      <c r="U3" s="14" t="s">
        <v>35</v>
      </c>
      <c r="V3" s="14" t="s">
        <v>36</v>
      </c>
      <c r="W3" s="14" t="s">
        <v>37</v>
      </c>
      <c r="X3" s="14" t="s">
        <v>38</v>
      </c>
    </row>
    <row r="4" spans="1:32">
      <c r="A4" s="17" t="s">
        <v>40</v>
      </c>
      <c r="B4" s="11">
        <v>89.4</v>
      </c>
      <c r="C4" s="11">
        <v>80.8</v>
      </c>
      <c r="D4" s="11">
        <v>60.4</v>
      </c>
      <c r="E4" s="11">
        <v>57.1</v>
      </c>
      <c r="F4" s="11">
        <v>68.2</v>
      </c>
      <c r="G4" s="11">
        <v>82.8</v>
      </c>
      <c r="H4" s="11">
        <v>67.900000000000006</v>
      </c>
      <c r="I4" s="11">
        <v>59.3</v>
      </c>
      <c r="J4" s="11">
        <v>58.5</v>
      </c>
      <c r="K4" s="11">
        <v>62.9</v>
      </c>
      <c r="L4" s="11">
        <v>73</v>
      </c>
      <c r="N4" s="29">
        <f t="shared" ref="N4:X4" si="0">(B5/30)*100</f>
        <v>83.333333333333343</v>
      </c>
      <c r="O4" s="29">
        <f t="shared" si="0"/>
        <v>86.666666666666671</v>
      </c>
      <c r="P4" s="29">
        <f t="shared" si="0"/>
        <v>90</v>
      </c>
      <c r="Q4" s="29">
        <f t="shared" si="0"/>
        <v>86.666666666666671</v>
      </c>
      <c r="R4" s="29">
        <f t="shared" si="0"/>
        <v>83.333333333333343</v>
      </c>
      <c r="S4" s="29">
        <f t="shared" si="0"/>
        <v>93.333333333333329</v>
      </c>
      <c r="T4" s="29">
        <f t="shared" si="0"/>
        <v>93.333333333333329</v>
      </c>
      <c r="U4" s="29">
        <f t="shared" si="0"/>
        <v>76.666666666666671</v>
      </c>
      <c r="V4" s="29">
        <f t="shared" si="0"/>
        <v>16.666666666666664</v>
      </c>
      <c r="W4" s="29">
        <f t="shared" si="0"/>
        <v>73.333333333333329</v>
      </c>
      <c r="X4" s="29">
        <f t="shared" si="0"/>
        <v>86.666666666666671</v>
      </c>
    </row>
    <row r="5" spans="1:32">
      <c r="A5" s="17" t="s">
        <v>41</v>
      </c>
      <c r="B5" s="11">
        <v>25</v>
      </c>
      <c r="C5" s="11">
        <v>26</v>
      </c>
      <c r="D5" s="11">
        <v>27</v>
      </c>
      <c r="E5" s="11">
        <v>26</v>
      </c>
      <c r="F5" s="11">
        <v>25</v>
      </c>
      <c r="G5" s="11">
        <v>28</v>
      </c>
      <c r="H5" s="11">
        <v>28</v>
      </c>
      <c r="I5" s="11">
        <v>23</v>
      </c>
      <c r="J5" s="11">
        <v>5</v>
      </c>
      <c r="K5" s="11">
        <v>22</v>
      </c>
      <c r="L5" s="11">
        <v>26</v>
      </c>
      <c r="N5" s="29">
        <v>83.333333333333343</v>
      </c>
      <c r="O5" s="29">
        <v>86.666666666666671</v>
      </c>
      <c r="P5" s="29">
        <v>90</v>
      </c>
      <c r="Q5" s="29">
        <v>86.666666666666671</v>
      </c>
      <c r="R5" s="29">
        <v>83.333333333333343</v>
      </c>
      <c r="S5" s="29">
        <v>93.333333333333329</v>
      </c>
      <c r="T5" s="29">
        <v>93.333333333333329</v>
      </c>
      <c r="U5" s="29">
        <v>76.666666666666671</v>
      </c>
      <c r="V5" s="29">
        <v>16.666666666666664</v>
      </c>
      <c r="W5" s="29">
        <v>73.333333333333329</v>
      </c>
      <c r="X5" s="29">
        <v>86.666666666666671</v>
      </c>
    </row>
    <row r="6" spans="1:32">
      <c r="A6" s="17" t="s">
        <v>42</v>
      </c>
      <c r="B6" s="11">
        <v>814.2</v>
      </c>
      <c r="C6" s="11">
        <v>855.1</v>
      </c>
      <c r="D6" s="11">
        <v>838.3</v>
      </c>
      <c r="E6" s="11">
        <v>643</v>
      </c>
      <c r="F6" s="11">
        <v>747.3</v>
      </c>
      <c r="G6" s="11">
        <v>1050.2</v>
      </c>
      <c r="H6" s="11">
        <v>984.6</v>
      </c>
      <c r="I6" s="11">
        <v>728.7</v>
      </c>
      <c r="J6" s="11">
        <v>62.8</v>
      </c>
      <c r="K6" s="11">
        <v>383.1</v>
      </c>
      <c r="L6" s="11">
        <v>674.4</v>
      </c>
    </row>
    <row r="7" spans="1:32">
      <c r="A7" s="17" t="s">
        <v>43</v>
      </c>
      <c r="B7" s="11">
        <v>829.4</v>
      </c>
      <c r="C7" s="11">
        <v>867.1</v>
      </c>
      <c r="D7" s="11">
        <v>847.3</v>
      </c>
      <c r="E7" s="11">
        <v>649.4</v>
      </c>
      <c r="F7" s="11">
        <v>770.2</v>
      </c>
      <c r="G7" s="11">
        <v>1059.5999999999999</v>
      </c>
      <c r="H7" s="11">
        <v>995.5</v>
      </c>
      <c r="I7" s="11">
        <v>783.5</v>
      </c>
      <c r="J7" s="11"/>
      <c r="K7" s="11">
        <v>416.3</v>
      </c>
      <c r="L7" s="11">
        <v>683</v>
      </c>
    </row>
    <row r="8" spans="1:32">
      <c r="A8" s="17" t="s">
        <v>44</v>
      </c>
      <c r="B8" s="11">
        <v>86.9</v>
      </c>
      <c r="C8" s="11">
        <v>63.2</v>
      </c>
      <c r="D8" s="11">
        <v>44.8</v>
      </c>
      <c r="E8" s="11">
        <v>44.5</v>
      </c>
      <c r="F8" s="11">
        <v>36.1</v>
      </c>
      <c r="G8" s="11">
        <v>63.6</v>
      </c>
      <c r="H8" s="11">
        <v>53.9</v>
      </c>
      <c r="I8" s="11">
        <v>59.8</v>
      </c>
      <c r="J8" s="11">
        <v>4.0999999999999996</v>
      </c>
      <c r="K8" s="11">
        <v>44.8</v>
      </c>
      <c r="L8" s="11">
        <v>42.6</v>
      </c>
    </row>
    <row r="9" spans="1:32">
      <c r="A9" s="17" t="s">
        <v>45</v>
      </c>
      <c r="B9" s="11">
        <v>89.1</v>
      </c>
      <c r="C9" s="11">
        <v>66.599999999999994</v>
      </c>
      <c r="D9" s="11">
        <v>50.4</v>
      </c>
      <c r="E9" s="11">
        <v>47.8</v>
      </c>
      <c r="F9" s="11">
        <v>42.9</v>
      </c>
      <c r="G9" s="11">
        <v>75.5</v>
      </c>
      <c r="H9" s="11">
        <v>55.7</v>
      </c>
      <c r="I9" s="11">
        <v>69.400000000000006</v>
      </c>
      <c r="J9" s="11"/>
      <c r="K9" s="11">
        <v>50.6</v>
      </c>
      <c r="L9" s="11">
        <v>47.8</v>
      </c>
      <c r="R9" s="25"/>
    </row>
    <row r="10" spans="1:32">
      <c r="A10" s="17" t="s">
        <v>46</v>
      </c>
      <c r="B10" s="20">
        <f>AVERAGE(B15:B39)</f>
        <v>2.7399199999999997</v>
      </c>
      <c r="C10" s="20">
        <f>AVERAGE(C15:C40)</f>
        <v>3.4773846153846146</v>
      </c>
      <c r="D10" s="20">
        <f>AVERAGE(D15:D41)</f>
        <v>3.3796666666666675</v>
      </c>
      <c r="E10" s="20">
        <f>AVERAGE(E15:E40)</f>
        <v>1.9645384615384616</v>
      </c>
      <c r="F10" s="20">
        <f>AVERAGE(F15:F39)</f>
        <v>3.5524800000000005</v>
      </c>
      <c r="G10" s="20">
        <f>AVERAGE(G15:G42)</f>
        <v>3.2723214285714284</v>
      </c>
      <c r="H10" s="20">
        <f>AVERAGE(H15:H42)</f>
        <v>2.9466428571428565</v>
      </c>
      <c r="I10" s="20">
        <f>AVERAGE(I15:I37)</f>
        <v>3.0868695652173916</v>
      </c>
      <c r="J10" s="20">
        <f>AVERAGE(J15:J19)</f>
        <v>1.3119999999999998</v>
      </c>
      <c r="K10" s="20">
        <f>AVERAGE(K15:K36)</f>
        <v>1.2264545454545455</v>
      </c>
      <c r="L10" s="20">
        <f>AVERAGE(L15:L40)</f>
        <v>2.4402307692307699</v>
      </c>
    </row>
    <row r="11" spans="1:32">
      <c r="A11" s="17" t="s">
        <v>91</v>
      </c>
      <c r="B11" s="11">
        <f>B9-B4</f>
        <v>-0.30000000000001137</v>
      </c>
      <c r="C11" s="11">
        <f t="shared" ref="C11:L11" si="1">C9-C4</f>
        <v>-14.200000000000003</v>
      </c>
      <c r="D11" s="11">
        <f t="shared" si="1"/>
        <v>-10</v>
      </c>
      <c r="E11" s="11">
        <f t="shared" si="1"/>
        <v>-9.3000000000000043</v>
      </c>
      <c r="F11" s="11">
        <f t="shared" si="1"/>
        <v>-25.300000000000004</v>
      </c>
      <c r="G11" s="11">
        <f t="shared" si="1"/>
        <v>-7.2999999999999972</v>
      </c>
      <c r="H11" s="11">
        <f t="shared" si="1"/>
        <v>-12.200000000000003</v>
      </c>
      <c r="I11" s="11">
        <f t="shared" si="1"/>
        <v>10.100000000000009</v>
      </c>
      <c r="J11" s="11">
        <f t="shared" si="1"/>
        <v>-58.5</v>
      </c>
      <c r="K11" s="11">
        <f t="shared" si="1"/>
        <v>-12.299999999999997</v>
      </c>
      <c r="L11" s="11">
        <f t="shared" si="1"/>
        <v>-25.200000000000003</v>
      </c>
      <c r="AD11" s="14" t="s">
        <v>75</v>
      </c>
      <c r="AE11" s="10">
        <f>V4*30/100</f>
        <v>4.9999999999999991</v>
      </c>
      <c r="AF11" s="11">
        <f t="shared" ref="AF11:AF12" si="2">30-AE11</f>
        <v>25</v>
      </c>
    </row>
    <row r="12" spans="1:32">
      <c r="A12" s="17" t="s">
        <v>92</v>
      </c>
      <c r="B12" s="29">
        <f>(($L$9-B9)/$L$9)*100</f>
        <v>-86.40167364016736</v>
      </c>
      <c r="C12" s="29">
        <f t="shared" ref="C12:L12" si="3">(($L$9-C9)/$L$9)*100</f>
        <v>-39.330543933054393</v>
      </c>
      <c r="D12" s="29">
        <f t="shared" si="3"/>
        <v>-5.4393305439330577</v>
      </c>
      <c r="E12" s="29">
        <f t="shared" si="3"/>
        <v>0</v>
      </c>
      <c r="F12" s="29">
        <f t="shared" si="3"/>
        <v>10.2510460251046</v>
      </c>
      <c r="G12" s="29">
        <f t="shared" si="3"/>
        <v>-57.94979079497908</v>
      </c>
      <c r="H12" s="29">
        <f t="shared" si="3"/>
        <v>-16.527196652719677</v>
      </c>
      <c r="I12" s="29">
        <f t="shared" si="3"/>
        <v>-45.188284518828468</v>
      </c>
      <c r="J12" s="29">
        <f t="shared" si="3"/>
        <v>100</v>
      </c>
      <c r="K12" s="29">
        <f t="shared" si="3"/>
        <v>-5.8577405857740672</v>
      </c>
      <c r="L12" s="29">
        <f t="shared" si="3"/>
        <v>0</v>
      </c>
      <c r="AD12" s="14" t="s">
        <v>76</v>
      </c>
      <c r="AE12" s="10">
        <f>W4*30/100</f>
        <v>22</v>
      </c>
      <c r="AF12" s="11">
        <f t="shared" si="2"/>
        <v>8</v>
      </c>
    </row>
    <row r="13" spans="1:32">
      <c r="B13" s="46" t="s">
        <v>47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R13" s="48" t="s">
        <v>83</v>
      </c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1:32" ht="28.8">
      <c r="B14" s="13" t="s">
        <v>10</v>
      </c>
      <c r="C14" s="13" t="s">
        <v>69</v>
      </c>
      <c r="D14" s="13" t="s">
        <v>70</v>
      </c>
      <c r="E14" s="14" t="s">
        <v>71</v>
      </c>
      <c r="F14" s="13" t="s">
        <v>72</v>
      </c>
      <c r="G14" s="14" t="s">
        <v>73</v>
      </c>
      <c r="H14" s="14" t="s">
        <v>74</v>
      </c>
      <c r="I14" s="14" t="s">
        <v>68</v>
      </c>
      <c r="J14" s="14" t="s">
        <v>75</v>
      </c>
      <c r="K14" s="14" t="s">
        <v>76</v>
      </c>
      <c r="L14" s="13" t="s">
        <v>77</v>
      </c>
      <c r="N14" s="22" t="s">
        <v>79</v>
      </c>
      <c r="O14" s="22" t="s">
        <v>78</v>
      </c>
      <c r="R14" s="14" t="s">
        <v>10</v>
      </c>
      <c r="S14" s="14" t="s">
        <v>82</v>
      </c>
      <c r="T14" s="14" t="s">
        <v>70</v>
      </c>
      <c r="U14" s="14" t="s">
        <v>71</v>
      </c>
      <c r="V14" s="14" t="s">
        <v>72</v>
      </c>
      <c r="W14" s="14" t="s">
        <v>73</v>
      </c>
      <c r="X14" s="14" t="s">
        <v>74</v>
      </c>
      <c r="Y14" s="14" t="s">
        <v>68</v>
      </c>
      <c r="Z14" s="14" t="s">
        <v>75</v>
      </c>
      <c r="AA14" s="14" t="s">
        <v>76</v>
      </c>
      <c r="AB14" s="13" t="s">
        <v>77</v>
      </c>
    </row>
    <row r="15" spans="1:32">
      <c r="B15" s="20">
        <v>2.1349999999999998</v>
      </c>
      <c r="C15" s="20">
        <v>6.1779999999999999</v>
      </c>
      <c r="D15" s="20">
        <v>6.0579999999999998</v>
      </c>
      <c r="E15" s="20">
        <v>6.3879999999999999</v>
      </c>
      <c r="F15" s="20">
        <v>1.397</v>
      </c>
      <c r="G15" s="20">
        <v>4.508</v>
      </c>
      <c r="H15" s="20">
        <v>4.3899999999999997</v>
      </c>
      <c r="I15" s="20">
        <v>0.872</v>
      </c>
      <c r="J15" s="20">
        <v>1.716</v>
      </c>
      <c r="K15" s="20">
        <v>2.4350000000000001</v>
      </c>
      <c r="L15" s="20">
        <v>3.3010000000000002</v>
      </c>
      <c r="N15" s="31" t="s">
        <v>10</v>
      </c>
      <c r="O15" s="24">
        <f>N5</f>
        <v>83.333333333333343</v>
      </c>
      <c r="Q15" s="10">
        <v>1</v>
      </c>
      <c r="R15" s="30">
        <f t="shared" ref="R15:AB15" si="4">B15*10</f>
        <v>21.349999999999998</v>
      </c>
      <c r="S15" s="30">
        <f t="shared" si="4"/>
        <v>61.78</v>
      </c>
      <c r="T15" s="28">
        <f t="shared" si="4"/>
        <v>60.58</v>
      </c>
      <c r="U15" s="28">
        <f t="shared" si="4"/>
        <v>63.879999999999995</v>
      </c>
      <c r="V15" s="28">
        <f t="shared" si="4"/>
        <v>13.97</v>
      </c>
      <c r="W15" s="28">
        <f t="shared" si="4"/>
        <v>45.08</v>
      </c>
      <c r="X15" s="28">
        <f t="shared" si="4"/>
        <v>43.9</v>
      </c>
      <c r="Y15" s="28">
        <f t="shared" si="4"/>
        <v>8.7200000000000006</v>
      </c>
      <c r="Z15" s="28">
        <f t="shared" si="4"/>
        <v>17.16</v>
      </c>
      <c r="AA15" s="28">
        <f t="shared" si="4"/>
        <v>24.35</v>
      </c>
      <c r="AB15" s="28">
        <f t="shared" si="4"/>
        <v>33.010000000000005</v>
      </c>
    </row>
    <row r="16" spans="1:32">
      <c r="B16" s="20">
        <v>5.4050000000000002</v>
      </c>
      <c r="C16" s="20">
        <v>8.9499999999999993</v>
      </c>
      <c r="D16" s="20">
        <v>3.3119999999999998</v>
      </c>
      <c r="E16" s="20">
        <v>1.478</v>
      </c>
      <c r="F16" s="20">
        <v>2.8839999999999999</v>
      </c>
      <c r="G16" s="20">
        <v>2.0680000000000001</v>
      </c>
      <c r="H16" s="20">
        <v>4.4770000000000003</v>
      </c>
      <c r="I16" s="20">
        <v>3.07</v>
      </c>
      <c r="J16" s="20">
        <v>1.127</v>
      </c>
      <c r="K16" s="20">
        <v>1.9059999999999999</v>
      </c>
      <c r="L16" s="20">
        <v>4.0019999999999998</v>
      </c>
      <c r="N16" s="31" t="s">
        <v>80</v>
      </c>
      <c r="O16" s="24">
        <f>O5</f>
        <v>86.666666666666671</v>
      </c>
      <c r="Q16" s="10">
        <v>2</v>
      </c>
      <c r="R16" s="30">
        <f t="shared" ref="R16:AB39" si="5">B16*10</f>
        <v>54.050000000000004</v>
      </c>
      <c r="S16" s="30">
        <f t="shared" si="5"/>
        <v>89.5</v>
      </c>
      <c r="T16" s="28">
        <f t="shared" si="5"/>
        <v>33.119999999999997</v>
      </c>
      <c r="U16" s="28">
        <f t="shared" si="5"/>
        <v>14.78</v>
      </c>
      <c r="V16" s="28">
        <f t="shared" si="5"/>
        <v>28.84</v>
      </c>
      <c r="W16" s="28">
        <f t="shared" si="5"/>
        <v>20.68</v>
      </c>
      <c r="X16" s="28">
        <f t="shared" si="5"/>
        <v>44.77</v>
      </c>
      <c r="Y16" s="28">
        <f t="shared" si="5"/>
        <v>30.7</v>
      </c>
      <c r="Z16" s="28">
        <f t="shared" si="5"/>
        <v>11.27</v>
      </c>
      <c r="AA16" s="28">
        <f t="shared" si="5"/>
        <v>19.059999999999999</v>
      </c>
      <c r="AB16" s="28">
        <f t="shared" si="5"/>
        <v>40.019999999999996</v>
      </c>
    </row>
    <row r="17" spans="2:28">
      <c r="B17" s="20">
        <v>2.2229999999999999</v>
      </c>
      <c r="C17" s="20">
        <v>4.0570000000000004</v>
      </c>
      <c r="D17" s="20">
        <v>2.8010000000000002</v>
      </c>
      <c r="E17" s="20">
        <v>0.63700000000000001</v>
      </c>
      <c r="F17" s="20">
        <v>1.3009999999999999</v>
      </c>
      <c r="G17" s="20">
        <v>9.2669999999999995</v>
      </c>
      <c r="H17" s="20">
        <v>2.4929999999999999</v>
      </c>
      <c r="I17" s="20">
        <v>3.089</v>
      </c>
      <c r="J17" s="20">
        <v>0.92500000000000004</v>
      </c>
      <c r="K17" s="20">
        <v>1.673</v>
      </c>
      <c r="L17" s="20">
        <v>2.0910000000000002</v>
      </c>
      <c r="N17" s="32" t="s">
        <v>70</v>
      </c>
      <c r="O17" s="24">
        <f>P5</f>
        <v>90</v>
      </c>
      <c r="Q17" s="10">
        <v>3</v>
      </c>
      <c r="R17" s="30">
        <f t="shared" si="5"/>
        <v>22.229999999999997</v>
      </c>
      <c r="S17" s="30">
        <f t="shared" si="5"/>
        <v>40.570000000000007</v>
      </c>
      <c r="T17" s="28">
        <f t="shared" si="5"/>
        <v>28.01</v>
      </c>
      <c r="U17" s="28">
        <f t="shared" si="5"/>
        <v>6.37</v>
      </c>
      <c r="V17" s="28">
        <f t="shared" si="5"/>
        <v>13.01</v>
      </c>
      <c r="W17" s="28">
        <f t="shared" si="5"/>
        <v>92.669999999999987</v>
      </c>
      <c r="X17" s="28">
        <f t="shared" si="5"/>
        <v>24.93</v>
      </c>
      <c r="Y17" s="28">
        <f t="shared" si="5"/>
        <v>30.89</v>
      </c>
      <c r="Z17" s="28">
        <f t="shared" si="5"/>
        <v>9.25</v>
      </c>
      <c r="AA17" s="28">
        <f t="shared" si="5"/>
        <v>16.73</v>
      </c>
      <c r="AB17" s="28">
        <f t="shared" si="5"/>
        <v>20.910000000000004</v>
      </c>
    </row>
    <row r="18" spans="2:28">
      <c r="B18" s="20">
        <v>1.86</v>
      </c>
      <c r="C18" s="20">
        <v>3.2290000000000001</v>
      </c>
      <c r="D18" s="20">
        <v>3.2829999999999999</v>
      </c>
      <c r="E18" s="20">
        <v>2.81</v>
      </c>
      <c r="F18" s="20">
        <v>1.492</v>
      </c>
      <c r="G18" s="20">
        <v>1.788</v>
      </c>
      <c r="H18" s="20">
        <v>2.8959999999999999</v>
      </c>
      <c r="I18" s="20">
        <v>4.508</v>
      </c>
      <c r="J18" s="20">
        <v>1.4330000000000001</v>
      </c>
      <c r="K18" s="20">
        <v>1.514</v>
      </c>
      <c r="L18" s="20">
        <v>1.8120000000000001</v>
      </c>
      <c r="N18" s="32" t="s">
        <v>71</v>
      </c>
      <c r="O18" s="24">
        <f>Q5</f>
        <v>86.666666666666671</v>
      </c>
      <c r="Q18" s="10">
        <v>4</v>
      </c>
      <c r="R18" s="30">
        <f t="shared" si="5"/>
        <v>18.600000000000001</v>
      </c>
      <c r="S18" s="30">
        <f t="shared" si="5"/>
        <v>32.29</v>
      </c>
      <c r="T18" s="28">
        <f t="shared" si="5"/>
        <v>32.83</v>
      </c>
      <c r="U18" s="28">
        <f t="shared" si="5"/>
        <v>28.1</v>
      </c>
      <c r="V18" s="28">
        <f t="shared" si="5"/>
        <v>14.92</v>
      </c>
      <c r="W18" s="28">
        <f t="shared" si="5"/>
        <v>17.88</v>
      </c>
      <c r="X18" s="28">
        <f t="shared" si="5"/>
        <v>28.96</v>
      </c>
      <c r="Y18" s="28">
        <f t="shared" si="5"/>
        <v>45.08</v>
      </c>
      <c r="Z18" s="28">
        <f t="shared" si="5"/>
        <v>14.33</v>
      </c>
      <c r="AA18" s="28">
        <f t="shared" si="5"/>
        <v>15.14</v>
      </c>
      <c r="AB18" s="28">
        <f t="shared" si="5"/>
        <v>18.12</v>
      </c>
    </row>
    <row r="19" spans="2:28">
      <c r="B19" s="20">
        <v>2.1520000000000001</v>
      </c>
      <c r="C19" s="20">
        <v>8.4060000000000006</v>
      </c>
      <c r="D19" s="20">
        <v>3.02</v>
      </c>
      <c r="E19" s="20">
        <v>1.4790000000000001</v>
      </c>
      <c r="F19" s="20">
        <v>1.379</v>
      </c>
      <c r="G19" s="20">
        <v>1.143</v>
      </c>
      <c r="H19" s="20">
        <v>6.06</v>
      </c>
      <c r="I19" s="20">
        <v>4.2300000000000004</v>
      </c>
      <c r="J19" s="20">
        <v>1.359</v>
      </c>
      <c r="K19" s="20">
        <v>0.90300000000000002</v>
      </c>
      <c r="L19" s="20">
        <v>1.125</v>
      </c>
      <c r="N19" s="32" t="s">
        <v>72</v>
      </c>
      <c r="O19" s="24">
        <f>R5</f>
        <v>83.333333333333343</v>
      </c>
      <c r="Q19" s="10">
        <v>5</v>
      </c>
      <c r="R19" s="30">
        <f t="shared" si="5"/>
        <v>21.520000000000003</v>
      </c>
      <c r="S19" s="30">
        <f t="shared" si="5"/>
        <v>84.06</v>
      </c>
      <c r="T19" s="28">
        <f t="shared" si="5"/>
        <v>30.2</v>
      </c>
      <c r="U19" s="28">
        <f t="shared" si="5"/>
        <v>14.790000000000001</v>
      </c>
      <c r="V19" s="28">
        <f t="shared" si="5"/>
        <v>13.79</v>
      </c>
      <c r="W19" s="28">
        <f t="shared" si="5"/>
        <v>11.43</v>
      </c>
      <c r="X19" s="28">
        <f t="shared" si="5"/>
        <v>60.599999999999994</v>
      </c>
      <c r="Y19" s="28">
        <f t="shared" si="5"/>
        <v>42.300000000000004</v>
      </c>
      <c r="Z19" s="28">
        <f t="shared" si="5"/>
        <v>13.59</v>
      </c>
      <c r="AA19" s="28">
        <f t="shared" si="5"/>
        <v>9.0300000000000011</v>
      </c>
      <c r="AB19" s="28">
        <f t="shared" si="5"/>
        <v>11.25</v>
      </c>
    </row>
    <row r="20" spans="2:28">
      <c r="B20" s="20">
        <v>2.9369999999999998</v>
      </c>
      <c r="C20" s="20">
        <v>2.11</v>
      </c>
      <c r="D20" s="20">
        <v>1.1339999999999999</v>
      </c>
      <c r="E20" s="20">
        <v>4.375</v>
      </c>
      <c r="F20" s="20">
        <v>4.9820000000000002</v>
      </c>
      <c r="G20" s="20">
        <v>3.2810000000000001</v>
      </c>
      <c r="H20" s="20">
        <v>5.0110000000000001</v>
      </c>
      <c r="I20" s="20">
        <v>3.6019999999999999</v>
      </c>
      <c r="J20" s="20"/>
      <c r="K20" s="20">
        <v>1.498</v>
      </c>
      <c r="L20" s="20">
        <v>1.63</v>
      </c>
      <c r="N20" s="32" t="s">
        <v>73</v>
      </c>
      <c r="O20" s="24">
        <f>S5</f>
        <v>93.333333333333329</v>
      </c>
      <c r="Q20" s="10">
        <v>6</v>
      </c>
      <c r="R20" s="30">
        <f t="shared" si="5"/>
        <v>29.369999999999997</v>
      </c>
      <c r="S20" s="30">
        <f t="shared" si="5"/>
        <v>21.099999999999998</v>
      </c>
      <c r="T20" s="28">
        <f t="shared" si="5"/>
        <v>11.34</v>
      </c>
      <c r="U20" s="28">
        <f t="shared" si="5"/>
        <v>43.75</v>
      </c>
      <c r="V20" s="28">
        <f t="shared" si="5"/>
        <v>49.82</v>
      </c>
      <c r="W20" s="28">
        <f t="shared" si="5"/>
        <v>32.81</v>
      </c>
      <c r="X20" s="28">
        <f t="shared" si="5"/>
        <v>50.11</v>
      </c>
      <c r="Y20" s="28">
        <f t="shared" si="5"/>
        <v>36.019999999999996</v>
      </c>
      <c r="Z20" s="28"/>
      <c r="AA20" s="28">
        <f t="shared" si="5"/>
        <v>14.98</v>
      </c>
      <c r="AB20" s="28">
        <f t="shared" si="5"/>
        <v>16.299999999999997</v>
      </c>
    </row>
    <row r="21" spans="2:28">
      <c r="B21" s="20">
        <v>0.78100000000000003</v>
      </c>
      <c r="C21" s="20">
        <v>2.2370000000000001</v>
      </c>
      <c r="D21" s="20">
        <v>9.3650000000000002</v>
      </c>
      <c r="E21" s="20">
        <v>2.4169999999999998</v>
      </c>
      <c r="F21" s="20">
        <v>2.165</v>
      </c>
      <c r="G21" s="20">
        <v>0.61699999999999999</v>
      </c>
      <c r="H21" s="20">
        <v>6.9420000000000002</v>
      </c>
      <c r="I21" s="20">
        <v>1.101</v>
      </c>
      <c r="J21" s="20"/>
      <c r="K21" s="20">
        <v>1.175</v>
      </c>
      <c r="L21" s="20">
        <v>2.59</v>
      </c>
      <c r="N21" s="32" t="s">
        <v>74</v>
      </c>
      <c r="O21" s="24">
        <f>T5</f>
        <v>93.333333333333329</v>
      </c>
      <c r="Q21" s="10">
        <v>7</v>
      </c>
      <c r="R21" s="30">
        <f t="shared" si="5"/>
        <v>7.8100000000000005</v>
      </c>
      <c r="S21" s="30">
        <f t="shared" si="5"/>
        <v>22.37</v>
      </c>
      <c r="T21" s="28">
        <f t="shared" si="5"/>
        <v>93.65</v>
      </c>
      <c r="U21" s="28">
        <f t="shared" si="5"/>
        <v>24.169999999999998</v>
      </c>
      <c r="V21" s="28">
        <f t="shared" si="5"/>
        <v>21.65</v>
      </c>
      <c r="W21" s="28">
        <f t="shared" si="5"/>
        <v>6.17</v>
      </c>
      <c r="X21" s="28">
        <f t="shared" si="5"/>
        <v>69.42</v>
      </c>
      <c r="Y21" s="28">
        <f t="shared" si="5"/>
        <v>11.01</v>
      </c>
      <c r="Z21" s="28"/>
      <c r="AA21" s="28">
        <f t="shared" si="5"/>
        <v>11.75</v>
      </c>
      <c r="AB21" s="28">
        <f t="shared" si="5"/>
        <v>25.9</v>
      </c>
    </row>
    <row r="22" spans="2:28">
      <c r="B22" s="20">
        <v>6.351</v>
      </c>
      <c r="C22" s="20">
        <v>1.0860000000000001</v>
      </c>
      <c r="D22" s="20">
        <v>2.72</v>
      </c>
      <c r="E22" s="20">
        <v>4.0629999999999997</v>
      </c>
      <c r="F22" s="20">
        <v>6.4550000000000001</v>
      </c>
      <c r="G22" s="20">
        <v>2.0179999999999998</v>
      </c>
      <c r="H22" s="20">
        <v>3.0009999999999999</v>
      </c>
      <c r="I22" s="20">
        <v>3.3109999999999999</v>
      </c>
      <c r="J22" s="20"/>
      <c r="K22" s="20">
        <v>2.04</v>
      </c>
      <c r="L22" s="20">
        <v>0.59</v>
      </c>
      <c r="N22" s="32" t="s">
        <v>68</v>
      </c>
      <c r="O22" s="24">
        <f>U5</f>
        <v>76.666666666666671</v>
      </c>
      <c r="Q22" s="10">
        <v>8</v>
      </c>
      <c r="R22" s="30">
        <f t="shared" si="5"/>
        <v>63.51</v>
      </c>
      <c r="S22" s="30">
        <f t="shared" si="5"/>
        <v>10.860000000000001</v>
      </c>
      <c r="T22" s="28">
        <f t="shared" si="5"/>
        <v>27.200000000000003</v>
      </c>
      <c r="U22" s="28">
        <f t="shared" si="5"/>
        <v>40.629999999999995</v>
      </c>
      <c r="V22" s="28">
        <f t="shared" si="5"/>
        <v>64.55</v>
      </c>
      <c r="W22" s="28">
        <f t="shared" si="5"/>
        <v>20.18</v>
      </c>
      <c r="X22" s="28">
        <f t="shared" si="5"/>
        <v>30.009999999999998</v>
      </c>
      <c r="Y22" s="28">
        <f t="shared" si="5"/>
        <v>33.11</v>
      </c>
      <c r="Z22" s="28"/>
      <c r="AA22" s="28">
        <f t="shared" si="5"/>
        <v>20.399999999999999</v>
      </c>
      <c r="AB22" s="28">
        <f t="shared" si="5"/>
        <v>5.8999999999999995</v>
      </c>
    </row>
    <row r="23" spans="2:28">
      <c r="B23" s="20">
        <v>1.3580000000000001</v>
      </c>
      <c r="C23" s="20">
        <v>0.32700000000000001</v>
      </c>
      <c r="D23" s="20">
        <v>1.27</v>
      </c>
      <c r="E23" s="20">
        <v>4.3019999999999996</v>
      </c>
      <c r="F23" s="20">
        <v>3.81</v>
      </c>
      <c r="G23" s="20">
        <v>4.4619999999999997</v>
      </c>
      <c r="H23" s="20">
        <v>0.504</v>
      </c>
      <c r="I23" s="20">
        <v>9.7200000000000006</v>
      </c>
      <c r="J23" s="20"/>
      <c r="K23" s="20">
        <v>1.105</v>
      </c>
      <c r="L23" s="20">
        <v>0.247</v>
      </c>
      <c r="N23" s="32" t="s">
        <v>75</v>
      </c>
      <c r="O23" s="24">
        <f>V5</f>
        <v>16.666666666666664</v>
      </c>
      <c r="Q23" s="10">
        <v>9</v>
      </c>
      <c r="R23" s="30">
        <f t="shared" si="5"/>
        <v>13.580000000000002</v>
      </c>
      <c r="S23" s="30">
        <f t="shared" si="5"/>
        <v>3.27</v>
      </c>
      <c r="T23" s="28">
        <f t="shared" si="5"/>
        <v>12.7</v>
      </c>
      <c r="U23" s="28">
        <f t="shared" si="5"/>
        <v>43.019999999999996</v>
      </c>
      <c r="V23" s="28">
        <f t="shared" si="5"/>
        <v>38.1</v>
      </c>
      <c r="W23" s="28">
        <f t="shared" si="5"/>
        <v>44.62</v>
      </c>
      <c r="X23" s="28">
        <f t="shared" si="5"/>
        <v>5.04</v>
      </c>
      <c r="Y23" s="28">
        <f t="shared" si="5"/>
        <v>97.2</v>
      </c>
      <c r="Z23" s="28"/>
      <c r="AA23" s="28">
        <f t="shared" si="5"/>
        <v>11.05</v>
      </c>
      <c r="AB23" s="28">
        <f t="shared" si="5"/>
        <v>2.4699999999999998</v>
      </c>
    </row>
    <row r="24" spans="2:28">
      <c r="B24" s="20">
        <v>3.7559999999999998</v>
      </c>
      <c r="C24" s="20">
        <v>3.726</v>
      </c>
      <c r="D24" s="20">
        <v>0.59499999999999997</v>
      </c>
      <c r="E24" s="20">
        <v>1.393</v>
      </c>
      <c r="F24" s="20">
        <v>3.6230000000000002</v>
      </c>
      <c r="G24" s="20">
        <v>1.413</v>
      </c>
      <c r="H24" s="20">
        <v>0.45800000000000002</v>
      </c>
      <c r="I24" s="20">
        <v>3.992</v>
      </c>
      <c r="J24" s="20"/>
      <c r="K24" s="20">
        <v>0.63</v>
      </c>
      <c r="L24" s="20">
        <v>0.81499999999999995</v>
      </c>
      <c r="N24" s="32" t="s">
        <v>76</v>
      </c>
      <c r="O24" s="24">
        <f>W5</f>
        <v>73.333333333333329</v>
      </c>
      <c r="Q24" s="10">
        <v>10</v>
      </c>
      <c r="R24" s="30">
        <f t="shared" si="5"/>
        <v>37.559999999999995</v>
      </c>
      <c r="S24" s="30">
        <f t="shared" si="5"/>
        <v>37.26</v>
      </c>
      <c r="T24" s="28">
        <f t="shared" si="5"/>
        <v>5.9499999999999993</v>
      </c>
      <c r="U24" s="28">
        <f t="shared" si="5"/>
        <v>13.93</v>
      </c>
      <c r="V24" s="28">
        <f t="shared" si="5"/>
        <v>36.230000000000004</v>
      </c>
      <c r="W24" s="28">
        <f t="shared" si="5"/>
        <v>14.13</v>
      </c>
      <c r="X24" s="28">
        <f t="shared" si="5"/>
        <v>4.58</v>
      </c>
      <c r="Y24" s="28">
        <f t="shared" si="5"/>
        <v>39.92</v>
      </c>
      <c r="Z24" s="28"/>
      <c r="AA24" s="28">
        <f t="shared" si="5"/>
        <v>6.3</v>
      </c>
      <c r="AB24" s="28">
        <f t="shared" si="5"/>
        <v>8.1499999999999986</v>
      </c>
    </row>
    <row r="25" spans="2:28">
      <c r="B25" s="20">
        <v>2.0870000000000002</v>
      </c>
      <c r="C25" s="20">
        <v>5.4139999999999997</v>
      </c>
      <c r="D25" s="20">
        <v>4.9550000000000001</v>
      </c>
      <c r="E25" s="20">
        <v>1.276</v>
      </c>
      <c r="F25" s="20">
        <v>2.4470000000000001</v>
      </c>
      <c r="G25" s="20">
        <v>0.95099999999999996</v>
      </c>
      <c r="H25" s="20">
        <v>4.032</v>
      </c>
      <c r="I25" s="20">
        <v>2.3570000000000002</v>
      </c>
      <c r="J25" s="20"/>
      <c r="K25" s="20">
        <v>1.383</v>
      </c>
      <c r="L25" s="20">
        <v>0.92300000000000004</v>
      </c>
      <c r="N25" s="31" t="s">
        <v>20</v>
      </c>
      <c r="O25" s="24">
        <f>X5</f>
        <v>86.666666666666671</v>
      </c>
      <c r="Q25" s="10">
        <v>11</v>
      </c>
      <c r="R25" s="30">
        <f t="shared" si="5"/>
        <v>20.87</v>
      </c>
      <c r="S25" s="30">
        <f t="shared" si="5"/>
        <v>54.14</v>
      </c>
      <c r="T25" s="28">
        <f t="shared" si="5"/>
        <v>49.55</v>
      </c>
      <c r="U25" s="28">
        <f t="shared" si="5"/>
        <v>12.76</v>
      </c>
      <c r="V25" s="28">
        <f t="shared" si="5"/>
        <v>24.47</v>
      </c>
      <c r="W25" s="28">
        <f t="shared" si="5"/>
        <v>9.51</v>
      </c>
      <c r="X25" s="28">
        <f t="shared" si="5"/>
        <v>40.32</v>
      </c>
      <c r="Y25" s="28">
        <f t="shared" si="5"/>
        <v>23.57</v>
      </c>
      <c r="Z25" s="28"/>
      <c r="AA25" s="28">
        <f t="shared" si="5"/>
        <v>13.83</v>
      </c>
      <c r="AB25" s="28">
        <f t="shared" si="5"/>
        <v>9.23</v>
      </c>
    </row>
    <row r="26" spans="2:28">
      <c r="B26" s="20">
        <v>1.9810000000000001</v>
      </c>
      <c r="C26" s="20">
        <v>0.64900000000000002</v>
      </c>
      <c r="D26" s="20">
        <v>5.9039999999999999</v>
      </c>
      <c r="E26" s="20">
        <v>0.998</v>
      </c>
      <c r="F26" s="20">
        <v>1.444</v>
      </c>
      <c r="G26" s="20">
        <v>4.4219999999999997</v>
      </c>
      <c r="H26" s="20">
        <v>2.1309999999999998</v>
      </c>
      <c r="I26" s="20">
        <v>2.7770000000000001</v>
      </c>
      <c r="J26" s="20"/>
      <c r="K26" s="20">
        <v>0.46400000000000002</v>
      </c>
      <c r="L26" s="20">
        <v>1.2370000000000001</v>
      </c>
      <c r="N26" s="25"/>
      <c r="P26" s="25"/>
      <c r="Q26" s="10">
        <v>12</v>
      </c>
      <c r="R26" s="30">
        <f t="shared" si="5"/>
        <v>19.810000000000002</v>
      </c>
      <c r="S26" s="30">
        <f t="shared" si="5"/>
        <v>6.49</v>
      </c>
      <c r="T26" s="28">
        <f t="shared" si="5"/>
        <v>59.04</v>
      </c>
      <c r="U26" s="28">
        <f t="shared" si="5"/>
        <v>9.98</v>
      </c>
      <c r="V26" s="28">
        <f t="shared" si="5"/>
        <v>14.44</v>
      </c>
      <c r="W26" s="28">
        <f t="shared" si="5"/>
        <v>44.22</v>
      </c>
      <c r="X26" s="28">
        <f t="shared" si="5"/>
        <v>21.31</v>
      </c>
      <c r="Y26" s="28">
        <f t="shared" si="5"/>
        <v>27.770000000000003</v>
      </c>
      <c r="Z26" s="28"/>
      <c r="AA26" s="28">
        <f t="shared" si="5"/>
        <v>4.6400000000000006</v>
      </c>
      <c r="AB26" s="28">
        <f t="shared" si="5"/>
        <v>12.370000000000001</v>
      </c>
    </row>
    <row r="27" spans="2:28">
      <c r="B27" s="20">
        <v>1.5620000000000001</v>
      </c>
      <c r="C27" s="20">
        <v>0.68600000000000005</v>
      </c>
      <c r="D27" s="20">
        <v>2.6030000000000002</v>
      </c>
      <c r="E27" s="20">
        <v>0.46100000000000002</v>
      </c>
      <c r="F27" s="20">
        <v>4.984</v>
      </c>
      <c r="G27" s="20">
        <v>5.3239999999999998</v>
      </c>
      <c r="H27" s="20">
        <v>1.379</v>
      </c>
      <c r="I27" s="20">
        <v>1.6659999999999999</v>
      </c>
      <c r="J27" s="20"/>
      <c r="K27" s="20">
        <v>0.7</v>
      </c>
      <c r="L27" s="20">
        <v>1.7609999999999999</v>
      </c>
      <c r="Q27" s="10">
        <v>13</v>
      </c>
      <c r="R27" s="30">
        <f t="shared" si="5"/>
        <v>15.620000000000001</v>
      </c>
      <c r="S27" s="30">
        <f t="shared" si="5"/>
        <v>6.86</v>
      </c>
      <c r="T27" s="28">
        <f t="shared" si="5"/>
        <v>26.03</v>
      </c>
      <c r="U27" s="28">
        <f t="shared" si="5"/>
        <v>4.6100000000000003</v>
      </c>
      <c r="V27" s="28">
        <f t="shared" si="5"/>
        <v>49.84</v>
      </c>
      <c r="W27" s="28">
        <f t="shared" si="5"/>
        <v>53.239999999999995</v>
      </c>
      <c r="X27" s="28">
        <f t="shared" si="5"/>
        <v>13.79</v>
      </c>
      <c r="Y27" s="28">
        <f t="shared" si="5"/>
        <v>16.66</v>
      </c>
      <c r="Z27" s="28"/>
      <c r="AA27" s="28">
        <f t="shared" si="5"/>
        <v>7</v>
      </c>
      <c r="AB27" s="28">
        <f t="shared" si="5"/>
        <v>17.61</v>
      </c>
    </row>
    <row r="28" spans="2:28">
      <c r="B28" s="20">
        <v>1.5820000000000001</v>
      </c>
      <c r="C28" s="20">
        <v>0.74199999999999999</v>
      </c>
      <c r="D28" s="20">
        <v>3.694</v>
      </c>
      <c r="E28" s="20">
        <v>1.06</v>
      </c>
      <c r="F28" s="20">
        <v>6.4290000000000003</v>
      </c>
      <c r="G28" s="20">
        <v>2.4729999999999999</v>
      </c>
      <c r="H28" s="20">
        <v>2.0139999999999998</v>
      </c>
      <c r="I28" s="20">
        <v>1.742</v>
      </c>
      <c r="J28" s="20"/>
      <c r="K28" s="20">
        <v>0.66100000000000003</v>
      </c>
      <c r="L28" s="20">
        <v>0.22500000000000001</v>
      </c>
      <c r="Q28" s="10">
        <v>14</v>
      </c>
      <c r="R28" s="30">
        <f t="shared" si="5"/>
        <v>15.82</v>
      </c>
      <c r="S28" s="30">
        <f t="shared" si="5"/>
        <v>7.42</v>
      </c>
      <c r="T28" s="28">
        <f t="shared" si="5"/>
        <v>36.94</v>
      </c>
      <c r="U28" s="28">
        <f t="shared" si="5"/>
        <v>10.600000000000001</v>
      </c>
      <c r="V28" s="28">
        <f t="shared" si="5"/>
        <v>64.290000000000006</v>
      </c>
      <c r="W28" s="28">
        <f t="shared" si="5"/>
        <v>24.729999999999997</v>
      </c>
      <c r="X28" s="28">
        <f t="shared" si="5"/>
        <v>20.139999999999997</v>
      </c>
      <c r="Y28" s="28">
        <f t="shared" si="5"/>
        <v>17.420000000000002</v>
      </c>
      <c r="Z28" s="28"/>
      <c r="AA28" s="28">
        <f t="shared" si="5"/>
        <v>6.61</v>
      </c>
      <c r="AB28" s="28">
        <f t="shared" si="5"/>
        <v>2.25</v>
      </c>
    </row>
    <row r="29" spans="2:28">
      <c r="B29" s="20">
        <v>1.8120000000000001</v>
      </c>
      <c r="C29" s="20">
        <v>1.8759999999999999</v>
      </c>
      <c r="D29" s="20">
        <v>2.2719999999999998</v>
      </c>
      <c r="E29" s="20">
        <v>1.0049999999999999</v>
      </c>
      <c r="F29" s="20">
        <v>2.73</v>
      </c>
      <c r="G29" s="20">
        <v>4.0229999999999997</v>
      </c>
      <c r="H29" s="20">
        <v>0.56699999999999995</v>
      </c>
      <c r="I29" s="20">
        <v>2.202</v>
      </c>
      <c r="J29" s="20"/>
      <c r="K29" s="20">
        <v>1.4730000000000001</v>
      </c>
      <c r="L29" s="20">
        <v>1.448</v>
      </c>
      <c r="Q29" s="10">
        <v>15</v>
      </c>
      <c r="R29" s="30">
        <f t="shared" si="5"/>
        <v>18.12</v>
      </c>
      <c r="S29" s="30">
        <f t="shared" si="5"/>
        <v>18.759999999999998</v>
      </c>
      <c r="T29" s="28">
        <f t="shared" si="5"/>
        <v>22.72</v>
      </c>
      <c r="U29" s="28">
        <f t="shared" si="5"/>
        <v>10.049999999999999</v>
      </c>
      <c r="V29" s="28">
        <f t="shared" si="5"/>
        <v>27.3</v>
      </c>
      <c r="W29" s="28">
        <f t="shared" si="5"/>
        <v>40.229999999999997</v>
      </c>
      <c r="X29" s="28">
        <f t="shared" si="5"/>
        <v>5.67</v>
      </c>
      <c r="Y29" s="28">
        <f t="shared" si="5"/>
        <v>22.02</v>
      </c>
      <c r="Z29" s="28"/>
      <c r="AA29" s="28">
        <f t="shared" si="5"/>
        <v>14.73</v>
      </c>
      <c r="AB29" s="28">
        <f t="shared" si="5"/>
        <v>14.48</v>
      </c>
    </row>
    <row r="30" spans="2:28">
      <c r="B30" s="20">
        <v>2.8450000000000002</v>
      </c>
      <c r="C30" s="20">
        <v>1.2569999999999999</v>
      </c>
      <c r="D30" s="20">
        <v>5.9640000000000004</v>
      </c>
      <c r="E30" s="20">
        <v>2.0129999999999999</v>
      </c>
      <c r="F30" s="20">
        <v>6.4160000000000004</v>
      </c>
      <c r="G30" s="20">
        <v>0.64400000000000002</v>
      </c>
      <c r="H30" s="20">
        <v>4.4219999999999997</v>
      </c>
      <c r="I30" s="20">
        <v>0.93700000000000006</v>
      </c>
      <c r="J30" s="20"/>
      <c r="K30" s="20">
        <v>0.61899999999999999</v>
      </c>
      <c r="L30" s="20">
        <v>2.8690000000000002</v>
      </c>
      <c r="Q30" s="10">
        <v>16</v>
      </c>
      <c r="R30" s="30">
        <f t="shared" si="5"/>
        <v>28.450000000000003</v>
      </c>
      <c r="S30" s="30">
        <f t="shared" si="5"/>
        <v>12.569999999999999</v>
      </c>
      <c r="T30" s="28">
        <f t="shared" si="5"/>
        <v>59.64</v>
      </c>
      <c r="U30" s="28">
        <f t="shared" si="5"/>
        <v>20.13</v>
      </c>
      <c r="V30" s="28">
        <f t="shared" si="5"/>
        <v>64.16</v>
      </c>
      <c r="W30" s="28">
        <f t="shared" si="5"/>
        <v>6.44</v>
      </c>
      <c r="X30" s="28">
        <f t="shared" si="5"/>
        <v>44.22</v>
      </c>
      <c r="Y30" s="28">
        <f t="shared" si="5"/>
        <v>9.370000000000001</v>
      </c>
      <c r="Z30" s="28"/>
      <c r="AA30" s="28">
        <f t="shared" si="5"/>
        <v>6.1899999999999995</v>
      </c>
      <c r="AB30" s="28">
        <f t="shared" si="5"/>
        <v>28.69</v>
      </c>
    </row>
    <row r="31" spans="2:28">
      <c r="B31" s="20">
        <v>0.80600000000000005</v>
      </c>
      <c r="C31" s="20">
        <v>3.222</v>
      </c>
      <c r="D31" s="20">
        <v>3.3380000000000001</v>
      </c>
      <c r="E31" s="20">
        <v>2.1680000000000001</v>
      </c>
      <c r="F31" s="20">
        <v>1.155</v>
      </c>
      <c r="G31" s="20">
        <v>7.6349999999999998</v>
      </c>
      <c r="H31" s="20">
        <v>0.69899999999999995</v>
      </c>
      <c r="I31" s="20">
        <v>1.46</v>
      </c>
      <c r="J31" s="20"/>
      <c r="K31" s="20">
        <v>0.33400000000000002</v>
      </c>
      <c r="L31" s="20">
        <v>8.2880000000000003</v>
      </c>
      <c r="Q31" s="10">
        <v>17</v>
      </c>
      <c r="R31" s="30">
        <f t="shared" si="5"/>
        <v>8.06</v>
      </c>
      <c r="S31" s="30">
        <f t="shared" si="5"/>
        <v>32.22</v>
      </c>
      <c r="T31" s="28">
        <f t="shared" si="5"/>
        <v>33.380000000000003</v>
      </c>
      <c r="U31" s="28">
        <f t="shared" si="5"/>
        <v>21.68</v>
      </c>
      <c r="V31" s="28">
        <f t="shared" si="5"/>
        <v>11.55</v>
      </c>
      <c r="W31" s="28">
        <f t="shared" si="5"/>
        <v>76.349999999999994</v>
      </c>
      <c r="X31" s="28">
        <f t="shared" si="5"/>
        <v>6.9899999999999993</v>
      </c>
      <c r="Y31" s="28">
        <f t="shared" si="5"/>
        <v>14.6</v>
      </c>
      <c r="Z31" s="28"/>
      <c r="AA31" s="28">
        <f t="shared" si="5"/>
        <v>3.3400000000000003</v>
      </c>
      <c r="AB31" s="28">
        <f t="shared" si="5"/>
        <v>82.88</v>
      </c>
    </row>
    <row r="32" spans="2:28">
      <c r="B32" s="20">
        <v>4.1689999999999996</v>
      </c>
      <c r="C32" s="20">
        <v>7.1980000000000004</v>
      </c>
      <c r="D32" s="20">
        <v>2.677</v>
      </c>
      <c r="E32" s="20">
        <v>1.2689999999999999</v>
      </c>
      <c r="F32" s="20">
        <v>4.4169999999999998</v>
      </c>
      <c r="G32" s="20">
        <v>5.44</v>
      </c>
      <c r="H32" s="20">
        <v>2.9390000000000001</v>
      </c>
      <c r="I32" s="20">
        <v>2.2919999999999998</v>
      </c>
      <c r="J32" s="20"/>
      <c r="K32" s="20">
        <v>0.74</v>
      </c>
      <c r="L32" s="20">
        <v>4.2530000000000001</v>
      </c>
      <c r="Q32" s="10">
        <v>18</v>
      </c>
      <c r="R32" s="30">
        <f t="shared" si="5"/>
        <v>41.69</v>
      </c>
      <c r="S32" s="30">
        <f t="shared" si="5"/>
        <v>71.98</v>
      </c>
      <c r="T32" s="28">
        <f t="shared" si="5"/>
        <v>26.77</v>
      </c>
      <c r="U32" s="28">
        <f t="shared" si="5"/>
        <v>12.69</v>
      </c>
      <c r="V32" s="28">
        <f t="shared" si="5"/>
        <v>44.17</v>
      </c>
      <c r="W32" s="28">
        <f t="shared" si="5"/>
        <v>54.400000000000006</v>
      </c>
      <c r="X32" s="28">
        <f t="shared" si="5"/>
        <v>29.39</v>
      </c>
      <c r="Y32" s="28">
        <f t="shared" si="5"/>
        <v>22.919999999999998</v>
      </c>
      <c r="Z32" s="28"/>
      <c r="AA32" s="28">
        <f t="shared" si="5"/>
        <v>7.4</v>
      </c>
      <c r="AB32" s="28">
        <f t="shared" si="5"/>
        <v>42.53</v>
      </c>
    </row>
    <row r="33" spans="1:28">
      <c r="B33" s="20">
        <v>3.214</v>
      </c>
      <c r="C33" s="20">
        <v>3.1829999999999998</v>
      </c>
      <c r="D33" s="20">
        <v>5.0590000000000002</v>
      </c>
      <c r="E33" s="20">
        <v>1.89</v>
      </c>
      <c r="F33" s="20">
        <v>1.7649999999999999</v>
      </c>
      <c r="G33" s="20">
        <v>3.6110000000000002</v>
      </c>
      <c r="H33" s="20">
        <v>3.786</v>
      </c>
      <c r="I33" s="20">
        <v>1.369</v>
      </c>
      <c r="J33" s="20"/>
      <c r="K33" s="20">
        <v>1.37</v>
      </c>
      <c r="L33" s="20">
        <v>4.234</v>
      </c>
      <c r="Q33" s="10">
        <v>19</v>
      </c>
      <c r="R33" s="30">
        <f t="shared" si="5"/>
        <v>32.14</v>
      </c>
      <c r="S33" s="30">
        <f t="shared" si="5"/>
        <v>31.83</v>
      </c>
      <c r="T33" s="28">
        <f t="shared" si="5"/>
        <v>50.59</v>
      </c>
      <c r="U33" s="28">
        <f t="shared" si="5"/>
        <v>18.899999999999999</v>
      </c>
      <c r="V33" s="28">
        <f t="shared" si="5"/>
        <v>17.649999999999999</v>
      </c>
      <c r="W33" s="28">
        <f t="shared" si="5"/>
        <v>36.11</v>
      </c>
      <c r="X33" s="28">
        <f t="shared" si="5"/>
        <v>37.86</v>
      </c>
      <c r="Y33" s="28">
        <f t="shared" si="5"/>
        <v>13.69</v>
      </c>
      <c r="Z33" s="28"/>
      <c r="AA33" s="28">
        <f t="shared" si="5"/>
        <v>13.700000000000001</v>
      </c>
      <c r="AB33" s="28">
        <f t="shared" si="5"/>
        <v>42.34</v>
      </c>
    </row>
    <row r="34" spans="1:28">
      <c r="B34" s="20">
        <v>3.95</v>
      </c>
      <c r="C34" s="20">
        <v>0.52600000000000002</v>
      </c>
      <c r="D34" s="20">
        <v>5.3609999999999998</v>
      </c>
      <c r="E34" s="20">
        <v>1.69</v>
      </c>
      <c r="F34" s="20">
        <v>14.74</v>
      </c>
      <c r="G34" s="20">
        <v>2.351</v>
      </c>
      <c r="H34" s="20">
        <v>1.657</v>
      </c>
      <c r="I34" s="20">
        <v>3.5449999999999999</v>
      </c>
      <c r="J34" s="20"/>
      <c r="K34" s="20">
        <v>0.60399999999999998</v>
      </c>
      <c r="L34" s="20">
        <v>7.1390000000000002</v>
      </c>
      <c r="Q34" s="10">
        <v>20</v>
      </c>
      <c r="R34" s="30">
        <f t="shared" si="5"/>
        <v>39.5</v>
      </c>
      <c r="S34" s="30">
        <f t="shared" si="5"/>
        <v>5.26</v>
      </c>
      <c r="T34" s="28">
        <f t="shared" si="5"/>
        <v>53.61</v>
      </c>
      <c r="U34" s="28">
        <f t="shared" si="5"/>
        <v>16.899999999999999</v>
      </c>
      <c r="V34" s="28">
        <f t="shared" si="5"/>
        <v>147.4</v>
      </c>
      <c r="W34" s="28">
        <f t="shared" si="5"/>
        <v>23.509999999999998</v>
      </c>
      <c r="X34" s="28">
        <f t="shared" si="5"/>
        <v>16.57</v>
      </c>
      <c r="Y34" s="28">
        <f t="shared" si="5"/>
        <v>35.450000000000003</v>
      </c>
      <c r="Z34" s="28"/>
      <c r="AA34" s="28">
        <f t="shared" si="5"/>
        <v>6.04</v>
      </c>
      <c r="AB34" s="28">
        <f t="shared" si="5"/>
        <v>71.39</v>
      </c>
    </row>
    <row r="35" spans="1:28">
      <c r="B35" s="20">
        <v>2.3889999999999998</v>
      </c>
      <c r="C35" s="20">
        <v>2.3639999999999999</v>
      </c>
      <c r="D35" s="20">
        <v>3.556</v>
      </c>
      <c r="E35" s="20">
        <v>1.298</v>
      </c>
      <c r="F35" s="20">
        <v>1.673</v>
      </c>
      <c r="G35" s="20">
        <v>8.0860000000000003</v>
      </c>
      <c r="H35" s="20">
        <v>2.536</v>
      </c>
      <c r="I35" s="20">
        <v>3.4020000000000001</v>
      </c>
      <c r="J35" s="20"/>
      <c r="K35" s="20">
        <v>2.1459999999999999</v>
      </c>
      <c r="L35" s="20">
        <v>6.4320000000000004</v>
      </c>
      <c r="Q35" s="10">
        <v>21</v>
      </c>
      <c r="R35" s="30">
        <f t="shared" si="5"/>
        <v>23.889999999999997</v>
      </c>
      <c r="S35" s="30">
        <f t="shared" si="5"/>
        <v>23.64</v>
      </c>
      <c r="T35" s="28">
        <f t="shared" si="5"/>
        <v>35.56</v>
      </c>
      <c r="U35" s="28">
        <f t="shared" si="5"/>
        <v>12.98</v>
      </c>
      <c r="V35" s="28">
        <f t="shared" si="5"/>
        <v>16.73</v>
      </c>
      <c r="W35" s="28">
        <f t="shared" si="5"/>
        <v>80.86</v>
      </c>
      <c r="X35" s="28">
        <f t="shared" si="5"/>
        <v>25.36</v>
      </c>
      <c r="Y35" s="28">
        <f t="shared" si="5"/>
        <v>34.020000000000003</v>
      </c>
      <c r="Z35" s="28"/>
      <c r="AA35" s="28">
        <f t="shared" si="5"/>
        <v>21.46</v>
      </c>
      <c r="AB35" s="28">
        <f t="shared" si="5"/>
        <v>64.320000000000007</v>
      </c>
    </row>
    <row r="36" spans="1:28">
      <c r="B36" s="20">
        <v>0.83199999999999996</v>
      </c>
      <c r="C36" s="20">
        <v>3.1640000000000001</v>
      </c>
      <c r="D36" s="20">
        <v>0.93200000000000005</v>
      </c>
      <c r="E36" s="20">
        <v>0.55400000000000005</v>
      </c>
      <c r="F36" s="20">
        <v>3.7509999999999999</v>
      </c>
      <c r="G36" s="20">
        <v>0.57999999999999996</v>
      </c>
      <c r="H36" s="20">
        <v>1.675</v>
      </c>
      <c r="I36" s="20">
        <v>3.351</v>
      </c>
      <c r="J36" s="20"/>
      <c r="K36" s="20">
        <v>1.609</v>
      </c>
      <c r="L36" s="20">
        <v>1.819</v>
      </c>
      <c r="Q36" s="10">
        <v>22</v>
      </c>
      <c r="R36" s="30">
        <f t="shared" si="5"/>
        <v>8.32</v>
      </c>
      <c r="S36" s="30">
        <f t="shared" si="5"/>
        <v>31.64</v>
      </c>
      <c r="T36" s="28">
        <f t="shared" si="5"/>
        <v>9.32</v>
      </c>
      <c r="U36" s="28">
        <f t="shared" si="5"/>
        <v>5.5400000000000009</v>
      </c>
      <c r="V36" s="28">
        <f t="shared" si="5"/>
        <v>37.51</v>
      </c>
      <c r="W36" s="28">
        <f t="shared" si="5"/>
        <v>5.8</v>
      </c>
      <c r="X36" s="28">
        <f t="shared" si="5"/>
        <v>16.75</v>
      </c>
      <c r="Y36" s="28">
        <f t="shared" si="5"/>
        <v>33.51</v>
      </c>
      <c r="Z36" s="28"/>
      <c r="AA36" s="28">
        <f t="shared" si="5"/>
        <v>16.09</v>
      </c>
      <c r="AB36" s="28">
        <f t="shared" si="5"/>
        <v>18.189999999999998</v>
      </c>
    </row>
    <row r="37" spans="1:28">
      <c r="B37" s="20">
        <v>0.33300000000000002</v>
      </c>
      <c r="C37" s="20">
        <v>6.1950000000000003</v>
      </c>
      <c r="D37" s="20">
        <v>3.2440000000000002</v>
      </c>
      <c r="E37" s="20">
        <v>0.32600000000000001</v>
      </c>
      <c r="F37" s="20">
        <v>3.9860000000000002</v>
      </c>
      <c r="G37" s="20">
        <v>4.5529999999999999</v>
      </c>
      <c r="H37" s="20">
        <v>2.883</v>
      </c>
      <c r="I37" s="20">
        <v>6.4029999999999996</v>
      </c>
      <c r="J37" s="20"/>
      <c r="K37" s="20"/>
      <c r="L37" s="20">
        <v>3.1139999999999999</v>
      </c>
      <c r="Q37" s="10">
        <v>23</v>
      </c>
      <c r="R37" s="30">
        <f t="shared" si="5"/>
        <v>3.33</v>
      </c>
      <c r="S37" s="30">
        <f t="shared" si="5"/>
        <v>61.95</v>
      </c>
      <c r="T37" s="28">
        <f t="shared" si="5"/>
        <v>32.440000000000005</v>
      </c>
      <c r="U37" s="28">
        <f t="shared" si="5"/>
        <v>3.2600000000000002</v>
      </c>
      <c r="V37" s="28">
        <f t="shared" si="5"/>
        <v>39.86</v>
      </c>
      <c r="W37" s="28">
        <f t="shared" si="5"/>
        <v>45.53</v>
      </c>
      <c r="X37" s="28">
        <f t="shared" si="5"/>
        <v>28.83</v>
      </c>
      <c r="Y37" s="28">
        <f t="shared" si="5"/>
        <v>64.03</v>
      </c>
      <c r="Z37" s="28"/>
      <c r="AA37" s="28"/>
      <c r="AB37" s="28">
        <f t="shared" si="5"/>
        <v>31.14</v>
      </c>
    </row>
    <row r="38" spans="1:28">
      <c r="B38" s="20">
        <v>1.3320000000000001</v>
      </c>
      <c r="C38" s="20">
        <v>2.194</v>
      </c>
      <c r="D38" s="20">
        <v>4.3449999999999998</v>
      </c>
      <c r="E38" s="20">
        <v>0.99199999999999999</v>
      </c>
      <c r="F38" s="20">
        <v>2.7879999999999998</v>
      </c>
      <c r="G38" s="20">
        <v>3.81</v>
      </c>
      <c r="H38" s="20">
        <v>1.994</v>
      </c>
      <c r="I38" s="20"/>
      <c r="J38" s="20"/>
      <c r="K38" s="20"/>
      <c r="L38" s="20">
        <v>0.36299999999999999</v>
      </c>
      <c r="Q38" s="10">
        <v>24</v>
      </c>
      <c r="R38" s="30">
        <f t="shared" si="5"/>
        <v>13.32</v>
      </c>
      <c r="S38" s="30">
        <f t="shared" si="5"/>
        <v>21.939999999999998</v>
      </c>
      <c r="T38" s="28">
        <f t="shared" si="5"/>
        <v>43.449999999999996</v>
      </c>
      <c r="U38" s="28">
        <f t="shared" si="5"/>
        <v>9.92</v>
      </c>
      <c r="V38" s="28">
        <f t="shared" si="5"/>
        <v>27.88</v>
      </c>
      <c r="W38" s="28">
        <f t="shared" si="5"/>
        <v>38.1</v>
      </c>
      <c r="X38" s="28">
        <f t="shared" si="5"/>
        <v>19.940000000000001</v>
      </c>
      <c r="Y38" s="28"/>
      <c r="Z38" s="28"/>
      <c r="AA38" s="28"/>
      <c r="AB38" s="28">
        <f t="shared" si="5"/>
        <v>3.63</v>
      </c>
    </row>
    <row r="39" spans="1:28">
      <c r="B39" s="20">
        <v>10.646000000000001</v>
      </c>
      <c r="C39" s="20">
        <v>6.33</v>
      </c>
      <c r="D39" s="20">
        <v>0.68600000000000005</v>
      </c>
      <c r="E39" s="20">
        <v>0.58299999999999996</v>
      </c>
      <c r="F39" s="20">
        <v>0.59899999999999998</v>
      </c>
      <c r="G39" s="20">
        <v>1.377</v>
      </c>
      <c r="H39" s="20">
        <v>1.9970000000000001</v>
      </c>
      <c r="I39" s="20"/>
      <c r="J39" s="20"/>
      <c r="K39" s="20"/>
      <c r="L39" s="20">
        <v>0.92300000000000004</v>
      </c>
      <c r="Q39" s="10">
        <v>25</v>
      </c>
      <c r="R39" s="30">
        <f t="shared" si="5"/>
        <v>106.46000000000001</v>
      </c>
      <c r="S39" s="30">
        <f t="shared" si="5"/>
        <v>63.3</v>
      </c>
      <c r="T39" s="28">
        <f t="shared" ref="S39:AB42" si="6">D39*10</f>
        <v>6.86</v>
      </c>
      <c r="U39" s="28">
        <f t="shared" si="6"/>
        <v>5.83</v>
      </c>
      <c r="V39" s="28">
        <f t="shared" si="6"/>
        <v>5.99</v>
      </c>
      <c r="W39" s="28">
        <f t="shared" si="6"/>
        <v>13.77</v>
      </c>
      <c r="X39" s="28">
        <f t="shared" si="6"/>
        <v>19.970000000000002</v>
      </c>
      <c r="Y39" s="28"/>
      <c r="Z39" s="28"/>
      <c r="AA39" s="28"/>
      <c r="AB39" s="28">
        <f t="shared" si="6"/>
        <v>9.23</v>
      </c>
    </row>
    <row r="40" spans="1:28">
      <c r="B40" s="20"/>
      <c r="C40" s="20">
        <v>5.1059999999999999</v>
      </c>
      <c r="D40" s="20">
        <v>0.56299999999999994</v>
      </c>
      <c r="E40" s="20">
        <v>4.1529999999999996</v>
      </c>
      <c r="F40" s="20"/>
      <c r="G40" s="20">
        <v>3.254</v>
      </c>
      <c r="H40" s="20">
        <v>1.5740000000000001</v>
      </c>
      <c r="I40" s="20"/>
      <c r="J40" s="20"/>
      <c r="K40" s="20"/>
      <c r="L40" s="20">
        <v>0.215</v>
      </c>
      <c r="Q40" s="10">
        <v>26</v>
      </c>
      <c r="R40" s="30"/>
      <c r="S40" s="30">
        <f t="shared" si="6"/>
        <v>51.06</v>
      </c>
      <c r="T40" s="28">
        <f t="shared" si="6"/>
        <v>5.629999999999999</v>
      </c>
      <c r="U40" s="28">
        <f t="shared" si="6"/>
        <v>41.529999999999994</v>
      </c>
      <c r="V40" s="28"/>
      <c r="W40" s="28">
        <f t="shared" si="6"/>
        <v>32.54</v>
      </c>
      <c r="X40" s="28">
        <f t="shared" si="6"/>
        <v>15.74</v>
      </c>
      <c r="Y40" s="28"/>
      <c r="Z40" s="28"/>
      <c r="AA40" s="28"/>
      <c r="AB40" s="28">
        <f t="shared" si="6"/>
        <v>2.15</v>
      </c>
    </row>
    <row r="41" spans="1:28">
      <c r="B41" s="20"/>
      <c r="C41" s="20"/>
      <c r="D41" s="20">
        <v>2.54</v>
      </c>
      <c r="E41" s="20"/>
      <c r="F41" s="20"/>
      <c r="G41" s="20">
        <v>1.284</v>
      </c>
      <c r="H41" s="20">
        <v>5.4560000000000004</v>
      </c>
      <c r="I41" s="20"/>
      <c r="J41" s="20"/>
      <c r="K41" s="20"/>
      <c r="L41" s="20"/>
      <c r="Q41" s="10">
        <v>27</v>
      </c>
      <c r="R41" s="30"/>
      <c r="S41" s="30"/>
      <c r="T41" s="28">
        <f t="shared" si="6"/>
        <v>25.4</v>
      </c>
      <c r="U41" s="28"/>
      <c r="V41" s="28"/>
      <c r="W41" s="28">
        <f t="shared" si="6"/>
        <v>12.84</v>
      </c>
      <c r="X41" s="28">
        <f t="shared" si="6"/>
        <v>54.56</v>
      </c>
      <c r="Y41" s="28"/>
      <c r="Z41" s="28"/>
      <c r="AA41" s="28"/>
      <c r="AB41" s="28"/>
    </row>
    <row r="42" spans="1:28">
      <c r="B42" s="20"/>
      <c r="C42" s="20"/>
      <c r="D42" s="20"/>
      <c r="E42" s="20"/>
      <c r="F42" s="20"/>
      <c r="G42" s="20">
        <v>1.242</v>
      </c>
      <c r="H42" s="20">
        <v>4.5330000000000004</v>
      </c>
      <c r="I42" s="20"/>
      <c r="J42" s="20"/>
      <c r="K42" s="20"/>
      <c r="L42" s="20"/>
      <c r="Q42" s="10">
        <v>28</v>
      </c>
      <c r="R42" s="30"/>
      <c r="S42" s="30"/>
      <c r="T42" s="28"/>
      <c r="U42" s="28"/>
      <c r="V42" s="28"/>
      <c r="W42" s="28">
        <f t="shared" si="6"/>
        <v>12.42</v>
      </c>
      <c r="X42" s="28">
        <f t="shared" si="6"/>
        <v>45.330000000000005</v>
      </c>
      <c r="Y42" s="28"/>
      <c r="Z42" s="28"/>
      <c r="AA42" s="28"/>
      <c r="AB42" s="28"/>
    </row>
    <row r="43" spans="1:28">
      <c r="Q43" s="10">
        <v>29</v>
      </c>
      <c r="R43" s="30"/>
      <c r="S43" s="30"/>
      <c r="T43" s="28"/>
      <c r="U43" s="28"/>
      <c r="V43" s="28"/>
      <c r="W43" s="28"/>
      <c r="X43" s="28"/>
      <c r="Y43" s="28"/>
      <c r="Z43" s="28"/>
      <c r="AA43" s="28"/>
      <c r="AB43" s="28"/>
    </row>
    <row r="44" spans="1:28">
      <c r="Q44" s="10">
        <v>30</v>
      </c>
      <c r="R44" s="30"/>
      <c r="S44" s="30"/>
      <c r="T44" s="28"/>
      <c r="U44" s="28"/>
      <c r="V44" s="28"/>
      <c r="W44" s="28"/>
      <c r="X44" s="28"/>
      <c r="Y44" s="28"/>
      <c r="Z44" s="28"/>
      <c r="AA44" s="28"/>
      <c r="AB44" s="28"/>
    </row>
    <row r="45" spans="1:28">
      <c r="A45" s="10" t="s">
        <v>21</v>
      </c>
      <c r="B45" s="20">
        <f t="shared" ref="B45:L45" si="7">AVERAGE(B15:B42)</f>
        <v>2.7399199999999997</v>
      </c>
      <c r="C45" s="20">
        <f t="shared" si="7"/>
        <v>3.4773846153846146</v>
      </c>
      <c r="D45" s="20">
        <f t="shared" si="7"/>
        <v>3.3796666666666675</v>
      </c>
      <c r="E45" s="20">
        <f t="shared" si="7"/>
        <v>1.9645384615384616</v>
      </c>
      <c r="F45" s="20">
        <f t="shared" si="7"/>
        <v>3.5524800000000005</v>
      </c>
      <c r="G45" s="20">
        <f t="shared" si="7"/>
        <v>3.2723214285714284</v>
      </c>
      <c r="H45" s="20">
        <f t="shared" si="7"/>
        <v>2.9466428571428565</v>
      </c>
      <c r="I45" s="20">
        <f t="shared" si="7"/>
        <v>3.0868695652173916</v>
      </c>
      <c r="J45" s="20">
        <f t="shared" si="7"/>
        <v>1.3119999999999998</v>
      </c>
      <c r="K45" s="20">
        <f t="shared" si="7"/>
        <v>1.2264545454545455</v>
      </c>
      <c r="L45" s="20">
        <f t="shared" si="7"/>
        <v>2.4402307692307699</v>
      </c>
      <c r="Q45" s="10" t="s">
        <v>21</v>
      </c>
      <c r="R45" s="18">
        <f>AVERAGE(R15:R44)</f>
        <v>27.399200000000004</v>
      </c>
      <c r="S45" s="18">
        <f t="shared" ref="S45:AB45" si="8">AVERAGE(S15:S44)</f>
        <v>34.773846153846158</v>
      </c>
      <c r="T45" s="18">
        <f t="shared" si="8"/>
        <v>33.796666666666674</v>
      </c>
      <c r="U45" s="18">
        <f t="shared" si="8"/>
        <v>19.645384615384618</v>
      </c>
      <c r="V45" s="18">
        <f t="shared" si="8"/>
        <v>35.524799999999999</v>
      </c>
      <c r="W45" s="18">
        <f t="shared" si="8"/>
        <v>32.723214285714285</v>
      </c>
      <c r="X45" s="18">
        <f t="shared" si="8"/>
        <v>29.466428571428583</v>
      </c>
      <c r="Y45" s="18">
        <f t="shared" si="8"/>
        <v>30.868695652173916</v>
      </c>
      <c r="Z45" s="18">
        <f t="shared" si="8"/>
        <v>13.12</v>
      </c>
      <c r="AA45" s="18">
        <f t="shared" si="8"/>
        <v>12.264545454545457</v>
      </c>
      <c r="AB45" s="18">
        <f t="shared" si="8"/>
        <v>24.402307692307698</v>
      </c>
    </row>
    <row r="46" spans="1:28">
      <c r="A46" s="10" t="s">
        <v>61</v>
      </c>
      <c r="B46" s="20">
        <f t="shared" ref="B46:L46" si="9">_xlfn.STDEV.S(B15:B42)</f>
        <v>2.1873957864699904</v>
      </c>
      <c r="C46" s="20">
        <f t="shared" si="9"/>
        <v>2.5253127026477031</v>
      </c>
      <c r="D46" s="20">
        <f t="shared" si="9"/>
        <v>2.0449653749184553</v>
      </c>
      <c r="E46" s="20">
        <f t="shared" si="9"/>
        <v>1.5166333302619779</v>
      </c>
      <c r="F46" s="20">
        <f t="shared" si="9"/>
        <v>2.9182052720807699</v>
      </c>
      <c r="G46" s="20">
        <f t="shared" si="9"/>
        <v>2.3324623621046752</v>
      </c>
      <c r="H46" s="20">
        <f t="shared" si="9"/>
        <v>1.7367505037193218</v>
      </c>
      <c r="I46" s="20">
        <f t="shared" si="9"/>
        <v>1.9630186472589002</v>
      </c>
      <c r="J46" s="20">
        <f t="shared" si="9"/>
        <v>0.301686923813413</v>
      </c>
      <c r="K46" s="20">
        <f t="shared" si="9"/>
        <v>0.596953274654903</v>
      </c>
      <c r="L46" s="20">
        <f t="shared" si="9"/>
        <v>2.1761282187902866</v>
      </c>
      <c r="N46" s="11"/>
      <c r="O46" s="11"/>
      <c r="P46" s="11"/>
      <c r="Q46" s="43" t="s">
        <v>90</v>
      </c>
      <c r="R46" s="44">
        <f>MEDIAN(R16:R44)</f>
        <v>21.195</v>
      </c>
      <c r="S46" s="44">
        <f t="shared" ref="S46:AB46" si="10">MEDIAN(S16:S44)</f>
        <v>31.64</v>
      </c>
      <c r="T46" s="44">
        <f t="shared" si="10"/>
        <v>31.32</v>
      </c>
      <c r="U46" s="44">
        <f t="shared" si="10"/>
        <v>13.93</v>
      </c>
      <c r="V46" s="44">
        <f t="shared" si="10"/>
        <v>28.36</v>
      </c>
      <c r="W46" s="44">
        <f t="shared" si="10"/>
        <v>24.729999999999997</v>
      </c>
      <c r="X46" s="44">
        <f t="shared" si="10"/>
        <v>25.36</v>
      </c>
      <c r="Y46" s="44">
        <f t="shared" si="10"/>
        <v>30.795000000000002</v>
      </c>
      <c r="Z46" s="44">
        <f t="shared" si="10"/>
        <v>12.43</v>
      </c>
      <c r="AA46" s="44">
        <f t="shared" si="10"/>
        <v>11.75</v>
      </c>
      <c r="AB46" s="44">
        <f t="shared" si="10"/>
        <v>17.61</v>
      </c>
    </row>
    <row r="47" spans="1:28">
      <c r="Q47" s="41" t="s">
        <v>86</v>
      </c>
      <c r="R47" s="44">
        <f>MIN(R16:R44)</f>
        <v>3.33</v>
      </c>
      <c r="S47" s="44">
        <f t="shared" ref="S47:AB47" si="11">MIN(S16:S44)</f>
        <v>3.27</v>
      </c>
      <c r="T47" s="44">
        <f t="shared" si="11"/>
        <v>5.629999999999999</v>
      </c>
      <c r="U47" s="44">
        <f t="shared" si="11"/>
        <v>3.2600000000000002</v>
      </c>
      <c r="V47" s="44">
        <f t="shared" si="11"/>
        <v>5.99</v>
      </c>
      <c r="W47" s="44">
        <f t="shared" si="11"/>
        <v>5.8</v>
      </c>
      <c r="X47" s="44">
        <f t="shared" si="11"/>
        <v>4.58</v>
      </c>
      <c r="Y47" s="44">
        <f t="shared" si="11"/>
        <v>9.370000000000001</v>
      </c>
      <c r="Z47" s="44">
        <f t="shared" si="11"/>
        <v>9.25</v>
      </c>
      <c r="AA47" s="44">
        <f t="shared" si="11"/>
        <v>3.3400000000000003</v>
      </c>
      <c r="AB47" s="44">
        <f t="shared" si="11"/>
        <v>2.15</v>
      </c>
    </row>
    <row r="48" spans="1:28">
      <c r="Q48" s="41" t="s">
        <v>23</v>
      </c>
      <c r="R48" s="44">
        <f>MAX(R16:R44)</f>
        <v>106.46000000000001</v>
      </c>
      <c r="S48" s="44">
        <f t="shared" ref="S48:AB48" si="12">MAX(S16:S44)</f>
        <v>89.5</v>
      </c>
      <c r="T48" s="44">
        <f t="shared" si="12"/>
        <v>93.65</v>
      </c>
      <c r="U48" s="44">
        <f t="shared" si="12"/>
        <v>43.75</v>
      </c>
      <c r="V48" s="44">
        <f t="shared" si="12"/>
        <v>147.4</v>
      </c>
      <c r="W48" s="44">
        <f t="shared" si="12"/>
        <v>92.669999999999987</v>
      </c>
      <c r="X48" s="44">
        <f t="shared" si="12"/>
        <v>69.42</v>
      </c>
      <c r="Y48" s="44">
        <f t="shared" si="12"/>
        <v>97.2</v>
      </c>
      <c r="Z48" s="44">
        <f t="shared" si="12"/>
        <v>14.33</v>
      </c>
      <c r="AA48" s="44">
        <f t="shared" si="12"/>
        <v>21.46</v>
      </c>
      <c r="AB48" s="44">
        <f t="shared" si="12"/>
        <v>82.88</v>
      </c>
    </row>
    <row r="49" spans="17:28">
      <c r="Q49" s="41" t="s">
        <v>87</v>
      </c>
      <c r="R49" s="41">
        <f>_xlfn.PERCENTILE.EXC(R16:R44, 0.25)</f>
        <v>14.090000000000002</v>
      </c>
      <c r="S49" s="41">
        <f t="shared" ref="S49:AB49" si="13">_xlfn.PERCENTILE.EXC(S16:S44, 0.25)</f>
        <v>11.715</v>
      </c>
      <c r="T49" s="41">
        <f t="shared" si="13"/>
        <v>20.215</v>
      </c>
      <c r="U49" s="41">
        <f t="shared" si="13"/>
        <v>9.9499999999999993</v>
      </c>
      <c r="V49" s="41">
        <f t="shared" si="13"/>
        <v>15.3725</v>
      </c>
      <c r="W49" s="41">
        <f t="shared" si="13"/>
        <v>12.84</v>
      </c>
      <c r="X49" s="41">
        <f t="shared" si="13"/>
        <v>16.57</v>
      </c>
      <c r="Y49" s="41">
        <f t="shared" si="13"/>
        <v>17.23</v>
      </c>
      <c r="Z49" s="41">
        <f t="shared" si="13"/>
        <v>9.754999999999999</v>
      </c>
      <c r="AA49" s="41">
        <f t="shared" si="13"/>
        <v>6.4550000000000001</v>
      </c>
      <c r="AB49" s="41">
        <f t="shared" si="13"/>
        <v>8.69</v>
      </c>
    </row>
    <row r="50" spans="17:28">
      <c r="Q50" s="41" t="s">
        <v>88</v>
      </c>
      <c r="R50" s="41">
        <f>_xlfn.PERCENTILE.EXC(R16:R44, 0.75)</f>
        <v>36.204999999999998</v>
      </c>
      <c r="S50" s="41">
        <f t="shared" ref="S50:AB50" si="14">_xlfn.PERCENTILE.EXC(S16:S44, 0.75)</f>
        <v>52.6</v>
      </c>
      <c r="T50" s="41">
        <f t="shared" si="14"/>
        <v>44.974999999999994</v>
      </c>
      <c r="U50" s="41">
        <f t="shared" si="14"/>
        <v>22.924999999999997</v>
      </c>
      <c r="V50" s="41">
        <f t="shared" si="14"/>
        <v>48.407499999999999</v>
      </c>
      <c r="W50" s="41">
        <f t="shared" si="14"/>
        <v>44.62</v>
      </c>
      <c r="X50" s="41">
        <f t="shared" si="14"/>
        <v>44.22</v>
      </c>
      <c r="Y50" s="41">
        <f t="shared" si="14"/>
        <v>36.994999999999997</v>
      </c>
      <c r="Z50" s="41">
        <f t="shared" si="14"/>
        <v>14.145</v>
      </c>
      <c r="AA50" s="41">
        <f t="shared" si="14"/>
        <v>15.615</v>
      </c>
      <c r="AB50" s="41">
        <f t="shared" si="14"/>
        <v>35.58</v>
      </c>
    </row>
    <row r="51" spans="17:28" ht="15" thickBot="1">
      <c r="Q51" s="42" t="s">
        <v>89</v>
      </c>
      <c r="R51" s="42">
        <f>R50-R49</f>
        <v>22.114999999999995</v>
      </c>
      <c r="S51" s="42">
        <f t="shared" ref="S51:AB51" si="15">S50-S49</f>
        <v>40.885000000000005</v>
      </c>
      <c r="T51" s="42">
        <f t="shared" si="15"/>
        <v>24.759999999999994</v>
      </c>
      <c r="U51" s="42">
        <f t="shared" si="15"/>
        <v>12.974999999999998</v>
      </c>
      <c r="V51" s="42">
        <f t="shared" si="15"/>
        <v>33.034999999999997</v>
      </c>
      <c r="W51" s="42">
        <f t="shared" si="15"/>
        <v>31.779999999999998</v>
      </c>
      <c r="X51" s="42">
        <f t="shared" si="15"/>
        <v>27.65</v>
      </c>
      <c r="Y51" s="45">
        <f t="shared" si="15"/>
        <v>19.764999999999997</v>
      </c>
      <c r="Z51" s="42">
        <f t="shared" si="15"/>
        <v>4.3900000000000006</v>
      </c>
      <c r="AA51" s="42">
        <f t="shared" si="15"/>
        <v>9.16</v>
      </c>
      <c r="AB51" s="42">
        <f t="shared" si="15"/>
        <v>26.89</v>
      </c>
    </row>
  </sheetData>
  <mergeCells count="2">
    <mergeCell ref="B13:L13"/>
    <mergeCell ref="R13:AB13"/>
  </mergeCells>
  <phoneticPr fontId="6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81BE5-3452-41D1-9129-E279C3E1580C}">
  <dimension ref="A3:L10"/>
  <sheetViews>
    <sheetView tabSelected="1" zoomScale="115" zoomScaleNormal="115" workbookViewId="0">
      <selection activeCell="A3" sqref="A3"/>
    </sheetView>
  </sheetViews>
  <sheetFormatPr baseColWidth="10" defaultColWidth="8.88671875" defaultRowHeight="14.4"/>
  <cols>
    <col min="1" max="1" width="19.33203125" style="11" customWidth="1"/>
    <col min="2" max="2" width="16" style="11" customWidth="1"/>
    <col min="3" max="3" width="15.33203125" style="11" customWidth="1"/>
    <col min="4" max="4" width="11.109375" style="11" customWidth="1"/>
    <col min="5" max="5" width="12.77734375" style="11" customWidth="1"/>
    <col min="6" max="7" width="12.44140625" style="11" customWidth="1"/>
    <col min="8" max="8" width="12.33203125" style="11" customWidth="1"/>
    <col min="9" max="9" width="12.77734375" style="11" customWidth="1"/>
    <col min="10" max="10" width="11.5546875" style="11" customWidth="1"/>
    <col min="11" max="11" width="11.33203125" style="11" customWidth="1"/>
    <col min="12" max="12" width="11" style="11" customWidth="1"/>
    <col min="13" max="16384" width="8.88671875" style="11"/>
  </cols>
  <sheetData>
    <row r="3" spans="1:12" ht="40.799999999999997" customHeight="1">
      <c r="A3" s="34" t="s">
        <v>27</v>
      </c>
      <c r="B3" s="13" t="s">
        <v>10</v>
      </c>
      <c r="C3" s="13" t="s">
        <v>69</v>
      </c>
      <c r="D3" s="13" t="s">
        <v>70</v>
      </c>
      <c r="E3" s="14" t="s">
        <v>71</v>
      </c>
      <c r="F3" s="13" t="s">
        <v>72</v>
      </c>
      <c r="G3" s="14" t="s">
        <v>73</v>
      </c>
      <c r="H3" s="14" t="s">
        <v>74</v>
      </c>
      <c r="I3" s="14" t="s">
        <v>68</v>
      </c>
      <c r="J3" s="14" t="s">
        <v>75</v>
      </c>
      <c r="K3" s="14" t="s">
        <v>76</v>
      </c>
      <c r="L3" s="13" t="s">
        <v>77</v>
      </c>
    </row>
    <row r="4" spans="1:12">
      <c r="A4" s="34" t="s">
        <v>40</v>
      </c>
      <c r="B4" s="11">
        <v>711.1</v>
      </c>
      <c r="C4" s="11">
        <v>696.4</v>
      </c>
      <c r="D4" s="11">
        <v>702.4</v>
      </c>
      <c r="E4" s="11">
        <v>632.79999999999995</v>
      </c>
      <c r="F4" s="11">
        <v>717.4</v>
      </c>
      <c r="G4" s="11">
        <v>692.7</v>
      </c>
      <c r="H4" s="11">
        <v>674.9</v>
      </c>
      <c r="I4" s="11">
        <v>679.8</v>
      </c>
      <c r="J4" s="11">
        <v>658.8</v>
      </c>
      <c r="K4" s="11">
        <v>747.3</v>
      </c>
      <c r="L4" s="11">
        <v>646.9</v>
      </c>
    </row>
    <row r="5" spans="1:12">
      <c r="A5" s="34" t="s">
        <v>41</v>
      </c>
    </row>
    <row r="6" spans="1:12">
      <c r="A6" s="34" t="s">
        <v>42</v>
      </c>
    </row>
    <row r="7" spans="1:12">
      <c r="A7" s="34" t="s">
        <v>43</v>
      </c>
    </row>
    <row r="8" spans="1:12">
      <c r="A8" s="34" t="s">
        <v>44</v>
      </c>
    </row>
    <row r="9" spans="1:12">
      <c r="A9" s="34" t="s">
        <v>45</v>
      </c>
    </row>
    <row r="10" spans="1:12" s="15" customFormat="1" ht="28.8">
      <c r="A10" s="35" t="s">
        <v>47</v>
      </c>
      <c r="B10" s="33" t="s">
        <v>62</v>
      </c>
      <c r="C10" s="33" t="s">
        <v>62</v>
      </c>
      <c r="D10" s="33" t="s">
        <v>62</v>
      </c>
      <c r="E10" s="33" t="s">
        <v>62</v>
      </c>
      <c r="F10" s="33" t="s">
        <v>62</v>
      </c>
      <c r="G10" s="33" t="s">
        <v>62</v>
      </c>
      <c r="H10" s="33" t="s">
        <v>62</v>
      </c>
      <c r="I10" s="33" t="s">
        <v>62</v>
      </c>
      <c r="J10" s="33" t="s">
        <v>62</v>
      </c>
      <c r="K10" s="33" t="s">
        <v>62</v>
      </c>
      <c r="L10" s="33" t="s">
        <v>62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Germination percentage</vt:lpstr>
      <vt:lpstr>SOY</vt:lpstr>
      <vt:lpstr>WT</vt:lpstr>
      <vt:lpstr>MB</vt:lpstr>
      <vt:lpstr>SF</vt:lpstr>
      <vt:lpstr>LT</vt:lpstr>
      <vt:lpstr>RM</vt:lpstr>
      <vt:lpstr>CC</vt:lpstr>
      <vt:lpstr>CH</vt:lpstr>
      <vt:lpstr>LM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Likehao</dc:creator>
  <cp:keywords/>
  <dc:description/>
  <cp:lastModifiedBy>Silvana Cortés</cp:lastModifiedBy>
  <cp:revision/>
  <dcterms:created xsi:type="dcterms:W3CDTF">2023-05-12T11:15:00Z</dcterms:created>
  <dcterms:modified xsi:type="dcterms:W3CDTF">2025-10-24T17:37:52Z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