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4437719/Desktop/GEO/Projects/Projects 3 - Submitted/GIGCAS UPb methods papers 2025 /02 Pb paper Yuri/03 v3/"/>
    </mc:Choice>
  </mc:AlternateContent>
  <xr:revisionPtr revIDLastSave="0" documentId="13_ncr:1_{08652B58-D694-7F40-A3D2-F608F36BB484}" xr6:coauthVersionLast="47" xr6:coauthVersionMax="47" xr10:uidLastSave="{00000000-0000-0000-0000-000000000000}"/>
  <bookViews>
    <workbookView xWindow="-6340" yWindow="-27100" windowWidth="44440" windowHeight="25840" xr2:uid="{C2A20444-09AF-4E4C-B6C1-7538F4E85708}"/>
  </bookViews>
  <sheets>
    <sheet name="S2 Supp table" sheetId="1" r:id="rId1"/>
  </sheets>
  <externalReferences>
    <externalReference r:id="rId2"/>
  </externalReferences>
  <definedNames>
    <definedName name="ConcAgeTik1">#REF!</definedName>
    <definedName name="ConcAgeTik10">#REF!</definedName>
    <definedName name="ConcAgeTik11">#REF!</definedName>
    <definedName name="ConcAgeTik2">#REF!</definedName>
    <definedName name="ConcAgeTik3">#REF!</definedName>
    <definedName name="ConcAgeTik4">#REF!</definedName>
    <definedName name="ConcAgeTik5">#REF!</definedName>
    <definedName name="ConcAgeTik6">#REF!</definedName>
    <definedName name="ConcAgeTik7">#REF!</definedName>
    <definedName name="ConcAgeTik8">#REF!</definedName>
    <definedName name="ConcAgeTik9">#REF!</definedName>
    <definedName name="ConcAgeTikAge1">#REF!</definedName>
    <definedName name="ConcAgeTikAge10">#REF!</definedName>
    <definedName name="ConcAgeTikAge11">#REF!</definedName>
    <definedName name="ConcAgeTikAge2">#REF!</definedName>
    <definedName name="ConcAgeTikAge3">#REF!</definedName>
    <definedName name="ConcAgeTikAge4">#REF!</definedName>
    <definedName name="ConcAgeTikAge5">#REF!</definedName>
    <definedName name="ConcAgeTikAge6">#REF!</definedName>
    <definedName name="ConcAgeTikAge7">#REF!</definedName>
    <definedName name="ConcAgeTikAge8">#REF!</definedName>
    <definedName name="ConcAgeTikAge9">#REF!</definedName>
    <definedName name="DD3_">'[1]Raw Data Input'!$AL$3:$AL$4</definedName>
    <definedName name="Ellipse1_10">#REF!</definedName>
    <definedName name="Ellipse1_11">#REF!</definedName>
    <definedName name="Ellipse1_17">#REF!</definedName>
    <definedName name="Ellipse1_18">#REF!</definedName>
    <definedName name="Ellipse1_19">#REF!</definedName>
    <definedName name="Ellipse1_2">#REF!</definedName>
    <definedName name="Ellipse1_20">#REF!</definedName>
    <definedName name="Ellipse1_21">#REF!</definedName>
    <definedName name="Ellipse1_22">#REF!</definedName>
    <definedName name="Ellipse1_23">#REF!</definedName>
    <definedName name="Ellipse1_24">#REF!</definedName>
    <definedName name="Ellipse1_25">#REF!</definedName>
    <definedName name="Ellipse1_26">#REF!</definedName>
    <definedName name="Ellipse1_27">#REF!</definedName>
    <definedName name="Ellipse1_28">#REF!</definedName>
    <definedName name="Ellipse1_3">#REF!</definedName>
    <definedName name="Ellipse1_4">#REF!</definedName>
    <definedName name="Ellipse1_5">#REF!</definedName>
    <definedName name="Ellipse1_6">#REF!</definedName>
    <definedName name="Ellipse1_7">#REF!</definedName>
    <definedName name="Ellipse1_8">#REF!</definedName>
    <definedName name="Ellipse1_9">#REF!</definedName>
  </definedNames>
  <calcPr calcId="191029" iterate="1" iterateCount="10000" iterateDelta="1.0000000000000001E-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4" i="1" l="1"/>
  <c r="T50" i="1"/>
  <c r="U59" i="1"/>
  <c r="U60" i="1" s="1"/>
  <c r="U58" i="1"/>
  <c r="U55" i="1"/>
  <c r="U56" i="1" s="1"/>
  <c r="U54" i="1"/>
  <c r="U51" i="1"/>
  <c r="U52" i="1" s="1"/>
  <c r="U50" i="1"/>
  <c r="U47" i="1"/>
  <c r="U48" i="1" s="1"/>
  <c r="U46" i="1"/>
  <c r="S59" i="1"/>
  <c r="S60" i="1" s="1"/>
  <c r="S58" i="1"/>
  <c r="S56" i="1"/>
  <c r="S55" i="1"/>
  <c r="S54" i="1"/>
  <c r="S51" i="1"/>
  <c r="S52" i="1" s="1"/>
  <c r="S50" i="1"/>
  <c r="S47" i="1"/>
  <c r="S48" i="1" s="1"/>
  <c r="S46" i="1"/>
  <c r="N59" i="1"/>
  <c r="N60" i="1" s="1"/>
  <c r="N58" i="1"/>
  <c r="N55" i="1"/>
  <c r="N56" i="1" s="1"/>
  <c r="N54" i="1"/>
  <c r="N51" i="1"/>
  <c r="N52" i="1" s="1"/>
  <c r="N50" i="1"/>
  <c r="N47" i="1"/>
  <c r="N48" i="1" s="1"/>
  <c r="N46" i="1"/>
  <c r="M59" i="1"/>
  <c r="M60" i="1" s="1"/>
  <c r="M58" i="1"/>
  <c r="M56" i="1"/>
  <c r="M55" i="1"/>
  <c r="M54" i="1"/>
  <c r="M51" i="1"/>
  <c r="M52" i="1" s="1"/>
  <c r="M50" i="1"/>
  <c r="M47" i="1"/>
  <c r="M48" i="1" s="1"/>
  <c r="M46" i="1"/>
  <c r="L58" i="1"/>
  <c r="L55" i="1"/>
  <c r="L54" i="1"/>
  <c r="L52" i="1"/>
  <c r="L51" i="1"/>
  <c r="L50" i="1"/>
  <c r="P85" i="1"/>
  <c r="N85" i="1"/>
  <c r="N86" i="1" s="1"/>
  <c r="M85" i="1"/>
  <c r="L85" i="1"/>
  <c r="P84" i="1"/>
  <c r="N84" i="1"/>
  <c r="M84" i="1"/>
  <c r="L84" i="1"/>
  <c r="U85" i="1"/>
  <c r="U84" i="1"/>
  <c r="S84" i="1"/>
  <c r="T84" i="1"/>
  <c r="S85" i="1"/>
  <c r="L59" i="1"/>
  <c r="L47" i="1"/>
  <c r="L46" i="1"/>
  <c r="T58" i="1"/>
  <c r="N21" i="1"/>
  <c r="M21" i="1"/>
  <c r="L21" i="1"/>
  <c r="L22" i="1" s="1"/>
  <c r="N20" i="1"/>
  <c r="M20" i="1"/>
  <c r="L20" i="1"/>
  <c r="U21" i="1"/>
  <c r="S21" i="1"/>
  <c r="T46" i="1"/>
  <c r="U20" i="1"/>
  <c r="T20" i="1"/>
  <c r="S20" i="1"/>
  <c r="L60" i="1" l="1"/>
  <c r="M22" i="1"/>
  <c r="N22" i="1"/>
  <c r="S22" i="1"/>
  <c r="U22" i="1"/>
  <c r="U86" i="1"/>
  <c r="L48" i="1"/>
  <c r="S86" i="1"/>
  <c r="M86" i="1"/>
  <c r="P86" i="1"/>
  <c r="L86" i="1"/>
  <c r="L56" i="1" l="1"/>
</calcChain>
</file>

<file path=xl/sharedStrings.xml><?xml version="1.0" encoding="utf-8"?>
<sst xmlns="http://schemas.openxmlformats.org/spreadsheetml/2006/main" count="133" uniqueCount="101">
  <si>
    <t>Uncert expansion =</t>
  </si>
  <si>
    <t>Compositional Parameters</t>
  </si>
  <si>
    <t>Isotopic Ages</t>
  </si>
  <si>
    <t>Sample (Radiogenic + Initial Pb) Isotope Ratios</t>
  </si>
  <si>
    <t>Wt.</t>
  </si>
  <si>
    <t>U</t>
  </si>
  <si>
    <t>Pb</t>
  </si>
  <si>
    <r>
      <t>206</t>
    </r>
    <r>
      <rPr>
        <sz val="10"/>
        <rFont val="Times New Roman"/>
        <family val="1"/>
      </rPr>
      <t>Pb*</t>
    </r>
  </si>
  <si>
    <t>mol %</t>
  </si>
  <si>
    <t>Pb*</t>
  </si>
  <si>
    <r>
      <t>Pb</t>
    </r>
    <r>
      <rPr>
        <vertAlign val="subscript"/>
        <sz val="10"/>
        <rFont val="Times New Roman"/>
        <family val="1"/>
      </rPr>
      <t>c</t>
    </r>
  </si>
  <si>
    <r>
      <t>Pb</t>
    </r>
    <r>
      <rPr>
        <vertAlign val="subscript"/>
        <sz val="10"/>
        <rFont val="Times New Roman"/>
        <family val="1"/>
      </rPr>
      <t>tot</t>
    </r>
  </si>
  <si>
    <r>
      <t>206</t>
    </r>
    <r>
      <rPr>
        <u/>
        <sz val="10"/>
        <rFont val="Times New Roman"/>
        <family val="1"/>
      </rPr>
      <t>Pb</t>
    </r>
  </si>
  <si>
    <r>
      <t>208</t>
    </r>
    <r>
      <rPr>
        <u/>
        <sz val="10"/>
        <rFont val="Times New Roman"/>
        <family val="1"/>
      </rPr>
      <t>Pb</t>
    </r>
  </si>
  <si>
    <r>
      <t>207</t>
    </r>
    <r>
      <rPr>
        <u/>
        <sz val="10"/>
        <rFont val="Times New Roman"/>
        <family val="1"/>
      </rPr>
      <t>Pb</t>
    </r>
  </si>
  <si>
    <r>
      <t>204</t>
    </r>
    <r>
      <rPr>
        <u/>
        <sz val="10"/>
        <rFont val="Times New Roman"/>
        <family val="1"/>
      </rPr>
      <t>Pb</t>
    </r>
  </si>
  <si>
    <t>corr. coef.</t>
  </si>
  <si>
    <t>Ion Yield</t>
  </si>
  <si>
    <t>Sample</t>
  </si>
  <si>
    <t>mg</t>
  </si>
  <si>
    <t>ppm</t>
  </si>
  <si>
    <r>
      <t>x10</t>
    </r>
    <r>
      <rPr>
        <vertAlign val="superscript"/>
        <sz val="10"/>
        <rFont val="Times New Roman"/>
        <family val="1"/>
      </rPr>
      <t>-13</t>
    </r>
    <r>
      <rPr>
        <sz val="10"/>
        <rFont val="Times New Roman"/>
        <family val="1"/>
      </rPr>
      <t xml:space="preserve"> mol</t>
    </r>
  </si>
  <si>
    <t>(pg)</t>
  </si>
  <si>
    <r>
      <t>204</t>
    </r>
    <r>
      <rPr>
        <sz val="10"/>
        <rFont val="Times New Roman"/>
        <family val="1"/>
      </rPr>
      <t>Pb</t>
    </r>
  </si>
  <si>
    <r>
      <t>206</t>
    </r>
    <r>
      <rPr>
        <sz val="10"/>
        <rFont val="Times New Roman"/>
        <family val="1"/>
      </rPr>
      <t>Pb</t>
    </r>
  </si>
  <si>
    <t>% err</t>
  </si>
  <si>
    <t xml:space="preserve">± </t>
  </si>
  <si>
    <t>7/6-4/6</t>
  </si>
  <si>
    <t>F(202/205)</t>
  </si>
  <si>
    <t>1 SE</t>
  </si>
  <si>
    <t>Pb [%]</t>
  </si>
  <si>
    <t>U [%]</t>
  </si>
  <si>
    <t>(a)</t>
  </si>
  <si>
    <t>(b)</t>
  </si>
  <si>
    <t>(c)</t>
  </si>
  <si>
    <t>(e)</t>
  </si>
  <si>
    <t>(f)</t>
  </si>
  <si>
    <t>(h)</t>
  </si>
  <si>
    <t>(i)</t>
  </si>
  <si>
    <t>(j)</t>
  </si>
  <si>
    <t>Average</t>
  </si>
  <si>
    <t>SD</t>
  </si>
  <si>
    <t>SD%</t>
  </si>
  <si>
    <t>L2025-08 B01 SRM981+DD3</t>
  </si>
  <si>
    <t>L2025-08 B02 SRM981+DD3</t>
  </si>
  <si>
    <t>L2025-08 B04 SRM981+DD3</t>
  </si>
  <si>
    <t>L2025-16 B01 SRM 981+DD3 Merck</t>
  </si>
  <si>
    <t>L2025-16 B02 SRM 981+DD3 Merck</t>
  </si>
  <si>
    <t>L2025-16 B04 SRM 981+DD3 Merck</t>
  </si>
  <si>
    <t>L2025-16 B06 SRM 981+DD3 Merck</t>
  </si>
  <si>
    <t>L2025-37 B11 SRM981 + DD3</t>
  </si>
  <si>
    <t>L2025-42 B19 SRM981+DD3</t>
  </si>
  <si>
    <t>L2025-46 B12 SRM981+DD3</t>
  </si>
  <si>
    <t>L2025-25 B03 SRM981+DD3 2-step</t>
  </si>
  <si>
    <t>L2025-25 B03 SRM981+DD3 Daly</t>
  </si>
  <si>
    <t>L2025-08 B05 SRM982+DD3</t>
  </si>
  <si>
    <t>L2025-08 B06 SRM982+DD3</t>
  </si>
  <si>
    <t>L2025-08 B07 SRM982+DD3</t>
  </si>
  <si>
    <t>L2025-08 B08 SRM982+DD3</t>
  </si>
  <si>
    <t>L2025-13 B13 SRM982+DD3 Aldrich</t>
  </si>
  <si>
    <t>L2025-13 B14 SRM982+DD3 Aldrich</t>
  </si>
  <si>
    <t>L2025-13 B15 SRM982+DD3 Aldrich</t>
  </si>
  <si>
    <t>L2025-13 B16 SRM982+DD3 Aldrich</t>
  </si>
  <si>
    <t>L2025-16 B03 SRM 982+DD3 Merck</t>
  </si>
  <si>
    <t>L2025-16 B05 SRM 982+DD3 Merck</t>
  </si>
  <si>
    <t>L2025-16 B07 SRM 982+DD3 Merck</t>
  </si>
  <si>
    <t>L2025-16 B08 SRM 982+DD3 Merck</t>
  </si>
  <si>
    <t>L2025-36 B07 Spike calib 07 DD3+RP6</t>
  </si>
  <si>
    <t>L2025-36 B08 Spike calib 08 DD3+RP6</t>
  </si>
  <si>
    <t>L2025-36 B10 Spike calib 10 DD3+RP6</t>
  </si>
  <si>
    <t>L2025-36 B11 Spike calib 11 DD3+RP6</t>
  </si>
  <si>
    <t>L2025-36 B12 Spike calib 12 DD3+RP6</t>
  </si>
  <si>
    <t>L2025-52 B01 SRM982+DD2</t>
  </si>
  <si>
    <t>L2025-52 B02 SRM982+DD2</t>
  </si>
  <si>
    <t>L2025-52 B03 SRM982+DD2</t>
  </si>
  <si>
    <t>L2025-52 B04 SRM982+DD2</t>
  </si>
  <si>
    <t>L2025-14 B01 ET1x+DD3 Merck</t>
  </si>
  <si>
    <t>L2025-14 B02 ET1x+DD3 Merck</t>
  </si>
  <si>
    <t>L2025-14 B03 ET1x+DD3 Merck</t>
  </si>
  <si>
    <t>L2025-14 B04 ET1x+DD3 Merck</t>
  </si>
  <si>
    <t>L2025-14 B05 ET1x+DD3 Aldrich</t>
  </si>
  <si>
    <t>L2025-14 B06 ET1x+DD3 Aldrich</t>
  </si>
  <si>
    <t>L2025-14 B07 ET1x+DD3 Aldrich</t>
  </si>
  <si>
    <t>L2025-14 B08 ET1x+DD3 Aldrich</t>
  </si>
  <si>
    <t>L2025-22 B07 ET1x+DD3</t>
  </si>
  <si>
    <t>L2025-22 B08 ET1x+DD3</t>
  </si>
  <si>
    <t>L2025-22 B09 ET1x+DD3</t>
  </si>
  <si>
    <t>L2025-22 B10 ET1x+DD3</t>
  </si>
  <si>
    <t>L2025-37 B12 ET1X + DD3</t>
  </si>
  <si>
    <t>L2025-38 B15 A193 ET1x+DD3</t>
  </si>
  <si>
    <t>L2025-38 B16 A193 ET1x+DD3</t>
  </si>
  <si>
    <t>L2025-46 B09 ET1x+DD3</t>
  </si>
  <si>
    <t>L2025-46 B10 ET1x+DD3</t>
  </si>
  <si>
    <t>L2025-46 B11 ET1x+DD3</t>
  </si>
  <si>
    <t>L2025-25 B01 ET1x+DD3 Daly</t>
  </si>
  <si>
    <t>L2025-25 B01 ET1x+DD3 2-step</t>
  </si>
  <si>
    <t xml:space="preserve">Supplementary table S2. Pb isotopic data </t>
  </si>
  <si>
    <t>Average all</t>
  </si>
  <si>
    <t>Average small (0.25-0.52 ng)</t>
  </si>
  <si>
    <t>Average medium (3.8-11.3 ng)</t>
  </si>
  <si>
    <t>Average large loads (L2025-52, 32 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</si>
</sst>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0"/>
    <numFmt numFmtId="166" formatCode="0.00000"/>
    <numFmt numFmtId="167" formatCode="0.000000"/>
    <numFmt numFmtId="168" formatCode="0."/>
    <numFmt numFmtId="169" formatCode="0.0000"/>
  </numFmts>
  <fonts count="14" x14ac:knownFonts="1">
    <font>
      <sz val="10"/>
      <name val="Arial"/>
      <family val="2"/>
    </font>
    <font>
      <sz val="10"/>
      <name val="Arial"/>
      <family val="2"/>
    </font>
    <font>
      <sz val="10"/>
      <color rgb="FFBFFEFF"/>
      <name val="Arial"/>
      <family val="2"/>
    </font>
    <font>
      <u/>
      <sz val="10"/>
      <name val="Arial"/>
      <family val="2"/>
    </font>
    <font>
      <vertAlign val="superscript"/>
      <sz val="10"/>
      <name val="Arial"/>
      <family val="2"/>
    </font>
    <font>
      <sz val="10"/>
      <name val="Times New Roman"/>
      <family val="1"/>
    </font>
    <font>
      <vertAlign val="subscript"/>
      <sz val="10"/>
      <name val="Times New Roman"/>
      <family val="1"/>
    </font>
    <font>
      <u/>
      <vertAlign val="superscript"/>
      <sz val="10"/>
      <name val="Arial"/>
      <family val="2"/>
    </font>
    <font>
      <u/>
      <sz val="10"/>
      <name val="Times New Roman"/>
      <family val="1"/>
    </font>
    <font>
      <i/>
      <sz val="10"/>
      <name val="Arial"/>
      <family val="2"/>
    </font>
    <font>
      <vertAlign val="superscript"/>
      <sz val="10"/>
      <name val="Times New Roman"/>
      <family val="1"/>
    </font>
    <font>
      <sz val="10"/>
      <color rgb="FFC00000"/>
      <name val="Arial"/>
      <family val="2"/>
    </font>
    <font>
      <sz val="16"/>
      <name val="Arial"/>
      <family val="2"/>
    </font>
    <font>
      <sz val="10"/>
      <color rgb="FF0056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100FF"/>
        <bgColor indexed="64"/>
      </patternFill>
    </fill>
    <fill>
      <patternFill patternType="solid">
        <fgColor rgb="FFBFFE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2" fontId="4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167" fontId="7" fillId="4" borderId="0" xfId="0" applyNumberFormat="1" applyFont="1" applyFill="1" applyAlignment="1">
      <alignment horizontal="center"/>
    </xf>
    <xf numFmtId="2" fontId="3" fillId="4" borderId="0" xfId="0" applyNumberFormat="1" applyFont="1" applyFill="1" applyAlignment="1">
      <alignment horizontal="center"/>
    </xf>
    <xf numFmtId="167" fontId="7" fillId="5" borderId="0" xfId="0" applyNumberFormat="1" applyFont="1" applyFill="1" applyAlignment="1">
      <alignment horizontal="center"/>
    </xf>
    <xf numFmtId="1" fontId="4" fillId="0" borderId="0" xfId="0" applyNumberFormat="1" applyFont="1" applyAlignment="1">
      <alignment horizontal="center" vertical="top"/>
    </xf>
    <xf numFmtId="166" fontId="4" fillId="4" borderId="0" xfId="0" applyNumberFormat="1" applyFont="1" applyFill="1" applyAlignment="1">
      <alignment horizontal="center" vertical="top"/>
    </xf>
    <xf numFmtId="166" fontId="4" fillId="5" borderId="0" xfId="0" applyNumberFormat="1" applyFont="1" applyFill="1" applyAlignment="1">
      <alignment horizontal="center" vertical="top"/>
    </xf>
    <xf numFmtId="166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5" fontId="0" fillId="0" borderId="0" xfId="0" applyNumberFormat="1"/>
    <xf numFmtId="169" fontId="0" fillId="0" borderId="0" xfId="0" applyNumberFormat="1" applyAlignment="1">
      <alignment horizontal="center"/>
    </xf>
    <xf numFmtId="0" fontId="11" fillId="0" borderId="0" xfId="0" applyFont="1"/>
    <xf numFmtId="165" fontId="11" fillId="0" borderId="0" xfId="0" applyNumberFormat="1" applyFont="1" applyAlignment="1">
      <alignment horizontal="center"/>
    </xf>
    <xf numFmtId="169" fontId="11" fillId="0" borderId="0" xfId="0" applyNumberFormat="1" applyFont="1" applyAlignment="1">
      <alignment horizontal="center"/>
    </xf>
    <xf numFmtId="10" fontId="11" fillId="0" borderId="0" xfId="1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1" fontId="11" fillId="3" borderId="0" xfId="0" applyNumberFormat="1" applyFont="1" applyFill="1" applyAlignment="1">
      <alignment horizontal="center"/>
    </xf>
    <xf numFmtId="167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2" fontId="11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167" fontId="11" fillId="4" borderId="0" xfId="0" applyNumberFormat="1" applyFont="1" applyFill="1" applyAlignment="1">
      <alignment horizontal="center"/>
    </xf>
    <xf numFmtId="169" fontId="11" fillId="4" borderId="0" xfId="0" applyNumberFormat="1" applyFont="1" applyFill="1" applyAlignment="1">
      <alignment horizontal="center"/>
    </xf>
    <xf numFmtId="167" fontId="11" fillId="5" borderId="0" xfId="0" applyNumberFormat="1" applyFont="1" applyFill="1" applyAlignment="1">
      <alignment horizontal="center"/>
    </xf>
    <xf numFmtId="169" fontId="11" fillId="5" borderId="0" xfId="0" applyNumberFormat="1" applyFont="1" applyFill="1" applyAlignment="1">
      <alignment horizontal="center"/>
    </xf>
    <xf numFmtId="169" fontId="11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0" fontId="0" fillId="0" borderId="0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left"/>
    </xf>
    <xf numFmtId="164" fontId="7" fillId="6" borderId="0" xfId="0" applyNumberFormat="1" applyFont="1" applyFill="1" applyAlignment="1">
      <alignment horizontal="center"/>
    </xf>
    <xf numFmtId="164" fontId="3" fillId="6" borderId="0" xfId="0" applyNumberFormat="1" applyFont="1" applyFill="1" applyAlignment="1">
      <alignment horizontal="center"/>
    </xf>
    <xf numFmtId="164" fontId="4" fillId="6" borderId="0" xfId="0" applyNumberFormat="1" applyFont="1" applyFill="1" applyAlignment="1">
      <alignment horizontal="center" vertical="top"/>
    </xf>
    <xf numFmtId="0" fontId="0" fillId="0" borderId="1" xfId="0" applyBorder="1" applyAlignment="1">
      <alignment horizontal="left"/>
    </xf>
    <xf numFmtId="0" fontId="12" fillId="0" borderId="0" xfId="0" applyFont="1" applyAlignment="1">
      <alignment horizontal="left"/>
    </xf>
    <xf numFmtId="2" fontId="0" fillId="3" borderId="0" xfId="0" applyNumberFormat="1" applyFill="1" applyAlignment="1">
      <alignment horizontal="center"/>
    </xf>
    <xf numFmtId="2" fontId="0" fillId="5" borderId="0" xfId="0" applyNumberFormat="1" applyFill="1" applyAlignment="1">
      <alignment horizontal="center"/>
    </xf>
    <xf numFmtId="168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top"/>
    </xf>
    <xf numFmtId="2" fontId="0" fillId="3" borderId="0" xfId="0" applyNumberFormat="1" applyFill="1" applyAlignment="1">
      <alignment horizontal="center" vertical="top"/>
    </xf>
    <xf numFmtId="164" fontId="0" fillId="6" borderId="0" xfId="0" applyNumberFormat="1" applyFill="1" applyAlignment="1">
      <alignment horizontal="center" vertical="top"/>
    </xf>
    <xf numFmtId="164" fontId="0" fillId="0" borderId="0" xfId="0" applyNumberFormat="1" applyAlignment="1">
      <alignment horizontal="center" vertical="top"/>
    </xf>
    <xf numFmtId="2" fontId="0" fillId="4" borderId="0" xfId="0" applyNumberFormat="1" applyFill="1" applyAlignment="1">
      <alignment horizontal="center" vertical="top"/>
    </xf>
    <xf numFmtId="2" fontId="0" fillId="5" borderId="0" xfId="0" applyNumberFormat="1" applyFill="1" applyAlignment="1">
      <alignment horizontal="center" vertical="top"/>
    </xf>
    <xf numFmtId="165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1" fontId="0" fillId="3" borderId="1" xfId="0" applyNumberFormat="1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166" fontId="0" fillId="4" borderId="1" xfId="0" applyNumberForma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166" fontId="0" fillId="5" borderId="1" xfId="0" applyNumberFormat="1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0" fillId="3" borderId="0" xfId="0" applyNumberFormat="1" applyFill="1" applyAlignment="1">
      <alignment horizontal="center"/>
    </xf>
    <xf numFmtId="167" fontId="0" fillId="4" borderId="0" xfId="0" applyNumberFormat="1" applyFill="1" applyAlignment="1">
      <alignment horizontal="center"/>
    </xf>
    <xf numFmtId="169" fontId="0" fillId="4" borderId="0" xfId="0" applyNumberFormat="1" applyFill="1" applyAlignment="1">
      <alignment horizontal="center"/>
    </xf>
    <xf numFmtId="167" fontId="0" fillId="5" borderId="0" xfId="0" applyNumberFormat="1" applyFill="1" applyAlignment="1">
      <alignment horizontal="center"/>
    </xf>
    <xf numFmtId="169" fontId="0" fillId="5" borderId="0" xfId="0" applyNumberFormat="1" applyFill="1" applyAlignment="1">
      <alignment horizontal="center"/>
    </xf>
    <xf numFmtId="169" fontId="0" fillId="0" borderId="0" xfId="0" applyNumberFormat="1"/>
    <xf numFmtId="2" fontId="0" fillId="0" borderId="0" xfId="0" applyNumberFormat="1" applyAlignment="1">
      <alignment horizontal="center" vertical="center"/>
    </xf>
    <xf numFmtId="1" fontId="0" fillId="0" borderId="0" xfId="0" applyNumberFormat="1"/>
    <xf numFmtId="2" fontId="0" fillId="6" borderId="0" xfId="0" applyNumberFormat="1" applyFill="1" applyAlignment="1">
      <alignment horizontal="center"/>
    </xf>
    <xf numFmtId="10" fontId="0" fillId="0" borderId="0" xfId="0" applyNumberFormat="1" applyAlignment="1">
      <alignment horizontal="center"/>
    </xf>
    <xf numFmtId="0" fontId="13" fillId="0" borderId="0" xfId="0" applyFont="1"/>
    <xf numFmtId="165" fontId="13" fillId="0" borderId="0" xfId="0" applyNumberFormat="1" applyFont="1" applyAlignment="1">
      <alignment horizontal="center"/>
    </xf>
    <xf numFmtId="169" fontId="13" fillId="0" borderId="0" xfId="0" applyNumberFormat="1" applyFont="1" applyAlignment="1">
      <alignment horizontal="center"/>
    </xf>
    <xf numFmtId="10" fontId="13" fillId="0" borderId="0" xfId="1" applyNumberFormat="1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1" fontId="13" fillId="3" borderId="0" xfId="0" applyNumberFormat="1" applyFont="1" applyFill="1" applyAlignment="1">
      <alignment horizontal="center"/>
    </xf>
    <xf numFmtId="166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2" fontId="13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167" fontId="13" fillId="4" borderId="0" xfId="0" applyNumberFormat="1" applyFont="1" applyFill="1" applyAlignment="1">
      <alignment horizontal="center"/>
    </xf>
    <xf numFmtId="169" fontId="13" fillId="4" borderId="0" xfId="0" applyNumberFormat="1" applyFont="1" applyFill="1" applyAlignment="1">
      <alignment horizontal="center"/>
    </xf>
    <xf numFmtId="167" fontId="13" fillId="5" borderId="0" xfId="0" applyNumberFormat="1" applyFont="1" applyFill="1" applyAlignment="1">
      <alignment horizontal="center"/>
    </xf>
    <xf numFmtId="169" fontId="13" fillId="5" borderId="0" xfId="0" applyNumberFormat="1" applyFont="1" applyFill="1" applyAlignment="1">
      <alignment horizontal="center"/>
    </xf>
    <xf numFmtId="169" fontId="13" fillId="0" borderId="0" xfId="0" applyNumberFormat="1" applyFont="1"/>
    <xf numFmtId="2" fontId="13" fillId="6" borderId="0" xfId="0" applyNumberFormat="1" applyFont="1" applyFill="1" applyAlignment="1">
      <alignment horizontal="center"/>
    </xf>
    <xf numFmtId="2" fontId="13" fillId="5" borderId="0" xfId="0" applyNumberFormat="1" applyFont="1" applyFill="1" applyAlignment="1">
      <alignment horizontal="center"/>
    </xf>
    <xf numFmtId="165" fontId="13" fillId="0" borderId="0" xfId="0" applyNumberFormat="1" applyFont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center"/>
    </xf>
    <xf numFmtId="167" fontId="9" fillId="0" borderId="2" xfId="0" applyNumberFormat="1" applyFont="1" applyBorder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colors>
    <mruColors>
      <color rgb="FF0056FF"/>
      <color rgb="FFBFF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u4437719/Desktop/GEO/GIG/TIMS/GIG%20Phoenix/2024/L2024-02/L2024-02%20UPb%20data.xlsx" TargetMode="External"/><Relationship Id="rId1" Type="http://schemas.openxmlformats.org/officeDocument/2006/relationships/externalLinkPath" Target="/Users/u4437719/Desktop/GEO/GIG/TIMS/GIG%20Phoenix/2024/L2024-02/L2024-02%20UPb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-step Pb toTriSEM old"/>
      <sheetName val="2-step Pb toTriSEM"/>
      <sheetName val="6-isot Pb Daly toTriSEM"/>
      <sheetName val="U stat to TriFAR"/>
      <sheetName val="U Daly to TrSEM"/>
      <sheetName val="Pb+U data"/>
      <sheetName val="Raw Data Input"/>
      <sheetName val="Data Reduction Engine"/>
      <sheetName val="PlotDat1"/>
      <sheetName val="U-Pb Data Table Out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9">
          <cell r="AC59">
            <v>0.82706824287022829</v>
          </cell>
        </row>
      </sheetData>
      <sheetData sheetId="6">
        <row r="3">
          <cell r="AL3" t="str">
            <v>SEM</v>
          </cell>
        </row>
        <row r="4">
          <cell r="AL4" t="str">
            <v>FAR</v>
          </cell>
        </row>
      </sheetData>
      <sheetData sheetId="7">
        <row r="5">
          <cell r="C5">
            <v>8</v>
          </cell>
        </row>
      </sheetData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45A0D-44E5-B842-B99F-6953DD871261}">
  <sheetPr>
    <pageSetUpPr fitToPage="1"/>
  </sheetPr>
  <dimension ref="A1:AE87"/>
  <sheetViews>
    <sheetView tabSelected="1" zoomScale="125" zoomScaleNormal="125" workbookViewId="0">
      <pane xSplit="2" ySplit="5" topLeftCell="H6" activePane="bottomRight" state="frozen"/>
      <selection pane="topRight" activeCell="C1" sqref="C1"/>
      <selection pane="bottomLeft" activeCell="A6" sqref="A6"/>
      <selection pane="bottomRight" activeCell="W53" sqref="W53"/>
    </sheetView>
  </sheetViews>
  <sheetFormatPr baseColWidth="10" defaultRowHeight="13" x14ac:dyDescent="0.15"/>
  <cols>
    <col min="1" max="1" width="53.83203125" customWidth="1"/>
    <col min="2" max="2" width="1.83203125" customWidth="1"/>
    <col min="3" max="11" width="11" bestFit="1" customWidth="1"/>
    <col min="12" max="12" width="11.6640625" bestFit="1" customWidth="1"/>
    <col min="13" max="13" width="11" bestFit="1" customWidth="1"/>
    <col min="14" max="14" width="8.83203125" customWidth="1"/>
    <col min="15" max="15" width="1.83203125" customWidth="1"/>
    <col min="16" max="17" width="11" bestFit="1" customWidth="1"/>
    <col min="18" max="18" width="1.83203125" customWidth="1"/>
    <col min="19" max="23" width="11" bestFit="1" customWidth="1"/>
    <col min="24" max="24" width="1.83203125" customWidth="1"/>
    <col min="25" max="26" width="11" bestFit="1" customWidth="1"/>
    <col min="27" max="27" width="1.83203125" customWidth="1"/>
    <col min="28" max="28" width="11.83203125" bestFit="1" customWidth="1"/>
    <col min="29" max="29" width="11" bestFit="1" customWidth="1"/>
  </cols>
  <sheetData>
    <row r="1" spans="1:29" ht="20" x14ac:dyDescent="0.2">
      <c r="A1" s="50" t="s">
        <v>96</v>
      </c>
      <c r="B1" s="1"/>
      <c r="C1" s="1"/>
      <c r="E1" s="2"/>
      <c r="F1" s="2"/>
      <c r="G1" s="2"/>
      <c r="H1" s="3"/>
      <c r="I1" s="2"/>
      <c r="J1" s="2"/>
      <c r="K1" s="2"/>
      <c r="L1" s="4"/>
      <c r="M1" s="4"/>
      <c r="N1" s="2"/>
      <c r="O1" s="5"/>
      <c r="P1" s="3"/>
      <c r="Q1" s="3"/>
      <c r="R1" s="3"/>
      <c r="S1" s="7" t="s">
        <v>0</v>
      </c>
      <c r="T1" s="8"/>
      <c r="U1" s="9">
        <v>2</v>
      </c>
      <c r="V1" s="10"/>
      <c r="W1" s="10"/>
      <c r="X1" s="10"/>
    </row>
    <row r="2" spans="1:29" x14ac:dyDescent="0.15">
      <c r="A2" s="49"/>
      <c r="B2" s="49"/>
      <c r="C2" s="49"/>
      <c r="D2" s="102" t="s">
        <v>1</v>
      </c>
      <c r="E2" s="102"/>
      <c r="F2" s="102"/>
      <c r="G2" s="102"/>
      <c r="H2" s="102"/>
      <c r="I2" s="102"/>
      <c r="J2" s="102"/>
      <c r="K2" s="102"/>
      <c r="L2" s="102"/>
      <c r="M2" s="102"/>
      <c r="N2" s="25"/>
      <c r="O2" s="5"/>
      <c r="P2" s="23" t="s">
        <v>2</v>
      </c>
      <c r="Q2" s="23"/>
      <c r="R2" s="3"/>
      <c r="S2" s="45" t="s">
        <v>3</v>
      </c>
      <c r="T2" s="24"/>
      <c r="U2" s="24"/>
      <c r="V2" s="24"/>
      <c r="W2" s="24"/>
      <c r="X2" s="10"/>
      <c r="Y2" s="12"/>
      <c r="Z2" s="12"/>
      <c r="AB2" s="12"/>
      <c r="AC2" s="12"/>
    </row>
    <row r="3" spans="1:29" ht="17" x14ac:dyDescent="0.25">
      <c r="A3" s="10"/>
      <c r="B3" s="10"/>
      <c r="C3" s="10" t="s">
        <v>4</v>
      </c>
      <c r="D3" s="10" t="s">
        <v>5</v>
      </c>
      <c r="E3" s="2" t="s">
        <v>6</v>
      </c>
      <c r="F3" s="13" t="s">
        <v>7</v>
      </c>
      <c r="G3" s="10" t="s">
        <v>8</v>
      </c>
      <c r="H3" s="14" t="s">
        <v>9</v>
      </c>
      <c r="I3" s="2" t="s">
        <v>10</v>
      </c>
      <c r="J3" s="51" t="s">
        <v>11</v>
      </c>
      <c r="K3" s="51" t="s">
        <v>5</v>
      </c>
      <c r="L3" s="15" t="s">
        <v>12</v>
      </c>
      <c r="M3" s="15" t="s">
        <v>13</v>
      </c>
      <c r="N3" s="15" t="s">
        <v>13</v>
      </c>
      <c r="O3" s="2"/>
      <c r="P3" s="46" t="s">
        <v>14</v>
      </c>
      <c r="Q3" s="47"/>
      <c r="R3" s="3"/>
      <c r="S3" s="16" t="s">
        <v>14</v>
      </c>
      <c r="T3" s="17"/>
      <c r="U3" s="18" t="s">
        <v>15</v>
      </c>
      <c r="V3" s="52"/>
      <c r="W3" s="5" t="s">
        <v>16</v>
      </c>
      <c r="X3" s="10"/>
      <c r="Y3" s="103">
        <v>1.02003278013974</v>
      </c>
      <c r="Z3" s="100"/>
      <c r="AB3" s="100" t="s">
        <v>17</v>
      </c>
      <c r="AC3" s="101"/>
    </row>
    <row r="4" spans="1:29" ht="17" x14ac:dyDescent="0.25">
      <c r="A4" s="53" t="s">
        <v>18</v>
      </c>
      <c r="B4" s="53"/>
      <c r="C4" s="53" t="s">
        <v>19</v>
      </c>
      <c r="D4" s="53" t="s">
        <v>20</v>
      </c>
      <c r="E4" s="54" t="s">
        <v>20</v>
      </c>
      <c r="F4" s="54" t="s">
        <v>21</v>
      </c>
      <c r="G4" s="13" t="s">
        <v>7</v>
      </c>
      <c r="H4" s="3" t="s">
        <v>10</v>
      </c>
      <c r="I4" s="54" t="s">
        <v>22</v>
      </c>
      <c r="J4" s="55" t="s">
        <v>22</v>
      </c>
      <c r="K4" s="55" t="s">
        <v>22</v>
      </c>
      <c r="L4" s="19" t="s">
        <v>23</v>
      </c>
      <c r="M4" s="19" t="s">
        <v>23</v>
      </c>
      <c r="N4" s="19" t="s">
        <v>24</v>
      </c>
      <c r="O4" s="54"/>
      <c r="P4" s="48" t="s">
        <v>24</v>
      </c>
      <c r="Q4" s="56" t="s">
        <v>26</v>
      </c>
      <c r="R4" s="57"/>
      <c r="S4" s="20" t="s">
        <v>24</v>
      </c>
      <c r="T4" s="58" t="s">
        <v>25</v>
      </c>
      <c r="U4" s="21" t="s">
        <v>24</v>
      </c>
      <c r="V4" s="59" t="s">
        <v>25</v>
      </c>
      <c r="W4" s="60" t="s">
        <v>27</v>
      </c>
      <c r="X4" s="61"/>
      <c r="Y4" s="22" t="s">
        <v>28</v>
      </c>
      <c r="Z4" s="22" t="s">
        <v>29</v>
      </c>
      <c r="AA4" s="62"/>
      <c r="AB4" s="22" t="s">
        <v>30</v>
      </c>
      <c r="AC4" s="22" t="s">
        <v>31</v>
      </c>
    </row>
    <row r="5" spans="1:29" x14ac:dyDescent="0.15">
      <c r="A5" s="11" t="s">
        <v>32</v>
      </c>
      <c r="B5" s="11"/>
      <c r="C5" s="11" t="s">
        <v>33</v>
      </c>
      <c r="D5" s="23" t="s">
        <v>34</v>
      </c>
      <c r="E5" s="23" t="s">
        <v>34</v>
      </c>
      <c r="F5" s="24" t="s">
        <v>35</v>
      </c>
      <c r="G5" s="24" t="s">
        <v>35</v>
      </c>
      <c r="H5" s="24" t="s">
        <v>35</v>
      </c>
      <c r="I5" s="24" t="s">
        <v>35</v>
      </c>
      <c r="J5" s="63"/>
      <c r="K5" s="63"/>
      <c r="L5" s="24" t="s">
        <v>36</v>
      </c>
      <c r="M5" s="24" t="s">
        <v>36</v>
      </c>
      <c r="N5" s="25"/>
      <c r="O5" s="25"/>
      <c r="P5" s="64" t="s">
        <v>38</v>
      </c>
      <c r="Q5" s="65" t="s">
        <v>37</v>
      </c>
      <c r="R5" s="23"/>
      <c r="S5" s="66" t="s">
        <v>39</v>
      </c>
      <c r="T5" s="67" t="s">
        <v>37</v>
      </c>
      <c r="U5" s="68" t="s">
        <v>39</v>
      </c>
      <c r="V5" s="69" t="s">
        <v>37</v>
      </c>
      <c r="W5" s="70"/>
      <c r="X5" s="10"/>
      <c r="Y5" s="71"/>
      <c r="Z5" s="71"/>
      <c r="AB5" s="12"/>
      <c r="AC5" s="12"/>
    </row>
    <row r="6" spans="1:29" x14ac:dyDescent="0.15">
      <c r="E6" s="2"/>
      <c r="F6" s="2"/>
      <c r="G6" s="2"/>
      <c r="H6" s="3"/>
      <c r="I6" s="2"/>
      <c r="J6" s="2"/>
      <c r="K6" s="2"/>
      <c r="L6" s="2"/>
      <c r="M6" s="2"/>
      <c r="N6" s="2"/>
      <c r="O6" s="5"/>
      <c r="P6" s="3"/>
      <c r="Q6" s="3"/>
      <c r="R6" s="3"/>
      <c r="S6" s="10"/>
      <c r="T6" s="10"/>
      <c r="U6" s="10"/>
      <c r="V6" s="10"/>
      <c r="W6" s="10"/>
      <c r="X6" s="10"/>
    </row>
    <row r="7" spans="1:29" x14ac:dyDescent="0.15">
      <c r="A7" s="1" t="s">
        <v>43</v>
      </c>
      <c r="C7" s="5">
        <v>6</v>
      </c>
      <c r="D7" s="27">
        <v>9.8814833495019655E-3</v>
      </c>
      <c r="E7" s="27">
        <v>0.11964508330459517</v>
      </c>
      <c r="F7" s="27">
        <v>-0.88584267000965322</v>
      </c>
      <c r="G7" s="44">
        <v>-0.1058727922934211</v>
      </c>
      <c r="H7" s="4">
        <v>-5.3316829270147928E-2</v>
      </c>
      <c r="I7" s="4">
        <v>758.38038376034126</v>
      </c>
      <c r="J7" s="72">
        <v>717.87049982757105</v>
      </c>
      <c r="K7" s="72">
        <v>59.288900097011791</v>
      </c>
      <c r="L7" s="5">
        <v>16.90911582135147</v>
      </c>
      <c r="M7" s="5">
        <v>36.637298773683483</v>
      </c>
      <c r="N7" s="22">
        <v>2.1667187782474615</v>
      </c>
      <c r="O7" s="10"/>
      <c r="P7" s="2"/>
      <c r="Q7" s="2"/>
      <c r="R7" s="3"/>
      <c r="S7" s="73">
        <v>0.91464721117355507</v>
      </c>
      <c r="T7" s="74">
        <v>3.1791211983612177E-3</v>
      </c>
      <c r="U7" s="75">
        <v>5.9139937182191092E-2</v>
      </c>
      <c r="V7" s="76">
        <v>1.7799756150741582E-2</v>
      </c>
      <c r="W7" s="27">
        <v>-0.49671935132563572</v>
      </c>
      <c r="X7" s="27"/>
      <c r="Y7" s="27">
        <v>1.000606469336127</v>
      </c>
      <c r="Z7" s="27">
        <v>5.248658615259312E-3</v>
      </c>
      <c r="AA7" s="77"/>
      <c r="AB7" s="2">
        <v>7.4498769221502394</v>
      </c>
      <c r="AC7" s="2">
        <v>1.2834977172716477E-2</v>
      </c>
    </row>
    <row r="8" spans="1:29" x14ac:dyDescent="0.15">
      <c r="A8" s="1" t="s">
        <v>44</v>
      </c>
      <c r="C8" s="5">
        <v>6</v>
      </c>
      <c r="D8" s="27">
        <v>9.8814833495019655E-3</v>
      </c>
      <c r="E8" s="27">
        <v>0.11966638022005094</v>
      </c>
      <c r="F8" s="27">
        <v>-0.88284113672551701</v>
      </c>
      <c r="G8" s="44">
        <v>-0.10550321990390825</v>
      </c>
      <c r="H8" s="4">
        <v>-5.2928724500820208E-2</v>
      </c>
      <c r="I8" s="4">
        <v>758.20483271905096</v>
      </c>
      <c r="J8" s="72">
        <v>717.99828132030564</v>
      </c>
      <c r="K8" s="72">
        <v>59.288900097011791</v>
      </c>
      <c r="L8" s="5">
        <v>16.914768559663766</v>
      </c>
      <c r="M8" s="5">
        <v>36.654774310504457</v>
      </c>
      <c r="N8" s="22">
        <v>2.1670278361309774</v>
      </c>
      <c r="O8" s="10"/>
      <c r="P8" s="2"/>
      <c r="Q8" s="2"/>
      <c r="R8" s="3"/>
      <c r="S8" s="73">
        <v>0.91466807039439013</v>
      </c>
      <c r="T8" s="74">
        <v>3.9348123555734494E-3</v>
      </c>
      <c r="U8" s="75">
        <v>5.912017140945143E-2</v>
      </c>
      <c r="V8" s="76">
        <v>1.7333435167942463E-2</v>
      </c>
      <c r="W8" s="27">
        <v>-0.20128824806123807</v>
      </c>
      <c r="X8" s="27"/>
      <c r="Y8" s="27">
        <v>1.0006026836220421</v>
      </c>
      <c r="Z8" s="27">
        <v>4.9556101426205925E-3</v>
      </c>
      <c r="AA8" s="77"/>
      <c r="AB8" s="2">
        <v>8.1492644845427673</v>
      </c>
      <c r="AC8" s="2">
        <v>1.2834977172716477E-2</v>
      </c>
    </row>
    <row r="9" spans="1:29" x14ac:dyDescent="0.15">
      <c r="A9" s="1" t="s">
        <v>45</v>
      </c>
      <c r="C9" s="5">
        <v>6</v>
      </c>
      <c r="D9" s="27">
        <v>9.8814833495019655E-3</v>
      </c>
      <c r="E9" s="27">
        <v>0.11965391811830239</v>
      </c>
      <c r="F9" s="27">
        <v>-0.88296241376411377</v>
      </c>
      <c r="G9" s="44">
        <v>-0.10552407612105763</v>
      </c>
      <c r="H9" s="4">
        <v>-5.2985990284726323E-2</v>
      </c>
      <c r="I9" s="4">
        <v>758.17171637270019</v>
      </c>
      <c r="J9" s="72">
        <v>717.92350870981431</v>
      </c>
      <c r="K9" s="72">
        <v>59.288900097011791</v>
      </c>
      <c r="L9" s="5">
        <v>16.914533882746895</v>
      </c>
      <c r="M9" s="5">
        <v>36.651113324983513</v>
      </c>
      <c r="N9" s="22">
        <v>2.1668414618488692</v>
      </c>
      <c r="O9" s="10"/>
      <c r="P9" s="2"/>
      <c r="Q9" s="2"/>
      <c r="R9" s="3"/>
      <c r="S9" s="73">
        <v>0.91466942146891672</v>
      </c>
      <c r="T9" s="74">
        <v>2.8255829252709815E-3</v>
      </c>
      <c r="U9" s="75">
        <v>5.9120757739952894E-2</v>
      </c>
      <c r="V9" s="76">
        <v>1.5120913884375848E-2</v>
      </c>
      <c r="W9" s="27">
        <v>-0.11162869470615387</v>
      </c>
      <c r="X9" s="27"/>
      <c r="Y9" s="27">
        <v>1.0006470996051535</v>
      </c>
      <c r="Z9" s="27">
        <v>6.8396759018033741E-3</v>
      </c>
      <c r="AA9" s="77"/>
      <c r="AB9" s="2">
        <v>14.889603322771498</v>
      </c>
      <c r="AC9" s="2">
        <v>1.2834977172716477E-2</v>
      </c>
    </row>
    <row r="10" spans="1:29" x14ac:dyDescent="0.15">
      <c r="A10" s="1" t="s">
        <v>46</v>
      </c>
      <c r="C10" s="5">
        <v>2</v>
      </c>
      <c r="D10" s="27">
        <v>2.4724043542996694E-2</v>
      </c>
      <c r="E10" s="27">
        <v>8.9537351476252094E-2</v>
      </c>
      <c r="F10" s="27">
        <v>-0.21719733538398425</v>
      </c>
      <c r="G10" s="44">
        <v>-0.10406878740735637</v>
      </c>
      <c r="H10" s="4">
        <v>-5.1708691416206598E-2</v>
      </c>
      <c r="I10" s="4">
        <v>188.85952417618407</v>
      </c>
      <c r="J10" s="72">
        <v>179.0747029525042</v>
      </c>
      <c r="K10" s="72">
        <v>49.448087085993386</v>
      </c>
      <c r="L10" s="5">
        <v>16.936825308129354</v>
      </c>
      <c r="M10" s="5">
        <v>36.702828820559418</v>
      </c>
      <c r="N10" s="22">
        <v>2.1670430055709886</v>
      </c>
      <c r="O10" s="10"/>
      <c r="P10" s="2"/>
      <c r="Q10" s="2"/>
      <c r="R10" s="3"/>
      <c r="S10" s="73">
        <v>0.91466519645227939</v>
      </c>
      <c r="T10" s="74">
        <v>6.5211709295798902E-3</v>
      </c>
      <c r="U10" s="75">
        <v>5.9042956105089285E-2</v>
      </c>
      <c r="V10" s="76">
        <v>2.8076479023120309E-2</v>
      </c>
      <c r="W10" s="27">
        <v>4.9431495848608877E-2</v>
      </c>
      <c r="X10" s="27"/>
      <c r="Y10" s="27">
        <v>1.0006451393057147</v>
      </c>
      <c r="Z10" s="27">
        <v>4.318944909558046E-3</v>
      </c>
      <c r="AA10" s="77"/>
      <c r="AB10" s="2">
        <v>8.4890200909533409</v>
      </c>
      <c r="AC10" s="2">
        <v>1.5401972607259772E-2</v>
      </c>
    </row>
    <row r="11" spans="1:29" x14ac:dyDescent="0.15">
      <c r="A11" s="1" t="s">
        <v>47</v>
      </c>
      <c r="C11" s="5">
        <v>2</v>
      </c>
      <c r="D11" s="27">
        <v>2.4724043542996694E-2</v>
      </c>
      <c r="E11" s="27">
        <v>8.9542689489191418E-2</v>
      </c>
      <c r="F11" s="27">
        <v>-0.21729916355109297</v>
      </c>
      <c r="G11" s="44">
        <v>-0.10412047248884415</v>
      </c>
      <c r="H11" s="4">
        <v>-5.1670125105312728E-2</v>
      </c>
      <c r="I11" s="4">
        <v>188.8631144370342</v>
      </c>
      <c r="J11" s="72">
        <v>179.08537897838283</v>
      </c>
      <c r="K11" s="72">
        <v>49.448087085993386</v>
      </c>
      <c r="L11" s="5">
        <v>16.936032476993553</v>
      </c>
      <c r="M11" s="5">
        <v>36.705553244374528</v>
      </c>
      <c r="N11" s="22">
        <v>2.1673053174783719</v>
      </c>
      <c r="O11" s="10"/>
      <c r="P11" s="2"/>
      <c r="Q11" s="2"/>
      <c r="R11" s="3"/>
      <c r="S11" s="73">
        <v>0.91476130338201833</v>
      </c>
      <c r="T11" s="74">
        <v>1.109449952437715E-2</v>
      </c>
      <c r="U11" s="75">
        <v>5.9045720114676362E-2</v>
      </c>
      <c r="V11" s="76">
        <v>4.6905513641058452E-2</v>
      </c>
      <c r="W11" s="27">
        <v>-0.19275490476848944</v>
      </c>
      <c r="X11" s="27"/>
      <c r="Y11" s="27">
        <v>1.0007651837876732</v>
      </c>
      <c r="Z11" s="27">
        <v>3.4868471181367941E-3</v>
      </c>
      <c r="AA11" s="77"/>
      <c r="AB11" s="2">
        <v>3.0598858887259577</v>
      </c>
      <c r="AC11" s="2">
        <v>1.5401972607259772E-2</v>
      </c>
    </row>
    <row r="12" spans="1:29" x14ac:dyDescent="0.15">
      <c r="A12" s="1" t="s">
        <v>48</v>
      </c>
      <c r="C12" s="5">
        <v>2</v>
      </c>
      <c r="D12" s="27">
        <v>2.4724043542996694E-2</v>
      </c>
      <c r="E12" s="27">
        <v>8.9538286021377575E-2</v>
      </c>
      <c r="F12" s="27">
        <v>-0.21799430579198192</v>
      </c>
      <c r="G12" s="44">
        <v>-0.10445259310730591</v>
      </c>
      <c r="H12" s="4">
        <v>-5.2011002221330767E-2</v>
      </c>
      <c r="I12" s="4">
        <v>188.92166429499937</v>
      </c>
      <c r="J12" s="72">
        <v>179.07657204275515</v>
      </c>
      <c r="K12" s="72">
        <v>49.448087085993386</v>
      </c>
      <c r="L12" s="5">
        <v>16.930939633845622</v>
      </c>
      <c r="M12" s="5">
        <v>36.690830411724562</v>
      </c>
      <c r="N12" s="22">
        <v>2.1670876634855003</v>
      </c>
      <c r="O12" s="10"/>
      <c r="P12" s="2"/>
      <c r="Q12" s="2"/>
      <c r="R12" s="3"/>
      <c r="S12" s="73">
        <v>0.9147204476092613</v>
      </c>
      <c r="T12" s="74">
        <v>6.5066093454840875E-3</v>
      </c>
      <c r="U12" s="75">
        <v>5.9063481221735492E-2</v>
      </c>
      <c r="V12" s="76">
        <v>2.2940143144276618E-2</v>
      </c>
      <c r="W12" s="27">
        <v>-6.6021784765185068E-2</v>
      </c>
      <c r="X12" s="27"/>
      <c r="Y12" s="27">
        <v>1.0006426730041853</v>
      </c>
      <c r="Z12" s="27">
        <v>4.6007546778262694E-3</v>
      </c>
      <c r="AA12" s="77"/>
      <c r="AB12" s="2">
        <v>7.9381893258963849</v>
      </c>
      <c r="AC12" s="2">
        <v>1.5401972607259772E-2</v>
      </c>
    </row>
    <row r="13" spans="1:29" x14ac:dyDescent="0.15">
      <c r="A13" s="1" t="s">
        <v>49</v>
      </c>
      <c r="C13" s="5">
        <v>2</v>
      </c>
      <c r="D13" s="27">
        <v>2.4724043542996694E-2</v>
      </c>
      <c r="E13" s="27">
        <v>8.9525436439263847E-2</v>
      </c>
      <c r="F13" s="27">
        <v>-0.21774034786414789</v>
      </c>
      <c r="G13" s="44">
        <v>-0.10433768598779049</v>
      </c>
      <c r="H13" s="4">
        <v>-5.1986823648066574E-2</v>
      </c>
      <c r="I13" s="4">
        <v>188.88973825408385</v>
      </c>
      <c r="J13" s="72">
        <v>179.05087287852768</v>
      </c>
      <c r="K13" s="72">
        <v>49.448087085993386</v>
      </c>
      <c r="L13" s="5">
        <v>16.932701309254693</v>
      </c>
      <c r="M13" s="5">
        <v>36.690591005903201</v>
      </c>
      <c r="N13" s="22">
        <v>2.1668480613810677</v>
      </c>
      <c r="O13" s="10"/>
      <c r="P13" s="2"/>
      <c r="Q13" s="2"/>
      <c r="R13" s="3"/>
      <c r="S13" s="73">
        <v>0.91464159478898344</v>
      </c>
      <c r="T13" s="74">
        <v>7.1835502794178451E-3</v>
      </c>
      <c r="U13" s="75">
        <v>5.9057336234384444E-2</v>
      </c>
      <c r="V13" s="76">
        <v>1.8589196979938633E-2</v>
      </c>
      <c r="W13" s="27">
        <v>1.2494292052328828E-2</v>
      </c>
      <c r="X13" s="27"/>
      <c r="Y13" s="27">
        <v>1.0005965054100334</v>
      </c>
      <c r="Z13" s="27">
        <v>4.4306209470194981E-3</v>
      </c>
      <c r="AA13" s="77"/>
      <c r="AB13" s="2">
        <v>8.6582906932758448</v>
      </c>
      <c r="AC13" s="2">
        <v>1.5401972607259772E-2</v>
      </c>
    </row>
    <row r="14" spans="1:29" x14ac:dyDescent="0.15">
      <c r="A14" t="s">
        <v>50</v>
      </c>
      <c r="C14" s="5">
        <v>5</v>
      </c>
      <c r="D14" s="27">
        <v>9.879816532350998E-3</v>
      </c>
      <c r="E14" s="27">
        <v>3.5052945104122886E-2</v>
      </c>
      <c r="F14" s="27">
        <v>-0.21316053359428053</v>
      </c>
      <c r="G14" s="44">
        <v>-0.10436391115026883</v>
      </c>
      <c r="H14" s="4">
        <v>-5.1888467105124091E-2</v>
      </c>
      <c r="I14" s="4">
        <v>184.87637340726067</v>
      </c>
      <c r="J14" s="72">
        <v>175.26472552061443</v>
      </c>
      <c r="K14" s="72">
        <v>49.399082661754989</v>
      </c>
      <c r="L14" s="5">
        <v>16.931952487273229</v>
      </c>
      <c r="M14" s="5">
        <v>36.6962480545468</v>
      </c>
      <c r="N14" s="22">
        <v>2.1672779959741355</v>
      </c>
      <c r="O14" s="10"/>
      <c r="P14" s="2"/>
      <c r="Q14" s="2"/>
      <c r="R14" s="3"/>
      <c r="S14" s="73">
        <v>0.9147872062087038</v>
      </c>
      <c r="T14" s="74">
        <v>8.5450972212640277E-3</v>
      </c>
      <c r="U14" s="75">
        <v>5.9060883961196659E-2</v>
      </c>
      <c r="V14" s="76">
        <v>3.6020517634990763E-2</v>
      </c>
      <c r="W14" s="27">
        <v>-5.880173705694066E-2</v>
      </c>
      <c r="X14" s="27"/>
      <c r="Y14" s="27">
        <v>1.000684905102031</v>
      </c>
      <c r="Z14" s="27">
        <v>9.3835355009241669E-3</v>
      </c>
      <c r="AA14" s="77"/>
      <c r="AB14" s="2">
        <v>6.9614307306414407</v>
      </c>
      <c r="AC14" s="2">
        <v>1.5401972607259772E-2</v>
      </c>
    </row>
    <row r="15" spans="1:29" x14ac:dyDescent="0.15">
      <c r="A15" t="s">
        <v>51</v>
      </c>
      <c r="C15" s="5">
        <v>5</v>
      </c>
      <c r="D15" s="27">
        <v>9.879816532350998E-3</v>
      </c>
      <c r="E15" s="27">
        <v>3.5542490108673074E-2</v>
      </c>
      <c r="F15" s="27">
        <v>-0.21588429216060859</v>
      </c>
      <c r="G15" s="44">
        <v>-0.10423825638356654</v>
      </c>
      <c r="H15" s="4">
        <v>-5.1811257897807828E-2</v>
      </c>
      <c r="I15" s="4">
        <v>187.44307244446912</v>
      </c>
      <c r="J15" s="72">
        <v>177.71245054336538</v>
      </c>
      <c r="K15" s="72">
        <v>49.399082661754989</v>
      </c>
      <c r="L15" s="5">
        <v>16.933884046388297</v>
      </c>
      <c r="M15" s="5">
        <v>36.699796323260571</v>
      </c>
      <c r="N15" s="22">
        <v>2.1672403225819892</v>
      </c>
      <c r="O15" s="10"/>
      <c r="P15" s="2"/>
      <c r="Q15" s="2"/>
      <c r="R15" s="3"/>
      <c r="S15" s="73">
        <v>0.91469672932140988</v>
      </c>
      <c r="T15" s="74">
        <v>7.0008145121466369E-3</v>
      </c>
      <c r="U15" s="75">
        <v>5.9054131596685364E-2</v>
      </c>
      <c r="V15" s="76">
        <v>2.2955019336980683E-2</v>
      </c>
      <c r="W15" s="27">
        <v>-1.8905821039768549E-2</v>
      </c>
      <c r="X15" s="27"/>
      <c r="Y15" s="27">
        <v>1.0006207926628825</v>
      </c>
      <c r="Z15" s="27">
        <v>4.9524282512267096E-3</v>
      </c>
      <c r="AA15" s="77"/>
      <c r="AB15" s="78">
        <v>8.689762622612978</v>
      </c>
      <c r="AC15" s="78">
        <v>1.5401972607259772E-2</v>
      </c>
    </row>
    <row r="16" spans="1:29" x14ac:dyDescent="0.15">
      <c r="A16" t="s">
        <v>52</v>
      </c>
      <c r="C16" s="5">
        <v>5</v>
      </c>
      <c r="D16" s="27">
        <v>9.879816532350998E-3</v>
      </c>
      <c r="E16" s="27">
        <v>3.5536261182613237E-2</v>
      </c>
      <c r="F16" s="27">
        <v>-0.21699491803828785</v>
      </c>
      <c r="G16" s="44">
        <v>-0.1047702043573842</v>
      </c>
      <c r="H16" s="4">
        <v>-5.2473556882440674E-2</v>
      </c>
      <c r="I16" s="4">
        <v>187.54108399648655</v>
      </c>
      <c r="J16" s="72">
        <v>177.68130591306618</v>
      </c>
      <c r="K16" s="72">
        <v>49.399082661754989</v>
      </c>
      <c r="L16" s="5">
        <v>16.925730545348351</v>
      </c>
      <c r="M16" s="5">
        <v>36.669333082088777</v>
      </c>
      <c r="N16" s="22">
        <v>2.1664845120771759</v>
      </c>
      <c r="O16" s="10"/>
      <c r="P16" s="2"/>
      <c r="Q16" s="2"/>
      <c r="R16" s="3"/>
      <c r="S16" s="73">
        <v>0.91453102300826306</v>
      </c>
      <c r="T16" s="74">
        <v>7.0097742631709033E-3</v>
      </c>
      <c r="U16" s="75">
        <v>5.9082589740388464E-2</v>
      </c>
      <c r="V16" s="76">
        <v>2.2617682118746141E-2</v>
      </c>
      <c r="W16" s="27">
        <v>0.10591257925725607</v>
      </c>
      <c r="X16" s="27"/>
      <c r="Y16" s="27">
        <v>1.0004010715366212</v>
      </c>
      <c r="Z16" s="27">
        <v>6.299941009606522E-3</v>
      </c>
      <c r="AA16" s="77"/>
      <c r="AB16" s="78">
        <v>10.771235691366707</v>
      </c>
      <c r="AC16" s="78">
        <v>1.5401972607259772E-2</v>
      </c>
    </row>
    <row r="17" spans="1:29" x14ac:dyDescent="0.15">
      <c r="A17" t="s">
        <v>53</v>
      </c>
      <c r="C17" s="5">
        <v>7</v>
      </c>
      <c r="D17" s="27">
        <v>9.8826739331812248E-3</v>
      </c>
      <c r="E17" s="27">
        <v>3.5064833871074709E-2</v>
      </c>
      <c r="F17" s="27">
        <v>-0.29931619895415212</v>
      </c>
      <c r="G17" s="44">
        <v>-0.10465485461561354</v>
      </c>
      <c r="H17" s="4">
        <v>-5.2003002987949402E-2</v>
      </c>
      <c r="I17" s="4">
        <v>258.94590261850442</v>
      </c>
      <c r="J17" s="72">
        <v>245.45383709752298</v>
      </c>
      <c r="K17" s="72">
        <v>69.178717532268578</v>
      </c>
      <c r="L17" s="5">
        <v>16.927593578437346</v>
      </c>
      <c r="M17" s="5">
        <v>36.697389859494585</v>
      </c>
      <c r="N17" s="22">
        <v>2.1679035291962787</v>
      </c>
      <c r="O17" s="10"/>
      <c r="P17" s="2"/>
      <c r="Q17" s="2"/>
      <c r="R17" s="3"/>
      <c r="S17" s="73">
        <v>0.91472121699065023</v>
      </c>
      <c r="T17" s="74">
        <v>1.9621579623456051E-2</v>
      </c>
      <c r="U17" s="75">
        <v>5.9075824749852575E-2</v>
      </c>
      <c r="V17" s="76">
        <v>0.10235238599835889</v>
      </c>
      <c r="W17" s="27">
        <v>-0.2586509072867616</v>
      </c>
      <c r="X17" s="27"/>
      <c r="Y17" s="27">
        <v>1.0005627642773458</v>
      </c>
      <c r="Z17" s="27">
        <v>7.6865418572767972E-3</v>
      </c>
      <c r="AA17" s="77"/>
      <c r="AB17" s="2">
        <v>0.72603066536597249</v>
      </c>
      <c r="AC17" s="2">
        <v>1.1001409005185552E-2</v>
      </c>
    </row>
    <row r="18" spans="1:29" s="82" customFormat="1" x14ac:dyDescent="0.15">
      <c r="A18" s="82" t="s">
        <v>54</v>
      </c>
      <c r="C18" s="83">
        <v>7</v>
      </c>
      <c r="D18" s="84">
        <v>9.8341337701588257E-3</v>
      </c>
      <c r="E18" s="84">
        <v>3.5089490553168123E-2</v>
      </c>
      <c r="F18" s="84">
        <v>-0.29414100575329477</v>
      </c>
      <c r="G18" s="85">
        <v>-0.10278989446164827</v>
      </c>
      <c r="H18" s="86">
        <v>-5.0242839774906088E-2</v>
      </c>
      <c r="I18" s="86">
        <v>258.64824099324585</v>
      </c>
      <c r="J18" s="87">
        <v>245.62643387217688</v>
      </c>
      <c r="K18" s="87">
        <v>68.838936391111787</v>
      </c>
      <c r="L18" s="83">
        <v>16.956220036120531</v>
      </c>
      <c r="M18" s="83">
        <v>36.771432326714425</v>
      </c>
      <c r="N18" s="88">
        <v>2.1686102355585781</v>
      </c>
      <c r="O18" s="89"/>
      <c r="P18" s="90"/>
      <c r="Q18" s="90"/>
      <c r="R18" s="91"/>
      <c r="S18" s="92">
        <v>0.91478701554370923</v>
      </c>
      <c r="T18" s="93">
        <v>2.330966605732995E-2</v>
      </c>
      <c r="U18" s="94">
        <v>5.8976062592641598E-2</v>
      </c>
      <c r="V18" s="95">
        <v>5.3718330923041034E-2</v>
      </c>
      <c r="W18" s="84">
        <v>-0.48441623510872711</v>
      </c>
      <c r="X18" s="84"/>
      <c r="Y18" s="84">
        <v>1.0019582978466102</v>
      </c>
      <c r="Z18" s="84">
        <v>1.025257424272513E-2</v>
      </c>
      <c r="AA18" s="96"/>
      <c r="AB18" s="90">
        <v>0.85449923034616737</v>
      </c>
      <c r="AC18" s="90">
        <v>1.1001409005185552E-2</v>
      </c>
    </row>
    <row r="19" spans="1:29" x14ac:dyDescent="0.15">
      <c r="A19" s="1"/>
      <c r="C19" s="5"/>
      <c r="D19" s="27"/>
      <c r="E19" s="27"/>
      <c r="F19" s="27"/>
      <c r="G19" s="44"/>
      <c r="H19" s="4"/>
      <c r="I19" s="4"/>
      <c r="J19" s="72"/>
      <c r="K19" s="72"/>
      <c r="L19" s="2"/>
      <c r="M19" s="2"/>
      <c r="N19" s="2"/>
      <c r="O19" s="10"/>
      <c r="P19" s="2"/>
      <c r="Q19" s="2"/>
      <c r="R19" s="3"/>
      <c r="S19" s="22"/>
      <c r="T19" s="27"/>
      <c r="U19" s="27"/>
      <c r="V19" s="27"/>
      <c r="W19" s="27"/>
      <c r="X19" s="27"/>
      <c r="Y19" s="27"/>
      <c r="Z19" s="27"/>
      <c r="AA19" s="77"/>
      <c r="AB19" s="2"/>
      <c r="AC19" s="2"/>
    </row>
    <row r="20" spans="1:29" x14ac:dyDescent="0.15">
      <c r="A20" s="1" t="s">
        <v>40</v>
      </c>
      <c r="C20" s="5"/>
      <c r="D20" s="27"/>
      <c r="E20" s="27"/>
      <c r="F20" s="27"/>
      <c r="G20" s="44"/>
      <c r="H20" s="4"/>
      <c r="I20" s="4"/>
      <c r="J20" s="72"/>
      <c r="K20" s="72"/>
      <c r="L20" s="27">
        <f t="shared" ref="L20:N20" si="0">AVERAGE(L7:L17)</f>
        <v>16.9267343317666</v>
      </c>
      <c r="M20" s="5">
        <f t="shared" si="0"/>
        <v>36.681432473738532</v>
      </c>
      <c r="N20" s="22">
        <f t="shared" si="0"/>
        <v>2.1670707712702564</v>
      </c>
      <c r="O20" s="10"/>
      <c r="P20" s="2"/>
      <c r="Q20" s="2"/>
      <c r="R20" s="3"/>
      <c r="S20" s="6">
        <f>AVERAGE(S7:S17)</f>
        <v>0.91468267461803909</v>
      </c>
      <c r="T20" s="4">
        <f>COUNT(S7:S17)</f>
        <v>11</v>
      </c>
      <c r="U20" s="6">
        <f>AVERAGE(U7:U17)</f>
        <v>5.9078526368691285E-2</v>
      </c>
      <c r="V20" s="27"/>
      <c r="W20" s="27"/>
      <c r="X20" s="27"/>
      <c r="Y20" s="27"/>
      <c r="Z20" s="27"/>
      <c r="AA20" s="77"/>
      <c r="AB20" s="2"/>
      <c r="AC20" s="2"/>
    </row>
    <row r="21" spans="1:29" x14ac:dyDescent="0.15">
      <c r="A21" s="1" t="s">
        <v>41</v>
      </c>
      <c r="C21" s="5"/>
      <c r="D21" s="27"/>
      <c r="E21" s="27"/>
      <c r="F21" s="27"/>
      <c r="G21" s="44"/>
      <c r="H21" s="4"/>
      <c r="I21" s="4"/>
      <c r="J21" s="72"/>
      <c r="K21" s="72"/>
      <c r="L21" s="27">
        <f t="shared" ref="L21:N21" si="1">$U$1*STDEV(L7:L17)</f>
        <v>1.922611474177266E-2</v>
      </c>
      <c r="M21" s="5">
        <f t="shared" si="1"/>
        <v>4.794694131793252E-2</v>
      </c>
      <c r="N21" s="22">
        <f t="shared" si="1"/>
        <v>7.4642308499299199E-4</v>
      </c>
      <c r="O21" s="10"/>
      <c r="P21" s="2"/>
      <c r="Q21" s="2"/>
      <c r="R21" s="3"/>
      <c r="S21" s="6">
        <f>$U$1*STDEV(S7:S17)</f>
        <v>1.3690437333694551E-4</v>
      </c>
      <c r="T21" s="27"/>
      <c r="U21" s="6">
        <f>$U$1*STDEV(U7:U17)</f>
        <v>6.7040666836347325E-5</v>
      </c>
      <c r="V21" s="27"/>
      <c r="W21" s="27"/>
      <c r="X21" s="27"/>
      <c r="Y21" s="27"/>
      <c r="Z21" s="27"/>
      <c r="AA21" s="77"/>
      <c r="AB21" s="2"/>
      <c r="AC21" s="2"/>
    </row>
    <row r="22" spans="1:29" x14ac:dyDescent="0.15">
      <c r="A22" s="1" t="s">
        <v>42</v>
      </c>
      <c r="C22" s="5"/>
      <c r="D22" s="27"/>
      <c r="E22" s="27"/>
      <c r="F22" s="27"/>
      <c r="G22" s="44"/>
      <c r="H22" s="4"/>
      <c r="I22" s="4"/>
      <c r="J22" s="72"/>
      <c r="K22" s="72"/>
      <c r="L22" s="27">
        <f t="shared" ref="L22:N22" si="2">(L21/L20)*100</f>
        <v>0.1135843120411643</v>
      </c>
      <c r="M22" s="27">
        <f t="shared" si="2"/>
        <v>0.1307117472913833</v>
      </c>
      <c r="N22" s="27">
        <f t="shared" si="2"/>
        <v>3.4443872110160319E-2</v>
      </c>
      <c r="O22" s="10"/>
      <c r="P22" s="2"/>
      <c r="Q22" s="2"/>
      <c r="R22" s="3"/>
      <c r="S22" s="27">
        <f>(S21/S20)*100</f>
        <v>1.4967417349860178E-2</v>
      </c>
      <c r="T22" s="27"/>
      <c r="U22" s="27">
        <f>(U21/U20)*100</f>
        <v>0.11347721576189414</v>
      </c>
      <c r="V22" s="27"/>
      <c r="W22" s="27"/>
      <c r="X22" s="27"/>
      <c r="Y22" s="27"/>
      <c r="Z22" s="27"/>
      <c r="AA22" s="77"/>
      <c r="AB22" s="2"/>
      <c r="AC22" s="2"/>
    </row>
    <row r="23" spans="1:29" x14ac:dyDescent="0.15">
      <c r="A23" s="1"/>
      <c r="C23" s="5"/>
      <c r="D23" s="27"/>
      <c r="E23" s="27"/>
      <c r="F23" s="27"/>
      <c r="G23" s="44"/>
      <c r="H23" s="4"/>
      <c r="I23" s="4"/>
      <c r="J23" s="72"/>
      <c r="K23" s="72"/>
      <c r="L23" s="2"/>
      <c r="M23" s="2"/>
      <c r="N23" s="2"/>
      <c r="O23" s="10"/>
      <c r="P23" s="2"/>
      <c r="Q23" s="2"/>
      <c r="R23" s="3"/>
      <c r="S23" s="22"/>
      <c r="T23" s="27"/>
      <c r="U23" s="27"/>
      <c r="V23" s="27"/>
      <c r="W23" s="27"/>
      <c r="X23" s="27"/>
      <c r="Y23" s="27"/>
      <c r="Z23" s="27"/>
      <c r="AA23" s="77"/>
      <c r="AB23" s="2"/>
      <c r="AC23" s="2"/>
    </row>
    <row r="24" spans="1:29" x14ac:dyDescent="0.15">
      <c r="A24" s="1" t="s">
        <v>55</v>
      </c>
      <c r="C24" s="5">
        <v>6</v>
      </c>
      <c r="D24" s="27">
        <v>9.8814833495019655E-3</v>
      </c>
      <c r="E24" s="27">
        <v>6.2717199244481089E-2</v>
      </c>
      <c r="F24" s="27">
        <v>3.5776154305088887</v>
      </c>
      <c r="G24" s="44">
        <v>0.49076544942607958</v>
      </c>
      <c r="H24" s="4">
        <v>0.23702099991285339</v>
      </c>
      <c r="I24" s="4">
        <v>304.26099034852001</v>
      </c>
      <c r="J24" s="72">
        <v>376.30319546688651</v>
      </c>
      <c r="K24" s="72">
        <v>59.288900097011791</v>
      </c>
      <c r="L24" s="5">
        <v>36.720647318216763</v>
      </c>
      <c r="M24" s="5">
        <v>36.724171577115321</v>
      </c>
      <c r="N24" s="6">
        <v>1.000095974857633</v>
      </c>
      <c r="O24" s="10"/>
      <c r="P24" s="2"/>
      <c r="Q24" s="2"/>
      <c r="R24" s="3"/>
      <c r="S24" s="73">
        <v>0.46708015694240224</v>
      </c>
      <c r="T24" s="74">
        <v>4.9729905626976481E-3</v>
      </c>
      <c r="U24" s="75">
        <v>2.7232587471555107E-2</v>
      </c>
      <c r="V24" s="76">
        <v>2.3757996597464352E-2</v>
      </c>
      <c r="W24" s="27">
        <v>7.8756246489109644E-2</v>
      </c>
      <c r="X24" s="27"/>
      <c r="Y24" s="27">
        <v>1.0006101620254519</v>
      </c>
      <c r="Z24" s="27">
        <v>5.9107948153257683E-3</v>
      </c>
      <c r="AA24" s="77"/>
      <c r="AB24" s="2">
        <v>7.6505513033255452</v>
      </c>
      <c r="AC24" s="2">
        <v>1.2834977172716477E-2</v>
      </c>
    </row>
    <row r="25" spans="1:29" x14ac:dyDescent="0.15">
      <c r="A25" s="1" t="s">
        <v>56</v>
      </c>
      <c r="C25" s="5">
        <v>6</v>
      </c>
      <c r="D25" s="27">
        <v>9.8814833495019655E-3</v>
      </c>
      <c r="E25" s="27">
        <v>6.2708492349091954E-2</v>
      </c>
      <c r="F25" s="27">
        <v>3.5761890412158728</v>
      </c>
      <c r="G25" s="44">
        <v>0.49061736341419854</v>
      </c>
      <c r="H25" s="4">
        <v>0.23660926219422468</v>
      </c>
      <c r="I25" s="4">
        <v>304.31995319469348</v>
      </c>
      <c r="J25" s="72">
        <v>376.25095409455173</v>
      </c>
      <c r="K25" s="72">
        <v>59.288900097011791</v>
      </c>
      <c r="L25" s="5">
        <v>36.709972016112474</v>
      </c>
      <c r="M25" s="5">
        <v>36.710450823444802</v>
      </c>
      <c r="N25" s="6">
        <v>1.0000130429773173</v>
      </c>
      <c r="O25" s="10"/>
      <c r="P25" s="2"/>
      <c r="Q25" s="2"/>
      <c r="R25" s="3"/>
      <c r="S25" s="73">
        <v>0.4670513126191872</v>
      </c>
      <c r="T25" s="74">
        <v>3.8967713429301281E-3</v>
      </c>
      <c r="U25" s="75">
        <v>2.7240506761531058E-2</v>
      </c>
      <c r="V25" s="76">
        <v>1.5729716498368674E-2</v>
      </c>
      <c r="W25" s="27">
        <v>0.11583800981530921</v>
      </c>
      <c r="X25" s="27"/>
      <c r="Y25" s="27">
        <v>1.000620702821855</v>
      </c>
      <c r="Z25" s="27">
        <v>4.6684976031409371E-3</v>
      </c>
      <c r="AA25" s="77"/>
      <c r="AB25" s="2">
        <v>10.769187558651954</v>
      </c>
      <c r="AC25" s="2">
        <v>1.2834977172716477E-2</v>
      </c>
    </row>
    <row r="26" spans="1:29" x14ac:dyDescent="0.15">
      <c r="A26" s="1" t="s">
        <v>57</v>
      </c>
      <c r="C26" s="5">
        <v>6</v>
      </c>
      <c r="D26" s="27">
        <v>9.8814833495019655E-3</v>
      </c>
      <c r="E26" s="27">
        <v>6.2717816168065696E-2</v>
      </c>
      <c r="F26" s="27">
        <v>3.5774120721858713</v>
      </c>
      <c r="G26" s="44">
        <v>0.49073814325059684</v>
      </c>
      <c r="H26" s="4">
        <v>0.23696826029884607</v>
      </c>
      <c r="I26" s="4">
        <v>304.27693970176756</v>
      </c>
      <c r="J26" s="72">
        <v>376.30689700839417</v>
      </c>
      <c r="K26" s="72">
        <v>59.288900097011791</v>
      </c>
      <c r="L26" s="5">
        <v>36.718678389577214</v>
      </c>
      <c r="M26" s="5">
        <v>36.723308521765766</v>
      </c>
      <c r="N26" s="6">
        <v>1.0001260974629704</v>
      </c>
      <c r="O26" s="10"/>
      <c r="P26" s="2"/>
      <c r="Q26" s="2"/>
      <c r="R26" s="3"/>
      <c r="S26" s="73">
        <v>0.46707597990746563</v>
      </c>
      <c r="T26" s="74">
        <v>4.2939050178190056E-3</v>
      </c>
      <c r="U26" s="75">
        <v>2.7234047742006884E-2</v>
      </c>
      <c r="V26" s="76">
        <v>2.3137582094354368E-2</v>
      </c>
      <c r="W26" s="27">
        <v>5.6081495670155627E-2</v>
      </c>
      <c r="X26" s="27"/>
      <c r="Y26" s="27">
        <v>1.0006941733475692</v>
      </c>
      <c r="Z26" s="27">
        <v>3.6398561025795615E-3</v>
      </c>
      <c r="AA26" s="77"/>
      <c r="AB26" s="2">
        <v>8.4358565191494304</v>
      </c>
      <c r="AC26" s="2">
        <v>1.2834977172716477E-2</v>
      </c>
    </row>
    <row r="27" spans="1:29" x14ac:dyDescent="0.15">
      <c r="A27" s="1" t="s">
        <v>58</v>
      </c>
      <c r="C27" s="5">
        <v>6</v>
      </c>
      <c r="D27" s="27">
        <v>9.8814833495019655E-3</v>
      </c>
      <c r="E27" s="27">
        <v>6.2707816895753055E-2</v>
      </c>
      <c r="F27" s="27">
        <v>3.5758264705039249</v>
      </c>
      <c r="G27" s="44">
        <v>0.49056621762175495</v>
      </c>
      <c r="H27" s="4">
        <v>0.23646812859771713</v>
      </c>
      <c r="I27" s="4">
        <v>304.35138066710789</v>
      </c>
      <c r="J27" s="72">
        <v>376.2469013745183</v>
      </c>
      <c r="K27" s="72">
        <v>59.288900097011791</v>
      </c>
      <c r="L27" s="5">
        <v>36.706286433588382</v>
      </c>
      <c r="M27" s="5">
        <v>36.705745527431318</v>
      </c>
      <c r="N27" s="6">
        <v>0.99998526393679077</v>
      </c>
      <c r="O27" s="10"/>
      <c r="P27" s="2"/>
      <c r="Q27" s="2"/>
      <c r="R27" s="3"/>
      <c r="S27" s="73">
        <v>0.4670425267051474</v>
      </c>
      <c r="T27" s="74">
        <v>3.8537091449350434E-3</v>
      </c>
      <c r="U27" s="75">
        <v>2.724324191920529E-2</v>
      </c>
      <c r="V27" s="76">
        <v>1.770970012090092E-2</v>
      </c>
      <c r="W27" s="27">
        <v>-5.922970289097762E-2</v>
      </c>
      <c r="X27" s="27"/>
      <c r="Y27" s="27">
        <v>1.0005854004693189</v>
      </c>
      <c r="Z27" s="27">
        <v>6.2935481373166203E-3</v>
      </c>
      <c r="AA27" s="77"/>
      <c r="AB27" s="2">
        <v>10.6922590854477</v>
      </c>
      <c r="AC27" s="2">
        <v>1.2834977172716477E-2</v>
      </c>
    </row>
    <row r="28" spans="1:29" x14ac:dyDescent="0.15">
      <c r="A28" t="s">
        <v>59</v>
      </c>
      <c r="C28" s="5">
        <v>5</v>
      </c>
      <c r="D28" s="27">
        <v>9.8896174171986782E-3</v>
      </c>
      <c r="E28" s="27">
        <v>0.1038656718786829</v>
      </c>
      <c r="F28" s="27">
        <v>4.9343492917468996</v>
      </c>
      <c r="G28" s="44">
        <v>0.49039525719204491</v>
      </c>
      <c r="H28" s="4">
        <v>0.23595121765854174</v>
      </c>
      <c r="I28" s="4">
        <v>420.26750960035923</v>
      </c>
      <c r="J28" s="72">
        <v>519.32835939341453</v>
      </c>
      <c r="K28" s="72">
        <v>49.448087085993393</v>
      </c>
      <c r="L28" s="5">
        <v>36.693974242875363</v>
      </c>
      <c r="M28" s="5">
        <v>36.687618233661517</v>
      </c>
      <c r="N28" s="6">
        <v>0.99982678329766694</v>
      </c>
      <c r="O28" s="10"/>
      <c r="P28" s="2"/>
      <c r="Q28" s="2"/>
      <c r="R28" s="3"/>
      <c r="S28" s="73">
        <v>0.46698782346438938</v>
      </c>
      <c r="T28" s="74">
        <v>3.8147625162662903E-3</v>
      </c>
      <c r="U28" s="75">
        <v>2.7252396268912783E-2</v>
      </c>
      <c r="V28" s="76">
        <v>1.7631408618141029E-2</v>
      </c>
      <c r="W28" s="27">
        <v>-0.13460303599088502</v>
      </c>
      <c r="X28" s="27"/>
      <c r="Y28" s="27">
        <v>1.0007393727971228</v>
      </c>
      <c r="Z28" s="27">
        <v>1.3028783123849664E-2</v>
      </c>
      <c r="AA28" s="77"/>
      <c r="AB28" s="78">
        <v>10.398630232071877</v>
      </c>
      <c r="AC28" s="78">
        <v>1.5401972607259772E-2</v>
      </c>
    </row>
    <row r="29" spans="1:29" x14ac:dyDescent="0.15">
      <c r="A29" t="s">
        <v>60</v>
      </c>
      <c r="C29" s="5">
        <v>5</v>
      </c>
      <c r="D29" s="27">
        <v>9.8896174171986782E-3</v>
      </c>
      <c r="E29" s="27">
        <v>0.10386075089385435</v>
      </c>
      <c r="F29" s="27">
        <v>4.936632530093811</v>
      </c>
      <c r="G29" s="44">
        <v>0.49063069211952154</v>
      </c>
      <c r="H29" s="4">
        <v>0.23648583388117456</v>
      </c>
      <c r="I29" s="4">
        <v>420.06605534972113</v>
      </c>
      <c r="J29" s="72">
        <v>519.30375446927178</v>
      </c>
      <c r="K29" s="72">
        <v>49.448087085993393</v>
      </c>
      <c r="L29" s="5">
        <v>36.710934514739932</v>
      </c>
      <c r="M29" s="5">
        <v>36.702408615671743</v>
      </c>
      <c r="N29" s="6">
        <v>0.99976775586944633</v>
      </c>
      <c r="O29" s="10"/>
      <c r="P29" s="2"/>
      <c r="Q29" s="2"/>
      <c r="R29" s="3"/>
      <c r="S29" s="73">
        <v>0.46698468837141188</v>
      </c>
      <c r="T29" s="74">
        <v>3.2164585449628424E-3</v>
      </c>
      <c r="U29" s="75">
        <v>2.7239805763864349E-2</v>
      </c>
      <c r="V29" s="76">
        <v>1.0577629913231535E-2</v>
      </c>
      <c r="W29" s="27">
        <v>-0.10204821127597008</v>
      </c>
      <c r="X29" s="27"/>
      <c r="Y29" s="27">
        <v>1.0008669645622665</v>
      </c>
      <c r="Z29" s="27">
        <v>1.146969288357632E-2</v>
      </c>
      <c r="AA29" s="77"/>
      <c r="AB29" s="78">
        <v>15.989336573605758</v>
      </c>
      <c r="AC29" s="78">
        <v>1.5401972607259772E-2</v>
      </c>
    </row>
    <row r="30" spans="1:29" x14ac:dyDescent="0.15">
      <c r="A30" t="s">
        <v>61</v>
      </c>
      <c r="C30" s="5">
        <v>5</v>
      </c>
      <c r="D30" s="27">
        <v>9.8896174171986782E-3</v>
      </c>
      <c r="E30" s="27">
        <v>0.10385982144364683</v>
      </c>
      <c r="F30" s="27">
        <v>4.9347430742246203</v>
      </c>
      <c r="G30" s="44">
        <v>0.49045455694515738</v>
      </c>
      <c r="H30" s="4">
        <v>0.23607638526069119</v>
      </c>
      <c r="I30" s="4">
        <v>420.20132903790051</v>
      </c>
      <c r="J30" s="72">
        <v>519.2991072182341</v>
      </c>
      <c r="K30" s="72">
        <v>49.448087085993393</v>
      </c>
      <c r="L30" s="5">
        <v>36.698244604314453</v>
      </c>
      <c r="M30" s="5">
        <v>36.690361985191196</v>
      </c>
      <c r="N30" s="6">
        <v>0.99978520446391239</v>
      </c>
      <c r="O30" s="10"/>
      <c r="P30" s="2"/>
      <c r="Q30" s="2"/>
      <c r="R30" s="3"/>
      <c r="S30" s="73">
        <v>0.46699478859146382</v>
      </c>
      <c r="T30" s="74">
        <v>2.6980105766493132E-3</v>
      </c>
      <c r="U30" s="75">
        <v>2.724922505673559E-2</v>
      </c>
      <c r="V30" s="76">
        <v>1.4321901394642752E-2</v>
      </c>
      <c r="W30" s="27">
        <v>-0.10540422242039311</v>
      </c>
      <c r="X30" s="27"/>
      <c r="Y30" s="27"/>
      <c r="Z30" s="27"/>
      <c r="AA30" s="77"/>
      <c r="AB30" s="78">
        <v>14.162758980434734</v>
      </c>
      <c r="AC30" s="78">
        <v>1.5401972607259772E-2</v>
      </c>
    </row>
    <row r="31" spans="1:29" x14ac:dyDescent="0.15">
      <c r="A31" t="s">
        <v>62</v>
      </c>
      <c r="C31" s="5">
        <v>5</v>
      </c>
      <c r="D31" s="27">
        <v>9.8896174171986782E-3</v>
      </c>
      <c r="E31" s="27">
        <v>0.1038730139790935</v>
      </c>
      <c r="F31" s="27">
        <v>4.935592197254433</v>
      </c>
      <c r="G31" s="44">
        <v>0.49047610732481484</v>
      </c>
      <c r="H31" s="4">
        <v>0.23612737502471315</v>
      </c>
      <c r="I31" s="4">
        <v>420.23739338903272</v>
      </c>
      <c r="J31" s="72">
        <v>519.36506989546751</v>
      </c>
      <c r="K31" s="72">
        <v>49.448087085993393</v>
      </c>
      <c r="L31" s="5">
        <v>36.699796761797828</v>
      </c>
      <c r="M31" s="5">
        <v>36.691408853099965</v>
      </c>
      <c r="N31" s="6">
        <v>0.99977144536379026</v>
      </c>
      <c r="O31" s="10"/>
      <c r="P31" s="2"/>
      <c r="Q31" s="2"/>
      <c r="R31" s="3"/>
      <c r="S31" s="73">
        <v>0.46700700087566011</v>
      </c>
      <c r="T31" s="74">
        <v>2.7773845154943485E-3</v>
      </c>
      <c r="U31" s="75">
        <v>2.7248072597240384E-2</v>
      </c>
      <c r="V31" s="76">
        <v>2.3728149475725411E-2</v>
      </c>
      <c r="W31" s="27">
        <v>-0.13122177942055474</v>
      </c>
      <c r="X31" s="27"/>
      <c r="Y31" s="27">
        <v>1.0009457278897578</v>
      </c>
      <c r="Z31" s="27">
        <v>9.2170378635677511E-3</v>
      </c>
      <c r="AA31" s="77"/>
      <c r="AB31" s="78">
        <v>12.537512414438279</v>
      </c>
      <c r="AC31" s="78">
        <v>1.5401972607259772E-2</v>
      </c>
    </row>
    <row r="32" spans="1:29" x14ac:dyDescent="0.15">
      <c r="A32" s="1" t="s">
        <v>63</v>
      </c>
      <c r="C32" s="5">
        <v>2</v>
      </c>
      <c r="D32" s="27">
        <v>2.4724043542996694E-2</v>
      </c>
      <c r="E32" s="27">
        <v>0.12308911555814368</v>
      </c>
      <c r="F32" s="27">
        <v>2.3408324794117927</v>
      </c>
      <c r="G32" s="44">
        <v>0.49078853551376561</v>
      </c>
      <c r="H32" s="4">
        <v>0.23695018591100356</v>
      </c>
      <c r="I32" s="4">
        <v>199.05947548269378</v>
      </c>
      <c r="J32" s="72">
        <v>246.17823111628738</v>
      </c>
      <c r="K32" s="72">
        <v>49.448087085993386</v>
      </c>
      <c r="L32" s="5">
        <v>36.722308462288808</v>
      </c>
      <c r="M32" s="5">
        <v>36.718340262460103</v>
      </c>
      <c r="N32" s="6">
        <v>0.99989194034920814</v>
      </c>
      <c r="O32" s="10"/>
      <c r="P32" s="2"/>
      <c r="Q32" s="2"/>
      <c r="R32" s="3"/>
      <c r="S32" s="73">
        <v>0.46703044373228991</v>
      </c>
      <c r="T32" s="74">
        <v>4.2626060011322778E-3</v>
      </c>
      <c r="U32" s="75">
        <v>2.7231330266879922E-2</v>
      </c>
      <c r="V32" s="76">
        <v>2.0210702393325154E-2</v>
      </c>
      <c r="W32" s="27">
        <v>7.9206550491578265E-2</v>
      </c>
      <c r="X32" s="27"/>
      <c r="Y32" s="27">
        <v>1.0006669628447644</v>
      </c>
      <c r="Z32" s="27">
        <v>5.680100680499056E-3</v>
      </c>
      <c r="AA32" s="77"/>
      <c r="AB32" s="2">
        <v>11.416240118736741</v>
      </c>
      <c r="AC32" s="2">
        <v>1.5401972607259772E-2</v>
      </c>
    </row>
    <row r="33" spans="1:29" x14ac:dyDescent="0.15">
      <c r="A33" s="1" t="s">
        <v>64</v>
      </c>
      <c r="C33" s="5">
        <v>2</v>
      </c>
      <c r="D33" s="27">
        <v>2.4724043542996694E-2</v>
      </c>
      <c r="E33" s="27">
        <v>0.12307365638594026</v>
      </c>
      <c r="F33" s="27">
        <v>2.3396817466486795</v>
      </c>
      <c r="G33" s="44">
        <v>0.49060708151225579</v>
      </c>
      <c r="H33" s="4">
        <v>0.23650466465733189</v>
      </c>
      <c r="I33" s="4">
        <v>199.10613156721953</v>
      </c>
      <c r="J33" s="72">
        <v>246.14731277188051</v>
      </c>
      <c r="K33" s="72">
        <v>49.448087085993386</v>
      </c>
      <c r="L33" s="5">
        <v>36.709227384183713</v>
      </c>
      <c r="M33" s="5">
        <v>36.704424690881588</v>
      </c>
      <c r="N33" s="6">
        <v>0.999869169316699</v>
      </c>
      <c r="O33" s="10"/>
      <c r="P33" s="2"/>
      <c r="Q33" s="2"/>
      <c r="R33" s="3"/>
      <c r="S33" s="73">
        <v>0.4670345928414259</v>
      </c>
      <c r="T33" s="74">
        <v>6.1886228923481879E-3</v>
      </c>
      <c r="U33" s="75">
        <v>2.7241034003562675E-2</v>
      </c>
      <c r="V33" s="76">
        <v>2.24045496441285E-2</v>
      </c>
      <c r="W33" s="27">
        <v>-9.7504897026926704E-2</v>
      </c>
      <c r="X33" s="27"/>
      <c r="Y33" s="27">
        <v>1.0005966531224466</v>
      </c>
      <c r="Z33" s="27">
        <v>6.8023026002265495E-3</v>
      </c>
      <c r="AA33" s="77"/>
      <c r="AB33" s="2">
        <v>9.5561097874758172</v>
      </c>
      <c r="AC33" s="2">
        <v>1.5401972607259772E-2</v>
      </c>
    </row>
    <row r="34" spans="1:29" x14ac:dyDescent="0.15">
      <c r="A34" s="1" t="s">
        <v>65</v>
      </c>
      <c r="C34" s="5">
        <v>2</v>
      </c>
      <c r="D34" s="27">
        <v>2.4724043542996694E-2</v>
      </c>
      <c r="E34" s="27">
        <v>0.12309566154085599</v>
      </c>
      <c r="F34" s="27">
        <v>2.3403577071433816</v>
      </c>
      <c r="G34" s="44">
        <v>0.49069524926102476</v>
      </c>
      <c r="H34" s="4">
        <v>0.23680504007655087</v>
      </c>
      <c r="I34" s="4">
        <v>199.09340416382335</v>
      </c>
      <c r="J34" s="72">
        <v>246.191323081712</v>
      </c>
      <c r="K34" s="72">
        <v>49.448087085993386</v>
      </c>
      <c r="L34" s="5">
        <v>36.715582262257293</v>
      </c>
      <c r="M34" s="5">
        <v>36.716333491295117</v>
      </c>
      <c r="N34" s="6">
        <v>1.00002046076874</v>
      </c>
      <c r="O34" s="10"/>
      <c r="P34" s="2"/>
      <c r="Q34" s="2"/>
      <c r="R34" s="3"/>
      <c r="S34" s="73">
        <v>0.46706080356394897</v>
      </c>
      <c r="T34" s="74">
        <v>5.4645059512783015E-3</v>
      </c>
      <c r="U34" s="75">
        <v>2.7236319001311939E-2</v>
      </c>
      <c r="V34" s="76">
        <v>2.3175792772779751E-2</v>
      </c>
      <c r="W34" s="27">
        <v>7.7042986838837479E-2</v>
      </c>
      <c r="X34" s="27"/>
      <c r="Y34" s="27">
        <v>1.0006186346827963</v>
      </c>
      <c r="Z34" s="27">
        <v>4.1821813237202929E-3</v>
      </c>
      <c r="AA34" s="77"/>
      <c r="AB34" s="2">
        <v>8.9313607240653479</v>
      </c>
      <c r="AC34" s="2">
        <v>1.5401972607259772E-2</v>
      </c>
    </row>
    <row r="35" spans="1:29" x14ac:dyDescent="0.15">
      <c r="A35" s="1" t="s">
        <v>66</v>
      </c>
      <c r="C35" s="5">
        <v>2</v>
      </c>
      <c r="D35" s="27">
        <v>2.4724043542996694E-2</v>
      </c>
      <c r="E35" s="27">
        <v>0.12309030732857401</v>
      </c>
      <c r="F35" s="27">
        <v>2.340296609515117</v>
      </c>
      <c r="G35" s="44">
        <v>0.49068208651810075</v>
      </c>
      <c r="H35" s="4">
        <v>0.23671829677031295</v>
      </c>
      <c r="I35" s="4">
        <v>199.09869270966456</v>
      </c>
      <c r="J35" s="72">
        <v>246.18061465714803</v>
      </c>
      <c r="K35" s="72">
        <v>49.448087085993386</v>
      </c>
      <c r="L35" s="5">
        <v>36.714633390020964</v>
      </c>
      <c r="M35" s="5">
        <v>36.712453185447878</v>
      </c>
      <c r="N35" s="6">
        <v>0.99994061755840169</v>
      </c>
      <c r="O35" s="10"/>
      <c r="P35" s="2"/>
      <c r="Q35" s="2"/>
      <c r="R35" s="3"/>
      <c r="S35" s="73">
        <v>0.46703007057990592</v>
      </c>
      <c r="T35" s="74">
        <v>6.5803337141279962E-3</v>
      </c>
      <c r="U35" s="75">
        <v>2.7237022914721229E-2</v>
      </c>
      <c r="V35" s="76">
        <v>2.129176501347245E-2</v>
      </c>
      <c r="W35" s="27">
        <v>-0.19178618479714449</v>
      </c>
      <c r="X35" s="27"/>
      <c r="Y35" s="27">
        <v>1.000630061463007</v>
      </c>
      <c r="Z35" s="27">
        <v>4.297743584362781E-3</v>
      </c>
      <c r="AA35" s="77"/>
      <c r="AB35" s="2">
        <v>8.4531742674156636</v>
      </c>
      <c r="AC35" s="2">
        <v>1.5401972607259772E-2</v>
      </c>
    </row>
    <row r="36" spans="1:29" s="28" customFormat="1" x14ac:dyDescent="0.15">
      <c r="A36" s="28" t="s">
        <v>67</v>
      </c>
      <c r="C36" s="29">
        <v>9.7400000000007481</v>
      </c>
      <c r="D36" s="30">
        <v>1.9503106332406324</v>
      </c>
      <c r="E36" s="30">
        <v>0.39491884922601672</v>
      </c>
      <c r="F36" s="29">
        <v>36.587860447256368</v>
      </c>
      <c r="G36" s="31">
        <v>0.49094178441620201</v>
      </c>
      <c r="H36" s="32">
        <v>0.23728207396859863</v>
      </c>
      <c r="I36" s="32">
        <v>3109.4501635490114</v>
      </c>
      <c r="J36" s="33">
        <v>3846.5095914616986</v>
      </c>
      <c r="K36" s="33">
        <v>18996.02556776522</v>
      </c>
      <c r="L36" s="29">
        <v>36.73329278475169</v>
      </c>
      <c r="M36" s="29">
        <v>36.72772698216626</v>
      </c>
      <c r="N36" s="34">
        <v>0.99984848070609833</v>
      </c>
      <c r="O36" s="35"/>
      <c r="P36" s="36"/>
      <c r="Q36" s="36"/>
      <c r="R36" s="37"/>
      <c r="S36" s="38">
        <v>0.46699536048241497</v>
      </c>
      <c r="T36" s="39">
        <v>3.4200700639702617E-3</v>
      </c>
      <c r="U36" s="40">
        <v>2.7222697789720376E-2</v>
      </c>
      <c r="V36" s="41">
        <v>7.2220182612750886E-3</v>
      </c>
      <c r="W36" s="30">
        <v>0.32030155216671308</v>
      </c>
      <c r="X36" s="30"/>
      <c r="Y36" s="30">
        <v>1.0012788885852519</v>
      </c>
      <c r="Z36" s="30">
        <v>1.851491088114754E-3</v>
      </c>
      <c r="AA36" s="42"/>
      <c r="AB36" s="36">
        <v>2.3144562976754894</v>
      </c>
      <c r="AC36" s="36">
        <v>5.5546057760746753E-2</v>
      </c>
    </row>
    <row r="37" spans="1:29" s="28" customFormat="1" x14ac:dyDescent="0.15">
      <c r="A37" s="28" t="s">
        <v>68</v>
      </c>
      <c r="C37" s="29">
        <v>9.5000000000009521</v>
      </c>
      <c r="D37" s="30">
        <v>1.9911103058007116</v>
      </c>
      <c r="E37" s="30">
        <v>0.4031639082988519</v>
      </c>
      <c r="F37" s="29">
        <v>36.43291295118167</v>
      </c>
      <c r="G37" s="31">
        <v>0.49096858266298377</v>
      </c>
      <c r="H37" s="32">
        <v>0.23736220141210138</v>
      </c>
      <c r="I37" s="32">
        <v>3095.9498428519869</v>
      </c>
      <c r="J37" s="33">
        <v>3830.0571288394767</v>
      </c>
      <c r="K37" s="33">
        <v>18915.547905108655</v>
      </c>
      <c r="L37" s="29">
        <v>36.735226275232812</v>
      </c>
      <c r="M37" s="29">
        <v>36.731281369548107</v>
      </c>
      <c r="N37" s="34">
        <v>0.99989261245717809</v>
      </c>
      <c r="O37" s="35"/>
      <c r="P37" s="36"/>
      <c r="Q37" s="36"/>
      <c r="R37" s="37"/>
      <c r="S37" s="38">
        <v>0.46698256991090842</v>
      </c>
      <c r="T37" s="39">
        <v>2.890139236349309E-3</v>
      </c>
      <c r="U37" s="40">
        <v>2.7221262492116153E-2</v>
      </c>
      <c r="V37" s="41">
        <v>6.5100885132994982E-3</v>
      </c>
      <c r="W37" s="30">
        <v>0.40667053186846475</v>
      </c>
      <c r="X37" s="30"/>
      <c r="Y37" s="30">
        <v>1.0007814959115657</v>
      </c>
      <c r="Z37" s="30">
        <v>7.5528982202631399E-3</v>
      </c>
      <c r="AA37" s="42"/>
      <c r="AB37" s="36">
        <v>3.795689386855023</v>
      </c>
      <c r="AC37" s="36">
        <v>3.47567612071671E-2</v>
      </c>
    </row>
    <row r="38" spans="1:29" s="28" customFormat="1" x14ac:dyDescent="0.15">
      <c r="A38" s="28" t="s">
        <v>69</v>
      </c>
      <c r="C38" s="29">
        <v>19.740000000000535</v>
      </c>
      <c r="D38" s="30">
        <v>1.8667399163852896</v>
      </c>
      <c r="E38" s="30">
        <v>0.37795833301810133</v>
      </c>
      <c r="F38" s="29">
        <v>70.974262638651268</v>
      </c>
      <c r="G38" s="31">
        <v>0.49097808657679581</v>
      </c>
      <c r="H38" s="32">
        <v>0.23734954473699715</v>
      </c>
      <c r="I38" s="32">
        <v>6030.9285440617023</v>
      </c>
      <c r="J38" s="33">
        <v>7460.897493777522</v>
      </c>
      <c r="K38" s="33">
        <v>36849.445949446614</v>
      </c>
      <c r="L38" s="29">
        <v>36.735951890803761</v>
      </c>
      <c r="M38" s="29">
        <v>36.729600398564621</v>
      </c>
      <c r="N38" s="34">
        <v>0.99982710418779897</v>
      </c>
      <c r="O38" s="35"/>
      <c r="P38" s="36"/>
      <c r="Q38" s="36"/>
      <c r="R38" s="37"/>
      <c r="S38" s="38">
        <v>0.46697948172554166</v>
      </c>
      <c r="T38" s="39">
        <v>2.0738787801967084E-3</v>
      </c>
      <c r="U38" s="40">
        <v>2.7220999862846693E-2</v>
      </c>
      <c r="V38" s="41">
        <v>4.2884251980895502E-3</v>
      </c>
      <c r="W38" s="30">
        <v>8.574984593860413E-2</v>
      </c>
      <c r="X38" s="30"/>
      <c r="Y38" s="30">
        <v>1.0010335675621171</v>
      </c>
      <c r="Z38" s="30">
        <v>3.274777509133478E-3</v>
      </c>
      <c r="AA38" s="42"/>
      <c r="AB38" s="36">
        <v>3.1296632403450388</v>
      </c>
      <c r="AC38" s="36">
        <v>2.6450862355244967E-2</v>
      </c>
    </row>
    <row r="39" spans="1:29" s="28" customFormat="1" x14ac:dyDescent="0.15">
      <c r="A39" s="28" t="s">
        <v>70</v>
      </c>
      <c r="C39" s="29">
        <v>30.409999999999826</v>
      </c>
      <c r="D39" s="30">
        <v>1.8445121182302657</v>
      </c>
      <c r="E39" s="30">
        <v>0.3734114151112487</v>
      </c>
      <c r="F39" s="29">
        <v>108.01359954022541</v>
      </c>
      <c r="G39" s="31">
        <v>0.49094012500673645</v>
      </c>
      <c r="H39" s="32">
        <v>0.23726256973139459</v>
      </c>
      <c r="I39" s="32">
        <v>9179.681729393109</v>
      </c>
      <c r="J39" s="33">
        <v>11355.441133533008</v>
      </c>
      <c r="K39" s="33">
        <v>56091.613515382058</v>
      </c>
      <c r="L39" s="29">
        <v>36.733226796469204</v>
      </c>
      <c r="M39" s="29">
        <v>36.727087271494185</v>
      </c>
      <c r="N39" s="34">
        <v>0.99983286181175868</v>
      </c>
      <c r="O39" s="35"/>
      <c r="P39" s="36"/>
      <c r="Q39" s="36"/>
      <c r="R39" s="37"/>
      <c r="S39" s="38">
        <v>0.46698347538225898</v>
      </c>
      <c r="T39" s="39">
        <v>2.1856827482919497E-3</v>
      </c>
      <c r="U39" s="40">
        <v>2.722311882572467E-2</v>
      </c>
      <c r="V39" s="41">
        <v>5.8358317934173072E-3</v>
      </c>
      <c r="W39" s="30">
        <v>-0.43295032737033795</v>
      </c>
      <c r="X39" s="30"/>
      <c r="Y39" s="30">
        <v>1.0012992112370303</v>
      </c>
      <c r="Z39" s="30">
        <v>2.650490102898446E-3</v>
      </c>
      <c r="AA39" s="42"/>
      <c r="AB39" s="36">
        <v>1.3066296991309714</v>
      </c>
      <c r="AC39" s="36">
        <v>1.6906905177900489E-2</v>
      </c>
    </row>
    <row r="40" spans="1:29" s="28" customFormat="1" x14ac:dyDescent="0.15">
      <c r="A40" s="28" t="s">
        <v>71</v>
      </c>
      <c r="C40" s="29">
        <v>30.160000000000409</v>
      </c>
      <c r="D40" s="30">
        <v>1.8530337952322264</v>
      </c>
      <c r="E40" s="30">
        <v>0.3751316792264513</v>
      </c>
      <c r="F40" s="29">
        <v>107.63950481536725</v>
      </c>
      <c r="G40" s="31">
        <v>0.4910236930041974</v>
      </c>
      <c r="H40" s="32">
        <v>0.23744227258449432</v>
      </c>
      <c r="I40" s="32">
        <v>9144.8304286733892</v>
      </c>
      <c r="J40" s="33">
        <v>11313.971445469924</v>
      </c>
      <c r="K40" s="33">
        <v>55887.499264204707</v>
      </c>
      <c r="L40" s="29">
        <v>36.739257860671124</v>
      </c>
      <c r="M40" s="29">
        <v>36.732469112801191</v>
      </c>
      <c r="N40" s="34">
        <v>0.99981521815449625</v>
      </c>
      <c r="O40" s="35"/>
      <c r="P40" s="36"/>
      <c r="Q40" s="36"/>
      <c r="R40" s="37"/>
      <c r="S40" s="38">
        <v>0.46695814564457333</v>
      </c>
      <c r="T40" s="39">
        <v>2.1412526683089184E-3</v>
      </c>
      <c r="U40" s="40">
        <v>2.7218649161920409E-2</v>
      </c>
      <c r="V40" s="41">
        <v>4.8332778848435599E-3</v>
      </c>
      <c r="W40" s="30">
        <v>-0.27958246881238141</v>
      </c>
      <c r="X40" s="30"/>
      <c r="Y40" s="30">
        <v>1.0011709154670445</v>
      </c>
      <c r="Z40" s="30">
        <v>3.2524150840599025E-3</v>
      </c>
      <c r="AA40" s="42"/>
      <c r="AB40" s="36">
        <v>2.2789941108724125</v>
      </c>
      <c r="AC40" s="36">
        <v>1.3797178646463636E-2</v>
      </c>
    </row>
    <row r="41" spans="1:29" s="28" customFormat="1" x14ac:dyDescent="0.15">
      <c r="A41" s="28" t="s">
        <v>72</v>
      </c>
      <c r="C41" s="29">
        <v>50</v>
      </c>
      <c r="D41" s="30">
        <v>3.3030990143467116E-2</v>
      </c>
      <c r="E41" s="30">
        <v>0.63284882896826522</v>
      </c>
      <c r="F41" s="30">
        <v>300.96590570256342</v>
      </c>
      <c r="G41" s="31">
        <v>0.49093566340364309</v>
      </c>
      <c r="H41" s="32">
        <v>0.23731806119083723</v>
      </c>
      <c r="I41" s="32">
        <v>25578.445337504963</v>
      </c>
      <c r="J41" s="33">
        <v>31642.441448413261</v>
      </c>
      <c r="K41" s="33">
        <v>1651.549507173356</v>
      </c>
      <c r="L41" s="29">
        <v>36.732922507592313</v>
      </c>
      <c r="M41" s="29">
        <v>36.730431416640272</v>
      </c>
      <c r="N41" s="34">
        <v>0.99993218369838321</v>
      </c>
      <c r="O41" s="35"/>
      <c r="P41" s="36"/>
      <c r="Q41" s="36"/>
      <c r="R41" s="37"/>
      <c r="S41" s="38">
        <v>0.46701818710209403</v>
      </c>
      <c r="T41" s="39">
        <v>1.6287327123057972E-3</v>
      </c>
      <c r="U41" s="40">
        <v>2.7223466548189034E-2</v>
      </c>
      <c r="V41" s="41">
        <v>3.1152342415263394E-3</v>
      </c>
      <c r="W41" s="30">
        <v>0.36803718513819972</v>
      </c>
      <c r="X41" s="30"/>
      <c r="Y41" s="30">
        <v>1.0009293244367563</v>
      </c>
      <c r="Z41" s="30">
        <v>6.2397780649532161E-3</v>
      </c>
      <c r="AA41" s="42"/>
      <c r="AB41" s="43">
        <v>6.83660092466567</v>
      </c>
      <c r="AC41" s="43"/>
    </row>
    <row r="42" spans="1:29" s="28" customFormat="1" x14ac:dyDescent="0.15">
      <c r="A42" s="28" t="s">
        <v>73</v>
      </c>
      <c r="C42" s="29">
        <v>50</v>
      </c>
      <c r="D42" s="30">
        <v>3.3030990143467116E-2</v>
      </c>
      <c r="E42" s="30">
        <v>0.63282589656015087</v>
      </c>
      <c r="F42" s="30">
        <v>300.92807009007265</v>
      </c>
      <c r="G42" s="31">
        <v>0.49090087317356979</v>
      </c>
      <c r="H42" s="32">
        <v>0.23725650854047664</v>
      </c>
      <c r="I42" s="32">
        <v>25578.790264989082</v>
      </c>
      <c r="J42" s="33">
        <v>31641.294828007543</v>
      </c>
      <c r="K42" s="33">
        <v>1651.549507173356</v>
      </c>
      <c r="L42" s="29">
        <v>36.730412295552796</v>
      </c>
      <c r="M42" s="29">
        <v>36.728943504384858</v>
      </c>
      <c r="N42" s="34">
        <v>0.99996001157961101</v>
      </c>
      <c r="O42" s="35"/>
      <c r="P42" s="36"/>
      <c r="Q42" s="36"/>
      <c r="R42" s="37"/>
      <c r="S42" s="38">
        <v>0.46703481758212889</v>
      </c>
      <c r="T42" s="39">
        <v>2.3505207151504393E-3</v>
      </c>
      <c r="U42" s="40">
        <v>2.7225327046400533E-2</v>
      </c>
      <c r="V42" s="41">
        <v>4.3007475385571994E-3</v>
      </c>
      <c r="W42" s="30">
        <v>-0.34803168962981029</v>
      </c>
      <c r="X42" s="30"/>
      <c r="Y42" s="30">
        <v>1.0007289414198839</v>
      </c>
      <c r="Z42" s="30">
        <v>6.4333062499365799E-3</v>
      </c>
      <c r="AA42" s="42"/>
      <c r="AB42" s="43">
        <v>6.7332212958452029</v>
      </c>
      <c r="AC42" s="43"/>
    </row>
    <row r="43" spans="1:29" s="28" customFormat="1" x14ac:dyDescent="0.15">
      <c r="A43" s="28" t="s">
        <v>74</v>
      </c>
      <c r="C43" s="29">
        <v>50</v>
      </c>
      <c r="D43" s="30">
        <v>3.3030990143467116E-2</v>
      </c>
      <c r="E43" s="30">
        <v>0.63277038811631481</v>
      </c>
      <c r="F43" s="30">
        <v>300.90163088132056</v>
      </c>
      <c r="G43" s="31">
        <v>0.49087493785739633</v>
      </c>
      <c r="H43" s="32">
        <v>0.23712816910954054</v>
      </c>
      <c r="I43" s="32">
        <v>25579.19730276581</v>
      </c>
      <c r="J43" s="33">
        <v>31638.519405815739</v>
      </c>
      <c r="K43" s="33">
        <v>1651.549507173356</v>
      </c>
      <c r="L43" s="29">
        <v>36.72854121348113</v>
      </c>
      <c r="M43" s="29">
        <v>36.723438253113244</v>
      </c>
      <c r="N43" s="34">
        <v>0.99986106280839671</v>
      </c>
      <c r="O43" s="35"/>
      <c r="P43" s="36"/>
      <c r="Q43" s="36"/>
      <c r="R43" s="37"/>
      <c r="S43" s="38">
        <v>0.46700148238015832</v>
      </c>
      <c r="T43" s="39">
        <v>1.9136254723281351E-3</v>
      </c>
      <c r="U43" s="40">
        <v>2.7226714005374946E-2</v>
      </c>
      <c r="V43" s="41">
        <v>3.998444946145375E-3</v>
      </c>
      <c r="W43" s="30">
        <v>0.42972005119327328</v>
      </c>
      <c r="X43" s="30"/>
      <c r="Y43" s="30">
        <v>1.0007021584369726</v>
      </c>
      <c r="Z43" s="30">
        <v>8.9584002463529398E-3</v>
      </c>
      <c r="AA43" s="42"/>
      <c r="AB43" s="43">
        <v>11.521297060811801</v>
      </c>
      <c r="AC43" s="43"/>
    </row>
    <row r="44" spans="1:29" s="28" customFormat="1" x14ac:dyDescent="0.15">
      <c r="A44" s="28" t="s">
        <v>75</v>
      </c>
      <c r="C44" s="29">
        <v>50</v>
      </c>
      <c r="D44" s="30">
        <v>3.3030990143467116E-2</v>
      </c>
      <c r="E44" s="30">
        <v>0.63278443758887759</v>
      </c>
      <c r="F44" s="30">
        <v>300.92427901307428</v>
      </c>
      <c r="G44" s="31">
        <v>0.49090541578733116</v>
      </c>
      <c r="H44" s="32">
        <v>0.23721347350487246</v>
      </c>
      <c r="I44" s="32">
        <v>25578.003102671049</v>
      </c>
      <c r="J44" s="33">
        <v>31639.221879443881</v>
      </c>
      <c r="K44" s="33">
        <v>1651.549507173356</v>
      </c>
      <c r="L44" s="29">
        <v>36.730740038032721</v>
      </c>
      <c r="M44" s="29">
        <v>36.726288350966975</v>
      </c>
      <c r="N44" s="34">
        <v>0.9998788021406283</v>
      </c>
      <c r="O44" s="35"/>
      <c r="P44" s="36"/>
      <c r="Q44" s="36"/>
      <c r="R44" s="37"/>
      <c r="S44" s="38">
        <v>0.46700776971392832</v>
      </c>
      <c r="T44" s="39">
        <v>1.7704343166299215E-3</v>
      </c>
      <c r="U44" s="40">
        <v>2.7225084116519863E-2</v>
      </c>
      <c r="V44" s="41">
        <v>3.6234982711485582E-3</v>
      </c>
      <c r="W44" s="30">
        <v>0.34086777128596674</v>
      </c>
      <c r="X44" s="30"/>
      <c r="Y44" s="30">
        <v>1.0006066604110373</v>
      </c>
      <c r="Z44" s="30">
        <v>9.3186690552210395E-3</v>
      </c>
      <c r="AA44" s="42"/>
      <c r="AB44" s="43">
        <v>7.7467873368130729</v>
      </c>
      <c r="AC44" s="43"/>
    </row>
    <row r="45" spans="1:29" x14ac:dyDescent="0.15">
      <c r="D45" s="77"/>
      <c r="E45" s="77"/>
      <c r="J45" s="79"/>
      <c r="K45" s="79"/>
      <c r="L45" s="26"/>
      <c r="M45" s="26"/>
    </row>
    <row r="46" spans="1:29" x14ac:dyDescent="0.15">
      <c r="A46" s="1" t="s">
        <v>97</v>
      </c>
      <c r="D46" s="77"/>
      <c r="E46" s="77"/>
      <c r="J46" s="79"/>
      <c r="K46" s="79"/>
      <c r="L46" s="27">
        <f t="shared" ref="L46:N46" si="3">AVERAGE(L24:L44)</f>
        <v>36.719993211550516</v>
      </c>
      <c r="M46" s="27">
        <f t="shared" ref="M46:N46" si="4">AVERAGE(M24:M44)</f>
        <v>36.716394877483147</v>
      </c>
      <c r="N46" s="6">
        <f t="shared" si="4"/>
        <v>0.9999020044650917</v>
      </c>
      <c r="S46" s="6">
        <f t="shared" ref="S46" si="5">AVERAGE(S24:S44)</f>
        <v>0.46701626086279546</v>
      </c>
      <c r="T46" s="4">
        <f>COUNT(T24:T44)</f>
        <v>21</v>
      </c>
      <c r="U46" s="6">
        <f t="shared" ref="U46" si="6">AVERAGE(U24:U44)</f>
        <v>2.7232995696016185E-2</v>
      </c>
    </row>
    <row r="47" spans="1:29" x14ac:dyDescent="0.15">
      <c r="A47" s="1" t="s">
        <v>41</v>
      </c>
      <c r="D47" s="77"/>
      <c r="E47" s="77"/>
      <c r="J47" s="79"/>
      <c r="K47" s="79"/>
      <c r="L47" s="27">
        <f t="shared" ref="L47:N47" si="7">$U$1*STDEV(L33:L43)</f>
        <v>2.0130950321427612E-2</v>
      </c>
      <c r="M47" s="27">
        <f t="shared" ref="M47:N47" si="8">$U$1*STDEV(M33:M43)</f>
        <v>1.8121158607451039E-2</v>
      </c>
      <c r="N47" s="6">
        <f t="shared" si="8"/>
        <v>1.2972196367119567E-4</v>
      </c>
      <c r="S47" s="6">
        <f t="shared" ref="S47" si="9">$U$1*STDEV(S33:S43)</f>
        <v>6.1797129535336984E-5</v>
      </c>
      <c r="U47" s="6">
        <f t="shared" ref="U47" si="10">$U$1*STDEV(U33:U43)</f>
        <v>1.5123989753977453E-5</v>
      </c>
    </row>
    <row r="48" spans="1:29" x14ac:dyDescent="0.15">
      <c r="A48" s="1" t="s">
        <v>42</v>
      </c>
      <c r="D48" s="77"/>
      <c r="E48" s="77"/>
      <c r="J48" s="79"/>
      <c r="K48" s="79"/>
      <c r="L48" s="27">
        <f t="shared" ref="L48:N48" si="11">(L47/L46)*100</f>
        <v>5.482285959436204E-2</v>
      </c>
      <c r="M48" s="27">
        <f t="shared" ref="M48:N48" si="12">(M47/M46)*100</f>
        <v>4.9354406030108634E-2</v>
      </c>
      <c r="N48" s="27">
        <f t="shared" si="12"/>
        <v>1.2973467709027329E-2</v>
      </c>
      <c r="S48" s="27">
        <f t="shared" ref="S48" si="13">(S47/S46)*100</f>
        <v>1.3232329302874605E-2</v>
      </c>
      <c r="U48" s="27">
        <f t="shared" ref="U48" si="14">(U47/U46)*100</f>
        <v>5.5535534624234849E-2</v>
      </c>
    </row>
    <row r="49" spans="1:31" x14ac:dyDescent="0.15">
      <c r="A49" s="1"/>
      <c r="D49" s="77"/>
      <c r="E49" s="77"/>
      <c r="J49" s="79"/>
      <c r="K49" s="79"/>
      <c r="L49" s="27"/>
      <c r="M49" s="27"/>
      <c r="N49" s="27"/>
      <c r="S49" s="27"/>
      <c r="U49" s="27"/>
    </row>
    <row r="50" spans="1:31" x14ac:dyDescent="0.15">
      <c r="A50" s="1" t="s">
        <v>98</v>
      </c>
      <c r="D50" s="77"/>
      <c r="E50" s="77"/>
      <c r="J50" s="79"/>
      <c r="K50" s="79"/>
      <c r="L50" s="27">
        <f>AVERAGE(L24:L35)</f>
        <v>36.710023814997761</v>
      </c>
      <c r="M50" s="27">
        <f>AVERAGE(M24:M35)</f>
        <v>36.707252147288862</v>
      </c>
      <c r="N50" s="6">
        <f>AVERAGE(N24:N35)</f>
        <v>0.9999244796852147</v>
      </c>
      <c r="S50" s="6">
        <f>AVERAGE(S24:S35)</f>
        <v>0.46703168234955816</v>
      </c>
      <c r="T50" s="4">
        <f>COUNT(T24:T35)</f>
        <v>12</v>
      </c>
      <c r="U50" s="6">
        <f>AVERAGE(U24:U35)</f>
        <v>2.7240465813960602E-2</v>
      </c>
    </row>
    <row r="51" spans="1:31" x14ac:dyDescent="0.15">
      <c r="A51" s="1" t="s">
        <v>41</v>
      </c>
      <c r="D51" s="77"/>
      <c r="E51" s="77"/>
      <c r="J51" s="79"/>
      <c r="K51" s="79"/>
      <c r="L51" s="27">
        <f>$U$1*STDEV(L24:L35)</f>
        <v>1.8162730316038284E-2</v>
      </c>
      <c r="M51" s="27">
        <f>$U$1*STDEV(M24:M35)</f>
        <v>2.5170516833003719E-2</v>
      </c>
      <c r="N51" s="6">
        <f>$U$1*STDEV(N24:N35)</f>
        <v>2.5017330603037511E-4</v>
      </c>
      <c r="S51" s="6">
        <f>$U$1*STDEV(S24:S35)</f>
        <v>6.5443982199465793E-5</v>
      </c>
      <c r="U51" s="6">
        <f>$U$1*STDEV(U24:U35)</f>
        <v>1.3499601896481316E-5</v>
      </c>
    </row>
    <row r="52" spans="1:31" x14ac:dyDescent="0.15">
      <c r="A52" s="1" t="s">
        <v>42</v>
      </c>
      <c r="D52" s="77"/>
      <c r="E52" s="77"/>
      <c r="J52" s="79"/>
      <c r="K52" s="79"/>
      <c r="L52" s="27">
        <f>(L51/L50)*100</f>
        <v>4.9476215018465775E-2</v>
      </c>
      <c r="M52" s="27">
        <f>(M51/M50)*100</f>
        <v>6.8570964484092473E-2</v>
      </c>
      <c r="N52" s="27">
        <f>(N51/N50)*100</f>
        <v>2.5019220062412306E-2</v>
      </c>
      <c r="S52" s="27">
        <f>(S51/S50)*100</f>
        <v>1.4012750028055503E-2</v>
      </c>
      <c r="U52" s="27">
        <f>(U51/U50)*100</f>
        <v>4.9557162453377865E-2</v>
      </c>
    </row>
    <row r="53" spans="1:31" x14ac:dyDescent="0.15">
      <c r="A53" s="1"/>
      <c r="D53" s="77"/>
      <c r="E53" s="77"/>
      <c r="J53" s="79"/>
      <c r="K53" s="79"/>
      <c r="L53" s="27"/>
      <c r="M53" s="27"/>
      <c r="N53" s="27"/>
      <c r="S53" s="27"/>
      <c r="U53" s="27"/>
    </row>
    <row r="54" spans="1:31" x14ac:dyDescent="0.15">
      <c r="A54" s="1" t="s">
        <v>99</v>
      </c>
      <c r="D54" s="77"/>
      <c r="E54" s="77"/>
      <c r="J54" s="79"/>
      <c r="K54" s="79"/>
      <c r="L54" s="27">
        <f>AVERAGE(L36:L40)</f>
        <v>36.735391121585721</v>
      </c>
      <c r="M54" s="27">
        <f>AVERAGE(M36:M40)</f>
        <v>36.729633026914875</v>
      </c>
      <c r="N54" s="6">
        <f>AVERAGE(N36:N40)</f>
        <v>0.99984325546346609</v>
      </c>
      <c r="S54" s="6">
        <f>AVERAGE(S36:S40)</f>
        <v>0.46697980662913946</v>
      </c>
      <c r="T54" s="4">
        <f>COUNT(T36:T40)</f>
        <v>5</v>
      </c>
      <c r="U54" s="6">
        <f>AVERAGE(U36:U40)</f>
        <v>2.7221345626465658E-2</v>
      </c>
    </row>
    <row r="55" spans="1:31" x14ac:dyDescent="0.15">
      <c r="A55" s="1" t="s">
        <v>41</v>
      </c>
      <c r="D55" s="77"/>
      <c r="E55" s="77"/>
      <c r="J55" s="79"/>
      <c r="K55" s="79"/>
      <c r="L55" s="27">
        <f>$U$1*STDEV(L36:L40)</f>
        <v>4.937674378651535E-3</v>
      </c>
      <c r="M55" s="27">
        <f>$U$1*STDEV(M36:M40)</f>
        <v>4.5689559470437867E-3</v>
      </c>
      <c r="N55" s="6">
        <f>$U$1*STDEV(N36:N40)</f>
        <v>6.0153124479218659E-5</v>
      </c>
      <c r="S55" s="6">
        <f>$U$1*STDEV(S36:S40)</f>
        <v>2.7061441979773649E-5</v>
      </c>
      <c r="U55" s="6">
        <f>$U$1*STDEV(U36:U40)</f>
        <v>3.5170962346269033E-6</v>
      </c>
    </row>
    <row r="56" spans="1:31" x14ac:dyDescent="0.15">
      <c r="A56" s="1" t="s">
        <v>42</v>
      </c>
      <c r="D56" s="77"/>
      <c r="E56" s="77"/>
      <c r="J56" s="79"/>
      <c r="K56" s="79"/>
      <c r="L56" s="27">
        <f t="shared" ref="L56:N56" si="15">(L55/L54)*100</f>
        <v>1.3441191798690711E-2</v>
      </c>
      <c r="M56" s="27">
        <f t="shared" ref="M56:N56" si="16">(M55/M54)*100</f>
        <v>1.2439427161430473E-2</v>
      </c>
      <c r="N56" s="27">
        <f t="shared" si="16"/>
        <v>6.0162554630960987E-3</v>
      </c>
      <c r="S56" s="27">
        <f t="shared" ref="S56" si="17">(S55/S54)*100</f>
        <v>5.7949919023511411E-3</v>
      </c>
      <c r="U56" s="27">
        <f t="shared" ref="U56" si="18">(U55/U54)*100</f>
        <v>1.2920361406408376E-2</v>
      </c>
    </row>
    <row r="57" spans="1:31" x14ac:dyDescent="0.15">
      <c r="A57" s="1"/>
      <c r="D57" s="77"/>
      <c r="E57" s="77"/>
      <c r="J57" s="79"/>
      <c r="K57" s="79"/>
      <c r="L57" s="27"/>
      <c r="M57" s="27"/>
      <c r="N57" s="27"/>
      <c r="S57" s="27"/>
      <c r="U57" s="27"/>
    </row>
    <row r="58" spans="1:31" x14ac:dyDescent="0.15">
      <c r="A58" s="1" t="s">
        <v>100</v>
      </c>
      <c r="D58" s="77"/>
      <c r="E58" s="77"/>
      <c r="J58" s="79"/>
      <c r="K58" s="79"/>
      <c r="L58" s="27">
        <f>AVERAGE(L41:L44)</f>
        <v>36.730654013664733</v>
      </c>
      <c r="M58" s="27">
        <f>AVERAGE(M41:M44)</f>
        <v>36.727275381276336</v>
      </c>
      <c r="N58" s="6">
        <f>AVERAGE(N41:N44)</f>
        <v>0.99990801505675486</v>
      </c>
      <c r="S58" s="6">
        <f>AVERAGE(S41:S44)</f>
        <v>0.4670155641945774</v>
      </c>
      <c r="T58" s="4">
        <f>COUNT(T41:T44)</f>
        <v>4</v>
      </c>
      <c r="U58" s="6">
        <f>AVERAGE(U41:U44)</f>
        <v>2.7225147929121094E-2</v>
      </c>
    </row>
    <row r="59" spans="1:31" x14ac:dyDescent="0.15">
      <c r="A59" s="1" t="s">
        <v>41</v>
      </c>
      <c r="D59" s="77"/>
      <c r="E59" s="77"/>
      <c r="J59" s="79"/>
      <c r="K59" s="79"/>
      <c r="L59" s="27">
        <f>$U$1*STDEV(L41:L44)</f>
        <v>3.591808672118633E-3</v>
      </c>
      <c r="M59" s="27">
        <f>$U$1*STDEV(M41:M44)</f>
        <v>6.1580273134819487E-3</v>
      </c>
      <c r="N59" s="6">
        <f>$U$1*STDEV(N41:N44)</f>
        <v>9.1983112376081371E-5</v>
      </c>
      <c r="S59" s="6">
        <f>$U$1*STDEV(S41:S44)</f>
        <v>2.9134721598602593E-5</v>
      </c>
      <c r="U59" s="6">
        <f>$U$1*STDEV(U41:U44)</f>
        <v>2.6622776512962632E-6</v>
      </c>
    </row>
    <row r="60" spans="1:31" x14ac:dyDescent="0.15">
      <c r="A60" s="1" t="s">
        <v>42</v>
      </c>
      <c r="D60" s="77"/>
      <c r="E60" s="77"/>
      <c r="J60" s="79"/>
      <c r="K60" s="79"/>
      <c r="L60" s="27">
        <f t="shared" ref="L60:N60" si="19">(L59/L58)*100</f>
        <v>9.7787767971198921E-3</v>
      </c>
      <c r="M60" s="27">
        <f t="shared" ref="M60:N60" si="20">(M59/M58)*100</f>
        <v>1.6766904839941726E-2</v>
      </c>
      <c r="N60" s="27">
        <f t="shared" si="20"/>
        <v>9.1991574215814654E-3</v>
      </c>
      <c r="S60" s="27">
        <f t="shared" ref="S60" si="21">(S59/S58)*100</f>
        <v>6.2384904984588265E-3</v>
      </c>
      <c r="U60" s="27">
        <f t="shared" ref="U60" si="22">(U59/U58)*100</f>
        <v>9.7787444836932753E-3</v>
      </c>
    </row>
    <row r="61" spans="1:31" x14ac:dyDescent="0.15">
      <c r="A61" s="1"/>
      <c r="D61" s="77"/>
      <c r="E61" s="77"/>
      <c r="J61" s="79"/>
      <c r="K61" s="79"/>
      <c r="L61" s="27"/>
      <c r="M61" s="27"/>
      <c r="N61" s="27"/>
      <c r="S61" s="27"/>
      <c r="U61" s="27"/>
    </row>
    <row r="62" spans="1:31" x14ac:dyDescent="0.15">
      <c r="D62" s="77"/>
      <c r="E62" s="77"/>
      <c r="J62" s="79"/>
      <c r="K62" s="79"/>
    </row>
    <row r="63" spans="1:31" x14ac:dyDescent="0.15">
      <c r="A63" s="1" t="s">
        <v>76</v>
      </c>
      <c r="C63" s="5">
        <v>5</v>
      </c>
      <c r="D63" s="27">
        <v>8.6866504731904458E-3</v>
      </c>
      <c r="E63" s="27">
        <v>1.5074271280807103E-2</v>
      </c>
      <c r="F63" s="27">
        <v>1.8614668499664253</v>
      </c>
      <c r="G63" s="44">
        <v>0.99204210484784638</v>
      </c>
      <c r="H63" s="4">
        <v>60.59950324592328</v>
      </c>
      <c r="I63" s="2">
        <v>1.2255867634461004</v>
      </c>
      <c r="J63" s="72">
        <v>75.37135640403551</v>
      </c>
      <c r="K63" s="72">
        <v>43.433252365952235</v>
      </c>
      <c r="L63" s="4">
        <v>2342.4421638836752</v>
      </c>
      <c r="M63" s="4">
        <v>749.1913283981163</v>
      </c>
      <c r="N63" s="22">
        <v>0.31983343706381512</v>
      </c>
      <c r="O63" s="10"/>
      <c r="P63" s="80">
        <v>4559.6581697463989</v>
      </c>
      <c r="Q63" s="80">
        <v>0.1807626702618482</v>
      </c>
      <c r="R63" s="3"/>
      <c r="S63" s="73">
        <v>0.62364269174653009</v>
      </c>
      <c r="T63" s="74">
        <v>1.2402988341045628E-2</v>
      </c>
      <c r="U63" s="75">
        <v>4.0304241796075492E-4</v>
      </c>
      <c r="V63" s="52">
        <v>3.6400131677432319</v>
      </c>
      <c r="W63" s="27">
        <v>0.77741136679957523</v>
      </c>
      <c r="X63" s="27"/>
      <c r="Y63" s="27">
        <v>1.0007241803799454</v>
      </c>
      <c r="Z63" s="27">
        <v>7.8537094523317853E-3</v>
      </c>
      <c r="AA63" s="77"/>
      <c r="AB63" s="2">
        <v>10.488008366482083</v>
      </c>
      <c r="AC63" s="2">
        <v>5.4922790809897613E-2</v>
      </c>
      <c r="AE63" s="26"/>
    </row>
    <row r="64" spans="1:31" x14ac:dyDescent="0.15">
      <c r="A64" s="1" t="s">
        <v>77</v>
      </c>
      <c r="C64" s="5">
        <v>5</v>
      </c>
      <c r="D64" s="27">
        <v>7.5944160437541146E-3</v>
      </c>
      <c r="E64" s="27">
        <v>1.5077005252103213E-2</v>
      </c>
      <c r="F64" s="27">
        <v>1.8615029079066434</v>
      </c>
      <c r="G64" s="44">
        <v>0.99193793286290433</v>
      </c>
      <c r="H64" s="4">
        <v>59.808126110844356</v>
      </c>
      <c r="I64" s="2">
        <v>1.2417618178056693</v>
      </c>
      <c r="J64" s="72">
        <v>75.385026260516057</v>
      </c>
      <c r="K64" s="72">
        <v>37.972080218770579</v>
      </c>
      <c r="L64" s="4">
        <v>2312.2692677696891</v>
      </c>
      <c r="M64" s="4">
        <v>739.81071891271915</v>
      </c>
      <c r="N64" s="22">
        <v>0.31995007208927156</v>
      </c>
      <c r="O64" s="10"/>
      <c r="P64" s="80">
        <v>4559.5794916152954</v>
      </c>
      <c r="Q64" s="80">
        <v>0.21763117093431247</v>
      </c>
      <c r="R64" s="3"/>
      <c r="S64" s="73">
        <v>0.62363057024695734</v>
      </c>
      <c r="T64" s="74">
        <v>1.4910588945077241E-2</v>
      </c>
      <c r="U64" s="75">
        <v>4.0861845149639883E-4</v>
      </c>
      <c r="V64" s="52">
        <v>3.6156261879343559</v>
      </c>
      <c r="W64" s="27">
        <v>0.6407179472023713</v>
      </c>
      <c r="X64" s="27"/>
      <c r="Y64" s="27">
        <v>1.0007742488012186</v>
      </c>
      <c r="Z64" s="27">
        <v>5.096683546184087E-3</v>
      </c>
      <c r="AA64" s="77"/>
      <c r="AB64" s="2">
        <v>2.6531448980604426</v>
      </c>
      <c r="AC64" s="2">
        <v>3.2030042506604964E-3</v>
      </c>
      <c r="AE64" s="26"/>
    </row>
    <row r="65" spans="1:31" x14ac:dyDescent="0.15">
      <c r="A65" s="1" t="s">
        <v>78</v>
      </c>
      <c r="C65" s="5">
        <v>5</v>
      </c>
      <c r="D65" s="27">
        <v>8.6552303953291113E-3</v>
      </c>
      <c r="E65" s="27">
        <v>1.5073799262709447E-2</v>
      </c>
      <c r="F65" s="27">
        <v>1.8612800805675676</v>
      </c>
      <c r="G65" s="44">
        <v>0.99198750833159044</v>
      </c>
      <c r="H65" s="4">
        <v>60.181202950780367</v>
      </c>
      <c r="I65" s="2">
        <v>1.2339274495124144</v>
      </c>
      <c r="J65" s="72">
        <v>75.368996313547242</v>
      </c>
      <c r="K65" s="72">
        <v>43.276151976645558</v>
      </c>
      <c r="L65" s="4">
        <v>2326.5302200591095</v>
      </c>
      <c r="M65" s="4">
        <v>744.14819534205697</v>
      </c>
      <c r="N65" s="22">
        <v>0.31985322560011731</v>
      </c>
      <c r="O65" s="10"/>
      <c r="P65" s="80">
        <v>4559.6402883529663</v>
      </c>
      <c r="Q65" s="80">
        <v>0.19687507255565936</v>
      </c>
      <c r="R65" s="3"/>
      <c r="S65" s="73">
        <v>0.62364707835333366</v>
      </c>
      <c r="T65" s="74">
        <v>1.349852430629879E-2</v>
      </c>
      <c r="U65" s="75">
        <v>4.0596232620636471E-4</v>
      </c>
      <c r="V65" s="52">
        <v>3.6144841766618008</v>
      </c>
      <c r="W65" s="27">
        <v>0.71429041807337923</v>
      </c>
      <c r="X65" s="27"/>
      <c r="Y65" s="27">
        <v>1.0007689112507083</v>
      </c>
      <c r="Z65" s="27">
        <v>7.1752875093720348E-3</v>
      </c>
      <c r="AA65" s="77"/>
      <c r="AB65" s="2">
        <v>9.3432590516326055</v>
      </c>
      <c r="AC65" s="2">
        <v>1.3340717533361836E-2</v>
      </c>
      <c r="AE65" s="26"/>
    </row>
    <row r="66" spans="1:31" x14ac:dyDescent="0.15">
      <c r="A66" s="1" t="s">
        <v>79</v>
      </c>
      <c r="C66" s="5">
        <v>5</v>
      </c>
      <c r="D66" s="27">
        <v>8.6541945514745748E-3</v>
      </c>
      <c r="E66" s="27">
        <v>1.5073488576613397E-2</v>
      </c>
      <c r="F66" s="27">
        <v>1.8611115528534881</v>
      </c>
      <c r="G66" s="44">
        <v>0.99193190639448225</v>
      </c>
      <c r="H66" s="4">
        <v>59.760989042593174</v>
      </c>
      <c r="I66" s="2">
        <v>1.2424353987381898</v>
      </c>
      <c r="J66" s="72">
        <v>75.367442883066985</v>
      </c>
      <c r="K66" s="72">
        <v>43.270972757372874</v>
      </c>
      <c r="L66" s="4">
        <v>2310.5459909212077</v>
      </c>
      <c r="M66" s="4">
        <v>739.07866714249849</v>
      </c>
      <c r="N66" s="22">
        <v>0.31987187013223228</v>
      </c>
      <c r="O66" s="10"/>
      <c r="P66" s="80">
        <v>4559.6247911453247</v>
      </c>
      <c r="Q66" s="80">
        <v>0.17597388659506819</v>
      </c>
      <c r="R66" s="3"/>
      <c r="S66" s="73">
        <v>0.62365235773175476</v>
      </c>
      <c r="T66" s="74">
        <v>1.207637982074717E-2</v>
      </c>
      <c r="U66" s="75">
        <v>4.0893626838856955E-4</v>
      </c>
      <c r="V66" s="52">
        <v>3.593811888889316</v>
      </c>
      <c r="W66" s="27">
        <v>0.79705974515861411</v>
      </c>
      <c r="X66" s="27"/>
      <c r="Y66" s="27">
        <v>1.0006457595988587</v>
      </c>
      <c r="Z66" s="27">
        <v>8.6822968796047128E-3</v>
      </c>
      <c r="AA66" s="77"/>
      <c r="AB66" s="2">
        <v>7.415019308939601</v>
      </c>
      <c r="AC66" s="2">
        <v>2.1117245511311916E-2</v>
      </c>
      <c r="AE66" s="26"/>
    </row>
    <row r="67" spans="1:31" x14ac:dyDescent="0.15">
      <c r="A67" s="1" t="s">
        <v>80</v>
      </c>
      <c r="C67" s="5">
        <v>5</v>
      </c>
      <c r="D67" s="27">
        <v>8.1221871385000286E-3</v>
      </c>
      <c r="E67" s="27">
        <v>1.4177287518143622E-2</v>
      </c>
      <c r="F67" s="27">
        <v>1.7493608062744965</v>
      </c>
      <c r="G67" s="44">
        <v>0.99161614626096328</v>
      </c>
      <c r="H67" s="4">
        <v>57.488644488986111</v>
      </c>
      <c r="I67" s="2">
        <v>1.2139645537836998</v>
      </c>
      <c r="J67" s="72">
        <v>70.886437590718117</v>
      </c>
      <c r="K67" s="72">
        <v>40.610935692500142</v>
      </c>
      <c r="L67" s="4">
        <v>2223.3629629103502</v>
      </c>
      <c r="M67" s="4">
        <v>712.28269944078636</v>
      </c>
      <c r="N67" s="22">
        <v>0.3203627618715113</v>
      </c>
      <c r="O67" s="10"/>
      <c r="P67" s="80">
        <v>4559.6736669540405</v>
      </c>
      <c r="Q67" s="80">
        <v>0.19598328515527444</v>
      </c>
      <c r="R67" s="3"/>
      <c r="S67" s="73">
        <v>0.62373493914148315</v>
      </c>
      <c r="T67" s="74">
        <v>1.3440924021752423E-2</v>
      </c>
      <c r="U67" s="75">
        <v>4.2439799352025611E-4</v>
      </c>
      <c r="V67" s="52">
        <v>3.6774825454153253</v>
      </c>
      <c r="W67" s="27">
        <v>0.76250524132369946</v>
      </c>
      <c r="X67" s="27"/>
      <c r="Y67" s="27">
        <v>1.001015405696978</v>
      </c>
      <c r="Z67" s="27">
        <v>8.3957191597223823E-3</v>
      </c>
      <c r="AA67" s="77"/>
      <c r="AB67" s="2">
        <v>8.41216449013492</v>
      </c>
      <c r="AC67" s="2">
        <v>3.037351254959246E-2</v>
      </c>
      <c r="AE67" s="26"/>
    </row>
    <row r="68" spans="1:31" x14ac:dyDescent="0.15">
      <c r="A68" s="1" t="s">
        <v>81</v>
      </c>
      <c r="C68" s="5">
        <v>5</v>
      </c>
      <c r="D68" s="27">
        <v>8.1201999386115095E-3</v>
      </c>
      <c r="E68" s="27">
        <v>1.4176633781295921E-2</v>
      </c>
      <c r="F68" s="27">
        <v>1.7492586412506739</v>
      </c>
      <c r="G68" s="44">
        <v>0.99158253980737288</v>
      </c>
      <c r="H68" s="4">
        <v>57.254194568449002</v>
      </c>
      <c r="I68" s="2">
        <v>1.2187939477820293</v>
      </c>
      <c r="J68" s="72">
        <v>70.883168906479611</v>
      </c>
      <c r="K68" s="72">
        <v>40.600999693057545</v>
      </c>
      <c r="L68" s="4">
        <v>2214.5140151912437</v>
      </c>
      <c r="M68" s="4">
        <v>709.43351712752508</v>
      </c>
      <c r="N68" s="22">
        <v>0.32035630041666679</v>
      </c>
      <c r="O68" s="10"/>
      <c r="P68" s="80">
        <v>4559.5699548721313</v>
      </c>
      <c r="Q68" s="80">
        <v>0.19733284254963798</v>
      </c>
      <c r="R68" s="3"/>
      <c r="S68" s="73">
        <v>0.62369770656085621</v>
      </c>
      <c r="T68" s="74">
        <v>1.3532253328526719E-2</v>
      </c>
      <c r="U68" s="75">
        <v>4.2619540962391262E-4</v>
      </c>
      <c r="V68" s="52">
        <v>3.6587035130563579</v>
      </c>
      <c r="W68" s="27">
        <v>0.75824376905423352</v>
      </c>
      <c r="X68" s="27"/>
      <c r="Y68" s="27">
        <v>1.0009434533455657</v>
      </c>
      <c r="Z68" s="27">
        <v>8.3018907681123785E-3</v>
      </c>
      <c r="AA68" s="77"/>
      <c r="AB68" s="2">
        <v>11.529199780769375</v>
      </c>
      <c r="AC68" s="2">
        <v>4.2363212697832733E-2</v>
      </c>
      <c r="AE68" s="26"/>
    </row>
    <row r="69" spans="1:31" x14ac:dyDescent="0.15">
      <c r="A69" s="1" t="s">
        <v>82</v>
      </c>
      <c r="C69" s="5">
        <v>5</v>
      </c>
      <c r="D69" s="27">
        <v>8.1540058462879518E-3</v>
      </c>
      <c r="E69" s="27">
        <v>1.4179364650476173E-2</v>
      </c>
      <c r="F69" s="27">
        <v>1.7492504765267893</v>
      </c>
      <c r="G69" s="44">
        <v>0.99151189336591139</v>
      </c>
      <c r="H69" s="4">
        <v>56.777310712048163</v>
      </c>
      <c r="I69" s="2">
        <v>1.2290903298931506</v>
      </c>
      <c r="J69" s="72">
        <v>70.896823252380869</v>
      </c>
      <c r="K69" s="72">
        <v>40.770029231439757</v>
      </c>
      <c r="L69" s="4">
        <v>2196.1406072147138</v>
      </c>
      <c r="M69" s="4">
        <v>703.85588437342733</v>
      </c>
      <c r="N69" s="22">
        <v>0.32049673051950095</v>
      </c>
      <c r="O69" s="10"/>
      <c r="P69" s="80">
        <v>4559.7690343856812</v>
      </c>
      <c r="Q69" s="80">
        <v>0.18771446243653062</v>
      </c>
      <c r="R69" s="3"/>
      <c r="S69" s="73">
        <v>0.62379761161407787</v>
      </c>
      <c r="T69" s="74">
        <v>1.287805947511078E-2</v>
      </c>
      <c r="U69" s="75">
        <v>4.2997671170256032E-4</v>
      </c>
      <c r="V69" s="52">
        <v>3.6310478935015453</v>
      </c>
      <c r="W69" s="27">
        <v>0.79487649071153244</v>
      </c>
      <c r="X69" s="27"/>
      <c r="Y69" s="27">
        <v>1.0011066024059228</v>
      </c>
      <c r="Z69" s="27">
        <v>6.1455040692020256E-3</v>
      </c>
      <c r="AA69" s="77"/>
      <c r="AB69" s="2">
        <v>7.2752085080708806</v>
      </c>
      <c r="AC69" s="2">
        <v>6.6686193228734534E-3</v>
      </c>
      <c r="AE69" s="26"/>
    </row>
    <row r="70" spans="1:31" x14ac:dyDescent="0.15">
      <c r="A70" s="1" t="s">
        <v>83</v>
      </c>
      <c r="C70" s="5">
        <v>5</v>
      </c>
      <c r="D70" s="27">
        <v>8.1903199005006321E-3</v>
      </c>
      <c r="E70" s="27">
        <v>1.4177854967848496E-2</v>
      </c>
      <c r="F70" s="27">
        <v>1.7489805066366919</v>
      </c>
      <c r="G70" s="44">
        <v>0.99144302445918664</v>
      </c>
      <c r="H70" s="4">
        <v>56.311699580577923</v>
      </c>
      <c r="I70" s="2">
        <v>1.238943620770822</v>
      </c>
      <c r="J70" s="72">
        <v>70.889274839242489</v>
      </c>
      <c r="K70" s="72">
        <v>40.951599502503164</v>
      </c>
      <c r="L70" s="4">
        <v>2178.5195990256061</v>
      </c>
      <c r="M70" s="4">
        <v>698.16153368144842</v>
      </c>
      <c r="N70" s="22">
        <v>0.32047521353203229</v>
      </c>
      <c r="O70" s="10"/>
      <c r="P70" s="80">
        <v>4559.6784353256226</v>
      </c>
      <c r="Q70" s="80">
        <v>0.21456974301313911</v>
      </c>
      <c r="R70" s="3"/>
      <c r="S70" s="73">
        <v>0.6237736635448109</v>
      </c>
      <c r="T70" s="74">
        <v>1.4702461203606272E-2</v>
      </c>
      <c r="U70" s="75">
        <v>4.3365928372363739E-4</v>
      </c>
      <c r="V70" s="52">
        <v>3.6006485427401853</v>
      </c>
      <c r="W70" s="27">
        <v>0.69681954009635372</v>
      </c>
      <c r="X70" s="27"/>
      <c r="Y70" s="27">
        <v>1.0012527848812218</v>
      </c>
      <c r="Z70" s="27">
        <v>4.0999173584126474E-3</v>
      </c>
      <c r="AA70" s="77"/>
      <c r="AB70" s="2">
        <v>4.6223097617073865</v>
      </c>
      <c r="AC70" s="2">
        <v>5.4545989988298398E-3</v>
      </c>
      <c r="AE70" s="26"/>
    </row>
    <row r="71" spans="1:31" x14ac:dyDescent="0.15">
      <c r="A71" t="s">
        <v>84</v>
      </c>
      <c r="C71" s="5">
        <v>5</v>
      </c>
      <c r="D71" s="27">
        <v>8.0596854064187429E-3</v>
      </c>
      <c r="E71" s="27">
        <v>1.3994227096534747E-2</v>
      </c>
      <c r="F71" s="27">
        <v>1.728090430862786</v>
      </c>
      <c r="G71" s="81">
        <v>0.99205638538973617</v>
      </c>
      <c r="H71" s="4">
        <v>60.704428157366316</v>
      </c>
      <c r="I71" s="2">
        <v>1.1358403972896083</v>
      </c>
      <c r="J71" s="72">
        <v>69.971135482673745</v>
      </c>
      <c r="K71" s="72">
        <v>40.298427032093713</v>
      </c>
      <c r="L71" s="4">
        <v>2346.0722933475809</v>
      </c>
      <c r="M71" s="4">
        <v>750.43620274726493</v>
      </c>
      <c r="N71" s="22">
        <v>0.31986917235038698</v>
      </c>
      <c r="O71" s="10"/>
      <c r="P71" s="80">
        <v>4559.6593618392944</v>
      </c>
      <c r="Q71" s="80">
        <v>0.19501618258964817</v>
      </c>
      <c r="R71" s="3"/>
      <c r="S71" s="73">
        <v>0.62363340431680392</v>
      </c>
      <c r="T71" s="74">
        <v>1.3381298258888036E-2</v>
      </c>
      <c r="U71" s="75">
        <v>4.0053860560088333E-4</v>
      </c>
      <c r="V71" s="52">
        <v>3.9467179894598643</v>
      </c>
      <c r="W71" s="27">
        <v>0.77607502212752422</v>
      </c>
      <c r="X71" s="27"/>
      <c r="Y71" s="27">
        <v>1.0006241936952749</v>
      </c>
      <c r="Z71" s="27">
        <v>5.0889087127535659E-3</v>
      </c>
      <c r="AA71" s="27"/>
      <c r="AB71" s="2">
        <v>12.162808304255606</v>
      </c>
      <c r="AC71" s="2">
        <v>2.3112503489050133E-2</v>
      </c>
      <c r="AE71" s="26"/>
    </row>
    <row r="72" spans="1:31" x14ac:dyDescent="0.15">
      <c r="A72" t="s">
        <v>85</v>
      </c>
      <c r="C72" s="5">
        <v>5</v>
      </c>
      <c r="D72" s="27">
        <v>8.054415082157259E-3</v>
      </c>
      <c r="E72" s="27">
        <v>1.3991676928230936E-2</v>
      </c>
      <c r="F72" s="27">
        <v>1.7278603553702312</v>
      </c>
      <c r="G72" s="81">
        <v>0.99208280678689986</v>
      </c>
      <c r="H72" s="4">
        <v>60.908632162279325</v>
      </c>
      <c r="I72" s="2">
        <v>1.1318876066074843</v>
      </c>
      <c r="J72" s="72">
        <v>69.95838464115468</v>
      </c>
      <c r="K72" s="72">
        <v>40.2720754107863</v>
      </c>
      <c r="L72" s="4">
        <v>2353.8738523494426</v>
      </c>
      <c r="M72" s="4">
        <v>752.85227009429298</v>
      </c>
      <c r="N72" s="22">
        <v>0.31983543610158122</v>
      </c>
      <c r="O72" s="10"/>
      <c r="P72" s="80">
        <v>4559.6534013748169</v>
      </c>
      <c r="Q72" s="80">
        <v>0.19503759556610015</v>
      </c>
      <c r="R72" s="3"/>
      <c r="S72" s="73">
        <v>0.62362507197444694</v>
      </c>
      <c r="T72" s="74">
        <v>1.3383024608530959E-2</v>
      </c>
      <c r="U72" s="75">
        <v>3.9912112747175603E-4</v>
      </c>
      <c r="V72" s="52">
        <v>3.9589646284879003</v>
      </c>
      <c r="W72" s="27">
        <v>0.77635093478688599</v>
      </c>
      <c r="X72" s="27"/>
      <c r="Y72" s="27">
        <v>1.0006494990201391</v>
      </c>
      <c r="Z72" s="27">
        <v>7.6722702737837016E-3</v>
      </c>
      <c r="AA72" s="27"/>
      <c r="AB72" s="2">
        <v>14.362825107957441</v>
      </c>
      <c r="AC72" s="2">
        <v>3.8193669742133535E-2</v>
      </c>
      <c r="AE72" s="26"/>
    </row>
    <row r="73" spans="1:31" x14ac:dyDescent="0.15">
      <c r="A73" t="s">
        <v>86</v>
      </c>
      <c r="C73" s="5">
        <v>5</v>
      </c>
      <c r="D73" s="27">
        <v>8.0700254231639186E-3</v>
      </c>
      <c r="E73" s="27">
        <v>1.4007851179255692E-2</v>
      </c>
      <c r="F73" s="27">
        <v>1.7287478372350997</v>
      </c>
      <c r="G73" s="81">
        <v>0.99184001661963628</v>
      </c>
      <c r="H73" s="4">
        <v>59.093236662169822</v>
      </c>
      <c r="I73" s="2">
        <v>1.1674289352405876</v>
      </c>
      <c r="J73" s="72">
        <v>70.039255896278462</v>
      </c>
      <c r="K73" s="72">
        <v>40.350127115819589</v>
      </c>
      <c r="L73" s="4">
        <v>2284.0731920226708</v>
      </c>
      <c r="M73" s="4">
        <v>731.87541024425525</v>
      </c>
      <c r="N73" s="22">
        <v>0.32042555063489003</v>
      </c>
      <c r="O73" s="10"/>
      <c r="P73" s="80">
        <v>4559.9192380905151</v>
      </c>
      <c r="Q73" s="80">
        <v>0.27082192203207106</v>
      </c>
      <c r="R73" s="3"/>
      <c r="S73" s="73">
        <v>0.62379021594970452</v>
      </c>
      <c r="T73" s="74">
        <v>1.8539380690606476E-2</v>
      </c>
      <c r="U73" s="75">
        <v>4.121292980611469E-4</v>
      </c>
      <c r="V73" s="52">
        <v>3.8722202854724346</v>
      </c>
      <c r="W73" s="27">
        <v>0.55228140288369465</v>
      </c>
      <c r="X73" s="27"/>
      <c r="Y73" s="27">
        <v>1.0009446858978015</v>
      </c>
      <c r="Z73" s="27">
        <v>1.2150880917352305E-2</v>
      </c>
      <c r="AA73" s="27"/>
      <c r="AB73" s="2">
        <v>2.0668239854343082</v>
      </c>
      <c r="AC73" s="2">
        <v>3.4546413045563357E-2</v>
      </c>
      <c r="AE73" s="26"/>
    </row>
    <row r="74" spans="1:31" x14ac:dyDescent="0.15">
      <c r="A74" t="s">
        <v>87</v>
      </c>
      <c r="C74" s="5">
        <v>5</v>
      </c>
      <c r="D74" s="27">
        <v>8.0580445642520326E-3</v>
      </c>
      <c r="E74" s="27">
        <v>1.3999037267527836E-2</v>
      </c>
      <c r="F74" s="27">
        <v>1.7283619766906557</v>
      </c>
      <c r="G74" s="81">
        <v>0.99199485655596109</v>
      </c>
      <c r="H74" s="4">
        <v>60.238517145534637</v>
      </c>
      <c r="I74" s="2">
        <v>1.1448753971867978</v>
      </c>
      <c r="J74" s="72">
        <v>69.995186337639183</v>
      </c>
      <c r="K74" s="72">
        <v>40.290222821260166</v>
      </c>
      <c r="L74" s="4">
        <v>2328.1021224731112</v>
      </c>
      <c r="M74" s="4">
        <v>745.00738564135759</v>
      </c>
      <c r="N74" s="22">
        <v>0.32000631692648707</v>
      </c>
      <c r="O74" s="10"/>
      <c r="P74" s="80">
        <v>4559.8644018173218</v>
      </c>
      <c r="Q74" s="80">
        <v>0.21927095918314249</v>
      </c>
      <c r="R74" s="3"/>
      <c r="S74" s="73">
        <v>0.62373410060635637</v>
      </c>
      <c r="T74" s="74">
        <v>1.5031043434190377E-2</v>
      </c>
      <c r="U74" s="75">
        <v>4.0383584314328225E-4</v>
      </c>
      <c r="V74" s="52">
        <v>3.9201091074031087</v>
      </c>
      <c r="W74" s="27">
        <v>0.6891062324924726</v>
      </c>
      <c r="X74" s="27"/>
      <c r="Y74" s="27">
        <v>1.000762335629007</v>
      </c>
      <c r="Z74" s="27">
        <v>3.6069484236741917E-3</v>
      </c>
      <c r="AA74" s="27"/>
      <c r="AB74" s="2">
        <v>4.8560819246460083</v>
      </c>
      <c r="AC74" s="2">
        <v>4.8197274981609362E-2</v>
      </c>
      <c r="AE74" s="26"/>
    </row>
    <row r="75" spans="1:31" x14ac:dyDescent="0.15">
      <c r="A75" t="s">
        <v>88</v>
      </c>
      <c r="C75" s="5">
        <v>5</v>
      </c>
      <c r="D75" s="27">
        <v>8.6021101812367735E-3</v>
      </c>
      <c r="E75" s="27">
        <v>1.4903968507251467E-2</v>
      </c>
      <c r="F75" s="27">
        <v>1.8380153110408866</v>
      </c>
      <c r="G75" s="44">
        <v>0.99113755397440984</v>
      </c>
      <c r="H75" s="4">
        <v>54.341733814745261</v>
      </c>
      <c r="I75" s="2">
        <v>1.348756419123188</v>
      </c>
      <c r="J75" s="72">
        <v>74.519842536257329</v>
      </c>
      <c r="K75" s="72">
        <v>43.010550906183866</v>
      </c>
      <c r="L75" s="4">
        <v>2103.9614249485498</v>
      </c>
      <c r="M75" s="4">
        <v>673.97553564506347</v>
      </c>
      <c r="N75" s="22">
        <v>0.32033645087459001</v>
      </c>
      <c r="O75" s="10"/>
      <c r="P75" s="80">
        <v>4559.747576713562</v>
      </c>
      <c r="Q75" s="80">
        <v>0.27199897093157083</v>
      </c>
      <c r="R75" s="3"/>
      <c r="S75" s="73">
        <v>0.62387325672122507</v>
      </c>
      <c r="T75" s="74">
        <v>1.8599612358605383E-2</v>
      </c>
      <c r="U75" s="75">
        <v>4.5116965824957818E-4</v>
      </c>
      <c r="V75" s="52">
        <v>3.5715605276481934</v>
      </c>
      <c r="W75" s="27">
        <v>0.48076269182279802</v>
      </c>
      <c r="X75" s="27"/>
      <c r="Y75" s="27">
        <v>1.000676786149356</v>
      </c>
      <c r="Z75" s="27">
        <v>1.12313979618588E-2</v>
      </c>
      <c r="AA75" s="77"/>
      <c r="AB75" s="78">
        <v>2.7663450694977421</v>
      </c>
      <c r="AC75" s="78">
        <v>3.7790336896176564E-2</v>
      </c>
      <c r="AE75" s="26"/>
    </row>
    <row r="76" spans="1:31" x14ac:dyDescent="0.15">
      <c r="A76" t="s">
        <v>89</v>
      </c>
      <c r="C76" s="5">
        <v>5</v>
      </c>
      <c r="D76" s="27">
        <v>8.6000023967322883E-3</v>
      </c>
      <c r="E76" s="27">
        <v>1.4909975459368405E-2</v>
      </c>
      <c r="F76" s="27">
        <v>1.8405908740798522</v>
      </c>
      <c r="G76" s="44">
        <v>0.9919388047843648</v>
      </c>
      <c r="H76" s="4">
        <v>59.82335243741187</v>
      </c>
      <c r="I76" s="2">
        <v>1.2276976296865219</v>
      </c>
      <c r="J76" s="72">
        <v>74.549877296842027</v>
      </c>
      <c r="K76" s="72">
        <v>43.000011983661445</v>
      </c>
      <c r="L76" s="4">
        <v>2312.4374339386732</v>
      </c>
      <c r="M76" s="4">
        <v>740.26718108847865</v>
      </c>
      <c r="N76" s="22">
        <v>0.32012419891837424</v>
      </c>
      <c r="O76" s="10"/>
      <c r="P76" s="80">
        <v>4559.8870515823364</v>
      </c>
      <c r="Q76" s="80">
        <v>0.1948551604252679</v>
      </c>
      <c r="R76" s="3"/>
      <c r="S76" s="73">
        <v>0.62376140208565301</v>
      </c>
      <c r="T76" s="74">
        <v>1.3361841091100965E-2</v>
      </c>
      <c r="U76" s="75">
        <v>4.0831579480975092E-4</v>
      </c>
      <c r="V76" s="52">
        <v>3.6355227218788291</v>
      </c>
      <c r="W76" s="27">
        <v>0.72842707936210171</v>
      </c>
      <c r="X76" s="27"/>
      <c r="Y76" s="27">
        <v>1.0007905713239522</v>
      </c>
      <c r="Z76" s="27">
        <v>3.198613620440612E-3</v>
      </c>
      <c r="AA76" s="77"/>
      <c r="AB76" s="78">
        <v>8.3520969342628604</v>
      </c>
      <c r="AC76" s="78">
        <v>8.1778523297135794E-2</v>
      </c>
      <c r="AE76" s="26"/>
    </row>
    <row r="77" spans="1:31" x14ac:dyDescent="0.15">
      <c r="A77" t="s">
        <v>90</v>
      </c>
      <c r="C77" s="5">
        <v>5</v>
      </c>
      <c r="D77" s="27">
        <v>8.621016789836412E-3</v>
      </c>
      <c r="E77" s="27">
        <v>1.4912877993249914E-2</v>
      </c>
      <c r="F77" s="27">
        <v>1.840732975765164</v>
      </c>
      <c r="G77" s="44">
        <v>0.99191138165933823</v>
      </c>
      <c r="H77" s="4">
        <v>59.622881654249412</v>
      </c>
      <c r="I77" s="2">
        <v>1.2319972092503697</v>
      </c>
      <c r="J77" s="72">
        <v>74.564389966249578</v>
      </c>
      <c r="K77" s="72">
        <v>43.10508394918206</v>
      </c>
      <c r="L77" s="4">
        <v>2304.6226577590446</v>
      </c>
      <c r="M77" s="4">
        <v>738.0173255567704</v>
      </c>
      <c r="N77" s="22">
        <v>0.3202334764314082</v>
      </c>
      <c r="O77" s="10"/>
      <c r="P77" s="80">
        <v>4560.0217580795288</v>
      </c>
      <c r="Q77" s="80">
        <v>0.21568539730560596</v>
      </c>
      <c r="R77" s="3"/>
      <c r="S77" s="73">
        <v>0.62382451856231236</v>
      </c>
      <c r="T77" s="74">
        <v>1.4779152643874232E-2</v>
      </c>
      <c r="U77" s="75">
        <v>4.0978533580739352E-4</v>
      </c>
      <c r="V77" s="52">
        <v>3.6295457056083338</v>
      </c>
      <c r="W77" s="27">
        <v>0.65629519568399652</v>
      </c>
      <c r="X77" s="27"/>
      <c r="Y77" s="27">
        <v>1.0007440192651467</v>
      </c>
      <c r="Z77" s="27">
        <v>4.7045126824470651E-3</v>
      </c>
      <c r="AA77" s="77"/>
      <c r="AB77" s="78">
        <v>3.9104006035438204</v>
      </c>
      <c r="AC77" s="78">
        <v>9.8829656838185839E-3</v>
      </c>
      <c r="AE77" s="26"/>
    </row>
    <row r="78" spans="1:31" x14ac:dyDescent="0.15">
      <c r="A78" t="s">
        <v>91</v>
      </c>
      <c r="C78" s="5">
        <v>5</v>
      </c>
      <c r="D78" s="27">
        <v>9.0376142252460989E-3</v>
      </c>
      <c r="E78" s="27">
        <v>1.5678701331684804E-2</v>
      </c>
      <c r="F78" s="27">
        <v>1.9350162223416887</v>
      </c>
      <c r="G78" s="44">
        <v>0.9918112046238815</v>
      </c>
      <c r="H78" s="4">
        <v>58.887842208890341</v>
      </c>
      <c r="I78" s="2">
        <v>1.3111618388346322</v>
      </c>
      <c r="J78" s="72">
        <v>78.39350665842403</v>
      </c>
      <c r="K78" s="72">
        <v>45.188071126230497</v>
      </c>
      <c r="L78" s="4">
        <v>2276.8577448677975</v>
      </c>
      <c r="M78" s="4">
        <v>729.25940591996232</v>
      </c>
      <c r="N78" s="22">
        <v>0.32029203737640877</v>
      </c>
      <c r="O78" s="10"/>
      <c r="P78" s="80">
        <v>4559.9371194839478</v>
      </c>
      <c r="Q78" s="80">
        <v>0.19869652663620524</v>
      </c>
      <c r="R78" s="3"/>
      <c r="S78" s="73">
        <v>0.62381470713083575</v>
      </c>
      <c r="T78" s="74">
        <v>1.3616444036087026E-2</v>
      </c>
      <c r="U78" s="75">
        <v>4.1625706755363994E-4</v>
      </c>
      <c r="V78" s="52">
        <v>3.4128825999189751</v>
      </c>
      <c r="W78" s="27">
        <v>0.67507670537800057</v>
      </c>
      <c r="X78" s="27"/>
      <c r="Y78" s="27">
        <v>1.000778930433379</v>
      </c>
      <c r="Z78" s="27">
        <v>3.1863439023150412E-3</v>
      </c>
      <c r="AA78" s="77"/>
      <c r="AB78" s="2">
        <v>5.5725188037135185</v>
      </c>
      <c r="AC78" s="2">
        <v>0.10624265829090682</v>
      </c>
      <c r="AE78" s="26"/>
    </row>
    <row r="79" spans="1:31" x14ac:dyDescent="0.15">
      <c r="A79" t="s">
        <v>92</v>
      </c>
      <c r="C79" s="5">
        <v>5</v>
      </c>
      <c r="D79" s="27">
        <v>9.0285343408786981E-3</v>
      </c>
      <c r="E79" s="27">
        <v>1.5698858126218396E-2</v>
      </c>
      <c r="F79" s="27">
        <v>1.935407306405849</v>
      </c>
      <c r="G79" s="44">
        <v>0.9912717657479696</v>
      </c>
      <c r="H79" s="4">
        <v>55.221364747265632</v>
      </c>
      <c r="I79" s="2">
        <v>1.398463018387492</v>
      </c>
      <c r="J79" s="72">
        <v>78.494290631091985</v>
      </c>
      <c r="K79" s="72">
        <v>45.142671704393493</v>
      </c>
      <c r="L79" s="4">
        <v>2136.5297304899163</v>
      </c>
      <c r="M79" s="4">
        <v>686.25950604723789</v>
      </c>
      <c r="N79" s="22">
        <v>0.32120288159522842</v>
      </c>
      <c r="O79" s="10"/>
      <c r="P79" s="80">
        <v>4559.9073171615601</v>
      </c>
      <c r="Q79" s="80">
        <v>0.2006683015450858</v>
      </c>
      <c r="R79" s="3"/>
      <c r="S79" s="73">
        <v>0.62391716412485365</v>
      </c>
      <c r="T79" s="74">
        <v>1.3743821334924846E-2</v>
      </c>
      <c r="U79" s="75">
        <v>4.45132885461337E-4</v>
      </c>
      <c r="V79" s="52">
        <v>3.1669927583307382</v>
      </c>
      <c r="W79" s="27">
        <v>0.67280851280645981</v>
      </c>
      <c r="X79" s="27"/>
      <c r="Y79" s="27">
        <v>1.0008122039066989</v>
      </c>
      <c r="Z79" s="27">
        <v>3.9697582681405682E-3</v>
      </c>
      <c r="AA79" s="77"/>
      <c r="AB79" s="78">
        <v>6.1337055487748193</v>
      </c>
      <c r="AC79" s="78">
        <v>4.3959376361203033E-10</v>
      </c>
      <c r="AE79" s="26"/>
    </row>
    <row r="80" spans="1:31" x14ac:dyDescent="0.15">
      <c r="A80" t="s">
        <v>93</v>
      </c>
      <c r="C80" s="5">
        <v>5</v>
      </c>
      <c r="D80" s="27">
        <v>9.0273801808238192E-3</v>
      </c>
      <c r="E80" s="27">
        <v>1.5683315492052839E-2</v>
      </c>
      <c r="F80" s="27">
        <v>1.9351258816017567</v>
      </c>
      <c r="G80" s="44">
        <v>0.99165532176535653</v>
      </c>
      <c r="H80" s="4">
        <v>57.77527585769441</v>
      </c>
      <c r="I80" s="2">
        <v>1.336373803016041</v>
      </c>
      <c r="J80" s="72">
        <v>78.416577460264207</v>
      </c>
      <c r="K80" s="72">
        <v>45.136900904119095</v>
      </c>
      <c r="L80" s="4">
        <v>2234.4483579088787</v>
      </c>
      <c r="M80" s="4">
        <v>715.96934119576758</v>
      </c>
      <c r="N80" s="22">
        <v>0.32042331104300464</v>
      </c>
      <c r="O80" s="10"/>
      <c r="P80" s="80">
        <v>4559.8965883255005</v>
      </c>
      <c r="Q80" s="80">
        <v>0.20895662329110912</v>
      </c>
      <c r="R80" s="3"/>
      <c r="S80" s="73">
        <v>0.62383070343043223</v>
      </c>
      <c r="T80" s="74">
        <v>1.431259314714391E-2</v>
      </c>
      <c r="U80" s="75">
        <v>4.2460134218507339E-4</v>
      </c>
      <c r="V80" s="52">
        <v>3.3312493270402399</v>
      </c>
      <c r="W80" s="27">
        <v>0.64441563023469839</v>
      </c>
      <c r="X80" s="27"/>
      <c r="Y80" s="27">
        <v>1.0006735467152725</v>
      </c>
      <c r="Z80" s="27">
        <v>4.9759292877866231E-3</v>
      </c>
      <c r="AA80" s="77"/>
      <c r="AB80" s="78">
        <v>3.2844277818671457</v>
      </c>
      <c r="AC80" s="78">
        <v>2.2670813282759963E-2</v>
      </c>
      <c r="AE80" s="26"/>
    </row>
    <row r="81" spans="1:31" s="82" customFormat="1" x14ac:dyDescent="0.15">
      <c r="A81" s="82" t="s">
        <v>94</v>
      </c>
      <c r="C81" s="83">
        <v>7</v>
      </c>
      <c r="D81" s="84">
        <v>8.5860247605840465E-3</v>
      </c>
      <c r="E81" s="84">
        <v>1.4913320615345121E-2</v>
      </c>
      <c r="F81" s="84">
        <v>2.5778164971896493</v>
      </c>
      <c r="G81" s="85">
        <v>0.99194283777962389</v>
      </c>
      <c r="H81" s="86">
        <v>59.868899608467103</v>
      </c>
      <c r="I81" s="90">
        <v>1.7178793307136451</v>
      </c>
      <c r="J81" s="87">
        <v>104.39324430741586</v>
      </c>
      <c r="K81" s="87">
        <v>60.102173324088326</v>
      </c>
      <c r="L81" s="86">
        <v>2315.6611633339498</v>
      </c>
      <c r="M81" s="86">
        <v>740.66508998526228</v>
      </c>
      <c r="N81" s="88">
        <v>0.31985037436085734</v>
      </c>
      <c r="O81" s="89"/>
      <c r="P81" s="97">
        <v>4559.8405599594116</v>
      </c>
      <c r="Q81" s="97">
        <v>0.2661844861741009</v>
      </c>
      <c r="R81" s="91"/>
      <c r="S81" s="92">
        <v>0.62376674664660581</v>
      </c>
      <c r="T81" s="93">
        <v>1.8199766111960378E-2</v>
      </c>
      <c r="U81" s="94">
        <v>4.14616056586959E-4</v>
      </c>
      <c r="V81" s="98">
        <v>2.7776025376935136</v>
      </c>
      <c r="W81" s="84">
        <v>0.38073080585902924</v>
      </c>
      <c r="X81" s="84"/>
      <c r="Y81" s="84">
        <v>1.0019613744415781</v>
      </c>
      <c r="Z81" s="84">
        <v>3.0330279277140195E-3</v>
      </c>
      <c r="AA81" s="84"/>
      <c r="AB81" s="90">
        <v>3.0798244118850189</v>
      </c>
      <c r="AC81" s="90">
        <v>9.6114725760408238E-3</v>
      </c>
      <c r="AE81" s="99"/>
    </row>
    <row r="82" spans="1:31" x14ac:dyDescent="0.15">
      <c r="A82" t="s">
        <v>95</v>
      </c>
      <c r="C82" s="5">
        <v>7</v>
      </c>
      <c r="D82" s="27">
        <v>8.5860247605840465E-3</v>
      </c>
      <c r="E82" s="27">
        <v>1.4899084168337363E-2</v>
      </c>
      <c r="F82" s="27">
        <v>2.57560540313714</v>
      </c>
      <c r="G82" s="44">
        <v>0.99200486592621262</v>
      </c>
      <c r="H82" s="4">
        <v>60.3384804894566</v>
      </c>
      <c r="I82" s="2">
        <v>1.7031004342022025</v>
      </c>
      <c r="J82" s="72">
        <v>104.29358917836154</v>
      </c>
      <c r="K82" s="72">
        <v>60.102173324088326</v>
      </c>
      <c r="L82" s="4">
        <v>2333.5813343921654</v>
      </c>
      <c r="M82" s="4">
        <v>746.49186137786694</v>
      </c>
      <c r="N82" s="22">
        <v>0.31989108345019729</v>
      </c>
      <c r="O82" s="10"/>
      <c r="P82" s="80">
        <v>4559.6259832382202</v>
      </c>
      <c r="Q82" s="80">
        <v>0.15857701941859978</v>
      </c>
      <c r="R82" s="3"/>
      <c r="S82" s="73">
        <v>0.62366218018906572</v>
      </c>
      <c r="T82" s="74">
        <v>1.0866220351844567E-2</v>
      </c>
      <c r="U82" s="75">
        <v>4.112829413609084E-4</v>
      </c>
      <c r="V82" s="52">
        <v>2.7674563668300731</v>
      </c>
      <c r="W82" s="27">
        <v>0.64359656884308702</v>
      </c>
      <c r="X82" s="27"/>
      <c r="Y82" s="27">
        <v>1.0004549398641016</v>
      </c>
      <c r="Z82" s="27">
        <v>4.7011285001566606E-3</v>
      </c>
      <c r="AA82" s="27"/>
      <c r="AB82" s="2">
        <v>6.868499187311139</v>
      </c>
      <c r="AC82" s="2">
        <v>9.6114725760408238E-3</v>
      </c>
      <c r="AE82" s="26"/>
    </row>
    <row r="83" spans="1:31" x14ac:dyDescent="0.15">
      <c r="C83" s="5"/>
      <c r="D83" s="27"/>
      <c r="E83" s="27"/>
      <c r="F83" s="27"/>
      <c r="G83" s="44"/>
      <c r="H83" s="4"/>
      <c r="I83" s="2"/>
      <c r="J83" s="5"/>
      <c r="K83" s="5"/>
      <c r="L83" s="4"/>
      <c r="M83" s="4"/>
      <c r="N83" s="2"/>
      <c r="O83" s="10"/>
      <c r="P83" s="2"/>
      <c r="Q83" s="2"/>
      <c r="R83" s="3"/>
      <c r="S83" s="6"/>
      <c r="T83" s="27"/>
      <c r="U83" s="22"/>
      <c r="V83" s="27"/>
      <c r="W83" s="27"/>
      <c r="X83" s="27"/>
      <c r="Y83" s="27"/>
      <c r="Z83" s="27"/>
      <c r="AA83" s="77"/>
      <c r="AB83" s="78"/>
      <c r="AC83" s="78"/>
    </row>
    <row r="84" spans="1:31" x14ac:dyDescent="0.15">
      <c r="A84" s="1" t="s">
        <v>40</v>
      </c>
      <c r="C84" s="5"/>
      <c r="D84" s="27"/>
      <c r="E84" s="27"/>
      <c r="F84" s="27"/>
      <c r="G84" s="44"/>
      <c r="H84" s="4"/>
      <c r="I84" s="2"/>
      <c r="J84" s="5"/>
      <c r="K84" s="5"/>
      <c r="L84" s="4">
        <f t="shared" ref="L84:P84" si="23">AVERAGE(L63:L82)</f>
        <v>2271.7273067403685</v>
      </c>
      <c r="M84" s="3">
        <f t="shared" si="23"/>
        <v>727.35195299810789</v>
      </c>
      <c r="N84" s="22">
        <f t="shared" si="23"/>
        <v>0.32018449506442803</v>
      </c>
      <c r="O84" s="10"/>
      <c r="P84" s="2">
        <f t="shared" si="23"/>
        <v>4559.7577095031738</v>
      </c>
      <c r="Q84" s="2"/>
      <c r="R84" s="3"/>
      <c r="S84" s="6">
        <f>AVERAGE(S63:S82)</f>
        <v>0.62374050453390495</v>
      </c>
      <c r="T84" s="4">
        <f>COUNT(T63:T82)</f>
        <v>20</v>
      </c>
      <c r="U84" s="6">
        <f>AVERAGE(U63:U82)</f>
        <v>4.1687874094570819E-4</v>
      </c>
      <c r="V84" s="27"/>
      <c r="W84" s="27"/>
      <c r="X84" s="27"/>
      <c r="Y84" s="27"/>
      <c r="Z84" s="27"/>
      <c r="AA84" s="77"/>
      <c r="AB84" s="78"/>
      <c r="AC84" s="78"/>
    </row>
    <row r="85" spans="1:31" x14ac:dyDescent="0.15">
      <c r="A85" s="1" t="s">
        <v>41</v>
      </c>
      <c r="C85" s="5"/>
      <c r="D85" s="27"/>
      <c r="E85" s="27"/>
      <c r="F85" s="27"/>
      <c r="G85" s="44"/>
      <c r="H85" s="4"/>
      <c r="I85" s="2"/>
      <c r="J85" s="5"/>
      <c r="K85" s="5"/>
      <c r="L85" s="4">
        <f t="shared" ref="L85:P85" si="24">$U$1*STDEV(L71:L81)</f>
        <v>165.05742809075301</v>
      </c>
      <c r="M85" s="3">
        <f t="shared" si="24"/>
        <v>51.546862417617859</v>
      </c>
      <c r="N85" s="22">
        <f t="shared" si="24"/>
        <v>7.8181475543015997E-4</v>
      </c>
      <c r="O85" s="10"/>
      <c r="P85" s="2">
        <f t="shared" si="24"/>
        <v>0.23192403256863839</v>
      </c>
      <c r="Q85" s="2"/>
      <c r="R85" s="3"/>
      <c r="S85" s="6">
        <f>$U$1*STDEV(S71:S81)</f>
        <v>1.8054017313508993E-4</v>
      </c>
      <c r="U85" s="6">
        <f>$U$1*STDEV(U71:U81)</f>
        <v>3.428092037181008E-5</v>
      </c>
      <c r="V85" s="27"/>
      <c r="W85" s="27"/>
      <c r="X85" s="27"/>
      <c r="Y85" s="27"/>
      <c r="Z85" s="27"/>
      <c r="AA85" s="77"/>
      <c r="AB85" s="78"/>
      <c r="AC85" s="78"/>
    </row>
    <row r="86" spans="1:31" x14ac:dyDescent="0.15">
      <c r="A86" s="1" t="s">
        <v>42</v>
      </c>
      <c r="C86" s="5"/>
      <c r="D86" s="27"/>
      <c r="E86" s="27"/>
      <c r="F86" s="27"/>
      <c r="G86" s="44"/>
      <c r="H86" s="4"/>
      <c r="I86" s="2"/>
      <c r="J86" s="5"/>
      <c r="K86" s="5"/>
      <c r="L86" s="3">
        <f t="shared" ref="L86:P86" si="25">(L85/L84)*100</f>
        <v>7.2657236456601311</v>
      </c>
      <c r="M86" s="3">
        <f t="shared" si="25"/>
        <v>7.0869215659825073</v>
      </c>
      <c r="N86" s="2">
        <f t="shared" si="25"/>
        <v>0.2441763319216447</v>
      </c>
      <c r="O86" s="10"/>
      <c r="P86" s="27">
        <f t="shared" si="25"/>
        <v>5.0863236019158698E-3</v>
      </c>
      <c r="Q86" s="2"/>
      <c r="R86" s="3"/>
      <c r="S86" s="27">
        <f>(S85/S84)*100</f>
        <v>2.8944756965879587E-2</v>
      </c>
      <c r="U86" s="27">
        <f>(U85/U84)*100</f>
        <v>8.2232354410882813</v>
      </c>
      <c r="V86" s="27"/>
      <c r="W86" s="27"/>
      <c r="X86" s="27"/>
      <c r="Y86" s="27"/>
      <c r="Z86" s="27"/>
      <c r="AA86" s="77"/>
      <c r="AB86" s="78"/>
      <c r="AC86" s="78"/>
    </row>
    <row r="87" spans="1:31" x14ac:dyDescent="0.15">
      <c r="C87" s="5"/>
      <c r="D87" s="27"/>
      <c r="E87" s="27"/>
      <c r="F87" s="27"/>
      <c r="G87" s="44"/>
      <c r="H87" s="4"/>
      <c r="I87" s="2"/>
      <c r="J87" s="5"/>
      <c r="K87" s="5"/>
      <c r="L87" s="4"/>
      <c r="M87" s="4"/>
      <c r="N87" s="2"/>
      <c r="O87" s="10"/>
      <c r="P87" s="2"/>
      <c r="Q87" s="2"/>
      <c r="R87" s="3"/>
      <c r="S87" s="6"/>
      <c r="T87" s="27"/>
      <c r="U87" s="22"/>
      <c r="V87" s="27"/>
      <c r="W87" s="27"/>
      <c r="X87" s="27"/>
      <c r="Y87" s="27"/>
      <c r="Z87" s="27"/>
      <c r="AA87" s="77"/>
      <c r="AB87" s="78"/>
      <c r="AC87" s="78"/>
    </row>
  </sheetData>
  <mergeCells count="3">
    <mergeCell ref="AB3:AC3"/>
    <mergeCell ref="D2:M2"/>
    <mergeCell ref="Y3:Z3"/>
  </mergeCells>
  <pageMargins left="0.70866141732283472" right="0.70866141732283472" top="0.74803149606299213" bottom="0.74803149606299213" header="0.31496062992125984" footer="0.31496062992125984"/>
  <pageSetup paperSize="9" scale="3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S2 Supp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 Amelin</dc:creator>
  <cp:lastModifiedBy>Yuri Amelin</cp:lastModifiedBy>
  <dcterms:created xsi:type="dcterms:W3CDTF">2026-01-03T01:37:19Z</dcterms:created>
  <dcterms:modified xsi:type="dcterms:W3CDTF">2026-01-22T09:49:09Z</dcterms:modified>
</cp:coreProperties>
</file>