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amann\AVOGADRO\Manuskripte\2025-07-04 AC Impact of reference in IDMS\NEW JOURNAL\Supp Inform\"/>
    </mc:Choice>
  </mc:AlternateContent>
  <xr:revisionPtr revIDLastSave="0" documentId="13_ncr:1_{BB27E8C4-4606-42B2-B2AA-793E7088E19E}" xr6:coauthVersionLast="47" xr6:coauthVersionMax="47" xr10:uidLastSave="{00000000-0000-0000-0000-000000000000}"/>
  <bookViews>
    <workbookView xWindow="38280" yWindow="-120" windowWidth="38640" windowHeight="21120" xr2:uid="{743D1576-4DEE-4A3E-8B16-B12573F4E239}"/>
  </bookViews>
  <sheets>
    <sheet name="Introduction" sheetId="4" r:id="rId1"/>
    <sheet name="Results Summary" sheetId="3" r:id="rId2"/>
  </sheets>
  <definedNames>
    <definedName name="_Hlk180743439" localSheetId="0">Introduction!$O$3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3" l="1"/>
  <c r="H46" i="3"/>
  <c r="G46" i="3"/>
  <c r="F46" i="3"/>
  <c r="E46" i="3"/>
  <c r="D46" i="3"/>
  <c r="I30" i="3"/>
  <c r="H30" i="3"/>
  <c r="G30" i="3"/>
  <c r="F30" i="3"/>
  <c r="E30" i="3"/>
  <c r="D30" i="3"/>
  <c r="L14" i="3"/>
  <c r="K14" i="3"/>
  <c r="I14" i="3"/>
  <c r="H14" i="3"/>
  <c r="G14" i="3"/>
  <c r="F14" i="3"/>
  <c r="E14" i="3"/>
  <c r="D14" i="3"/>
  <c r="H32" i="3" l="1"/>
  <c r="F32" i="3"/>
</calcChain>
</file>

<file path=xl/sharedStrings.xml><?xml version="1.0" encoding="utf-8"?>
<sst xmlns="http://schemas.openxmlformats.org/spreadsheetml/2006/main" count="88" uniqueCount="23">
  <si>
    <t>material</t>
  </si>
  <si>
    <t>ratio</t>
  </si>
  <si>
    <t>(mol/mol) / (V/V)</t>
  </si>
  <si>
    <t>seq</t>
  </si>
  <si>
    <t>SRM 981</t>
  </si>
  <si>
    <t>z_ref</t>
  </si>
  <si>
    <r>
      <rPr>
        <i/>
        <sz val="11"/>
        <color theme="1"/>
        <rFont val="Aptos Narrow"/>
        <family val="2"/>
        <scheme val="minor"/>
      </rPr>
      <t>u(K</t>
    </r>
    <r>
      <rPr>
        <vertAlign val="subscript"/>
        <sz val="11"/>
        <color theme="1"/>
        <rFont val="Aptos Narrow"/>
        <family val="2"/>
        <scheme val="minor"/>
      </rPr>
      <t>total,sol</t>
    </r>
    <r>
      <rPr>
        <sz val="11"/>
        <color theme="1"/>
        <rFont val="Aptos Narrow"/>
        <family val="2"/>
        <scheme val="minor"/>
      </rPr>
      <t>)</t>
    </r>
  </si>
  <si>
    <r>
      <rPr>
        <i/>
        <sz val="11"/>
        <color theme="1"/>
        <rFont val="Aptos Narrow"/>
        <family val="2"/>
        <scheme val="minor"/>
      </rPr>
      <t>u(K</t>
    </r>
    <r>
      <rPr>
        <vertAlign val="subscript"/>
        <sz val="11"/>
        <color theme="1"/>
        <rFont val="Aptos Narrow"/>
        <family val="2"/>
        <scheme val="minor"/>
      </rPr>
      <t>total,col</t>
    </r>
    <r>
      <rPr>
        <sz val="11"/>
        <color theme="1"/>
        <rFont val="Aptos Narrow"/>
        <family val="2"/>
        <scheme val="minor"/>
      </rPr>
      <t>)</t>
    </r>
  </si>
  <si>
    <r>
      <rPr>
        <i/>
        <sz val="11"/>
        <color theme="1"/>
        <rFont val="Aptos Narrow"/>
        <family val="2"/>
        <scheme val="minor"/>
      </rPr>
      <t>u(K</t>
    </r>
    <r>
      <rPr>
        <vertAlign val="subscript"/>
        <sz val="11"/>
        <color theme="1"/>
        <rFont val="Aptos Narrow"/>
        <family val="2"/>
        <scheme val="minor"/>
      </rPr>
      <t>total,dig,col</t>
    </r>
    <r>
      <rPr>
        <sz val="11"/>
        <color theme="1"/>
        <rFont val="Aptos Narrow"/>
        <family val="2"/>
        <scheme val="minor"/>
      </rPr>
      <t>)</t>
    </r>
  </si>
  <si>
    <t>average</t>
  </si>
  <si>
    <r>
      <rPr>
        <b/>
        <i/>
        <sz val="11"/>
        <color theme="1"/>
        <rFont val="Aptos Narrow"/>
        <family val="2"/>
        <scheme val="minor"/>
      </rPr>
      <t>K</t>
    </r>
    <r>
      <rPr>
        <b/>
        <vertAlign val="subscript"/>
        <sz val="11"/>
        <color theme="1"/>
        <rFont val="Aptos Narrow"/>
        <family val="2"/>
        <scheme val="minor"/>
      </rPr>
      <t>total,sol</t>
    </r>
  </si>
  <si>
    <r>
      <rPr>
        <b/>
        <i/>
        <sz val="11"/>
        <color theme="1"/>
        <rFont val="Aptos Narrow"/>
        <family val="2"/>
        <scheme val="minor"/>
      </rPr>
      <t>K</t>
    </r>
    <r>
      <rPr>
        <b/>
        <vertAlign val="subscript"/>
        <sz val="11"/>
        <color theme="1"/>
        <rFont val="Aptos Narrow"/>
        <family val="2"/>
        <scheme val="minor"/>
      </rPr>
      <t>total,col</t>
    </r>
  </si>
  <si>
    <r>
      <rPr>
        <b/>
        <i/>
        <sz val="11"/>
        <color theme="1"/>
        <rFont val="Aptos Narrow"/>
        <family val="2"/>
        <scheme val="minor"/>
      </rPr>
      <t>K</t>
    </r>
    <r>
      <rPr>
        <b/>
        <vertAlign val="subscript"/>
        <sz val="11"/>
        <color theme="1"/>
        <rFont val="Aptos Narrow"/>
        <family val="2"/>
        <scheme val="minor"/>
      </rPr>
      <t>total,dig, col</t>
    </r>
  </si>
  <si>
    <r>
      <rPr>
        <b/>
        <vertAlign val="superscript"/>
        <sz val="11"/>
        <color theme="1"/>
        <rFont val="Aptos Narrow"/>
        <family val="2"/>
        <scheme val="minor"/>
      </rPr>
      <t>204</t>
    </r>
    <r>
      <rPr>
        <b/>
        <sz val="11"/>
        <color theme="1"/>
        <rFont val="Aptos Narrow"/>
        <family val="2"/>
        <scheme val="minor"/>
      </rPr>
      <t>Pb/</t>
    </r>
    <r>
      <rPr>
        <b/>
        <vertAlign val="superscript"/>
        <sz val="11"/>
        <color theme="1"/>
        <rFont val="Aptos Narrow"/>
        <family val="2"/>
        <scheme val="minor"/>
      </rPr>
      <t>208</t>
    </r>
    <r>
      <rPr>
        <b/>
        <sz val="11"/>
        <color theme="1"/>
        <rFont val="Aptos Narrow"/>
        <family val="2"/>
        <scheme val="minor"/>
      </rPr>
      <t>Pb</t>
    </r>
  </si>
  <si>
    <r>
      <rPr>
        <b/>
        <vertAlign val="superscript"/>
        <sz val="11"/>
        <color theme="1"/>
        <rFont val="Aptos Narrow"/>
        <family val="2"/>
        <scheme val="minor"/>
      </rPr>
      <t>206</t>
    </r>
    <r>
      <rPr>
        <b/>
        <sz val="11"/>
        <color theme="1"/>
        <rFont val="Aptos Narrow"/>
        <family val="2"/>
        <scheme val="minor"/>
      </rPr>
      <t>Pb/</t>
    </r>
    <r>
      <rPr>
        <b/>
        <vertAlign val="superscript"/>
        <sz val="11"/>
        <color theme="1"/>
        <rFont val="Aptos Narrow"/>
        <family val="2"/>
        <scheme val="minor"/>
      </rPr>
      <t>208</t>
    </r>
    <r>
      <rPr>
        <b/>
        <sz val="11"/>
        <color theme="1"/>
        <rFont val="Aptos Narrow"/>
        <family val="2"/>
        <scheme val="minor"/>
      </rPr>
      <t>Pb</t>
    </r>
  </si>
  <si>
    <r>
      <rPr>
        <b/>
        <vertAlign val="superscript"/>
        <sz val="11"/>
        <color theme="1"/>
        <rFont val="Aptos Narrow"/>
        <family val="2"/>
        <scheme val="minor"/>
      </rPr>
      <t>207</t>
    </r>
    <r>
      <rPr>
        <b/>
        <sz val="11"/>
        <color theme="1"/>
        <rFont val="Aptos Narrow"/>
        <family val="2"/>
        <scheme val="minor"/>
      </rPr>
      <t>Pb/</t>
    </r>
    <r>
      <rPr>
        <b/>
        <vertAlign val="superscript"/>
        <sz val="11"/>
        <color theme="1"/>
        <rFont val="Aptos Narrow"/>
        <family val="2"/>
        <scheme val="minor"/>
      </rPr>
      <t>208</t>
    </r>
    <r>
      <rPr>
        <b/>
        <sz val="11"/>
        <color theme="1"/>
        <rFont val="Aptos Narrow"/>
        <family val="2"/>
        <scheme val="minor"/>
      </rPr>
      <t>Pb</t>
    </r>
  </si>
  <si>
    <t>z_14</t>
  </si>
  <si>
    <t>z_135</t>
  </si>
  <si>
    <r>
      <rPr>
        <i/>
        <sz val="11"/>
        <color theme="1"/>
        <rFont val="Aptos Narrow"/>
        <family val="2"/>
        <scheme val="minor"/>
      </rPr>
      <t>u_zref(K</t>
    </r>
    <r>
      <rPr>
        <vertAlign val="subscript"/>
        <sz val="11"/>
        <color theme="1"/>
        <rFont val="Aptos Narrow"/>
        <family val="2"/>
        <scheme val="minor"/>
      </rPr>
      <t>total,sol</t>
    </r>
    <r>
      <rPr>
        <sz val="11"/>
        <color theme="1"/>
        <rFont val="Aptos Narrow"/>
        <family val="2"/>
        <scheme val="minor"/>
      </rPr>
      <t>)</t>
    </r>
  </si>
  <si>
    <r>
      <rPr>
        <vertAlign val="superscript"/>
        <sz val="11"/>
        <color theme="1"/>
        <rFont val="Aptos Narrow"/>
        <family val="2"/>
        <scheme val="minor"/>
      </rPr>
      <t>204</t>
    </r>
    <r>
      <rPr>
        <sz val="11"/>
        <color theme="1"/>
        <rFont val="Aptos Narrow"/>
        <family val="2"/>
        <scheme val="minor"/>
      </rPr>
      <t>Pb/</t>
    </r>
    <r>
      <rPr>
        <vertAlign val="superscript"/>
        <sz val="11"/>
        <color theme="1"/>
        <rFont val="Aptos Narrow"/>
        <family val="2"/>
        <scheme val="minor"/>
      </rPr>
      <t>208</t>
    </r>
    <r>
      <rPr>
        <sz val="11"/>
        <color theme="1"/>
        <rFont val="Aptos Narrow"/>
        <family val="2"/>
        <scheme val="minor"/>
      </rPr>
      <t>Pb</t>
    </r>
  </si>
  <si>
    <t>A (2)</t>
  </si>
  <si>
    <t>B (3)</t>
  </si>
  <si>
    <t>C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</si>
</sst>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%"/>
    <numFmt numFmtId="166" formatCode="0.00000000"/>
    <numFmt numFmtId="167" formatCode="0.00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0" fillId="2" borderId="0" xfId="0" applyFill="1"/>
    <xf numFmtId="166" fontId="0" fillId="0" borderId="0" xfId="0" applyNumberForma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1" fillId="3" borderId="0" xfId="0" applyFont="1" applyFill="1"/>
    <xf numFmtId="0" fontId="0" fillId="3" borderId="0" xfId="0" applyFill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ysClr val="windowText" lastClr="000000"/>
                </a:solidFill>
              </a:rPr>
              <a:t>K</a:t>
            </a:r>
            <a:r>
              <a:rPr lang="en-US">
                <a:solidFill>
                  <a:sysClr val="windowText" lastClr="000000"/>
                </a:solidFill>
              </a:rPr>
              <a:t>_SRM 981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K_total,sol</c:v>
          </c:tx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Summary'!$E$14,'Results Summary'!$E$30,'Results Summary'!$E$46)</c:f>
                <c:numCache>
                  <c:formatCode>General</c:formatCode>
                  <c:ptCount val="3"/>
                  <c:pt idx="0">
                    <c:v>6.1244361837097579E-4</c:v>
                  </c:pt>
                  <c:pt idx="1">
                    <c:v>1.9999447909046557E-4</c:v>
                  </c:pt>
                  <c:pt idx="2">
                    <c:v>2.6890309592862629E-4</c:v>
                  </c:pt>
                </c:numCache>
              </c:numRef>
            </c:plus>
            <c:minus>
              <c:numRef>
                <c:f>('Results Summary'!$E$14,'Results Summary'!$E$30,'Results Summary'!$E$46)</c:f>
                <c:numCache>
                  <c:formatCode>General</c:formatCode>
                  <c:ptCount val="3"/>
                  <c:pt idx="0">
                    <c:v>6.1244361837097579E-4</c:v>
                  </c:pt>
                  <c:pt idx="1">
                    <c:v>1.9999447909046557E-4</c:v>
                  </c:pt>
                  <c:pt idx="2">
                    <c:v>2.6890309592862629E-4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('Results Summary'!$A$14,'Results Summary'!$A$30,'Results Summary'!$A$46)</c:f>
              <c:strCache>
                <c:ptCount val="3"/>
                <c:pt idx="0">
                  <c:v>204Pb/208Pb</c:v>
                </c:pt>
                <c:pt idx="1">
                  <c:v>206Pb/208Pb</c:v>
                </c:pt>
                <c:pt idx="2">
                  <c:v>207Pb/208Pb</c:v>
                </c:pt>
              </c:strCache>
            </c:strRef>
          </c:cat>
          <c:val>
            <c:numRef>
              <c:f>('Results Summary'!$D$14,'Results Summary'!$D$30,'Results Summary'!$D$46)</c:f>
              <c:numCache>
                <c:formatCode>0.00000</c:formatCode>
                <c:ptCount val="3"/>
                <c:pt idx="0">
                  <c:v>1.0202607233207304</c:v>
                </c:pt>
                <c:pt idx="1">
                  <c:v>1.0096775523230643</c:v>
                </c:pt>
                <c:pt idx="2">
                  <c:v>1.0044913924403673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E-4044-B7FF-0655B8A1F5EE}"/>
            </c:ext>
          </c:extLst>
        </c:ser>
        <c:ser>
          <c:idx val="1"/>
          <c:order val="1"/>
          <c:tx>
            <c:v>K_total,col</c:v>
          </c:tx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Summary'!$G$14,'Results Summary'!$G$30,'Results Summary'!$G$46)</c:f>
                <c:numCache>
                  <c:formatCode>General</c:formatCode>
                  <c:ptCount val="3"/>
                  <c:pt idx="0">
                    <c:v>1.689676497636949E-3</c:v>
                  </c:pt>
                  <c:pt idx="1">
                    <c:v>2.3800849074490321E-4</c:v>
                  </c:pt>
                  <c:pt idx="2">
                    <c:v>3.0127472236039538E-4</c:v>
                  </c:pt>
                </c:numCache>
              </c:numRef>
            </c:plus>
            <c:minus>
              <c:numRef>
                <c:f>('Results Summary'!$G$14,'Results Summary'!$G$30,'Results Summary'!$G$46)</c:f>
                <c:numCache>
                  <c:formatCode>General</c:formatCode>
                  <c:ptCount val="3"/>
                  <c:pt idx="0">
                    <c:v>1.689676497636949E-3</c:v>
                  </c:pt>
                  <c:pt idx="1">
                    <c:v>2.3800849074490321E-4</c:v>
                  </c:pt>
                  <c:pt idx="2">
                    <c:v>3.0127472236039538E-4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val>
            <c:numRef>
              <c:f>('Results Summary'!$F$14,'Results Summary'!$F$30,'Results Summary'!$F$46)</c:f>
              <c:numCache>
                <c:formatCode>0.00000</c:formatCode>
                <c:ptCount val="3"/>
                <c:pt idx="0" formatCode="0.0000">
                  <c:v>1.0208840344864996</c:v>
                </c:pt>
                <c:pt idx="1">
                  <c:v>1.008944050963311</c:v>
                </c:pt>
                <c:pt idx="2">
                  <c:v>1.005000622504755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E-4044-B7FF-0655B8A1F5EE}"/>
            </c:ext>
          </c:extLst>
        </c:ser>
        <c:ser>
          <c:idx val="2"/>
          <c:order val="2"/>
          <c:tx>
            <c:v>K_total,col,dig</c:v>
          </c:tx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Summary'!$I$14,'Results Summary'!$I$30,'Results Summary'!$I$46)</c:f>
                <c:numCache>
                  <c:formatCode>General</c:formatCode>
                  <c:ptCount val="3"/>
                  <c:pt idx="0">
                    <c:v>1.2496903783204331E-3</c:v>
                  </c:pt>
                  <c:pt idx="1">
                    <c:v>2.1427560683226016E-4</c:v>
                  </c:pt>
                  <c:pt idx="2">
                    <c:v>2.8543986523726266E-4</c:v>
                  </c:pt>
                </c:numCache>
              </c:numRef>
            </c:plus>
            <c:minus>
              <c:numRef>
                <c:f>('Results Summary'!$I$14,'Results Summary'!$I$30,'Results Summary'!$I$46)</c:f>
                <c:numCache>
                  <c:formatCode>General</c:formatCode>
                  <c:ptCount val="3"/>
                  <c:pt idx="0">
                    <c:v>1.2496903783204331E-3</c:v>
                  </c:pt>
                  <c:pt idx="1">
                    <c:v>2.1427560683226016E-4</c:v>
                  </c:pt>
                  <c:pt idx="2">
                    <c:v>2.8543986523726266E-4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('Results Summary'!$H$14,'Results Summary'!$H$30,'Results Summary'!$H$46)</c:f>
              <c:numCache>
                <c:formatCode>0.00000</c:formatCode>
                <c:ptCount val="3"/>
                <c:pt idx="0" formatCode="0.0000">
                  <c:v>1.0209550899550925</c:v>
                </c:pt>
                <c:pt idx="1">
                  <c:v>1.0092513330141057</c:v>
                </c:pt>
                <c:pt idx="2">
                  <c:v>1.0048280562137795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E-4044-B7FF-0655B8A1F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18456"/>
        <c:axId val="310917736"/>
      </c:lineChart>
      <c:catAx>
        <c:axId val="31091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>
                    <a:solidFill>
                      <a:sysClr val="windowText" lastClr="000000"/>
                    </a:solidFill>
                  </a:rPr>
                  <a:t>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17736"/>
        <c:crosses val="autoZero"/>
        <c:auto val="1"/>
        <c:lblAlgn val="ctr"/>
        <c:lblOffset val="100"/>
        <c:noMultiLvlLbl val="0"/>
      </c:catAx>
      <c:valAx>
        <c:axId val="310917736"/>
        <c:scaling>
          <c:orientation val="minMax"/>
          <c:max val="1.01"/>
          <c:min val="1.00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>
                    <a:solidFill>
                      <a:sysClr val="windowText" lastClr="000000"/>
                    </a:solidFill>
                  </a:rPr>
                  <a:t>K</a:t>
                </a:r>
                <a:r>
                  <a:rPr lang="de-DE">
                    <a:solidFill>
                      <a:sysClr val="windowText" lastClr="000000"/>
                    </a:solidFill>
                  </a:rPr>
                  <a:t>(</a:t>
                </a:r>
                <a:r>
                  <a:rPr lang="de-DE" i="1">
                    <a:solidFill>
                      <a:sysClr val="windowText" lastClr="000000"/>
                    </a:solidFill>
                  </a:rPr>
                  <a:t>R</a:t>
                </a:r>
                <a:r>
                  <a:rPr lang="de-DE">
                    <a:solidFill>
                      <a:sysClr val="windowText" lastClr="000000"/>
                    </a:solidFill>
                  </a:rPr>
                  <a:t>) / (mol/mol) / (V/V)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1845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ysClr val="windowText" lastClr="000000"/>
                </a:solidFill>
              </a:rPr>
              <a:t>K</a:t>
            </a:r>
            <a:r>
              <a:rPr lang="en-US">
                <a:solidFill>
                  <a:sysClr val="windowText" lastClr="000000"/>
                </a:solidFill>
              </a:rPr>
              <a:t>_SRM 981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K_total,sol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Summary'!$E$14,'Results Summary'!$E$30,'Results Summary'!$E$46)</c:f>
                <c:numCache>
                  <c:formatCode>General</c:formatCode>
                  <c:ptCount val="3"/>
                  <c:pt idx="0">
                    <c:v>6.1244361837097579E-4</c:v>
                  </c:pt>
                  <c:pt idx="1">
                    <c:v>1.9999447909046557E-4</c:v>
                  </c:pt>
                  <c:pt idx="2">
                    <c:v>2.6890309592862629E-4</c:v>
                  </c:pt>
                </c:numCache>
              </c:numRef>
            </c:plus>
            <c:minus>
              <c:numRef>
                <c:f>('Results Summary'!$E$14,'Results Summary'!$E$30,'Results Summary'!$E$46)</c:f>
                <c:numCache>
                  <c:formatCode>General</c:formatCode>
                  <c:ptCount val="3"/>
                  <c:pt idx="0">
                    <c:v>6.1244361837097579E-4</c:v>
                  </c:pt>
                  <c:pt idx="1">
                    <c:v>1.9999447909046557E-4</c:v>
                  </c:pt>
                  <c:pt idx="2">
                    <c:v>2.6890309592862629E-4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('Results Summary'!$A$14,'Results Summary'!$A$30,'Results Summary'!$A$46)</c:f>
              <c:strCache>
                <c:ptCount val="3"/>
                <c:pt idx="0">
                  <c:v>204Pb/208Pb</c:v>
                </c:pt>
                <c:pt idx="1">
                  <c:v>206Pb/208Pb</c:v>
                </c:pt>
                <c:pt idx="2">
                  <c:v>207Pb/208Pb</c:v>
                </c:pt>
              </c:strCache>
            </c:strRef>
          </c:cat>
          <c:val>
            <c:numRef>
              <c:f>('Results Summary'!$D$14,'Results Summary'!$D$30,'Results Summary'!$D$46)</c:f>
              <c:numCache>
                <c:formatCode>0.00000</c:formatCode>
                <c:ptCount val="3"/>
                <c:pt idx="0">
                  <c:v>1.0202607233207304</c:v>
                </c:pt>
                <c:pt idx="1">
                  <c:v>1.0096775523230643</c:v>
                </c:pt>
                <c:pt idx="2">
                  <c:v>1.0044913924403673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A-40EE-B364-C02CE595752A}"/>
            </c:ext>
          </c:extLst>
        </c:ser>
        <c:ser>
          <c:idx val="1"/>
          <c:order val="1"/>
          <c:tx>
            <c:v>K_total,col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Summary'!$G$14,'Results Summary'!$G$30,'Results Summary'!$G$46)</c:f>
                <c:numCache>
                  <c:formatCode>General</c:formatCode>
                  <c:ptCount val="3"/>
                  <c:pt idx="0">
                    <c:v>1.689676497636949E-3</c:v>
                  </c:pt>
                  <c:pt idx="1">
                    <c:v>2.3800849074490321E-4</c:v>
                  </c:pt>
                  <c:pt idx="2">
                    <c:v>3.0127472236039538E-4</c:v>
                  </c:pt>
                </c:numCache>
              </c:numRef>
            </c:plus>
            <c:minus>
              <c:numRef>
                <c:f>('Results Summary'!$G$14,'Results Summary'!$G$30,'Results Summary'!$G$46)</c:f>
                <c:numCache>
                  <c:formatCode>General</c:formatCode>
                  <c:ptCount val="3"/>
                  <c:pt idx="0">
                    <c:v>1.689676497636949E-3</c:v>
                  </c:pt>
                  <c:pt idx="1">
                    <c:v>2.3800849074490321E-4</c:v>
                  </c:pt>
                  <c:pt idx="2">
                    <c:v>3.0127472236039538E-4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val>
            <c:numRef>
              <c:f>('Results Summary'!$F$14,'Results Summary'!$F$30,'Results Summary'!$F$46)</c:f>
              <c:numCache>
                <c:formatCode>0.00000</c:formatCode>
                <c:ptCount val="3"/>
                <c:pt idx="0" formatCode="0.0000">
                  <c:v>1.0208840344864996</c:v>
                </c:pt>
                <c:pt idx="1">
                  <c:v>1.008944050963311</c:v>
                </c:pt>
                <c:pt idx="2">
                  <c:v>1.005000622504755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A-40EE-B364-C02CE595752A}"/>
            </c:ext>
          </c:extLst>
        </c:ser>
        <c:ser>
          <c:idx val="2"/>
          <c:order val="2"/>
          <c:tx>
            <c:v>K_total,col,dig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Summary'!$I$14,'Results Summary'!$I$30,'Results Summary'!$I$46)</c:f>
                <c:numCache>
                  <c:formatCode>General</c:formatCode>
                  <c:ptCount val="3"/>
                  <c:pt idx="0">
                    <c:v>1.2496903783204331E-3</c:v>
                  </c:pt>
                  <c:pt idx="1">
                    <c:v>2.1427560683226016E-4</c:v>
                  </c:pt>
                  <c:pt idx="2">
                    <c:v>2.8543986523726266E-4</c:v>
                  </c:pt>
                </c:numCache>
              </c:numRef>
            </c:plus>
            <c:minus>
              <c:numRef>
                <c:f>('Results Summary'!$I$14,'Results Summary'!$I$30,'Results Summary'!$I$46)</c:f>
                <c:numCache>
                  <c:formatCode>General</c:formatCode>
                  <c:ptCount val="3"/>
                  <c:pt idx="0">
                    <c:v>1.2496903783204331E-3</c:v>
                  </c:pt>
                  <c:pt idx="1">
                    <c:v>2.1427560683226016E-4</c:v>
                  </c:pt>
                  <c:pt idx="2">
                    <c:v>2.8543986523726266E-4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('Results Summary'!$H$14,'Results Summary'!$H$30,'Results Summary'!$H$46)</c:f>
              <c:numCache>
                <c:formatCode>0.00000</c:formatCode>
                <c:ptCount val="3"/>
                <c:pt idx="0" formatCode="0.0000">
                  <c:v>1.0209550899550925</c:v>
                </c:pt>
                <c:pt idx="1">
                  <c:v>1.0092513330141057</c:v>
                </c:pt>
                <c:pt idx="2">
                  <c:v>1.0048280562137795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A-40EE-B364-C02CE5957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18456"/>
        <c:axId val="310917736"/>
      </c:lineChart>
      <c:catAx>
        <c:axId val="31091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>
                    <a:solidFill>
                      <a:sysClr val="windowText" lastClr="000000"/>
                    </a:solidFill>
                  </a:rPr>
                  <a:t>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17736"/>
        <c:crosses val="autoZero"/>
        <c:auto val="1"/>
        <c:lblAlgn val="ctr"/>
        <c:lblOffset val="100"/>
        <c:noMultiLvlLbl val="0"/>
      </c:catAx>
      <c:valAx>
        <c:axId val="310917736"/>
        <c:scaling>
          <c:orientation val="minMax"/>
          <c:max val="1.0229999999999999"/>
          <c:min val="1.00299999999999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>
                    <a:solidFill>
                      <a:sysClr val="windowText" lastClr="000000"/>
                    </a:solidFill>
                  </a:rPr>
                  <a:t>K</a:t>
                </a:r>
                <a:r>
                  <a:rPr lang="de-DE">
                    <a:solidFill>
                      <a:sysClr val="windowText" lastClr="000000"/>
                    </a:solidFill>
                  </a:rPr>
                  <a:t>(</a:t>
                </a:r>
                <a:r>
                  <a:rPr lang="de-DE" i="1">
                    <a:solidFill>
                      <a:sysClr val="windowText" lastClr="000000"/>
                    </a:solidFill>
                  </a:rPr>
                  <a:t>R</a:t>
                </a:r>
                <a:r>
                  <a:rPr lang="de-DE">
                    <a:solidFill>
                      <a:sysClr val="windowText" lastClr="000000"/>
                    </a:solidFill>
                  </a:rPr>
                  <a:t>) / (mol/mol) / (V/V)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1845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ysClr val="windowText" lastClr="000000"/>
                </a:solidFill>
              </a:rPr>
              <a:t>K</a:t>
            </a:r>
            <a:r>
              <a:rPr lang="en-US">
                <a:solidFill>
                  <a:sysClr val="windowText" lastClr="000000"/>
                </a:solidFill>
              </a:rPr>
              <a:t>_SRM 981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K_total,sol</c:v>
          </c:tx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Summary'!$E$14,'Results Summary'!$E$30,'Results Summary'!$E$46)</c:f>
                <c:numCache>
                  <c:formatCode>General</c:formatCode>
                  <c:ptCount val="3"/>
                  <c:pt idx="0">
                    <c:v>6.1244361837097579E-4</c:v>
                  </c:pt>
                  <c:pt idx="1">
                    <c:v>1.9999447909046557E-4</c:v>
                  </c:pt>
                  <c:pt idx="2">
                    <c:v>2.6890309592862629E-4</c:v>
                  </c:pt>
                </c:numCache>
              </c:numRef>
            </c:plus>
            <c:minus>
              <c:numRef>
                <c:f>('Results Summary'!$E$14,'Results Summary'!$E$30,'Results Summary'!$E$46)</c:f>
                <c:numCache>
                  <c:formatCode>General</c:formatCode>
                  <c:ptCount val="3"/>
                  <c:pt idx="0">
                    <c:v>6.1244361837097579E-4</c:v>
                  </c:pt>
                  <c:pt idx="1">
                    <c:v>1.9999447909046557E-4</c:v>
                  </c:pt>
                  <c:pt idx="2">
                    <c:v>2.6890309592862629E-4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('Results Summary'!$A$14,'Results Summary'!$A$30,'Results Summary'!$A$46)</c:f>
              <c:strCache>
                <c:ptCount val="3"/>
                <c:pt idx="0">
                  <c:v>204Pb/208Pb</c:v>
                </c:pt>
                <c:pt idx="1">
                  <c:v>206Pb/208Pb</c:v>
                </c:pt>
                <c:pt idx="2">
                  <c:v>207Pb/208Pb</c:v>
                </c:pt>
              </c:strCache>
            </c:strRef>
          </c:cat>
          <c:val>
            <c:numRef>
              <c:f>('Results Summary'!$D$14,'Results Summary'!$D$30,'Results Summary'!$D$46)</c:f>
              <c:numCache>
                <c:formatCode>0.00000</c:formatCode>
                <c:ptCount val="3"/>
                <c:pt idx="0">
                  <c:v>1.0202607233207304</c:v>
                </c:pt>
                <c:pt idx="1">
                  <c:v>1.0096775523230643</c:v>
                </c:pt>
                <c:pt idx="2">
                  <c:v>1.0044913924403673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1-4548-BEEA-865F9D65B9BF}"/>
            </c:ext>
          </c:extLst>
        </c:ser>
        <c:ser>
          <c:idx val="1"/>
          <c:order val="1"/>
          <c:tx>
            <c:v>K_total,col</c:v>
          </c:tx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Summary'!$G$14,'Results Summary'!$G$30,'Results Summary'!$G$46)</c:f>
                <c:numCache>
                  <c:formatCode>General</c:formatCode>
                  <c:ptCount val="3"/>
                  <c:pt idx="0">
                    <c:v>1.689676497636949E-3</c:v>
                  </c:pt>
                  <c:pt idx="1">
                    <c:v>2.3800849074490321E-4</c:v>
                  </c:pt>
                  <c:pt idx="2">
                    <c:v>3.0127472236039538E-4</c:v>
                  </c:pt>
                </c:numCache>
              </c:numRef>
            </c:plus>
            <c:minus>
              <c:numRef>
                <c:f>('Results Summary'!$G$14,'Results Summary'!$G$30,'Results Summary'!$G$46)</c:f>
                <c:numCache>
                  <c:formatCode>General</c:formatCode>
                  <c:ptCount val="3"/>
                  <c:pt idx="0">
                    <c:v>1.689676497636949E-3</c:v>
                  </c:pt>
                  <c:pt idx="1">
                    <c:v>2.3800849074490321E-4</c:v>
                  </c:pt>
                  <c:pt idx="2">
                    <c:v>3.0127472236039538E-4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val>
            <c:numRef>
              <c:f>('Results Summary'!$F$14,'Results Summary'!$F$30,'Results Summary'!$F$46)</c:f>
              <c:numCache>
                <c:formatCode>0.00000</c:formatCode>
                <c:ptCount val="3"/>
                <c:pt idx="0" formatCode="0.0000">
                  <c:v>1.0208840344864996</c:v>
                </c:pt>
                <c:pt idx="1">
                  <c:v>1.008944050963311</c:v>
                </c:pt>
                <c:pt idx="2">
                  <c:v>1.005000622504755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1-4548-BEEA-865F9D65B9BF}"/>
            </c:ext>
          </c:extLst>
        </c:ser>
        <c:ser>
          <c:idx val="2"/>
          <c:order val="2"/>
          <c:tx>
            <c:v>K_total,col,dig</c:v>
          </c:tx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Summary'!$I$14,'Results Summary'!$I$30,'Results Summary'!$I$46)</c:f>
                <c:numCache>
                  <c:formatCode>General</c:formatCode>
                  <c:ptCount val="3"/>
                  <c:pt idx="0">
                    <c:v>1.2496903783204331E-3</c:v>
                  </c:pt>
                  <c:pt idx="1">
                    <c:v>2.1427560683226016E-4</c:v>
                  </c:pt>
                  <c:pt idx="2">
                    <c:v>2.8543986523726266E-4</c:v>
                  </c:pt>
                </c:numCache>
              </c:numRef>
            </c:plus>
            <c:minus>
              <c:numRef>
                <c:f>('Results Summary'!$I$14,'Results Summary'!$I$30,'Results Summary'!$I$46)</c:f>
                <c:numCache>
                  <c:formatCode>General</c:formatCode>
                  <c:ptCount val="3"/>
                  <c:pt idx="0">
                    <c:v>1.2496903783204331E-3</c:v>
                  </c:pt>
                  <c:pt idx="1">
                    <c:v>2.1427560683226016E-4</c:v>
                  </c:pt>
                  <c:pt idx="2">
                    <c:v>2.8543986523726266E-4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('Results Summary'!$H$14,'Results Summary'!$H$30,'Results Summary'!$H$46)</c:f>
              <c:numCache>
                <c:formatCode>0.00000</c:formatCode>
                <c:ptCount val="3"/>
                <c:pt idx="0" formatCode="0.0000">
                  <c:v>1.0209550899550925</c:v>
                </c:pt>
                <c:pt idx="1">
                  <c:v>1.0092513330141057</c:v>
                </c:pt>
                <c:pt idx="2">
                  <c:v>1.0048280562137795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11-4548-BEEA-865F9D65B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18456"/>
        <c:axId val="310917736"/>
      </c:lineChart>
      <c:catAx>
        <c:axId val="31091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>
                    <a:solidFill>
                      <a:sysClr val="windowText" lastClr="000000"/>
                    </a:solidFill>
                  </a:rPr>
                  <a:t>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17736"/>
        <c:crosses val="autoZero"/>
        <c:auto val="1"/>
        <c:lblAlgn val="ctr"/>
        <c:lblOffset val="100"/>
        <c:noMultiLvlLbl val="0"/>
      </c:catAx>
      <c:valAx>
        <c:axId val="310917736"/>
        <c:scaling>
          <c:orientation val="minMax"/>
          <c:max val="1.0053999999999998"/>
          <c:min val="1.00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>
                    <a:solidFill>
                      <a:sysClr val="windowText" lastClr="000000"/>
                    </a:solidFill>
                  </a:rPr>
                  <a:t>K</a:t>
                </a:r>
                <a:r>
                  <a:rPr lang="de-DE">
                    <a:solidFill>
                      <a:sysClr val="windowText" lastClr="000000"/>
                    </a:solidFill>
                  </a:rPr>
                  <a:t>(</a:t>
                </a:r>
                <a:r>
                  <a:rPr lang="de-DE" i="1">
                    <a:solidFill>
                      <a:sysClr val="windowText" lastClr="000000"/>
                    </a:solidFill>
                  </a:rPr>
                  <a:t>R</a:t>
                </a:r>
                <a:r>
                  <a:rPr lang="de-DE">
                    <a:solidFill>
                      <a:sysClr val="windowText" lastClr="000000"/>
                    </a:solidFill>
                  </a:rPr>
                  <a:t>) / (mol/mol) / (V/V)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1845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ysClr val="windowText" lastClr="000000"/>
                </a:solidFill>
              </a:rPr>
              <a:t>K</a:t>
            </a:r>
            <a:r>
              <a:rPr lang="en-US">
                <a:solidFill>
                  <a:sysClr val="windowText" lastClr="000000"/>
                </a:solidFill>
              </a:rPr>
              <a:t>_SRM 981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K_total,sol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27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8B-4F8A-A8F4-79ABE03E98F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('Results Summary'!$E$14,'Results Summary'!$E$30,'Results Summary'!$E$46)</c:f>
                <c:numCache>
                  <c:formatCode>General</c:formatCode>
                  <c:ptCount val="3"/>
                  <c:pt idx="0">
                    <c:v>6.1244361837097579E-4</c:v>
                  </c:pt>
                  <c:pt idx="1">
                    <c:v>1.9999447909046557E-4</c:v>
                  </c:pt>
                  <c:pt idx="2">
                    <c:v>2.6890309592862629E-4</c:v>
                  </c:pt>
                </c:numCache>
              </c:numRef>
            </c:plus>
            <c:minus>
              <c:numRef>
                <c:f>('Results Summary'!$E$14,'Results Summary'!$E$30,'Results Summary'!$E$46)</c:f>
                <c:numCache>
                  <c:formatCode>General</c:formatCode>
                  <c:ptCount val="3"/>
                  <c:pt idx="0">
                    <c:v>6.1244361837097579E-4</c:v>
                  </c:pt>
                  <c:pt idx="1">
                    <c:v>1.9999447909046557E-4</c:v>
                  </c:pt>
                  <c:pt idx="2">
                    <c:v>2.6890309592862629E-4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('Results Summary'!$A$14,'Results Summary'!$A$30,'Results Summary'!$A$46)</c:f>
              <c:strCache>
                <c:ptCount val="3"/>
                <c:pt idx="0">
                  <c:v>204Pb/208Pb</c:v>
                </c:pt>
                <c:pt idx="1">
                  <c:v>206Pb/208Pb</c:v>
                </c:pt>
                <c:pt idx="2">
                  <c:v>207Pb/208Pb</c:v>
                </c:pt>
              </c:strCache>
            </c:strRef>
          </c:cat>
          <c:val>
            <c:numRef>
              <c:f>('Results Summary'!$D$14,'Results Summary'!$D$30,'Results Summary'!$D$46)</c:f>
              <c:numCache>
                <c:formatCode>0.00000</c:formatCode>
                <c:ptCount val="3"/>
                <c:pt idx="0">
                  <c:v>1.0202607233207304</c:v>
                </c:pt>
                <c:pt idx="1">
                  <c:v>1.0096775523230643</c:v>
                </c:pt>
                <c:pt idx="2">
                  <c:v>1.0044913924403673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B-4F8A-A8F4-79ABE03E98F8}"/>
            </c:ext>
          </c:extLst>
        </c:ser>
        <c:ser>
          <c:idx val="1"/>
          <c:order val="1"/>
          <c:tx>
            <c:v>K_total,col</c:v>
          </c:tx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Summary'!$G$14,'Results Summary'!$G$30,'Results Summary'!$G$46)</c:f>
                <c:numCache>
                  <c:formatCode>General</c:formatCode>
                  <c:ptCount val="3"/>
                  <c:pt idx="0">
                    <c:v>1.689676497636949E-3</c:v>
                  </c:pt>
                  <c:pt idx="1">
                    <c:v>2.3800849074490321E-4</c:v>
                  </c:pt>
                  <c:pt idx="2">
                    <c:v>3.0127472236039538E-4</c:v>
                  </c:pt>
                </c:numCache>
              </c:numRef>
            </c:plus>
            <c:minus>
              <c:numRef>
                <c:f>('Results Summary'!$G$14,'Results Summary'!$G$30,'Results Summary'!$G$46)</c:f>
                <c:numCache>
                  <c:formatCode>General</c:formatCode>
                  <c:ptCount val="3"/>
                  <c:pt idx="0">
                    <c:v>1.689676497636949E-3</c:v>
                  </c:pt>
                  <c:pt idx="1">
                    <c:v>2.3800849074490321E-4</c:v>
                  </c:pt>
                  <c:pt idx="2">
                    <c:v>3.0127472236039538E-4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val>
            <c:numRef>
              <c:f>('Results Summary'!$F$14,'Results Summary'!$F$30,'Results Summary'!$F$46)</c:f>
              <c:numCache>
                <c:formatCode>0.00000</c:formatCode>
                <c:ptCount val="3"/>
                <c:pt idx="0" formatCode="0.0000">
                  <c:v>1.0208840344864996</c:v>
                </c:pt>
                <c:pt idx="1">
                  <c:v>1.008944050963311</c:v>
                </c:pt>
                <c:pt idx="2">
                  <c:v>1.005000622504755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B-4F8A-A8F4-79ABE03E98F8}"/>
            </c:ext>
          </c:extLst>
        </c:ser>
        <c:ser>
          <c:idx val="2"/>
          <c:order val="2"/>
          <c:tx>
            <c:v>K_total,col,dig</c:v>
          </c:tx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('Results Summary'!$I$14,'Results Summary'!$I$30,'Results Summary'!$I$46)</c:f>
                <c:numCache>
                  <c:formatCode>General</c:formatCode>
                  <c:ptCount val="3"/>
                  <c:pt idx="0">
                    <c:v>1.2496903783204331E-3</c:v>
                  </c:pt>
                  <c:pt idx="1">
                    <c:v>2.1427560683226016E-4</c:v>
                  </c:pt>
                  <c:pt idx="2">
                    <c:v>2.8543986523726266E-4</c:v>
                  </c:pt>
                </c:numCache>
              </c:numRef>
            </c:plus>
            <c:minus>
              <c:numRef>
                <c:f>('Results Summary'!$I$14,'Results Summary'!$I$30,'Results Summary'!$I$46)</c:f>
                <c:numCache>
                  <c:formatCode>General</c:formatCode>
                  <c:ptCount val="3"/>
                  <c:pt idx="0">
                    <c:v>1.2496903783204331E-3</c:v>
                  </c:pt>
                  <c:pt idx="1">
                    <c:v>2.1427560683226016E-4</c:v>
                  </c:pt>
                  <c:pt idx="2">
                    <c:v>2.8543986523726266E-4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('Results Summary'!$H$14,'Results Summary'!$H$30,'Results Summary'!$H$46)</c:f>
              <c:numCache>
                <c:formatCode>0.00000</c:formatCode>
                <c:ptCount val="3"/>
                <c:pt idx="0" formatCode="0.0000">
                  <c:v>1.0209550899550925</c:v>
                </c:pt>
                <c:pt idx="1">
                  <c:v>1.0092513330141057</c:v>
                </c:pt>
                <c:pt idx="2">
                  <c:v>1.0048280562137795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B-4F8A-A8F4-79ABE03E9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18456"/>
        <c:axId val="310917736"/>
      </c:lineChart>
      <c:catAx>
        <c:axId val="31091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>
                    <a:solidFill>
                      <a:sysClr val="windowText" lastClr="000000"/>
                    </a:solidFill>
                  </a:rPr>
                  <a:t>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17736"/>
        <c:crosses val="autoZero"/>
        <c:auto val="1"/>
        <c:lblAlgn val="ctr"/>
        <c:lblOffset val="100"/>
        <c:noMultiLvlLbl val="0"/>
      </c:catAx>
      <c:valAx>
        <c:axId val="310917736"/>
        <c:scaling>
          <c:orientation val="minMax"/>
          <c:max val="1.0229999999999999"/>
          <c:min val="1.01899999999999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>
                    <a:solidFill>
                      <a:sysClr val="windowText" lastClr="000000"/>
                    </a:solidFill>
                  </a:rPr>
                  <a:t>K</a:t>
                </a:r>
                <a:r>
                  <a:rPr lang="de-DE">
                    <a:solidFill>
                      <a:sysClr val="windowText" lastClr="000000"/>
                    </a:solidFill>
                  </a:rPr>
                  <a:t>(</a:t>
                </a:r>
                <a:r>
                  <a:rPr lang="de-DE" i="1">
                    <a:solidFill>
                      <a:sysClr val="windowText" lastClr="000000"/>
                    </a:solidFill>
                  </a:rPr>
                  <a:t>R</a:t>
                </a:r>
                <a:r>
                  <a:rPr lang="de-DE">
                    <a:solidFill>
                      <a:sysClr val="windowText" lastClr="000000"/>
                    </a:solidFill>
                  </a:rPr>
                  <a:t>) / (mol/mol) / (V/V)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1845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12</xdr:col>
      <xdr:colOff>293751</xdr:colOff>
      <xdr:row>33</xdr:row>
      <xdr:rowOff>161925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B435BB-FE9C-C243-2183-3C9F7931F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90525"/>
          <a:ext cx="8666226" cy="60579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48</xdr:row>
      <xdr:rowOff>0</xdr:rowOff>
    </xdr:from>
    <xdr:to>
      <xdr:col>23</xdr:col>
      <xdr:colOff>200025</xdr:colOff>
      <xdr:row>75</xdr:row>
      <xdr:rowOff>80963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3CDE4DE-23B2-4907-B427-1C2D23802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190500</xdr:colOff>
      <xdr:row>75</xdr:row>
      <xdr:rowOff>80963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180E43A-63DC-4735-BD9F-89C857259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0</xdr:colOff>
      <xdr:row>48</xdr:row>
      <xdr:rowOff>0</xdr:rowOff>
    </xdr:from>
    <xdr:to>
      <xdr:col>31</xdr:col>
      <xdr:colOff>695325</xdr:colOff>
      <xdr:row>75</xdr:row>
      <xdr:rowOff>80963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5E24C5C4-5900-41D1-92BE-3D058DADA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476250</xdr:colOff>
      <xdr:row>75</xdr:row>
      <xdr:rowOff>80963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D5F4AB09-2672-41AD-BDDF-0D4B2FAB6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B0B1-1F8D-4A9C-BF18-8912E4FA293F}">
  <dimension ref="A1"/>
  <sheetViews>
    <sheetView tabSelected="1"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11233-80B9-4CB5-81BF-7AA25F360806}">
  <dimension ref="A2:T50"/>
  <sheetViews>
    <sheetView zoomScaleNormal="100" workbookViewId="0"/>
  </sheetViews>
  <sheetFormatPr baseColWidth="10" defaultRowHeight="15" x14ac:dyDescent="0.25"/>
  <cols>
    <col min="2" max="2" width="9.7109375" customWidth="1"/>
    <col min="3" max="3" width="8.7109375" customWidth="1"/>
    <col min="4" max="9" width="15.7109375" customWidth="1"/>
    <col min="10" max="10" width="2.7109375" customWidth="1"/>
    <col min="11" max="11" width="10.7109375" customWidth="1"/>
    <col min="12" max="12" width="14.7109375" customWidth="1"/>
    <col min="13" max="13" width="16.140625" customWidth="1"/>
    <col min="14" max="14" width="16.140625" bestFit="1" customWidth="1"/>
    <col min="15" max="15" width="16.140625" customWidth="1"/>
    <col min="16" max="16" width="16.140625" bestFit="1" customWidth="1"/>
    <col min="17" max="17" width="16.140625" customWidth="1"/>
    <col min="18" max="18" width="16.140625" bestFit="1" customWidth="1"/>
    <col min="19" max="20" width="16.140625" customWidth="1"/>
    <col min="21" max="21" width="16.140625" bestFit="1" customWidth="1"/>
    <col min="22" max="22" width="16.140625" customWidth="1"/>
    <col min="23" max="23" width="16.140625" bestFit="1" customWidth="1"/>
    <col min="24" max="24" width="16.140625" customWidth="1"/>
    <col min="25" max="25" width="16.140625" bestFit="1" customWidth="1"/>
    <col min="26" max="26" width="16.140625" customWidth="1"/>
  </cols>
  <sheetData>
    <row r="2" spans="1:20" x14ac:dyDescent="0.25">
      <c r="D2" t="s">
        <v>1</v>
      </c>
    </row>
    <row r="3" spans="1:20" ht="16.5" x14ac:dyDescent="0.25">
      <c r="D3" s="8" t="s">
        <v>13</v>
      </c>
      <c r="K3" t="s">
        <v>19</v>
      </c>
    </row>
    <row r="4" spans="1:20" ht="18" x14ac:dyDescent="0.35">
      <c r="B4" s="2" t="s">
        <v>3</v>
      </c>
      <c r="C4" t="s">
        <v>0</v>
      </c>
      <c r="D4" s="17" t="s">
        <v>10</v>
      </c>
      <c r="E4" s="18" t="s">
        <v>6</v>
      </c>
      <c r="F4" s="17" t="s">
        <v>11</v>
      </c>
      <c r="G4" s="18" t="s">
        <v>7</v>
      </c>
      <c r="H4" s="17" t="s">
        <v>12</v>
      </c>
      <c r="I4" s="18" t="s">
        <v>8</v>
      </c>
      <c r="K4" s="13"/>
      <c r="L4" s="2" t="s">
        <v>18</v>
      </c>
      <c r="M4" s="2"/>
      <c r="T4" s="3"/>
    </row>
    <row r="5" spans="1:20" x14ac:dyDescent="0.25">
      <c r="B5" s="2"/>
      <c r="C5" t="s">
        <v>4</v>
      </c>
      <c r="D5" s="18" t="s">
        <v>2</v>
      </c>
      <c r="E5" s="18" t="s">
        <v>2</v>
      </c>
      <c r="F5" s="18" t="s">
        <v>2</v>
      </c>
      <c r="G5" s="18" t="s">
        <v>2</v>
      </c>
      <c r="H5" s="18" t="s">
        <v>2</v>
      </c>
      <c r="I5" s="18" t="s">
        <v>2</v>
      </c>
      <c r="K5" s="14" t="s">
        <v>5</v>
      </c>
      <c r="L5" s="15" t="s">
        <v>2</v>
      </c>
      <c r="M5" s="15"/>
      <c r="T5" s="3"/>
    </row>
    <row r="6" spans="1:20" x14ac:dyDescent="0.25">
      <c r="B6" s="22" t="s">
        <v>20</v>
      </c>
      <c r="C6" s="6" t="s">
        <v>16</v>
      </c>
      <c r="D6" s="10">
        <v>1.0204940909417184</v>
      </c>
      <c r="E6" s="10">
        <v>5.4701655742765232E-4</v>
      </c>
      <c r="F6" s="10">
        <v>1.0207198741622481</v>
      </c>
      <c r="G6" s="10">
        <v>8.4251142425488805E-4</v>
      </c>
      <c r="H6" s="16">
        <v>1.021169933004036</v>
      </c>
      <c r="I6" s="16">
        <v>1.0880083869162041E-3</v>
      </c>
      <c r="J6" s="7"/>
      <c r="K6" s="12">
        <v>1.0201698109350015</v>
      </c>
      <c r="L6" s="12">
        <v>4.7862615891737471E-4</v>
      </c>
      <c r="M6" s="12"/>
      <c r="O6" s="1"/>
      <c r="T6" s="4"/>
    </row>
    <row r="7" spans="1:20" x14ac:dyDescent="0.25">
      <c r="B7" s="2"/>
      <c r="C7" t="s">
        <v>17</v>
      </c>
      <c r="D7" s="10">
        <v>1.0203080247141891</v>
      </c>
      <c r="E7" s="10">
        <v>6.2639005419945807E-4</v>
      </c>
      <c r="F7" s="10">
        <v>1.0207443156735732</v>
      </c>
      <c r="G7" s="10">
        <v>7.6682755558208791E-4</v>
      </c>
      <c r="H7" s="16">
        <v>1.0205225689252932</v>
      </c>
      <c r="I7" s="16">
        <v>1.3385626619624501E-3</v>
      </c>
      <c r="J7" s="7"/>
      <c r="K7" s="12"/>
      <c r="L7" s="12"/>
      <c r="M7" s="12"/>
      <c r="T7" s="4"/>
    </row>
    <row r="8" spans="1:20" x14ac:dyDescent="0.25">
      <c r="B8" s="2"/>
      <c r="D8" s="10"/>
      <c r="E8" s="10"/>
      <c r="F8" s="10"/>
      <c r="G8" s="10"/>
      <c r="H8" s="16"/>
      <c r="I8" s="16"/>
      <c r="J8" s="7"/>
      <c r="K8" s="12"/>
      <c r="L8" s="12"/>
      <c r="M8" s="12"/>
      <c r="T8" s="5"/>
    </row>
    <row r="9" spans="1:20" x14ac:dyDescent="0.25">
      <c r="B9" s="9" t="s">
        <v>21</v>
      </c>
      <c r="C9" t="s">
        <v>16</v>
      </c>
      <c r="D9" s="10">
        <v>1.0200208773319319</v>
      </c>
      <c r="E9" s="10">
        <v>6.5410931808070126E-4</v>
      </c>
      <c r="F9" s="10">
        <v>1.0212384862793935</v>
      </c>
      <c r="G9" s="10">
        <v>8.7164198499154453E-4</v>
      </c>
      <c r="H9" s="16">
        <v>1.0206349758582747</v>
      </c>
      <c r="I9" s="16">
        <v>1.1503886299855366E-3</v>
      </c>
      <c r="J9" s="7"/>
      <c r="K9" s="12">
        <v>1.0199674306888427</v>
      </c>
      <c r="L9" s="12">
        <v>5.0541517587029375E-4</v>
      </c>
      <c r="M9" s="12"/>
      <c r="T9" s="4"/>
    </row>
    <row r="10" spans="1:20" x14ac:dyDescent="0.25">
      <c r="C10" t="s">
        <v>17</v>
      </c>
      <c r="D10" s="10">
        <v>1.0202766018705471</v>
      </c>
      <c r="E10" s="10">
        <v>5.6894749318368561E-4</v>
      </c>
      <c r="F10" s="10">
        <v>1.0207406048620677</v>
      </c>
      <c r="G10" s="10">
        <v>7.7003181752444486E-4</v>
      </c>
      <c r="H10" s="16">
        <v>1.0212888867711354</v>
      </c>
      <c r="I10" s="16">
        <v>1.3489440314557162E-3</v>
      </c>
      <c r="J10" s="7"/>
      <c r="K10" s="12"/>
      <c r="L10" s="12"/>
      <c r="M10" s="12"/>
      <c r="T10" s="4"/>
    </row>
    <row r="11" spans="1:20" x14ac:dyDescent="0.25">
      <c r="D11" s="10"/>
      <c r="E11" s="10"/>
      <c r="F11" s="10"/>
      <c r="G11" s="10"/>
      <c r="H11" s="16"/>
      <c r="I11" s="16"/>
      <c r="J11" s="7"/>
      <c r="K11" s="12"/>
      <c r="L11" s="12"/>
      <c r="M11" s="12"/>
    </row>
    <row r="12" spans="1:20" x14ac:dyDescent="0.25">
      <c r="B12" s="9" t="s">
        <v>22</v>
      </c>
      <c r="C12" t="s">
        <v>16</v>
      </c>
      <c r="D12" s="10">
        <v>1.0200509725985671</v>
      </c>
      <c r="E12" s="10">
        <v>6.4968646284188495E-4</v>
      </c>
      <c r="F12" s="10">
        <v>1.020699642046295</v>
      </c>
      <c r="G12" s="10">
        <v>9.3761999232098287E-4</v>
      </c>
      <c r="H12" s="16">
        <v>1.0208018226073123</v>
      </c>
      <c r="I12" s="16">
        <v>1.2313204294577427E-3</v>
      </c>
      <c r="J12" s="7"/>
      <c r="K12" s="12">
        <v>1.0203711382623726</v>
      </c>
      <c r="L12" s="12">
        <v>5.0383280957079404E-4</v>
      </c>
      <c r="M12" s="12"/>
      <c r="T12" s="4"/>
    </row>
    <row r="13" spans="1:20" x14ac:dyDescent="0.25">
      <c r="C13" t="s">
        <v>17</v>
      </c>
      <c r="D13" s="10">
        <v>1.0204137724674283</v>
      </c>
      <c r="E13" s="10">
        <v>6.207082648072281E-4</v>
      </c>
      <c r="F13" s="10">
        <v>1.02116128389542</v>
      </c>
      <c r="G13" s="16">
        <v>3.6878652361494991E-3</v>
      </c>
      <c r="H13" s="16">
        <v>1.0213123525645029</v>
      </c>
      <c r="I13" s="16">
        <v>1.3174407007527891E-3</v>
      </c>
      <c r="J13" s="7"/>
      <c r="K13" s="12"/>
      <c r="L13" s="12"/>
      <c r="M13" s="12"/>
      <c r="T13" s="5"/>
    </row>
    <row r="14" spans="1:20" ht="16.5" x14ac:dyDescent="0.25">
      <c r="A14" s="8" t="s">
        <v>13</v>
      </c>
      <c r="B14" s="9" t="s">
        <v>9</v>
      </c>
      <c r="D14" s="19">
        <f>AVERAGE(D6:D7,D9:D10,D12:D13)</f>
        <v>1.0202607233207304</v>
      </c>
      <c r="E14" s="19">
        <f>SQRT(SUMSQ(E6,E7,E9,E10,E12,E13)/COUNT(E6,E7,E9,E10,E12,E13))</f>
        <v>6.1244361837097579E-4</v>
      </c>
      <c r="F14" s="20">
        <f>AVERAGE(F6:F7,F9:F10,F12:F13)</f>
        <v>1.0208840344864996</v>
      </c>
      <c r="G14" s="20">
        <f>SQRT(SUMSQ(G6,G7,G9,G10,G12,G13)/COUNT(G6,G7,G9,G10,G12,G13))</f>
        <v>1.689676497636949E-3</v>
      </c>
      <c r="H14" s="20">
        <f>AVERAGE(H6:H7,H9:H10,H12:H13)</f>
        <v>1.0209550899550925</v>
      </c>
      <c r="I14" s="20">
        <f>SQRT(SUMSQ(I6,I7,I9,I10,I12,I13)/COUNT(I6,I7,I9,I10,I12,I13))</f>
        <v>1.2496903783204331E-3</v>
      </c>
      <c r="J14" s="7"/>
      <c r="K14" s="21">
        <f>AVERAGE(K6,K9,K12)</f>
        <v>1.0201694599620723</v>
      </c>
      <c r="L14" s="21">
        <f>SQRT(SUMSQ(L6,L9,L12)/COUNT(L6,L9,L12))</f>
        <v>4.9610986686418558E-4</v>
      </c>
      <c r="M14" s="12"/>
    </row>
    <row r="15" spans="1:20" x14ac:dyDescent="0.25">
      <c r="K15" s="11"/>
    </row>
    <row r="18" spans="1:9" x14ac:dyDescent="0.25">
      <c r="D18" t="s">
        <v>1</v>
      </c>
    </row>
    <row r="19" spans="1:9" ht="16.5" x14ac:dyDescent="0.25">
      <c r="D19" s="8" t="s">
        <v>14</v>
      </c>
      <c r="E19" s="1"/>
    </row>
    <row r="20" spans="1:9" ht="18" x14ac:dyDescent="0.35">
      <c r="B20" s="2" t="s">
        <v>3</v>
      </c>
      <c r="C20" t="s">
        <v>0</v>
      </c>
      <c r="D20" s="17" t="s">
        <v>10</v>
      </c>
      <c r="E20" s="18" t="s">
        <v>6</v>
      </c>
      <c r="F20" s="17" t="s">
        <v>11</v>
      </c>
      <c r="G20" s="18" t="s">
        <v>7</v>
      </c>
      <c r="H20" s="17" t="s">
        <v>12</v>
      </c>
      <c r="I20" s="18" t="s">
        <v>8</v>
      </c>
    </row>
    <row r="21" spans="1:9" x14ac:dyDescent="0.25">
      <c r="B21" s="2"/>
      <c r="C21" t="s">
        <v>4</v>
      </c>
      <c r="D21" s="18" t="s">
        <v>2</v>
      </c>
      <c r="E21" s="18" t="s">
        <v>2</v>
      </c>
      <c r="F21" s="18" t="s">
        <v>2</v>
      </c>
      <c r="G21" s="18" t="s">
        <v>2</v>
      </c>
      <c r="H21" s="18" t="s">
        <v>2</v>
      </c>
      <c r="I21" s="18" t="s">
        <v>2</v>
      </c>
    </row>
    <row r="22" spans="1:9" x14ac:dyDescent="0.25">
      <c r="B22" s="22" t="s">
        <v>20</v>
      </c>
      <c r="C22" s="6" t="s">
        <v>16</v>
      </c>
      <c r="D22" s="10">
        <v>1.0096446440378291</v>
      </c>
      <c r="E22" s="10">
        <v>2.0075544824487332E-4</v>
      </c>
      <c r="F22" s="10">
        <v>1.0090615201647031</v>
      </c>
      <c r="G22" s="10">
        <v>2.08570132089904E-4</v>
      </c>
      <c r="H22" s="10">
        <v>1.0092855965869723</v>
      </c>
      <c r="I22" s="10">
        <v>2.0987317598969145E-4</v>
      </c>
    </row>
    <row r="23" spans="1:9" x14ac:dyDescent="0.25">
      <c r="B23" s="2"/>
      <c r="C23" t="s">
        <v>17</v>
      </c>
      <c r="D23" s="10">
        <v>1.0096646851254492</v>
      </c>
      <c r="E23" s="10">
        <v>1.9979426918708153E-4</v>
      </c>
      <c r="F23" s="10">
        <v>1.009266814099343</v>
      </c>
      <c r="G23" s="10">
        <v>2.0706701813664097E-4</v>
      </c>
      <c r="H23" s="10">
        <v>1.0091670064080378</v>
      </c>
      <c r="I23" s="10">
        <v>2.2006476319483772E-4</v>
      </c>
    </row>
    <row r="24" spans="1:9" x14ac:dyDescent="0.25">
      <c r="B24" s="2"/>
      <c r="D24" s="10"/>
      <c r="E24" s="10"/>
      <c r="F24" s="10"/>
      <c r="G24" s="10"/>
      <c r="H24" s="10"/>
      <c r="I24" s="10"/>
    </row>
    <row r="25" spans="1:9" x14ac:dyDescent="0.25">
      <c r="B25" s="9" t="s">
        <v>21</v>
      </c>
      <c r="C25" t="s">
        <v>16</v>
      </c>
      <c r="D25" s="10">
        <v>1.0096517171924659</v>
      </c>
      <c r="E25" s="10">
        <v>2.008077438745827E-4</v>
      </c>
      <c r="F25" s="10">
        <v>1.0091110353692478</v>
      </c>
      <c r="G25" s="10">
        <v>2.0075420294479517E-4</v>
      </c>
      <c r="H25" s="10">
        <v>1.0093204961865141</v>
      </c>
      <c r="I25" s="10">
        <v>2.2205235869046742E-4</v>
      </c>
    </row>
    <row r="26" spans="1:9" x14ac:dyDescent="0.25">
      <c r="C26" t="s">
        <v>17</v>
      </c>
      <c r="D26" s="10">
        <v>1.0097132665636117</v>
      </c>
      <c r="E26" s="10">
        <v>2.0275292846220499E-4</v>
      </c>
      <c r="F26" s="10">
        <v>1.0090897633287894</v>
      </c>
      <c r="G26" s="10">
        <v>2.0800961516237657E-4</v>
      </c>
      <c r="H26" s="10">
        <v>1.0091944051944681</v>
      </c>
      <c r="I26" s="10">
        <v>1.8751457036721175E-4</v>
      </c>
    </row>
    <row r="27" spans="1:9" x14ac:dyDescent="0.25">
      <c r="D27" s="10"/>
      <c r="E27" s="10"/>
      <c r="F27" s="10"/>
      <c r="G27" s="10"/>
      <c r="H27" s="10"/>
      <c r="I27" s="10"/>
    </row>
    <row r="28" spans="1:9" x14ac:dyDescent="0.25">
      <c r="B28" s="9" t="s">
        <v>22</v>
      </c>
      <c r="C28" t="s">
        <v>16</v>
      </c>
      <c r="D28" s="10">
        <v>1.0096858945034834</v>
      </c>
      <c r="E28" s="10">
        <v>1.9651335832456785E-4</v>
      </c>
      <c r="F28" s="10">
        <v>1.0091653875792748</v>
      </c>
      <c r="G28" s="10">
        <v>2.0578325976619187E-4</v>
      </c>
      <c r="H28" s="10">
        <v>1.0093028821927295</v>
      </c>
      <c r="I28" s="10">
        <v>2.1772344843860986E-4</v>
      </c>
    </row>
    <row r="29" spans="1:9" x14ac:dyDescent="0.25">
      <c r="C29" t="s">
        <v>17</v>
      </c>
      <c r="D29" s="10">
        <v>1.0097051065155478</v>
      </c>
      <c r="E29" s="10">
        <v>1.9928936248580852E-4</v>
      </c>
      <c r="F29" s="10">
        <v>1.0079697852385072</v>
      </c>
      <c r="G29" s="10">
        <v>3.5720162373651109E-4</v>
      </c>
      <c r="H29" s="10">
        <v>1.0092376115159118</v>
      </c>
      <c r="I29" s="10">
        <v>2.2613380994446631E-4</v>
      </c>
    </row>
    <row r="30" spans="1:9" ht="16.5" x14ac:dyDescent="0.25">
      <c r="A30" s="8" t="s">
        <v>14</v>
      </c>
      <c r="B30" s="9" t="s">
        <v>9</v>
      </c>
      <c r="D30" s="19">
        <f>AVERAGE(D22:D23,D25:D26,D28:D29)</f>
        <v>1.0096775523230643</v>
      </c>
      <c r="E30" s="19">
        <f>SQRT(SUMSQ(E22,E23,E25,E26,E28,E29)/COUNT(E22,E23,E25,E26,E28,E29))</f>
        <v>1.9999447909046557E-4</v>
      </c>
      <c r="F30" s="19">
        <f>AVERAGE(F22:F23,F25:F26,F28:F29)</f>
        <v>1.008944050963311</v>
      </c>
      <c r="G30" s="19">
        <f>SQRT(SUMSQ(G22,G23,G25,G26,G28,G29)/COUNT(G22,G23,G25,G26,G28,G29))</f>
        <v>2.3800849074490321E-4</v>
      </c>
      <c r="H30" s="19">
        <f>AVERAGE(H22:H23,H25:H26,H28:H29)</f>
        <v>1.0092513330141057</v>
      </c>
      <c r="I30" s="19">
        <f>SQRT(SUMSQ(I22,I23,I25,I26,I28,I29)/COUNT(I22,I23,I25,I26,I28,I29))</f>
        <v>2.1427560683226016E-4</v>
      </c>
    </row>
    <row r="32" spans="1:9" x14ac:dyDescent="0.25">
      <c r="F32" s="5">
        <f>D30-F30</f>
        <v>7.335013597533635E-4</v>
      </c>
      <c r="H32" s="5">
        <f>D30-H30</f>
        <v>4.262193089585864E-4</v>
      </c>
    </row>
    <row r="34" spans="1:9" x14ac:dyDescent="0.25">
      <c r="D34" t="s">
        <v>1</v>
      </c>
    </row>
    <row r="35" spans="1:9" ht="16.5" x14ac:dyDescent="0.25">
      <c r="D35" s="8" t="s">
        <v>15</v>
      </c>
      <c r="E35" s="1"/>
    </row>
    <row r="36" spans="1:9" ht="18" x14ac:dyDescent="0.35">
      <c r="B36" s="2" t="s">
        <v>3</v>
      </c>
      <c r="C36" t="s">
        <v>0</v>
      </c>
      <c r="D36" s="17" t="s">
        <v>10</v>
      </c>
      <c r="E36" s="18" t="s">
        <v>6</v>
      </c>
      <c r="F36" s="17" t="s">
        <v>11</v>
      </c>
      <c r="G36" s="18" t="s">
        <v>7</v>
      </c>
      <c r="H36" s="17" t="s">
        <v>12</v>
      </c>
      <c r="I36" s="18" t="s">
        <v>8</v>
      </c>
    </row>
    <row r="37" spans="1:9" x14ac:dyDescent="0.25">
      <c r="B37" s="2"/>
      <c r="C37" t="s">
        <v>4</v>
      </c>
      <c r="D37" s="18" t="s">
        <v>2</v>
      </c>
      <c r="E37" s="18" t="s">
        <v>2</v>
      </c>
      <c r="F37" s="18" t="s">
        <v>2</v>
      </c>
      <c r="G37" s="18" t="s">
        <v>2</v>
      </c>
      <c r="H37" s="18" t="s">
        <v>2</v>
      </c>
      <c r="I37" s="18" t="s">
        <v>2</v>
      </c>
    </row>
    <row r="38" spans="1:9" x14ac:dyDescent="0.25">
      <c r="B38" s="22" t="s">
        <v>20</v>
      </c>
      <c r="C38" s="6" t="s">
        <v>16</v>
      </c>
      <c r="D38" s="10">
        <v>1.0044779453417951</v>
      </c>
      <c r="E38" s="10">
        <v>2.69256847638087E-4</v>
      </c>
      <c r="F38" s="10">
        <v>1.0049179676264144</v>
      </c>
      <c r="G38" s="10">
        <v>2.7604709743085507E-4</v>
      </c>
      <c r="H38" s="16">
        <v>1.0048211417616213</v>
      </c>
      <c r="I38" s="10">
        <v>2.8592350375581229E-4</v>
      </c>
    </row>
    <row r="39" spans="1:9" x14ac:dyDescent="0.25">
      <c r="B39" s="2"/>
      <c r="C39" t="s">
        <v>17</v>
      </c>
      <c r="D39" s="10">
        <v>1.0044482740551419</v>
      </c>
      <c r="E39" s="10">
        <v>2.6726157598876794E-4</v>
      </c>
      <c r="F39" s="10">
        <v>1.0048198423418</v>
      </c>
      <c r="G39" s="10">
        <v>2.6976424892857841E-4</v>
      </c>
      <c r="H39" s="16">
        <v>1.0048517378223516</v>
      </c>
      <c r="I39" s="10">
        <v>2.8277685548856361E-4</v>
      </c>
    </row>
    <row r="40" spans="1:9" x14ac:dyDescent="0.25">
      <c r="B40" s="2"/>
      <c r="D40" s="10"/>
      <c r="E40" s="10"/>
      <c r="F40" s="10"/>
      <c r="G40" s="10"/>
      <c r="H40" s="16"/>
      <c r="I40" s="10"/>
    </row>
    <row r="41" spans="1:9" x14ac:dyDescent="0.25">
      <c r="B41" s="9" t="s">
        <v>21</v>
      </c>
      <c r="C41" t="s">
        <v>16</v>
      </c>
      <c r="D41" s="10">
        <v>1.0044858084746653</v>
      </c>
      <c r="E41" s="10">
        <v>2.7060487800481352E-4</v>
      </c>
      <c r="F41" s="10">
        <v>1.0049811587969786</v>
      </c>
      <c r="G41" s="10">
        <v>2.7951118045616707E-4</v>
      </c>
      <c r="H41" s="16">
        <v>1.0047682411914254</v>
      </c>
      <c r="I41" s="10">
        <v>2.9054603766012711E-4</v>
      </c>
    </row>
    <row r="42" spans="1:9" x14ac:dyDescent="0.25">
      <c r="C42" t="s">
        <v>17</v>
      </c>
      <c r="D42" s="10">
        <v>1.0045096912907807</v>
      </c>
      <c r="E42" s="10">
        <v>2.6675410024964942E-4</v>
      </c>
      <c r="F42" s="10">
        <v>1.0047637611043623</v>
      </c>
      <c r="G42" s="10">
        <v>2.7751126103277323E-4</v>
      </c>
      <c r="H42" s="16">
        <v>1.0049134390485945</v>
      </c>
      <c r="I42" s="10">
        <v>2.8682180879424077E-4</v>
      </c>
    </row>
    <row r="43" spans="1:9" x14ac:dyDescent="0.25">
      <c r="D43" s="10"/>
      <c r="E43" s="10"/>
      <c r="F43" s="10"/>
      <c r="G43" s="10"/>
      <c r="H43" s="16"/>
      <c r="I43" s="10"/>
    </row>
    <row r="44" spans="1:9" x14ac:dyDescent="0.25">
      <c r="B44" s="9" t="s">
        <v>22</v>
      </c>
      <c r="C44" t="s">
        <v>16</v>
      </c>
      <c r="D44" s="10">
        <v>1.0044828484378296</v>
      </c>
      <c r="E44" s="10">
        <v>2.7026144749112846E-4</v>
      </c>
      <c r="F44" s="10">
        <v>1.0049982740775834</v>
      </c>
      <c r="G44" s="10">
        <v>2.7451320551113745E-4</v>
      </c>
      <c r="H44" s="16">
        <v>1.0047473105473306</v>
      </c>
      <c r="I44" s="10">
        <v>2.8028244682819507E-4</v>
      </c>
    </row>
    <row r="45" spans="1:9" x14ac:dyDescent="0.25">
      <c r="C45" t="s">
        <v>17</v>
      </c>
      <c r="D45" s="10">
        <v>1.0045437870419922</v>
      </c>
      <c r="E45" s="10">
        <v>2.69256847638087E-4</v>
      </c>
      <c r="F45" s="10">
        <v>1.0055227310813912</v>
      </c>
      <c r="G45" s="10">
        <v>4.0635883157623143E-4</v>
      </c>
      <c r="H45" s="16">
        <v>1.0048664669113538</v>
      </c>
      <c r="I45" s="10">
        <v>2.8617913970099221E-4</v>
      </c>
    </row>
    <row r="46" spans="1:9" ht="16.5" x14ac:dyDescent="0.25">
      <c r="A46" s="8" t="s">
        <v>15</v>
      </c>
      <c r="B46" s="9" t="s">
        <v>9</v>
      </c>
      <c r="D46" s="19">
        <f>AVERAGE(D38:D39,D41:D42,D44:D45)</f>
        <v>1.0044913924403673</v>
      </c>
      <c r="E46" s="19">
        <f>SQRT(SUMSQ(E38,E39,E41,E42,E44,E45)/COUNT(E38,E39,E41,E42,E44,E45))</f>
        <v>2.6890309592862629E-4</v>
      </c>
      <c r="F46" s="19">
        <f>AVERAGE(F38:F39,F41:F42,F44:F45)</f>
        <v>1.005000622504755</v>
      </c>
      <c r="G46" s="19">
        <f>SQRT(SUMSQ(G38,G39,G41,G42,G44,G45)/COUNT(G38,G39,G41,G42,G44,G45))</f>
        <v>3.0127472236039538E-4</v>
      </c>
      <c r="H46" s="19">
        <f>AVERAGE(H38:H39,H41:H42,H44:H45)</f>
        <v>1.0048280562137795</v>
      </c>
      <c r="I46" s="19">
        <f>SQRT(SUMSQ(I38,I39,I41,I42,I44,I45)/COUNT(I38,I39,I41,I42,I44,I45))</f>
        <v>2.8543986523726266E-4</v>
      </c>
    </row>
    <row r="50" spans="6:6" x14ac:dyDescent="0.25">
      <c r="F50" s="5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Introduction</vt:lpstr>
      <vt:lpstr>Results Summary</vt:lpstr>
      <vt:lpstr>Introduction!_Hlk180743439</vt:lpstr>
    </vt:vector>
  </TitlesOfParts>
  <Company>Physikalisch-Technische Bundesanstalt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Pramann</dc:creator>
  <cp:lastModifiedBy>Axel Pramann</cp:lastModifiedBy>
  <dcterms:created xsi:type="dcterms:W3CDTF">2025-08-21T11:53:28Z</dcterms:created>
  <dcterms:modified xsi:type="dcterms:W3CDTF">2026-03-18T08:41:51Z</dcterms:modified>
</cp:coreProperties>
</file>