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joaovarela/Desktop/Paper C2CA and SARS-CoV-2/SARS-CoV-2_C2CA/C2CA Paper Results - Sample Mixes/"/>
    </mc:Choice>
  </mc:AlternateContent>
  <xr:revisionPtr revIDLastSave="0" documentId="13_ncr:1_{32ED8FF8-9930-F34D-BC8A-AC6334701AF4}" xr6:coauthVersionLast="47" xr6:coauthVersionMax="47" xr10:uidLastSave="{00000000-0000-0000-0000-000000000000}"/>
  <bookViews>
    <workbookView xWindow="0" yWindow="600" windowWidth="28800" windowHeight="15520" activeTab="2" xr2:uid="{1150536F-B5F3-C347-A033-E812ECFB6EB7}"/>
  </bookViews>
  <sheets>
    <sheet name="Wu" sheetId="1" r:id="rId1"/>
    <sheet name="Alfa" sheetId="2" r:id="rId2"/>
    <sheet name="Beta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2" i="3" l="1"/>
  <c r="G72" i="3"/>
  <c r="C72" i="3"/>
  <c r="K68" i="3"/>
  <c r="G68" i="3"/>
  <c r="C68" i="3"/>
  <c r="K64" i="3"/>
  <c r="G64" i="3"/>
  <c r="C64" i="3"/>
  <c r="K60" i="3"/>
  <c r="G60" i="3"/>
  <c r="C60" i="3"/>
  <c r="K56" i="3"/>
  <c r="G56" i="3"/>
  <c r="C56" i="3"/>
  <c r="K52" i="3"/>
  <c r="G52" i="3"/>
  <c r="C52" i="3"/>
  <c r="A52" i="3"/>
  <c r="K48" i="3"/>
  <c r="G48" i="3"/>
  <c r="C48" i="3"/>
  <c r="K44" i="3"/>
  <c r="G44" i="3"/>
  <c r="C44" i="3"/>
  <c r="K40" i="3"/>
  <c r="G40" i="3"/>
  <c r="C40" i="3"/>
  <c r="A40" i="3"/>
  <c r="K36" i="3"/>
  <c r="G36" i="3"/>
  <c r="C36" i="3"/>
  <c r="K32" i="3"/>
  <c r="G32" i="3"/>
  <c r="C32" i="3"/>
  <c r="K28" i="3"/>
  <c r="G28" i="3"/>
  <c r="C28" i="3"/>
  <c r="A28" i="3"/>
  <c r="K24" i="3"/>
  <c r="G24" i="3"/>
  <c r="C24" i="3"/>
  <c r="K20" i="3"/>
  <c r="G20" i="3"/>
  <c r="C20" i="3"/>
  <c r="K16" i="3"/>
  <c r="G16" i="3"/>
  <c r="C16" i="3"/>
  <c r="A16" i="3"/>
  <c r="K12" i="3"/>
  <c r="G12" i="3"/>
  <c r="C12" i="3"/>
  <c r="K8" i="3"/>
  <c r="G8" i="3"/>
  <c r="C8" i="3"/>
  <c r="K4" i="3"/>
  <c r="G4" i="3"/>
  <c r="C4" i="3"/>
  <c r="A4" i="3"/>
  <c r="K72" i="2"/>
  <c r="G72" i="2"/>
  <c r="C72" i="2"/>
  <c r="K68" i="2"/>
  <c r="G68" i="2"/>
  <c r="C68" i="2"/>
  <c r="K64" i="2"/>
  <c r="G64" i="2"/>
  <c r="C64" i="2"/>
  <c r="K60" i="2"/>
  <c r="G60" i="2"/>
  <c r="C60" i="2"/>
  <c r="K56" i="2"/>
  <c r="G56" i="2"/>
  <c r="C56" i="2"/>
  <c r="K52" i="2"/>
  <c r="G52" i="2"/>
  <c r="C52" i="2"/>
  <c r="A52" i="2"/>
  <c r="K48" i="2"/>
  <c r="G48" i="2"/>
  <c r="C48" i="2"/>
  <c r="K44" i="2"/>
  <c r="G44" i="2"/>
  <c r="C44" i="2"/>
  <c r="K40" i="2"/>
  <c r="G40" i="2"/>
  <c r="C40" i="2"/>
  <c r="A40" i="2"/>
  <c r="K36" i="2"/>
  <c r="G36" i="2"/>
  <c r="C36" i="2"/>
  <c r="K32" i="2"/>
  <c r="G32" i="2"/>
  <c r="C32" i="2"/>
  <c r="K28" i="2"/>
  <c r="G28" i="2"/>
  <c r="C28" i="2"/>
  <c r="A28" i="2"/>
  <c r="K24" i="2"/>
  <c r="G24" i="2"/>
  <c r="C24" i="2"/>
  <c r="K20" i="2"/>
  <c r="G20" i="2"/>
  <c r="C20" i="2"/>
  <c r="K16" i="2"/>
  <c r="G16" i="2"/>
  <c r="C16" i="2"/>
  <c r="A16" i="2"/>
  <c r="K12" i="2"/>
  <c r="G12" i="2"/>
  <c r="C12" i="2"/>
  <c r="K8" i="2"/>
  <c r="G8" i="2"/>
  <c r="C8" i="2"/>
  <c r="K4" i="2"/>
  <c r="G4" i="2"/>
  <c r="C4" i="2"/>
  <c r="A4" i="2"/>
  <c r="A52" i="1"/>
  <c r="A40" i="1"/>
  <c r="A28" i="1"/>
  <c r="A16" i="1"/>
  <c r="A4" i="1"/>
  <c r="K8" i="1"/>
  <c r="K12" i="1"/>
  <c r="K16" i="1"/>
  <c r="K20" i="1"/>
  <c r="K24" i="1"/>
  <c r="K28" i="1"/>
  <c r="K32" i="1"/>
  <c r="K36" i="1"/>
  <c r="K40" i="1"/>
  <c r="K44" i="1"/>
  <c r="K48" i="1"/>
  <c r="K52" i="1"/>
  <c r="M52" i="1" s="1"/>
  <c r="K56" i="1"/>
  <c r="K60" i="1"/>
  <c r="K64" i="1"/>
  <c r="K68" i="1"/>
  <c r="K72" i="1"/>
  <c r="K4" i="1"/>
  <c r="G8" i="1"/>
  <c r="G12" i="1"/>
  <c r="G16" i="1"/>
  <c r="G20" i="1"/>
  <c r="G24" i="1"/>
  <c r="G28" i="1"/>
  <c r="G32" i="1"/>
  <c r="G36" i="1"/>
  <c r="G40" i="1"/>
  <c r="G44" i="1"/>
  <c r="G48" i="1"/>
  <c r="G52" i="1"/>
  <c r="G56" i="1"/>
  <c r="G60" i="1"/>
  <c r="G64" i="1"/>
  <c r="G68" i="1"/>
  <c r="G72" i="1"/>
  <c r="G4" i="1"/>
  <c r="C8" i="1"/>
  <c r="C12" i="1"/>
  <c r="C16" i="1"/>
  <c r="C20" i="1"/>
  <c r="C24" i="1"/>
  <c r="C28" i="1"/>
  <c r="C32" i="1"/>
  <c r="C36" i="1"/>
  <c r="C40" i="1"/>
  <c r="C44" i="1"/>
  <c r="C48" i="1"/>
  <c r="C52" i="1"/>
  <c r="C56" i="1"/>
  <c r="C60" i="1"/>
  <c r="C64" i="1"/>
  <c r="C68" i="1"/>
  <c r="C72" i="1"/>
  <c r="C4" i="1"/>
  <c r="E4" i="2" l="1"/>
  <c r="L64" i="3"/>
  <c r="M16" i="3"/>
  <c r="I28" i="3"/>
  <c r="M64" i="3"/>
  <c r="R66" i="3" s="1"/>
  <c r="S66" i="3" s="1"/>
  <c r="E52" i="3"/>
  <c r="L40" i="3"/>
  <c r="H40" i="1"/>
  <c r="M40" i="1"/>
  <c r="E40" i="1"/>
  <c r="L52" i="2"/>
  <c r="I16" i="2"/>
  <c r="M64" i="1"/>
  <c r="M28" i="1"/>
  <c r="L28" i="1"/>
  <c r="M4" i="1"/>
  <c r="L4" i="1"/>
  <c r="M16" i="1"/>
  <c r="L16" i="1"/>
  <c r="L40" i="1"/>
  <c r="L28" i="3"/>
  <c r="M4" i="3"/>
  <c r="M52" i="3"/>
  <c r="L52" i="3"/>
  <c r="L64" i="2"/>
  <c r="M64" i="2"/>
  <c r="L28" i="2"/>
  <c r="M4" i="2"/>
  <c r="M16" i="2"/>
  <c r="L40" i="2"/>
  <c r="H64" i="1"/>
  <c r="I28" i="1"/>
  <c r="H4" i="1"/>
  <c r="I4" i="1"/>
  <c r="H16" i="1"/>
  <c r="I40" i="1"/>
  <c r="I52" i="1"/>
  <c r="H52" i="1"/>
  <c r="I64" i="3"/>
  <c r="I4" i="3"/>
  <c r="I16" i="3"/>
  <c r="I40" i="3"/>
  <c r="I52" i="3"/>
  <c r="I64" i="2"/>
  <c r="I28" i="2"/>
  <c r="H28" i="2"/>
  <c r="I4" i="2"/>
  <c r="H4" i="2"/>
  <c r="H16" i="2"/>
  <c r="I40" i="2"/>
  <c r="H40" i="2"/>
  <c r="H52" i="2"/>
  <c r="D64" i="1"/>
  <c r="E64" i="1"/>
  <c r="E28" i="1"/>
  <c r="D28" i="1"/>
  <c r="E4" i="1"/>
  <c r="D4" i="1"/>
  <c r="E16" i="1"/>
  <c r="E52" i="1"/>
  <c r="D64" i="3"/>
  <c r="E28" i="3"/>
  <c r="E4" i="3"/>
  <c r="E16" i="3"/>
  <c r="E40" i="3"/>
  <c r="D52" i="3"/>
  <c r="E64" i="2"/>
  <c r="E28" i="2"/>
  <c r="E16" i="2"/>
  <c r="E40" i="2"/>
  <c r="E52" i="2"/>
  <c r="L4" i="3"/>
  <c r="M28" i="3"/>
  <c r="M40" i="3"/>
  <c r="D4" i="3"/>
  <c r="E64" i="3"/>
  <c r="H64" i="3"/>
  <c r="H4" i="3"/>
  <c r="H16" i="3"/>
  <c r="H28" i="3"/>
  <c r="H40" i="3"/>
  <c r="H52" i="3"/>
  <c r="L16" i="3"/>
  <c r="D16" i="3"/>
  <c r="D28" i="3"/>
  <c r="D40" i="3"/>
  <c r="L4" i="2"/>
  <c r="M28" i="2"/>
  <c r="M40" i="2"/>
  <c r="M52" i="2"/>
  <c r="D64" i="2"/>
  <c r="D4" i="2"/>
  <c r="D16" i="2"/>
  <c r="D28" i="2"/>
  <c r="D40" i="2"/>
  <c r="D52" i="2"/>
  <c r="H64" i="2"/>
  <c r="I52" i="2"/>
  <c r="L16" i="2"/>
  <c r="D52" i="1"/>
  <c r="H28" i="1"/>
  <c r="I64" i="1"/>
  <c r="D40" i="1"/>
  <c r="D16" i="1"/>
  <c r="L64" i="1"/>
  <c r="I16" i="1"/>
  <c r="L52" i="1"/>
  <c r="R64" i="2" l="1"/>
  <c r="R64" i="3"/>
  <c r="S64" i="3" s="1"/>
  <c r="R65" i="3"/>
  <c r="S65" i="3" s="1"/>
  <c r="R65" i="1"/>
  <c r="S65" i="1" s="1"/>
  <c r="R66" i="2"/>
  <c r="S66" i="2" s="1"/>
  <c r="R65" i="2"/>
  <c r="S65" i="2" s="1"/>
  <c r="S64" i="2"/>
  <c r="R64" i="1"/>
  <c r="R66" i="1"/>
  <c r="S66" i="1" s="1"/>
  <c r="R68" i="3" l="1"/>
  <c r="S68" i="3" s="1"/>
  <c r="R68" i="2"/>
  <c r="S68" i="2" s="1"/>
  <c r="R68" i="1"/>
  <c r="S68" i="1" s="1"/>
  <c r="S64" i="1"/>
</calcChain>
</file>

<file path=xl/sharedStrings.xml><?xml version="1.0" encoding="utf-8"?>
<sst xmlns="http://schemas.openxmlformats.org/spreadsheetml/2006/main" count="60" uniqueCount="12">
  <si>
    <t>Concentration</t>
  </si>
  <si>
    <t>Individual Count</t>
  </si>
  <si>
    <t>Count Sum</t>
  </si>
  <si>
    <t>Average Count</t>
  </si>
  <si>
    <t>Desv.Pad</t>
  </si>
  <si>
    <t>Cy3</t>
  </si>
  <si>
    <t>Cy5</t>
  </si>
  <si>
    <t>AF488</t>
  </si>
  <si>
    <t>LoD Cy3</t>
  </si>
  <si>
    <t>LoD Cy5</t>
  </si>
  <si>
    <t>LoD AF488</t>
  </si>
  <si>
    <t>LoD 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</si>
</sst>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 vertical="center"/>
    </xf>
    <xf numFmtId="0" fontId="1" fillId="5" borderId="1" xfId="0" applyFont="1" applyFill="1" applyBorder="1"/>
    <xf numFmtId="2" fontId="1" fillId="5" borderId="1" xfId="0" applyNumberFormat="1" applyFont="1" applyFill="1" applyBorder="1"/>
    <xf numFmtId="1" fontId="1" fillId="5" borderId="1" xfId="0" applyNumberFormat="1" applyFont="1" applyFill="1" applyBorder="1"/>
    <xf numFmtId="1" fontId="1" fillId="0" borderId="0" xfId="0" applyNumberFormat="1" applyFont="1"/>
    <xf numFmtId="2" fontId="0" fillId="0" borderId="0" xfId="0" applyNumberFormat="1"/>
    <xf numFmtId="0" fontId="0" fillId="0" borderId="0" xfId="0" applyAlignment="1">
      <alignment horizontal="center" vertical="center"/>
    </xf>
    <xf numFmtId="0" fontId="0" fillId="2" borderId="0" xfId="0" applyFill="1"/>
    <xf numFmtId="0" fontId="0" fillId="3" borderId="0" xfId="0" applyFill="1"/>
    <xf numFmtId="0" fontId="0" fillId="4" borderId="0" xfId="0" applyFill="1"/>
    <xf numFmtId="2" fontId="0" fillId="2" borderId="0" xfId="0" applyNumberFormat="1" applyFill="1" applyAlignment="1">
      <alignment horizontal="center" vertical="center"/>
    </xf>
    <xf numFmtId="2" fontId="0" fillId="3" borderId="0" xfId="0" applyNumberFormat="1" applyFill="1" applyAlignment="1">
      <alignment horizontal="center" vertical="center"/>
    </xf>
    <xf numFmtId="2" fontId="0" fillId="4" borderId="0" xfId="0" applyNumberFormat="1" applyFill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" fontId="1" fillId="6" borderId="1" xfId="0" applyNumberFormat="1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1" fontId="1" fillId="7" borderId="1" xfId="0" applyNumberFormat="1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1" fontId="1" fillId="8" borderId="1" xfId="0" applyNumberFormat="1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1" fontId="1" fillId="10" borderId="1" xfId="0" applyNumberFormat="1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1" fontId="1" fillId="9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Cy3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FFFF00"/>
              </a:solidFill>
              <a:ln w="15875">
                <a:solidFill>
                  <a:schemeClr val="accent2"/>
                </a:solidFill>
              </a:ln>
              <a:effectLst/>
            </c:spPr>
          </c:marker>
          <c:trendline>
            <c:spPr>
              <a:ln w="31750" cap="rnd">
                <a:solidFill>
                  <a:srgbClr val="FFC000"/>
                </a:solidFill>
                <a:prstDash val="lgDash"/>
              </a:ln>
              <a:effectLst/>
            </c:spPr>
            <c:trendlineType val="power"/>
            <c:dispRSqr val="1"/>
            <c:dispEq val="1"/>
            <c:trendlineLbl>
              <c:layout>
                <c:manualLayout>
                  <c:x val="-0.16294066535096285"/>
                  <c:y val="2.12951732606611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SE"/>
                </a:p>
              </c:txPr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Wu!$E$4:$E$63</c:f>
                <c:numCache>
                  <c:formatCode>General</c:formatCode>
                  <c:ptCount val="60"/>
                  <c:pt idx="0">
                    <c:v>159.3988707613702</c:v>
                  </c:pt>
                  <c:pt idx="12">
                    <c:v>22.113344387495982</c:v>
                  </c:pt>
                  <c:pt idx="24">
                    <c:v>32.562759915789279</c:v>
                  </c:pt>
                  <c:pt idx="36">
                    <c:v>20.074859899884732</c:v>
                  </c:pt>
                  <c:pt idx="48">
                    <c:v>7.5055534994651447</c:v>
                  </c:pt>
                </c:numCache>
              </c:numRef>
            </c:plus>
            <c:minus>
              <c:numRef>
                <c:f>Wu!$E$4:$E$63</c:f>
                <c:numCache>
                  <c:formatCode>General</c:formatCode>
                  <c:ptCount val="60"/>
                  <c:pt idx="0">
                    <c:v>159.3988707613702</c:v>
                  </c:pt>
                  <c:pt idx="12">
                    <c:v>22.113344387495982</c:v>
                  </c:pt>
                  <c:pt idx="24">
                    <c:v>32.562759915789279</c:v>
                  </c:pt>
                  <c:pt idx="36">
                    <c:v>20.074859899884732</c:v>
                  </c:pt>
                  <c:pt idx="48">
                    <c:v>7.5055534994651447</c:v>
                  </c:pt>
                </c:numCache>
              </c:numRef>
            </c:minus>
            <c:spPr>
              <a:noFill/>
              <a:ln w="22225" cap="flat" cmpd="sng" algn="ctr">
                <a:solidFill>
                  <a:schemeClr val="accent2"/>
                </a:solidFill>
                <a:round/>
              </a:ln>
              <a:effectLst/>
            </c:spPr>
          </c:errBars>
          <c:xVal>
            <c:numRef>
              <c:f>Wu!$A$4:$A$63</c:f>
              <c:numCache>
                <c:formatCode>General</c:formatCode>
                <c:ptCount val="60"/>
                <c:pt idx="0">
                  <c:v>10000</c:v>
                </c:pt>
                <c:pt idx="12">
                  <c:v>1000</c:v>
                </c:pt>
                <c:pt idx="24">
                  <c:v>300</c:v>
                </c:pt>
                <c:pt idx="36">
                  <c:v>100</c:v>
                </c:pt>
                <c:pt idx="48">
                  <c:v>10</c:v>
                </c:pt>
              </c:numCache>
            </c:numRef>
          </c:xVal>
          <c:yVal>
            <c:numRef>
              <c:f>Wu!$D$4:$D$63</c:f>
              <c:numCache>
                <c:formatCode>0</c:formatCode>
                <c:ptCount val="60"/>
                <c:pt idx="0">
                  <c:v>677</c:v>
                </c:pt>
                <c:pt idx="12">
                  <c:v>147</c:v>
                </c:pt>
                <c:pt idx="24">
                  <c:v>65.666666666666671</c:v>
                </c:pt>
                <c:pt idx="36">
                  <c:v>59</c:v>
                </c:pt>
                <c:pt idx="48">
                  <c:v>40.666666666666664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F46-1148-90FE-A377A89562B6}"/>
            </c:ext>
          </c:extLst>
        </c:ser>
        <c:ser>
          <c:idx val="1"/>
          <c:order val="1"/>
          <c:tx>
            <c:v>Cy5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rgbClr val="FF0000"/>
              </a:solidFill>
              <a:ln w="15875">
                <a:solidFill>
                  <a:srgbClr val="C0000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Wu!$I$4:$I$63</c:f>
                <c:numCache>
                  <c:formatCode>General</c:formatCode>
                  <c:ptCount val="60"/>
                  <c:pt idx="0">
                    <c:v>10.440306508910551</c:v>
                  </c:pt>
                  <c:pt idx="12">
                    <c:v>3.5118845842842519</c:v>
                  </c:pt>
                  <c:pt idx="24">
                    <c:v>3.2145502536643242</c:v>
                  </c:pt>
                  <c:pt idx="36">
                    <c:v>1.5275252316519465</c:v>
                  </c:pt>
                  <c:pt idx="48">
                    <c:v>6.2449979983983983</c:v>
                  </c:pt>
                </c:numCache>
              </c:numRef>
            </c:plus>
            <c:minus>
              <c:numRef>
                <c:f>Wu!$I$4:$I$63</c:f>
                <c:numCache>
                  <c:formatCode>General</c:formatCode>
                  <c:ptCount val="60"/>
                  <c:pt idx="0">
                    <c:v>10.440306508910551</c:v>
                  </c:pt>
                  <c:pt idx="12">
                    <c:v>3.5118845842842519</c:v>
                  </c:pt>
                  <c:pt idx="24">
                    <c:v>3.2145502536643242</c:v>
                  </c:pt>
                  <c:pt idx="36">
                    <c:v>1.5275252316519465</c:v>
                  </c:pt>
                  <c:pt idx="48">
                    <c:v>6.2449979983983983</c:v>
                  </c:pt>
                </c:numCache>
              </c:numRef>
            </c:minus>
            <c:spPr>
              <a:noFill/>
              <a:ln w="22225" cap="flat" cmpd="sng" algn="ctr">
                <a:solidFill>
                  <a:srgbClr val="C00000"/>
                </a:solidFill>
                <a:round/>
              </a:ln>
              <a:effectLst/>
            </c:spPr>
          </c:errBars>
          <c:xVal>
            <c:numRef>
              <c:f>Wu!$A$4:$A$63</c:f>
              <c:numCache>
                <c:formatCode>General</c:formatCode>
                <c:ptCount val="60"/>
                <c:pt idx="0">
                  <c:v>10000</c:v>
                </c:pt>
                <c:pt idx="12">
                  <c:v>1000</c:v>
                </c:pt>
                <c:pt idx="24">
                  <c:v>300</c:v>
                </c:pt>
                <c:pt idx="36">
                  <c:v>100</c:v>
                </c:pt>
                <c:pt idx="48">
                  <c:v>10</c:v>
                </c:pt>
              </c:numCache>
            </c:numRef>
          </c:xVal>
          <c:yVal>
            <c:numRef>
              <c:f>Wu!$H$4:$H$63</c:f>
              <c:numCache>
                <c:formatCode>0</c:formatCode>
                <c:ptCount val="60"/>
                <c:pt idx="0">
                  <c:v>33</c:v>
                </c:pt>
                <c:pt idx="12">
                  <c:v>19.666666666666668</c:v>
                </c:pt>
                <c:pt idx="24">
                  <c:v>22.666666666666668</c:v>
                </c:pt>
                <c:pt idx="36">
                  <c:v>20.333333333333332</c:v>
                </c:pt>
                <c:pt idx="48">
                  <c:v>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F46-1148-90FE-A377A89562B6}"/>
            </c:ext>
          </c:extLst>
        </c:ser>
        <c:ser>
          <c:idx val="2"/>
          <c:order val="2"/>
          <c:tx>
            <c:v>AF488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7"/>
            <c:spPr>
              <a:solidFill>
                <a:schemeClr val="accent6"/>
              </a:solidFill>
              <a:ln w="1587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Wu!$M$4:$M$63</c:f>
                <c:numCache>
                  <c:formatCode>General</c:formatCode>
                  <c:ptCount val="60"/>
                  <c:pt idx="0">
                    <c:v>10.148891565092219</c:v>
                  </c:pt>
                  <c:pt idx="12">
                    <c:v>8.8881944173155887</c:v>
                  </c:pt>
                  <c:pt idx="24">
                    <c:v>11.372481406154661</c:v>
                  </c:pt>
                  <c:pt idx="36">
                    <c:v>3</c:v>
                  </c:pt>
                  <c:pt idx="48">
                    <c:v>8.5049005481153852</c:v>
                  </c:pt>
                </c:numCache>
              </c:numRef>
            </c:plus>
            <c:minus>
              <c:numRef>
                <c:f>Wu!$M$4:$M$63</c:f>
                <c:numCache>
                  <c:formatCode>General</c:formatCode>
                  <c:ptCount val="60"/>
                  <c:pt idx="0">
                    <c:v>10.148891565092219</c:v>
                  </c:pt>
                  <c:pt idx="12">
                    <c:v>8.8881944173155887</c:v>
                  </c:pt>
                  <c:pt idx="24">
                    <c:v>11.372481406154661</c:v>
                  </c:pt>
                  <c:pt idx="36">
                    <c:v>3</c:v>
                  </c:pt>
                  <c:pt idx="48">
                    <c:v>8.5049005481153852</c:v>
                  </c:pt>
                </c:numCache>
              </c:numRef>
            </c:minus>
            <c:spPr>
              <a:noFill/>
              <a:ln w="22225" cap="flat" cmpd="sng" algn="ctr">
                <a:solidFill>
                  <a:schemeClr val="accent3"/>
                </a:solidFill>
                <a:round/>
              </a:ln>
              <a:effectLst/>
            </c:spPr>
          </c:errBars>
          <c:xVal>
            <c:numRef>
              <c:f>Wu!$A$4:$A$63</c:f>
              <c:numCache>
                <c:formatCode>General</c:formatCode>
                <c:ptCount val="60"/>
                <c:pt idx="0">
                  <c:v>10000</c:v>
                </c:pt>
                <c:pt idx="12">
                  <c:v>1000</c:v>
                </c:pt>
                <c:pt idx="24">
                  <c:v>300</c:v>
                </c:pt>
                <c:pt idx="36">
                  <c:v>100</c:v>
                </c:pt>
                <c:pt idx="48">
                  <c:v>10</c:v>
                </c:pt>
              </c:numCache>
            </c:numRef>
          </c:xVal>
          <c:yVal>
            <c:numRef>
              <c:f>Wu!$L$4:$L$63</c:f>
              <c:numCache>
                <c:formatCode>0</c:formatCode>
                <c:ptCount val="60"/>
                <c:pt idx="0">
                  <c:v>36</c:v>
                </c:pt>
                <c:pt idx="12">
                  <c:v>34</c:v>
                </c:pt>
                <c:pt idx="24">
                  <c:v>37.666666666666664</c:v>
                </c:pt>
                <c:pt idx="36">
                  <c:v>24</c:v>
                </c:pt>
                <c:pt idx="48">
                  <c:v>23.333333333333332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F46-1148-90FE-A377A89562B6}"/>
            </c:ext>
          </c:extLst>
        </c:ser>
        <c:ser>
          <c:idx val="3"/>
          <c:order val="3"/>
          <c:tx>
            <c:v>LoD Cy3</c:v>
          </c:tx>
          <c:spPr>
            <a:ln w="31750" cap="rnd">
              <a:solidFill>
                <a:srgbClr val="FFC000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Wu!$O$64:$P$64</c:f>
              <c:numCache>
                <c:formatCode>General</c:formatCode>
                <c:ptCount val="2"/>
                <c:pt idx="0">
                  <c:v>1</c:v>
                </c:pt>
                <c:pt idx="1">
                  <c:v>1000000</c:v>
                </c:pt>
              </c:numCache>
            </c:numRef>
          </c:xVal>
          <c:yVal>
            <c:numRef>
              <c:f>Wu!$R$64:$S$64</c:f>
              <c:numCache>
                <c:formatCode>0.00</c:formatCode>
                <c:ptCount val="2"/>
                <c:pt idx="0">
                  <c:v>23.578331331731732</c:v>
                </c:pt>
                <c:pt idx="1">
                  <c:v>23.578331331731732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28E-544E-90E4-4800256291C0}"/>
            </c:ext>
          </c:extLst>
        </c:ser>
        <c:ser>
          <c:idx val="4"/>
          <c:order val="4"/>
          <c:tx>
            <c:v>LoD Cy5</c:v>
          </c:tx>
          <c:spPr>
            <a:ln w="31750" cap="rnd">
              <a:solidFill>
                <a:srgbClr val="C00000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Wu!$O$65:$P$65</c:f>
              <c:numCache>
                <c:formatCode>General</c:formatCode>
                <c:ptCount val="2"/>
                <c:pt idx="0">
                  <c:v>1</c:v>
                </c:pt>
                <c:pt idx="1">
                  <c:v>1000000</c:v>
                </c:pt>
              </c:numCache>
            </c:numRef>
          </c:xVal>
          <c:yVal>
            <c:numRef>
              <c:f>Wu!$R$65:$S$65</c:f>
              <c:numCache>
                <c:formatCode>0.00</c:formatCode>
                <c:ptCount val="2"/>
                <c:pt idx="0">
                  <c:v>29.392055442565315</c:v>
                </c:pt>
                <c:pt idx="1">
                  <c:v>29.392055442565315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28E-544E-90E4-4800256291C0}"/>
            </c:ext>
          </c:extLst>
        </c:ser>
        <c:ser>
          <c:idx val="5"/>
          <c:order val="5"/>
          <c:tx>
            <c:v>LoD AF488</c:v>
          </c:tx>
          <c:spPr>
            <a:ln w="31750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Wu!$O$66:$P$66</c:f>
              <c:numCache>
                <c:formatCode>General</c:formatCode>
                <c:ptCount val="2"/>
                <c:pt idx="0">
                  <c:v>1</c:v>
                </c:pt>
                <c:pt idx="1">
                  <c:v>1000000</c:v>
                </c:pt>
              </c:numCache>
            </c:numRef>
          </c:xVal>
          <c:yVal>
            <c:numRef>
              <c:f>Wu!$R$66:$S$66</c:f>
              <c:numCache>
                <c:formatCode>0.00</c:formatCode>
                <c:ptCount val="2"/>
                <c:pt idx="0">
                  <c:v>33.672315572906001</c:v>
                </c:pt>
                <c:pt idx="1">
                  <c:v>33.672315572906001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28E-544E-90E4-4800256291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4075279"/>
        <c:axId val="1556740815"/>
      </c:scatterChart>
      <c:valAx>
        <c:axId val="374075279"/>
        <c:scaling>
          <c:logBase val="10"/>
          <c:orientation val="minMax"/>
          <c:max val="11000"/>
          <c:min val="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Concentration</a:t>
                </a:r>
                <a:r>
                  <a:rPr lang="en-GB" sz="1200" baseline="0"/>
                  <a:t> of Sample (copies/µL)</a:t>
                </a:r>
                <a:endParaRPr lang="en-GB" sz="12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GB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SE"/>
          </a:p>
        </c:txPr>
        <c:crossAx val="1556740815"/>
        <c:crosses val="autoZero"/>
        <c:crossBetween val="midCat"/>
      </c:valAx>
      <c:valAx>
        <c:axId val="1556740815"/>
        <c:scaling>
          <c:logBase val="10"/>
          <c:orientation val="minMax"/>
          <c:max val="1000"/>
          <c:min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Rolling</a:t>
                </a:r>
                <a:r>
                  <a:rPr lang="en-GB" sz="1200" baseline="0"/>
                  <a:t> Circle Products Count</a:t>
                </a:r>
                <a:endParaRPr lang="en-GB" sz="12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GB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SE"/>
          </a:p>
        </c:txPr>
        <c:crossAx val="374075279"/>
        <c:crosses val="autoZero"/>
        <c:crossBetween val="midCat"/>
        <c:minorUnit val="50"/>
      </c:valAx>
      <c:spPr>
        <a:noFill/>
        <a:ln>
          <a:noFill/>
        </a:ln>
        <a:effectLst/>
      </c:spPr>
    </c:plotArea>
    <c:legend>
      <c:legendPos val="t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S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S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Cy3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FFFF00"/>
              </a:solidFill>
              <a:ln w="1587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Alfa!$E$4:$E$63</c:f>
                <c:numCache>
                  <c:formatCode>General</c:formatCode>
                  <c:ptCount val="60"/>
                  <c:pt idx="0">
                    <c:v>9.0737717258774691</c:v>
                  </c:pt>
                  <c:pt idx="12">
                    <c:v>7</c:v>
                  </c:pt>
                  <c:pt idx="24">
                    <c:v>5.196152422706632</c:v>
                  </c:pt>
                  <c:pt idx="36">
                    <c:v>4.1633319989322697</c:v>
                  </c:pt>
                  <c:pt idx="48">
                    <c:v>4.358898943540674</c:v>
                  </c:pt>
                </c:numCache>
              </c:numRef>
            </c:plus>
            <c:minus>
              <c:numRef>
                <c:f>Alfa!$E$4:$E$63</c:f>
                <c:numCache>
                  <c:formatCode>General</c:formatCode>
                  <c:ptCount val="60"/>
                  <c:pt idx="0">
                    <c:v>9.0737717258774691</c:v>
                  </c:pt>
                  <c:pt idx="12">
                    <c:v>7</c:v>
                  </c:pt>
                  <c:pt idx="24">
                    <c:v>5.196152422706632</c:v>
                  </c:pt>
                  <c:pt idx="36">
                    <c:v>4.1633319989322697</c:v>
                  </c:pt>
                  <c:pt idx="48">
                    <c:v>4.358898943540674</c:v>
                  </c:pt>
                </c:numCache>
              </c:numRef>
            </c:minus>
            <c:spPr>
              <a:noFill/>
              <a:ln w="22225" cap="flat" cmpd="sng" algn="ctr">
                <a:solidFill>
                  <a:schemeClr val="accent2"/>
                </a:solidFill>
                <a:round/>
              </a:ln>
              <a:effectLst/>
            </c:spPr>
          </c:errBars>
          <c:xVal>
            <c:numRef>
              <c:f>Alfa!$A$4:$A$63</c:f>
              <c:numCache>
                <c:formatCode>General</c:formatCode>
                <c:ptCount val="60"/>
                <c:pt idx="0">
                  <c:v>10000</c:v>
                </c:pt>
                <c:pt idx="12">
                  <c:v>1000</c:v>
                </c:pt>
                <c:pt idx="24">
                  <c:v>300</c:v>
                </c:pt>
                <c:pt idx="36">
                  <c:v>100</c:v>
                </c:pt>
                <c:pt idx="48">
                  <c:v>10</c:v>
                </c:pt>
              </c:numCache>
            </c:numRef>
          </c:xVal>
          <c:yVal>
            <c:numRef>
              <c:f>Alfa!$D$4:$D$63</c:f>
              <c:numCache>
                <c:formatCode>0</c:formatCode>
                <c:ptCount val="60"/>
                <c:pt idx="0">
                  <c:v>20.666666666666668</c:v>
                </c:pt>
                <c:pt idx="12">
                  <c:v>19</c:v>
                </c:pt>
                <c:pt idx="24">
                  <c:v>19</c:v>
                </c:pt>
                <c:pt idx="36">
                  <c:v>20.666666666666668</c:v>
                </c:pt>
                <c:pt idx="48">
                  <c:v>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815-E240-95BC-1EBE904797CC}"/>
            </c:ext>
          </c:extLst>
        </c:ser>
        <c:ser>
          <c:idx val="1"/>
          <c:order val="1"/>
          <c:tx>
            <c:v>Cy5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rgbClr val="FF0000"/>
              </a:solidFill>
              <a:ln w="15875">
                <a:solidFill>
                  <a:srgbClr val="C00000"/>
                </a:solidFill>
              </a:ln>
              <a:effectLst/>
            </c:spPr>
          </c:marker>
          <c:trendline>
            <c:spPr>
              <a:ln w="31750" cap="rnd">
                <a:solidFill>
                  <a:schemeClr val="accent2"/>
                </a:solidFill>
                <a:prstDash val="lgDash"/>
              </a:ln>
              <a:effectLst/>
            </c:spPr>
            <c:trendlineType val="power"/>
            <c:dispRSqr val="1"/>
            <c:dispEq val="1"/>
            <c:trendlineLbl>
              <c:layout>
                <c:manualLayout>
                  <c:x val="-7.6644685881330707E-2"/>
                  <c:y val="-8.522033241056905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SE"/>
                </a:p>
              </c:txPr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Alfa!$I$4:$I$63</c:f>
                <c:numCache>
                  <c:formatCode>General</c:formatCode>
                  <c:ptCount val="60"/>
                  <c:pt idx="0">
                    <c:v>121.71414598695303</c:v>
                  </c:pt>
                  <c:pt idx="12">
                    <c:v>60.32412452742269</c:v>
                  </c:pt>
                  <c:pt idx="24">
                    <c:v>25.106440076867443</c:v>
                  </c:pt>
                  <c:pt idx="36">
                    <c:v>11.532562594670797</c:v>
                  </c:pt>
                  <c:pt idx="48">
                    <c:v>4.0414518843273708</c:v>
                  </c:pt>
                </c:numCache>
              </c:numRef>
            </c:plus>
            <c:minus>
              <c:numRef>
                <c:f>Alfa!$I$4:$I$63</c:f>
                <c:numCache>
                  <c:formatCode>General</c:formatCode>
                  <c:ptCount val="60"/>
                  <c:pt idx="0">
                    <c:v>121.71414598695303</c:v>
                  </c:pt>
                  <c:pt idx="12">
                    <c:v>60.32412452742269</c:v>
                  </c:pt>
                  <c:pt idx="24">
                    <c:v>25.106440076867443</c:v>
                  </c:pt>
                  <c:pt idx="36">
                    <c:v>11.532562594670797</c:v>
                  </c:pt>
                  <c:pt idx="48">
                    <c:v>4.0414518843273708</c:v>
                  </c:pt>
                </c:numCache>
              </c:numRef>
            </c:minus>
            <c:spPr>
              <a:noFill/>
              <a:ln w="22225" cap="flat" cmpd="sng" algn="ctr">
                <a:solidFill>
                  <a:srgbClr val="C00000"/>
                </a:solidFill>
                <a:round/>
              </a:ln>
              <a:effectLst/>
            </c:spPr>
          </c:errBars>
          <c:xVal>
            <c:numRef>
              <c:f>Alfa!$A$4:$A$63</c:f>
              <c:numCache>
                <c:formatCode>General</c:formatCode>
                <c:ptCount val="60"/>
                <c:pt idx="0">
                  <c:v>10000</c:v>
                </c:pt>
                <c:pt idx="12">
                  <c:v>1000</c:v>
                </c:pt>
                <c:pt idx="24">
                  <c:v>300</c:v>
                </c:pt>
                <c:pt idx="36">
                  <c:v>100</c:v>
                </c:pt>
                <c:pt idx="48">
                  <c:v>10</c:v>
                </c:pt>
              </c:numCache>
            </c:numRef>
          </c:xVal>
          <c:yVal>
            <c:numRef>
              <c:f>Alfa!$H$4:$H$63</c:f>
              <c:numCache>
                <c:formatCode>0</c:formatCode>
                <c:ptCount val="60"/>
                <c:pt idx="0">
                  <c:v>516.66666666666663</c:v>
                </c:pt>
                <c:pt idx="12">
                  <c:v>172</c:v>
                </c:pt>
                <c:pt idx="24">
                  <c:v>156.33333333333334</c:v>
                </c:pt>
                <c:pt idx="36">
                  <c:v>38</c:v>
                </c:pt>
                <c:pt idx="48">
                  <c:v>27.333333333333332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815-E240-95BC-1EBE904797CC}"/>
            </c:ext>
          </c:extLst>
        </c:ser>
        <c:ser>
          <c:idx val="2"/>
          <c:order val="2"/>
          <c:tx>
            <c:v>AF488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7"/>
            <c:spPr>
              <a:solidFill>
                <a:schemeClr val="accent6"/>
              </a:solidFill>
              <a:ln w="1587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Alfa!$M$4:$M$63</c:f>
                <c:numCache>
                  <c:formatCode>General</c:formatCode>
                  <c:ptCount val="60"/>
                  <c:pt idx="0">
                    <c:v>6.6583281184793961</c:v>
                  </c:pt>
                  <c:pt idx="12">
                    <c:v>2.6457513110645907</c:v>
                  </c:pt>
                  <c:pt idx="24">
                    <c:v>3.4641016151377544</c:v>
                  </c:pt>
                  <c:pt idx="36">
                    <c:v>4.1633319989322697</c:v>
                  </c:pt>
                  <c:pt idx="48">
                    <c:v>1.7320508075688772</c:v>
                  </c:pt>
                </c:numCache>
              </c:numRef>
            </c:plus>
            <c:minus>
              <c:numRef>
                <c:f>Alfa!$M$4:$M$63</c:f>
                <c:numCache>
                  <c:formatCode>General</c:formatCode>
                  <c:ptCount val="60"/>
                  <c:pt idx="0">
                    <c:v>6.6583281184793961</c:v>
                  </c:pt>
                  <c:pt idx="12">
                    <c:v>2.6457513110645907</c:v>
                  </c:pt>
                  <c:pt idx="24">
                    <c:v>3.4641016151377544</c:v>
                  </c:pt>
                  <c:pt idx="36">
                    <c:v>4.1633319989322697</c:v>
                  </c:pt>
                  <c:pt idx="48">
                    <c:v>1.7320508075688772</c:v>
                  </c:pt>
                </c:numCache>
              </c:numRef>
            </c:minus>
            <c:spPr>
              <a:noFill/>
              <a:ln w="22225" cap="flat" cmpd="sng" algn="ctr">
                <a:solidFill>
                  <a:schemeClr val="accent3"/>
                </a:solidFill>
                <a:round/>
              </a:ln>
              <a:effectLst/>
            </c:spPr>
          </c:errBars>
          <c:xVal>
            <c:numRef>
              <c:f>Alfa!$A$4:$A$63</c:f>
              <c:numCache>
                <c:formatCode>General</c:formatCode>
                <c:ptCount val="60"/>
                <c:pt idx="0">
                  <c:v>10000</c:v>
                </c:pt>
                <c:pt idx="12">
                  <c:v>1000</c:v>
                </c:pt>
                <c:pt idx="24">
                  <c:v>300</c:v>
                </c:pt>
                <c:pt idx="36">
                  <c:v>100</c:v>
                </c:pt>
                <c:pt idx="48">
                  <c:v>10</c:v>
                </c:pt>
              </c:numCache>
            </c:numRef>
          </c:xVal>
          <c:yVal>
            <c:numRef>
              <c:f>Alfa!$L$4:$L$63</c:f>
              <c:numCache>
                <c:formatCode>0</c:formatCode>
                <c:ptCount val="60"/>
                <c:pt idx="0">
                  <c:v>23.666666666666668</c:v>
                </c:pt>
                <c:pt idx="12">
                  <c:v>17</c:v>
                </c:pt>
                <c:pt idx="24">
                  <c:v>18</c:v>
                </c:pt>
                <c:pt idx="36">
                  <c:v>21.333333333333332</c:v>
                </c:pt>
                <c:pt idx="48">
                  <c:v>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815-E240-95BC-1EBE904797CC}"/>
            </c:ext>
          </c:extLst>
        </c:ser>
        <c:ser>
          <c:idx val="3"/>
          <c:order val="3"/>
          <c:tx>
            <c:v>LoD Cy3</c:v>
          </c:tx>
          <c:spPr>
            <a:ln w="31750" cap="rnd">
              <a:solidFill>
                <a:srgbClr val="FFC000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Alfa!$O$64:$P$64</c:f>
              <c:numCache>
                <c:formatCode>General</c:formatCode>
                <c:ptCount val="2"/>
                <c:pt idx="0">
                  <c:v>1</c:v>
                </c:pt>
                <c:pt idx="1">
                  <c:v>1000000</c:v>
                </c:pt>
              </c:numCache>
            </c:numRef>
          </c:xVal>
          <c:yVal>
            <c:numRef>
              <c:f>Alfa!$R$64:$S$64</c:f>
              <c:numCache>
                <c:formatCode>0.00</c:formatCode>
                <c:ptCount val="2"/>
                <c:pt idx="0">
                  <c:v>25.578331331731732</c:v>
                </c:pt>
                <c:pt idx="1">
                  <c:v>25.578331331731732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F6D-6045-9EB3-C9E4660DFD3B}"/>
            </c:ext>
          </c:extLst>
        </c:ser>
        <c:ser>
          <c:idx val="4"/>
          <c:order val="4"/>
          <c:tx>
            <c:v>LoD Cy5</c:v>
          </c:tx>
          <c:spPr>
            <a:ln w="31750" cap="rnd">
              <a:solidFill>
                <a:srgbClr val="C00000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Alfa!$O$65:$P$65</c:f>
              <c:numCache>
                <c:formatCode>General</c:formatCode>
                <c:ptCount val="2"/>
                <c:pt idx="0">
                  <c:v>1</c:v>
                </c:pt>
                <c:pt idx="1">
                  <c:v>1000000</c:v>
                </c:pt>
              </c:numCache>
            </c:numRef>
          </c:xVal>
          <c:yVal>
            <c:numRef>
              <c:f>Alfa!$R$65:$S$65</c:f>
              <c:numCache>
                <c:formatCode>0.00</c:formatCode>
                <c:ptCount val="2"/>
                <c:pt idx="0">
                  <c:v>26.725388775898651</c:v>
                </c:pt>
                <c:pt idx="1">
                  <c:v>26.725388775898651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F6D-6045-9EB3-C9E4660DFD3B}"/>
            </c:ext>
          </c:extLst>
        </c:ser>
        <c:ser>
          <c:idx val="5"/>
          <c:order val="5"/>
          <c:tx>
            <c:v>LoD AF488</c:v>
          </c:tx>
          <c:spPr>
            <a:ln w="31750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Alfa!$O$66:$P$66</c:f>
              <c:numCache>
                <c:formatCode>General</c:formatCode>
                <c:ptCount val="2"/>
                <c:pt idx="0">
                  <c:v>1</c:v>
                </c:pt>
                <c:pt idx="1">
                  <c:v>1000000</c:v>
                </c:pt>
              </c:numCache>
            </c:numRef>
          </c:xVal>
          <c:yVal>
            <c:numRef>
              <c:f>Alfa!$R$66:$S$66</c:f>
              <c:numCache>
                <c:formatCode>0.00</c:formatCode>
                <c:ptCount val="2"/>
                <c:pt idx="0">
                  <c:v>32.856044975191637</c:v>
                </c:pt>
                <c:pt idx="1">
                  <c:v>32.856044975191637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F6D-6045-9EB3-C9E4660DFD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4075279"/>
        <c:axId val="1556740815"/>
      </c:scatterChart>
      <c:valAx>
        <c:axId val="374075279"/>
        <c:scaling>
          <c:logBase val="10"/>
          <c:orientation val="minMax"/>
          <c:max val="11000"/>
          <c:min val="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Concentration</a:t>
                </a:r>
                <a:r>
                  <a:rPr lang="en-GB" sz="1200" baseline="0"/>
                  <a:t> of Sample (copies/µL)</a:t>
                </a:r>
                <a:endParaRPr lang="en-GB" sz="12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GB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SE"/>
          </a:p>
        </c:txPr>
        <c:crossAx val="1556740815"/>
        <c:crosses val="autoZero"/>
        <c:crossBetween val="midCat"/>
      </c:valAx>
      <c:valAx>
        <c:axId val="1556740815"/>
        <c:scaling>
          <c:logBase val="10"/>
          <c:orientation val="minMax"/>
          <c:max val="1000"/>
          <c:min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Rolling</a:t>
                </a:r>
                <a:r>
                  <a:rPr lang="en-GB" sz="1200" baseline="0"/>
                  <a:t> Circle Products Count</a:t>
                </a:r>
                <a:endParaRPr lang="en-GB" sz="12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GB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SE"/>
          </a:p>
        </c:txPr>
        <c:crossAx val="374075279"/>
        <c:crosses val="autoZero"/>
        <c:crossBetween val="midCat"/>
        <c:minorUnit val="50"/>
      </c:valAx>
      <c:spPr>
        <a:noFill/>
        <a:ln>
          <a:noFill/>
        </a:ln>
        <a:effectLst/>
      </c:spPr>
    </c:plotArea>
    <c:legend>
      <c:legendPos val="t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S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S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Cy3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FFFF00"/>
              </a:solidFill>
              <a:ln w="1587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Beta!$E$4:$E$63</c:f>
                <c:numCache>
                  <c:formatCode>General</c:formatCode>
                  <c:ptCount val="60"/>
                  <c:pt idx="0">
                    <c:v>8.3266639978645269</c:v>
                  </c:pt>
                  <c:pt idx="12">
                    <c:v>3.7859388972001797</c:v>
                  </c:pt>
                  <c:pt idx="24">
                    <c:v>2.0816659994661331</c:v>
                  </c:pt>
                  <c:pt idx="36">
                    <c:v>2.0816659994661331</c:v>
                  </c:pt>
                  <c:pt idx="48">
                    <c:v>6.0827625302982193</c:v>
                  </c:pt>
                </c:numCache>
              </c:numRef>
            </c:plus>
            <c:minus>
              <c:numRef>
                <c:f>Beta!$E$4:$E$63</c:f>
                <c:numCache>
                  <c:formatCode>General</c:formatCode>
                  <c:ptCount val="60"/>
                  <c:pt idx="0">
                    <c:v>8.3266639978645269</c:v>
                  </c:pt>
                  <c:pt idx="12">
                    <c:v>3.7859388972001797</c:v>
                  </c:pt>
                  <c:pt idx="24">
                    <c:v>2.0816659994661331</c:v>
                  </c:pt>
                  <c:pt idx="36">
                    <c:v>2.0816659994661331</c:v>
                  </c:pt>
                  <c:pt idx="48">
                    <c:v>6.0827625302982193</c:v>
                  </c:pt>
                </c:numCache>
              </c:numRef>
            </c:minus>
            <c:spPr>
              <a:noFill/>
              <a:ln w="22225" cap="flat" cmpd="sng" algn="ctr">
                <a:solidFill>
                  <a:schemeClr val="accent2"/>
                </a:solidFill>
                <a:round/>
              </a:ln>
              <a:effectLst/>
            </c:spPr>
          </c:errBars>
          <c:xVal>
            <c:numRef>
              <c:f>Beta!$A$4:$A$63</c:f>
              <c:numCache>
                <c:formatCode>General</c:formatCode>
                <c:ptCount val="60"/>
                <c:pt idx="0">
                  <c:v>10000</c:v>
                </c:pt>
                <c:pt idx="12">
                  <c:v>1000</c:v>
                </c:pt>
                <c:pt idx="24">
                  <c:v>300</c:v>
                </c:pt>
                <c:pt idx="36">
                  <c:v>100</c:v>
                </c:pt>
                <c:pt idx="48">
                  <c:v>10</c:v>
                </c:pt>
              </c:numCache>
            </c:numRef>
          </c:xVal>
          <c:yVal>
            <c:numRef>
              <c:f>Beta!$D$4:$D$63</c:f>
              <c:numCache>
                <c:formatCode>0</c:formatCode>
                <c:ptCount val="60"/>
                <c:pt idx="0">
                  <c:v>31.333333333333332</c:v>
                </c:pt>
                <c:pt idx="12">
                  <c:v>17.333333333333332</c:v>
                </c:pt>
                <c:pt idx="24">
                  <c:v>17.666666666666668</c:v>
                </c:pt>
                <c:pt idx="36">
                  <c:v>21.333333333333332</c:v>
                </c:pt>
                <c:pt idx="48">
                  <c:v>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7A7-9D44-91DE-13EB966735DE}"/>
            </c:ext>
          </c:extLst>
        </c:ser>
        <c:ser>
          <c:idx val="1"/>
          <c:order val="1"/>
          <c:tx>
            <c:v>Cy5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rgbClr val="FF0000"/>
              </a:solidFill>
              <a:ln w="15875">
                <a:solidFill>
                  <a:srgbClr val="C0000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Beta!$I$4:$I$63</c:f>
                <c:numCache>
                  <c:formatCode>General</c:formatCode>
                  <c:ptCount val="60"/>
                  <c:pt idx="0">
                    <c:v>6.6583281184793872</c:v>
                  </c:pt>
                  <c:pt idx="12">
                    <c:v>7.2341781380702379</c:v>
                  </c:pt>
                  <c:pt idx="24">
                    <c:v>8.717797887081348</c:v>
                  </c:pt>
                  <c:pt idx="36">
                    <c:v>5.5677643628300215</c:v>
                  </c:pt>
                  <c:pt idx="48">
                    <c:v>1</c:v>
                  </c:pt>
                </c:numCache>
              </c:numRef>
            </c:plus>
            <c:minus>
              <c:numRef>
                <c:f>Beta!$I$4:$I$63</c:f>
                <c:numCache>
                  <c:formatCode>General</c:formatCode>
                  <c:ptCount val="60"/>
                  <c:pt idx="0">
                    <c:v>6.6583281184793872</c:v>
                  </c:pt>
                  <c:pt idx="12">
                    <c:v>7.2341781380702379</c:v>
                  </c:pt>
                  <c:pt idx="24">
                    <c:v>8.717797887081348</c:v>
                  </c:pt>
                  <c:pt idx="36">
                    <c:v>5.5677643628300215</c:v>
                  </c:pt>
                  <c:pt idx="48">
                    <c:v>1</c:v>
                  </c:pt>
                </c:numCache>
              </c:numRef>
            </c:minus>
            <c:spPr>
              <a:noFill/>
              <a:ln w="22225" cap="flat" cmpd="sng" algn="ctr">
                <a:solidFill>
                  <a:srgbClr val="C00000"/>
                </a:solidFill>
                <a:round/>
              </a:ln>
              <a:effectLst/>
            </c:spPr>
          </c:errBars>
          <c:xVal>
            <c:numRef>
              <c:f>Beta!$A$4:$A$63</c:f>
              <c:numCache>
                <c:formatCode>General</c:formatCode>
                <c:ptCount val="60"/>
                <c:pt idx="0">
                  <c:v>10000</c:v>
                </c:pt>
                <c:pt idx="12">
                  <c:v>1000</c:v>
                </c:pt>
                <c:pt idx="24">
                  <c:v>300</c:v>
                </c:pt>
                <c:pt idx="36">
                  <c:v>100</c:v>
                </c:pt>
                <c:pt idx="48">
                  <c:v>10</c:v>
                </c:pt>
              </c:numCache>
            </c:numRef>
          </c:xVal>
          <c:yVal>
            <c:numRef>
              <c:f>Beta!$H$4:$H$63</c:f>
              <c:numCache>
                <c:formatCode>0</c:formatCode>
                <c:ptCount val="60"/>
                <c:pt idx="0">
                  <c:v>31.666666666666668</c:v>
                </c:pt>
                <c:pt idx="12">
                  <c:v>21.666666666666668</c:v>
                </c:pt>
                <c:pt idx="24">
                  <c:v>19</c:v>
                </c:pt>
                <c:pt idx="36">
                  <c:v>22</c:v>
                </c:pt>
                <c:pt idx="48">
                  <c:v>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7A7-9D44-91DE-13EB966735DE}"/>
            </c:ext>
          </c:extLst>
        </c:ser>
        <c:ser>
          <c:idx val="2"/>
          <c:order val="2"/>
          <c:tx>
            <c:v>AF488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7"/>
            <c:spPr>
              <a:solidFill>
                <a:schemeClr val="accent6"/>
              </a:solidFill>
              <a:ln w="15875">
                <a:solidFill>
                  <a:schemeClr val="accent3"/>
                </a:solidFill>
              </a:ln>
              <a:effectLst/>
            </c:spPr>
          </c:marker>
          <c:trendline>
            <c:spPr>
              <a:ln w="31750" cap="rnd">
                <a:solidFill>
                  <a:schemeClr val="accent3"/>
                </a:solidFill>
                <a:prstDash val="lgDash"/>
              </a:ln>
              <a:effectLst/>
            </c:spPr>
            <c:trendlineType val="power"/>
            <c:dispRSqr val="1"/>
            <c:dispEq val="1"/>
            <c:trendlineLbl>
              <c:layout>
                <c:manualLayout>
                  <c:x val="-0.12872338562470109"/>
                  <c:y val="3.2056184495405926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SE"/>
                </a:p>
              </c:txPr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Beta!$M$4:$M$63</c:f>
                <c:numCache>
                  <c:formatCode>General</c:formatCode>
                  <c:ptCount val="60"/>
                  <c:pt idx="0">
                    <c:v>139.30661625828606</c:v>
                  </c:pt>
                  <c:pt idx="12">
                    <c:v>78.733728477698804</c:v>
                  </c:pt>
                  <c:pt idx="24">
                    <c:v>66.05300901548695</c:v>
                  </c:pt>
                  <c:pt idx="36">
                    <c:v>21.166010488516726</c:v>
                  </c:pt>
                  <c:pt idx="48">
                    <c:v>14.640127503998505</c:v>
                  </c:pt>
                </c:numCache>
              </c:numRef>
            </c:plus>
            <c:minus>
              <c:numRef>
                <c:f>Beta!$M$4:$M$63</c:f>
                <c:numCache>
                  <c:formatCode>General</c:formatCode>
                  <c:ptCount val="60"/>
                  <c:pt idx="0">
                    <c:v>139.30661625828606</c:v>
                  </c:pt>
                  <c:pt idx="12">
                    <c:v>78.733728477698804</c:v>
                  </c:pt>
                  <c:pt idx="24">
                    <c:v>66.05300901548695</c:v>
                  </c:pt>
                  <c:pt idx="36">
                    <c:v>21.166010488516726</c:v>
                  </c:pt>
                  <c:pt idx="48">
                    <c:v>14.640127503998505</c:v>
                  </c:pt>
                </c:numCache>
              </c:numRef>
            </c:minus>
            <c:spPr>
              <a:noFill/>
              <a:ln w="22225" cap="flat" cmpd="sng" algn="ctr">
                <a:solidFill>
                  <a:schemeClr val="accent3"/>
                </a:solidFill>
                <a:round/>
              </a:ln>
              <a:effectLst/>
            </c:spPr>
          </c:errBars>
          <c:xVal>
            <c:numRef>
              <c:f>Beta!$A$4:$A$63</c:f>
              <c:numCache>
                <c:formatCode>General</c:formatCode>
                <c:ptCount val="60"/>
                <c:pt idx="0">
                  <c:v>10000</c:v>
                </c:pt>
                <c:pt idx="12">
                  <c:v>1000</c:v>
                </c:pt>
                <c:pt idx="24">
                  <c:v>300</c:v>
                </c:pt>
                <c:pt idx="36">
                  <c:v>100</c:v>
                </c:pt>
                <c:pt idx="48">
                  <c:v>10</c:v>
                </c:pt>
              </c:numCache>
            </c:numRef>
          </c:xVal>
          <c:yVal>
            <c:numRef>
              <c:f>Beta!$L$4:$L$63</c:f>
              <c:numCache>
                <c:formatCode>0</c:formatCode>
                <c:ptCount val="60"/>
                <c:pt idx="0">
                  <c:v>745.66666666666663</c:v>
                </c:pt>
                <c:pt idx="12">
                  <c:v>152</c:v>
                </c:pt>
                <c:pt idx="24">
                  <c:v>137</c:v>
                </c:pt>
                <c:pt idx="36">
                  <c:v>77</c:v>
                </c:pt>
                <c:pt idx="48">
                  <c:v>40.333333333333336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7A7-9D44-91DE-13EB966735DE}"/>
            </c:ext>
          </c:extLst>
        </c:ser>
        <c:ser>
          <c:idx val="3"/>
          <c:order val="3"/>
          <c:tx>
            <c:v>LoD Cy3</c:v>
          </c:tx>
          <c:spPr>
            <a:ln w="31750" cap="rnd">
              <a:solidFill>
                <a:srgbClr val="FFC000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Beta!$O$64:$P$64</c:f>
              <c:numCache>
                <c:formatCode>General</c:formatCode>
                <c:ptCount val="2"/>
                <c:pt idx="0">
                  <c:v>1</c:v>
                </c:pt>
                <c:pt idx="1">
                  <c:v>1000000</c:v>
                </c:pt>
              </c:numCache>
            </c:numRef>
          </c:xVal>
          <c:yVal>
            <c:numRef>
              <c:f>Beta!$R$64:$S$64</c:f>
              <c:numCache>
                <c:formatCode>0.00</c:formatCode>
                <c:ptCount val="2"/>
                <c:pt idx="0">
                  <c:v>23.498484723245006</c:v>
                </c:pt>
                <c:pt idx="1">
                  <c:v>23.498484723245006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2EF-3B44-AF8A-25B733AACD68}"/>
            </c:ext>
          </c:extLst>
        </c:ser>
        <c:ser>
          <c:idx val="4"/>
          <c:order val="4"/>
          <c:tx>
            <c:v>LoD Cy5</c:v>
          </c:tx>
          <c:spPr>
            <a:ln w="31750" cap="rnd">
              <a:solidFill>
                <a:srgbClr val="C00000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Beta!$O$65:$P$65</c:f>
              <c:numCache>
                <c:formatCode>General</c:formatCode>
                <c:ptCount val="2"/>
                <c:pt idx="0">
                  <c:v>1</c:v>
                </c:pt>
                <c:pt idx="1">
                  <c:v>1000000</c:v>
                </c:pt>
              </c:numCache>
            </c:numRef>
          </c:xVal>
          <c:yVal>
            <c:numRef>
              <c:f>Beta!$R$65:$S$65</c:f>
              <c:numCache>
                <c:formatCode>0.00</c:formatCode>
                <c:ptCount val="2"/>
                <c:pt idx="0">
                  <c:v>21.691150024933883</c:v>
                </c:pt>
                <c:pt idx="1">
                  <c:v>21.691150024933883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2EF-3B44-AF8A-25B733AACD68}"/>
            </c:ext>
          </c:extLst>
        </c:ser>
        <c:ser>
          <c:idx val="5"/>
          <c:order val="5"/>
          <c:tx>
            <c:v>LoD AF488</c:v>
          </c:tx>
          <c:spPr>
            <a:ln w="31750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Beta!$O$66:$P$66</c:f>
              <c:numCache>
                <c:formatCode>General</c:formatCode>
                <c:ptCount val="2"/>
                <c:pt idx="0">
                  <c:v>1</c:v>
                </c:pt>
                <c:pt idx="1">
                  <c:v>1000000</c:v>
                </c:pt>
              </c:numCache>
            </c:numRef>
          </c:xVal>
          <c:yVal>
            <c:numRef>
              <c:f>Beta!$R$66:$S$66</c:f>
              <c:numCache>
                <c:formatCode>0.00</c:formatCode>
                <c:ptCount val="2"/>
                <c:pt idx="0">
                  <c:v>24.911664665065068</c:v>
                </c:pt>
                <c:pt idx="1">
                  <c:v>24.911664665065068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2EF-3B44-AF8A-25B733AACD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4075279"/>
        <c:axId val="1556740815"/>
      </c:scatterChart>
      <c:valAx>
        <c:axId val="374075279"/>
        <c:scaling>
          <c:logBase val="10"/>
          <c:orientation val="minMax"/>
          <c:max val="11000"/>
          <c:min val="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Concentration</a:t>
                </a:r>
                <a:r>
                  <a:rPr lang="en-GB" sz="1200" baseline="0"/>
                  <a:t> of Sample (copies/µL)</a:t>
                </a:r>
                <a:endParaRPr lang="en-GB" sz="12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GB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SE"/>
          </a:p>
        </c:txPr>
        <c:crossAx val="1556740815"/>
        <c:crosses val="autoZero"/>
        <c:crossBetween val="midCat"/>
      </c:valAx>
      <c:valAx>
        <c:axId val="1556740815"/>
        <c:scaling>
          <c:logBase val="10"/>
          <c:orientation val="minMax"/>
          <c:max val="1000"/>
          <c:min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Rolling</a:t>
                </a:r>
                <a:r>
                  <a:rPr lang="en-GB" sz="1200" baseline="0"/>
                  <a:t> Circle Products Count</a:t>
                </a:r>
                <a:endParaRPr lang="en-GB" sz="12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GB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SE"/>
          </a:p>
        </c:txPr>
        <c:crossAx val="374075279"/>
        <c:crosses val="autoZero"/>
        <c:crossBetween val="midCat"/>
        <c:minorUnit val="50"/>
      </c:valAx>
      <c:spPr>
        <a:noFill/>
        <a:ln>
          <a:noFill/>
        </a:ln>
        <a:effectLst/>
      </c:spPr>
    </c:plotArea>
    <c:legend>
      <c:legendPos val="t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S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S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</xdr:colOff>
      <xdr:row>3</xdr:row>
      <xdr:rowOff>19050</xdr:rowOff>
    </xdr:from>
    <xdr:to>
      <xdr:col>23</xdr:col>
      <xdr:colOff>12700</xdr:colOff>
      <xdr:row>25</xdr:row>
      <xdr:rowOff>190500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FD596F7-1002-3A37-44B2-4FD5619661F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3</xdr:row>
      <xdr:rowOff>0</xdr:rowOff>
    </xdr:from>
    <xdr:to>
      <xdr:col>22</xdr:col>
      <xdr:colOff>819150</xdr:colOff>
      <xdr:row>25</xdr:row>
      <xdr:rowOff>171450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7B1A4E2-2CC8-454D-B7A2-AEE3BBC943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3</xdr:row>
      <xdr:rowOff>0</xdr:rowOff>
    </xdr:from>
    <xdr:to>
      <xdr:col>22</xdr:col>
      <xdr:colOff>819150</xdr:colOff>
      <xdr:row>25</xdr:row>
      <xdr:rowOff>171450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441DEB5-2CBE-D24B-8CC8-95E499C0AD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9B2793-F697-CC42-AA13-42C301E80365}">
  <dimension ref="A2:S88"/>
  <sheetViews>
    <sheetView topLeftCell="O1" workbookViewId="0">
      <selection activeCell="Q33" sqref="Q33"/>
    </sheetView>
  </sheetViews>
  <sheetFormatPr baseColWidth="10" defaultRowHeight="16" x14ac:dyDescent="0.2"/>
  <cols>
    <col min="1" max="1" width="13" style="1" bestFit="1" customWidth="1"/>
    <col min="2" max="2" width="14.33203125" bestFit="1" customWidth="1"/>
    <col min="3" max="3" width="10" bestFit="1" customWidth="1"/>
    <col min="4" max="4" width="12.83203125" style="6" bestFit="1" customWidth="1"/>
    <col min="5" max="5" width="10.83203125" style="7"/>
    <col min="6" max="6" width="14.33203125" bestFit="1" customWidth="1"/>
    <col min="7" max="7" width="10" bestFit="1" customWidth="1"/>
    <col min="8" max="8" width="12.83203125" style="6" bestFit="1" customWidth="1"/>
    <col min="9" max="9" width="10.83203125" style="7"/>
    <col min="10" max="10" width="14.33203125" bestFit="1" customWidth="1"/>
    <col min="11" max="11" width="10" bestFit="1" customWidth="1"/>
    <col min="12" max="12" width="12.83203125" style="6" bestFit="1" customWidth="1"/>
    <col min="13" max="13" width="10.83203125" style="7"/>
  </cols>
  <sheetData>
    <row r="2" spans="1:13" x14ac:dyDescent="0.2">
      <c r="B2" s="15" t="s">
        <v>5</v>
      </c>
      <c r="C2" s="15"/>
      <c r="D2" s="15"/>
      <c r="E2" s="15"/>
      <c r="F2" s="16" t="s">
        <v>6</v>
      </c>
      <c r="G2" s="16"/>
      <c r="H2" s="16"/>
      <c r="I2" s="16"/>
      <c r="J2" s="17" t="s">
        <v>7</v>
      </c>
      <c r="K2" s="17"/>
      <c r="L2" s="17"/>
      <c r="M2" s="17"/>
    </row>
    <row r="3" spans="1:13" x14ac:dyDescent="0.2">
      <c r="A3" s="3" t="s">
        <v>0</v>
      </c>
      <c r="B3" s="3" t="s">
        <v>1</v>
      </c>
      <c r="C3" s="3" t="s">
        <v>2</v>
      </c>
      <c r="D3" s="5" t="s">
        <v>3</v>
      </c>
      <c r="E3" s="4" t="s">
        <v>4</v>
      </c>
      <c r="F3" s="3" t="s">
        <v>1</v>
      </c>
      <c r="G3" s="3" t="s">
        <v>2</v>
      </c>
      <c r="H3" s="5" t="s">
        <v>3</v>
      </c>
      <c r="I3" s="4" t="s">
        <v>4</v>
      </c>
      <c r="J3" s="3" t="s">
        <v>1</v>
      </c>
      <c r="K3" s="3" t="s">
        <v>2</v>
      </c>
      <c r="L3" s="5" t="s">
        <v>3</v>
      </c>
      <c r="M3" s="4" t="s">
        <v>4</v>
      </c>
    </row>
    <row r="4" spans="1:13" x14ac:dyDescent="0.2">
      <c r="A4" s="18">
        <f>10^4</f>
        <v>10000</v>
      </c>
      <c r="B4" s="2">
        <v>168</v>
      </c>
      <c r="C4" s="19">
        <f>SUM(B4:B7)</f>
        <v>861</v>
      </c>
      <c r="D4" s="22">
        <f>AVERAGE(C4:C15)</f>
        <v>677</v>
      </c>
      <c r="E4" s="21">
        <f>STDEV(C4:C15)</f>
        <v>159.3988707613702</v>
      </c>
      <c r="F4" s="2">
        <v>12</v>
      </c>
      <c r="G4" s="19">
        <f>SUM(F4:F7)</f>
        <v>40</v>
      </c>
      <c r="H4" s="20">
        <f>AVERAGE((G4:G15))</f>
        <v>33</v>
      </c>
      <c r="I4" s="21">
        <f>STDEV(G4:G15)</f>
        <v>10.440306508910551</v>
      </c>
      <c r="J4" s="2">
        <v>16</v>
      </c>
      <c r="K4" s="19">
        <f>SUM(J4:J7)</f>
        <v>27</v>
      </c>
      <c r="L4" s="20">
        <f>AVERAGE(K4:K15)</f>
        <v>36</v>
      </c>
      <c r="M4" s="21">
        <f>STDEV(K4:K15)</f>
        <v>10.148891565092219</v>
      </c>
    </row>
    <row r="5" spans="1:13" x14ac:dyDescent="0.2">
      <c r="A5" s="18"/>
      <c r="B5" s="2">
        <v>177</v>
      </c>
      <c r="C5" s="19"/>
      <c r="D5" s="22"/>
      <c r="E5" s="21"/>
      <c r="F5" s="2">
        <v>11</v>
      </c>
      <c r="G5" s="19"/>
      <c r="H5" s="20"/>
      <c r="I5" s="21"/>
      <c r="J5" s="2">
        <v>2</v>
      </c>
      <c r="K5" s="19"/>
      <c r="L5" s="20"/>
      <c r="M5" s="21"/>
    </row>
    <row r="6" spans="1:13" x14ac:dyDescent="0.2">
      <c r="A6" s="18"/>
      <c r="B6" s="2">
        <v>259</v>
      </c>
      <c r="C6" s="19"/>
      <c r="D6" s="22"/>
      <c r="E6" s="21"/>
      <c r="F6" s="2">
        <v>6</v>
      </c>
      <c r="G6" s="19"/>
      <c r="H6" s="20"/>
      <c r="I6" s="21"/>
      <c r="J6" s="2">
        <v>7</v>
      </c>
      <c r="K6" s="19"/>
      <c r="L6" s="20"/>
      <c r="M6" s="21"/>
    </row>
    <row r="7" spans="1:13" x14ac:dyDescent="0.2">
      <c r="A7" s="18"/>
      <c r="B7" s="2">
        <v>257</v>
      </c>
      <c r="C7" s="19"/>
      <c r="D7" s="22"/>
      <c r="E7" s="21"/>
      <c r="F7" s="2">
        <v>11</v>
      </c>
      <c r="G7" s="19"/>
      <c r="H7" s="20"/>
      <c r="I7" s="21"/>
      <c r="J7" s="2">
        <v>2</v>
      </c>
      <c r="K7" s="19"/>
      <c r="L7" s="20"/>
      <c r="M7" s="21"/>
    </row>
    <row r="8" spans="1:13" x14ac:dyDescent="0.2">
      <c r="A8" s="18"/>
      <c r="B8" s="2">
        <v>175</v>
      </c>
      <c r="C8" s="19">
        <f t="shared" ref="C8" si="0">SUM(B8:B11)</f>
        <v>589</v>
      </c>
      <c r="D8" s="22"/>
      <c r="E8" s="21"/>
      <c r="F8" s="2">
        <v>13</v>
      </c>
      <c r="G8" s="19">
        <f t="shared" ref="G8" si="1">SUM(F8:F11)</f>
        <v>38</v>
      </c>
      <c r="H8" s="20"/>
      <c r="I8" s="21"/>
      <c r="J8" s="2">
        <v>6</v>
      </c>
      <c r="K8" s="19">
        <f t="shared" ref="K8" si="2">SUM(J8:J11)</f>
        <v>47</v>
      </c>
      <c r="L8" s="20"/>
      <c r="M8" s="21"/>
    </row>
    <row r="9" spans="1:13" x14ac:dyDescent="0.2">
      <c r="A9" s="18"/>
      <c r="B9" s="2">
        <v>133</v>
      </c>
      <c r="C9" s="19"/>
      <c r="D9" s="22"/>
      <c r="E9" s="21"/>
      <c r="F9" s="2">
        <v>6</v>
      </c>
      <c r="G9" s="19"/>
      <c r="H9" s="20"/>
      <c r="I9" s="21"/>
      <c r="J9" s="2">
        <v>14</v>
      </c>
      <c r="K9" s="19"/>
      <c r="L9" s="20"/>
      <c r="M9" s="21"/>
    </row>
    <row r="10" spans="1:13" x14ac:dyDescent="0.2">
      <c r="A10" s="18"/>
      <c r="B10" s="2">
        <v>133</v>
      </c>
      <c r="C10" s="19"/>
      <c r="D10" s="22"/>
      <c r="E10" s="21"/>
      <c r="F10" s="2">
        <v>11</v>
      </c>
      <c r="G10" s="19"/>
      <c r="H10" s="20"/>
      <c r="I10" s="21"/>
      <c r="J10" s="2">
        <v>15</v>
      </c>
      <c r="K10" s="19"/>
      <c r="L10" s="20"/>
      <c r="M10" s="21"/>
    </row>
    <row r="11" spans="1:13" x14ac:dyDescent="0.2">
      <c r="A11" s="18"/>
      <c r="B11" s="2">
        <v>148</v>
      </c>
      <c r="C11" s="19"/>
      <c r="D11" s="22"/>
      <c r="E11" s="21"/>
      <c r="F11" s="2">
        <v>8</v>
      </c>
      <c r="G11" s="19"/>
      <c r="H11" s="20"/>
      <c r="I11" s="21"/>
      <c r="J11" s="2">
        <v>12</v>
      </c>
      <c r="K11" s="19"/>
      <c r="L11" s="20"/>
      <c r="M11" s="21"/>
    </row>
    <row r="12" spans="1:13" x14ac:dyDescent="0.2">
      <c r="A12" s="18"/>
      <c r="B12" s="2">
        <v>130</v>
      </c>
      <c r="C12" s="19">
        <f t="shared" ref="C12" si="3">SUM(B12:B15)</f>
        <v>581</v>
      </c>
      <c r="D12" s="22"/>
      <c r="E12" s="21"/>
      <c r="F12" s="2">
        <v>9</v>
      </c>
      <c r="G12" s="19">
        <f t="shared" ref="G12" si="4">SUM(F12:F15)</f>
        <v>21</v>
      </c>
      <c r="H12" s="20"/>
      <c r="I12" s="21"/>
      <c r="J12" s="2">
        <v>2</v>
      </c>
      <c r="K12" s="19">
        <f t="shared" ref="K12" si="5">SUM(J12:J15)</f>
        <v>34</v>
      </c>
      <c r="L12" s="20"/>
      <c r="M12" s="21"/>
    </row>
    <row r="13" spans="1:13" x14ac:dyDescent="0.2">
      <c r="A13" s="18"/>
      <c r="B13" s="2">
        <v>128</v>
      </c>
      <c r="C13" s="19"/>
      <c r="D13" s="22"/>
      <c r="E13" s="21"/>
      <c r="F13" s="2">
        <v>2</v>
      </c>
      <c r="G13" s="19"/>
      <c r="H13" s="20"/>
      <c r="I13" s="21"/>
      <c r="J13" s="2">
        <v>15</v>
      </c>
      <c r="K13" s="19"/>
      <c r="L13" s="20"/>
      <c r="M13" s="21"/>
    </row>
    <row r="14" spans="1:13" x14ac:dyDescent="0.2">
      <c r="A14" s="18"/>
      <c r="B14" s="2">
        <v>128</v>
      </c>
      <c r="C14" s="19"/>
      <c r="D14" s="22"/>
      <c r="E14" s="21"/>
      <c r="F14" s="2">
        <v>6</v>
      </c>
      <c r="G14" s="19"/>
      <c r="H14" s="20"/>
      <c r="I14" s="21"/>
      <c r="J14" s="2">
        <v>8</v>
      </c>
      <c r="K14" s="19"/>
      <c r="L14" s="20"/>
      <c r="M14" s="21"/>
    </row>
    <row r="15" spans="1:13" x14ac:dyDescent="0.2">
      <c r="A15" s="18"/>
      <c r="B15" s="2">
        <v>195</v>
      </c>
      <c r="C15" s="19"/>
      <c r="D15" s="22"/>
      <c r="E15" s="21"/>
      <c r="F15" s="2">
        <v>4</v>
      </c>
      <c r="G15" s="19"/>
      <c r="H15" s="20"/>
      <c r="I15" s="21"/>
      <c r="J15" s="2">
        <v>9</v>
      </c>
      <c r="K15" s="19"/>
      <c r="L15" s="20"/>
      <c r="M15" s="21"/>
    </row>
    <row r="16" spans="1:13" x14ac:dyDescent="0.2">
      <c r="A16" s="23">
        <f>10^3</f>
        <v>1000</v>
      </c>
      <c r="B16" s="2">
        <v>53</v>
      </c>
      <c r="C16" s="19">
        <f t="shared" ref="C16" si="6">SUM(B16:B19)</f>
        <v>164</v>
      </c>
      <c r="D16" s="24">
        <f t="shared" ref="D16" si="7">AVERAGE(C16:C27)</f>
        <v>147</v>
      </c>
      <c r="E16" s="21">
        <f t="shared" ref="E16" si="8">STDEV(C16:C27)</f>
        <v>22.113344387495982</v>
      </c>
      <c r="F16" s="2">
        <v>6</v>
      </c>
      <c r="G16" s="19">
        <f t="shared" ref="G16" si="9">SUM(F16:F19)</f>
        <v>23</v>
      </c>
      <c r="H16" s="20">
        <f t="shared" ref="H16" si="10">AVERAGE((G16:G27))</f>
        <v>19.666666666666668</v>
      </c>
      <c r="I16" s="21">
        <f t="shared" ref="I16" si="11">STDEV(G16:G27)</f>
        <v>3.5118845842842519</v>
      </c>
      <c r="J16" s="2">
        <v>8</v>
      </c>
      <c r="K16" s="19">
        <f t="shared" ref="K16" si="12">SUM(J16:J19)</f>
        <v>41</v>
      </c>
      <c r="L16" s="20">
        <f t="shared" ref="L16" si="13">AVERAGE(K16:K27)</f>
        <v>34</v>
      </c>
      <c r="M16" s="21">
        <f t="shared" ref="M16" si="14">STDEV(K16:K27)</f>
        <v>8.8881944173155887</v>
      </c>
    </row>
    <row r="17" spans="1:14" x14ac:dyDescent="0.2">
      <c r="A17" s="23"/>
      <c r="B17" s="2">
        <v>4</v>
      </c>
      <c r="C17" s="19"/>
      <c r="D17" s="24"/>
      <c r="E17" s="21"/>
      <c r="F17" s="2">
        <v>4</v>
      </c>
      <c r="G17" s="19"/>
      <c r="H17" s="20"/>
      <c r="I17" s="21"/>
      <c r="J17" s="2">
        <v>17</v>
      </c>
      <c r="K17" s="19"/>
      <c r="L17" s="20"/>
      <c r="M17" s="21"/>
    </row>
    <row r="18" spans="1:14" x14ac:dyDescent="0.2">
      <c r="A18" s="23"/>
      <c r="B18" s="2">
        <v>61</v>
      </c>
      <c r="C18" s="19"/>
      <c r="D18" s="24"/>
      <c r="E18" s="21"/>
      <c r="F18" s="2">
        <v>11</v>
      </c>
      <c r="G18" s="19"/>
      <c r="H18" s="20"/>
      <c r="I18" s="21"/>
      <c r="J18" s="2">
        <v>13</v>
      </c>
      <c r="K18" s="19"/>
      <c r="L18" s="20"/>
      <c r="M18" s="21"/>
    </row>
    <row r="19" spans="1:14" x14ac:dyDescent="0.2">
      <c r="A19" s="23"/>
      <c r="B19" s="2">
        <v>46</v>
      </c>
      <c r="C19" s="19"/>
      <c r="D19" s="24"/>
      <c r="E19" s="21"/>
      <c r="F19" s="2">
        <v>2</v>
      </c>
      <c r="G19" s="19"/>
      <c r="H19" s="20"/>
      <c r="I19" s="21"/>
      <c r="J19" s="2">
        <v>3</v>
      </c>
      <c r="K19" s="19"/>
      <c r="L19" s="20"/>
      <c r="M19" s="21"/>
    </row>
    <row r="20" spans="1:14" x14ac:dyDescent="0.2">
      <c r="A20" s="23"/>
      <c r="B20" s="2">
        <v>72</v>
      </c>
      <c r="C20" s="19">
        <f t="shared" ref="C20" si="15">SUM(B20:B23)</f>
        <v>122</v>
      </c>
      <c r="D20" s="24"/>
      <c r="E20" s="21"/>
      <c r="F20" s="2">
        <v>5</v>
      </c>
      <c r="G20" s="19">
        <f t="shared" ref="G20" si="16">SUM(F20:F23)</f>
        <v>16</v>
      </c>
      <c r="H20" s="20"/>
      <c r="I20" s="21"/>
      <c r="J20" s="2">
        <v>10</v>
      </c>
      <c r="K20" s="19">
        <f t="shared" ref="K20" si="17">SUM(J20:J23)</f>
        <v>24</v>
      </c>
      <c r="L20" s="20"/>
      <c r="M20" s="21"/>
    </row>
    <row r="21" spans="1:14" x14ac:dyDescent="0.2">
      <c r="A21" s="23"/>
      <c r="B21" s="2">
        <v>16</v>
      </c>
      <c r="C21" s="19"/>
      <c r="D21" s="24"/>
      <c r="E21" s="21"/>
      <c r="F21" s="2">
        <v>4</v>
      </c>
      <c r="G21" s="19"/>
      <c r="H21" s="20"/>
      <c r="I21" s="21"/>
      <c r="J21" s="2">
        <v>2</v>
      </c>
      <c r="K21" s="19"/>
      <c r="L21" s="20"/>
      <c r="M21" s="21"/>
    </row>
    <row r="22" spans="1:14" x14ac:dyDescent="0.2">
      <c r="A22" s="23"/>
      <c r="B22" s="2">
        <v>26</v>
      </c>
      <c r="C22" s="19"/>
      <c r="D22" s="24"/>
      <c r="E22" s="21"/>
      <c r="F22" s="2">
        <v>5</v>
      </c>
      <c r="G22" s="19"/>
      <c r="H22" s="20"/>
      <c r="I22" s="21"/>
      <c r="J22" s="2">
        <v>6</v>
      </c>
      <c r="K22" s="19"/>
      <c r="L22" s="20"/>
      <c r="M22" s="21"/>
    </row>
    <row r="23" spans="1:14" x14ac:dyDescent="0.2">
      <c r="A23" s="23"/>
      <c r="B23" s="2">
        <v>8</v>
      </c>
      <c r="C23" s="19"/>
      <c r="D23" s="24"/>
      <c r="E23" s="21"/>
      <c r="F23" s="2">
        <v>2</v>
      </c>
      <c r="G23" s="19"/>
      <c r="H23" s="20"/>
      <c r="I23" s="21"/>
      <c r="J23" s="2">
        <v>6</v>
      </c>
      <c r="K23" s="19"/>
      <c r="L23" s="20"/>
      <c r="M23" s="21"/>
    </row>
    <row r="24" spans="1:14" x14ac:dyDescent="0.2">
      <c r="A24" s="23"/>
      <c r="B24" s="2">
        <v>13</v>
      </c>
      <c r="C24" s="19">
        <f t="shared" ref="C24" si="18">SUM(B24:B27)</f>
        <v>155</v>
      </c>
      <c r="D24" s="24"/>
      <c r="E24" s="21"/>
      <c r="F24" s="2">
        <v>2</v>
      </c>
      <c r="G24" s="19">
        <f t="shared" ref="G24" si="19">SUM(F24:F27)</f>
        <v>20</v>
      </c>
      <c r="H24" s="20"/>
      <c r="I24" s="21"/>
      <c r="J24" s="2">
        <v>8</v>
      </c>
      <c r="K24" s="19">
        <f t="shared" ref="K24" si="20">SUM(J24:J27)</f>
        <v>37</v>
      </c>
      <c r="L24" s="20"/>
      <c r="M24" s="21"/>
    </row>
    <row r="25" spans="1:14" x14ac:dyDescent="0.2">
      <c r="A25" s="23"/>
      <c r="B25" s="2">
        <v>11</v>
      </c>
      <c r="C25" s="19"/>
      <c r="D25" s="24"/>
      <c r="E25" s="21"/>
      <c r="F25" s="2">
        <v>6</v>
      </c>
      <c r="G25" s="19"/>
      <c r="H25" s="20"/>
      <c r="I25" s="21"/>
      <c r="J25" s="2">
        <v>6</v>
      </c>
      <c r="K25" s="19"/>
      <c r="L25" s="20"/>
      <c r="M25" s="21"/>
    </row>
    <row r="26" spans="1:14" x14ac:dyDescent="0.2">
      <c r="A26" s="23"/>
      <c r="B26" s="2">
        <v>57</v>
      </c>
      <c r="C26" s="19"/>
      <c r="D26" s="24"/>
      <c r="E26" s="21"/>
      <c r="F26" s="2">
        <v>5</v>
      </c>
      <c r="G26" s="19"/>
      <c r="H26" s="20"/>
      <c r="I26" s="21"/>
      <c r="J26" s="2">
        <v>6</v>
      </c>
      <c r="K26" s="19"/>
      <c r="L26" s="20"/>
      <c r="M26" s="21"/>
    </row>
    <row r="27" spans="1:14" x14ac:dyDescent="0.2">
      <c r="A27" s="23"/>
      <c r="B27" s="2">
        <v>74</v>
      </c>
      <c r="C27" s="19"/>
      <c r="D27" s="24"/>
      <c r="E27" s="21"/>
      <c r="F27" s="2">
        <v>7</v>
      </c>
      <c r="G27" s="19"/>
      <c r="H27" s="20"/>
      <c r="I27" s="21"/>
      <c r="J27" s="2">
        <v>17</v>
      </c>
      <c r="K27" s="19"/>
      <c r="L27" s="20"/>
      <c r="M27" s="21"/>
    </row>
    <row r="28" spans="1:14" x14ac:dyDescent="0.2">
      <c r="A28" s="25">
        <f>3*10^2</f>
        <v>300</v>
      </c>
      <c r="B28" s="2">
        <v>16</v>
      </c>
      <c r="C28" s="19">
        <f t="shared" ref="C28" si="21">SUM(B28:B31)</f>
        <v>68</v>
      </c>
      <c r="D28" s="26">
        <f t="shared" ref="D28" si="22">AVERAGE(C28:C39)</f>
        <v>65.666666666666671</v>
      </c>
      <c r="E28" s="21">
        <f t="shared" ref="E28" si="23">STDEV(C28:C39)</f>
        <v>32.562759915789279</v>
      </c>
      <c r="F28" s="2">
        <v>5</v>
      </c>
      <c r="G28" s="19">
        <f t="shared" ref="G28" si="24">SUM(F28:F31)</f>
        <v>19</v>
      </c>
      <c r="H28" s="20">
        <f t="shared" ref="H28" si="25">AVERAGE((G28:G39))</f>
        <v>22.666666666666668</v>
      </c>
      <c r="I28" s="21">
        <f t="shared" ref="I28" si="26">STDEV(G28:G39)</f>
        <v>3.2145502536643242</v>
      </c>
      <c r="J28" s="2">
        <v>7</v>
      </c>
      <c r="K28" s="19">
        <f t="shared" ref="K28" si="27">SUM(J28:J31)</f>
        <v>25</v>
      </c>
      <c r="L28" s="20">
        <f t="shared" ref="L28" si="28">AVERAGE(K28:K39)</f>
        <v>37.666666666666664</v>
      </c>
      <c r="M28" s="21">
        <f t="shared" ref="M28" si="29">STDEV(K28:K39)</f>
        <v>11.372481406154661</v>
      </c>
      <c r="N28" s="8"/>
    </row>
    <row r="29" spans="1:14" x14ac:dyDescent="0.2">
      <c r="A29" s="25"/>
      <c r="B29" s="2">
        <v>20</v>
      </c>
      <c r="C29" s="19"/>
      <c r="D29" s="26"/>
      <c r="E29" s="21"/>
      <c r="F29" s="2">
        <v>6</v>
      </c>
      <c r="G29" s="19"/>
      <c r="H29" s="20"/>
      <c r="I29" s="21"/>
      <c r="J29" s="2">
        <v>3</v>
      </c>
      <c r="K29" s="19"/>
      <c r="L29" s="20"/>
      <c r="M29" s="21"/>
      <c r="N29" s="8"/>
    </row>
    <row r="30" spans="1:14" x14ac:dyDescent="0.2">
      <c r="A30" s="25"/>
      <c r="B30" s="2">
        <v>25</v>
      </c>
      <c r="C30" s="19"/>
      <c r="D30" s="26"/>
      <c r="E30" s="21"/>
      <c r="F30" s="2">
        <v>8</v>
      </c>
      <c r="G30" s="19"/>
      <c r="H30" s="20"/>
      <c r="I30" s="21"/>
      <c r="J30" s="2">
        <v>14</v>
      </c>
      <c r="K30" s="19"/>
      <c r="L30" s="20"/>
      <c r="M30" s="21"/>
      <c r="N30" s="8"/>
    </row>
    <row r="31" spans="1:14" x14ac:dyDescent="0.2">
      <c r="A31" s="25"/>
      <c r="B31" s="2">
        <v>7</v>
      </c>
      <c r="C31" s="19"/>
      <c r="D31" s="26"/>
      <c r="E31" s="21"/>
      <c r="F31" s="2">
        <v>0</v>
      </c>
      <c r="G31" s="19"/>
      <c r="H31" s="20"/>
      <c r="I31" s="21"/>
      <c r="J31" s="2">
        <v>1</v>
      </c>
      <c r="K31" s="19"/>
      <c r="L31" s="20"/>
      <c r="M31" s="21"/>
      <c r="N31" s="8"/>
    </row>
    <row r="32" spans="1:14" x14ac:dyDescent="0.2">
      <c r="A32" s="25"/>
      <c r="B32" s="2">
        <v>28</v>
      </c>
      <c r="C32" s="19">
        <f t="shared" ref="C32" si="30">SUM(B32:B35)</f>
        <v>97</v>
      </c>
      <c r="D32" s="26"/>
      <c r="E32" s="21"/>
      <c r="F32" s="2">
        <v>1</v>
      </c>
      <c r="G32" s="19">
        <f t="shared" ref="G32" si="31">SUM(F32:F35)</f>
        <v>25</v>
      </c>
      <c r="H32" s="20"/>
      <c r="I32" s="21"/>
      <c r="J32" s="2">
        <v>3</v>
      </c>
      <c r="K32" s="19">
        <f t="shared" ref="K32" si="32">SUM(J32:J35)</f>
        <v>41</v>
      </c>
      <c r="L32" s="20"/>
      <c r="M32" s="21"/>
      <c r="N32" s="8"/>
    </row>
    <row r="33" spans="1:14" x14ac:dyDescent="0.2">
      <c r="A33" s="25"/>
      <c r="B33" s="2">
        <v>44</v>
      </c>
      <c r="C33" s="19"/>
      <c r="D33" s="26"/>
      <c r="E33" s="21"/>
      <c r="F33" s="2">
        <v>13</v>
      </c>
      <c r="G33" s="19"/>
      <c r="H33" s="20"/>
      <c r="I33" s="21"/>
      <c r="J33" s="2">
        <v>6</v>
      </c>
      <c r="K33" s="19"/>
      <c r="L33" s="20"/>
      <c r="M33" s="21"/>
      <c r="N33" s="8"/>
    </row>
    <row r="34" spans="1:14" x14ac:dyDescent="0.2">
      <c r="A34" s="25"/>
      <c r="B34" s="2">
        <v>21</v>
      </c>
      <c r="C34" s="19"/>
      <c r="D34" s="26"/>
      <c r="E34" s="21"/>
      <c r="F34" s="2">
        <v>2</v>
      </c>
      <c r="G34" s="19"/>
      <c r="H34" s="20"/>
      <c r="I34" s="21"/>
      <c r="J34" s="2">
        <v>7</v>
      </c>
      <c r="K34" s="19"/>
      <c r="L34" s="20"/>
      <c r="M34" s="21"/>
      <c r="N34" s="8"/>
    </row>
    <row r="35" spans="1:14" x14ac:dyDescent="0.2">
      <c r="A35" s="25"/>
      <c r="B35" s="2">
        <v>4</v>
      </c>
      <c r="C35" s="19"/>
      <c r="D35" s="26"/>
      <c r="E35" s="21"/>
      <c r="F35" s="2">
        <v>9</v>
      </c>
      <c r="G35" s="19"/>
      <c r="H35" s="20"/>
      <c r="I35" s="21"/>
      <c r="J35" s="2">
        <v>25</v>
      </c>
      <c r="K35" s="19"/>
      <c r="L35" s="20"/>
      <c r="M35" s="21"/>
      <c r="N35" s="8"/>
    </row>
    <row r="36" spans="1:14" x14ac:dyDescent="0.2">
      <c r="A36" s="25"/>
      <c r="B36" s="2">
        <v>8</v>
      </c>
      <c r="C36" s="19">
        <f t="shared" ref="C36" si="33">SUM(B36:B39)</f>
        <v>32</v>
      </c>
      <c r="D36" s="26"/>
      <c r="E36" s="21"/>
      <c r="F36" s="2">
        <v>0</v>
      </c>
      <c r="G36" s="19">
        <f t="shared" ref="G36" si="34">SUM(F36:F39)</f>
        <v>24</v>
      </c>
      <c r="H36" s="20"/>
      <c r="I36" s="21"/>
      <c r="J36" s="2">
        <v>18</v>
      </c>
      <c r="K36" s="19">
        <f t="shared" ref="K36" si="35">SUM(J36:J39)</f>
        <v>47</v>
      </c>
      <c r="L36" s="20"/>
      <c r="M36" s="21"/>
      <c r="N36" s="8"/>
    </row>
    <row r="37" spans="1:14" x14ac:dyDescent="0.2">
      <c r="A37" s="25"/>
      <c r="B37" s="2">
        <v>5</v>
      </c>
      <c r="C37" s="19"/>
      <c r="D37" s="26"/>
      <c r="E37" s="21"/>
      <c r="F37" s="2">
        <v>9</v>
      </c>
      <c r="G37" s="19"/>
      <c r="H37" s="20"/>
      <c r="I37" s="21"/>
      <c r="J37" s="2">
        <v>14</v>
      </c>
      <c r="K37" s="19"/>
      <c r="L37" s="20"/>
      <c r="M37" s="21"/>
      <c r="N37" s="8"/>
    </row>
    <row r="38" spans="1:14" x14ac:dyDescent="0.2">
      <c r="A38" s="25"/>
      <c r="B38" s="2">
        <v>11</v>
      </c>
      <c r="C38" s="19"/>
      <c r="D38" s="26"/>
      <c r="E38" s="21"/>
      <c r="F38" s="2">
        <v>10</v>
      </c>
      <c r="G38" s="19"/>
      <c r="H38" s="20"/>
      <c r="I38" s="21"/>
      <c r="J38" s="2">
        <v>12</v>
      </c>
      <c r="K38" s="19"/>
      <c r="L38" s="20"/>
      <c r="M38" s="21"/>
      <c r="N38" s="8"/>
    </row>
    <row r="39" spans="1:14" x14ac:dyDescent="0.2">
      <c r="A39" s="25"/>
      <c r="B39" s="2">
        <v>8</v>
      </c>
      <c r="C39" s="19"/>
      <c r="D39" s="26"/>
      <c r="E39" s="21"/>
      <c r="F39" s="2">
        <v>5</v>
      </c>
      <c r="G39" s="19"/>
      <c r="H39" s="20"/>
      <c r="I39" s="21"/>
      <c r="J39" s="2">
        <v>3</v>
      </c>
      <c r="K39" s="19"/>
      <c r="L39" s="20"/>
      <c r="M39" s="21"/>
      <c r="N39" s="8"/>
    </row>
    <row r="40" spans="1:14" x14ac:dyDescent="0.2">
      <c r="A40" s="27">
        <f>10^2</f>
        <v>100</v>
      </c>
      <c r="B40" s="2">
        <v>7</v>
      </c>
      <c r="C40" s="19">
        <f t="shared" ref="C40" si="36">SUM(B40:B43)</f>
        <v>40</v>
      </c>
      <c r="D40" s="28">
        <f t="shared" ref="D40" si="37">AVERAGE(C40:C51)</f>
        <v>59</v>
      </c>
      <c r="E40" s="21">
        <f t="shared" ref="E40" si="38">STDEV(C40:C51)</f>
        <v>20.074859899884732</v>
      </c>
      <c r="F40" s="2">
        <v>3</v>
      </c>
      <c r="G40" s="19">
        <f t="shared" ref="G40" si="39">SUM(F40:F43)</f>
        <v>22</v>
      </c>
      <c r="H40" s="20">
        <f t="shared" ref="H40" si="40">AVERAGE((G40:G51))</f>
        <v>20.333333333333332</v>
      </c>
      <c r="I40" s="21">
        <f t="shared" ref="I40" si="41">STDEV(G40:G51)</f>
        <v>1.5275252316519465</v>
      </c>
      <c r="J40" s="2">
        <v>3</v>
      </c>
      <c r="K40" s="19">
        <f t="shared" ref="K40" si="42">SUM(J40:J43)</f>
        <v>21</v>
      </c>
      <c r="L40" s="20">
        <f t="shared" ref="L40" si="43">AVERAGE(K40:K51)</f>
        <v>24</v>
      </c>
      <c r="M40" s="21">
        <f t="shared" ref="M40" si="44">STDEV(K40:K51)</f>
        <v>3</v>
      </c>
    </row>
    <row r="41" spans="1:14" x14ac:dyDescent="0.2">
      <c r="A41" s="27"/>
      <c r="B41" s="2">
        <v>7</v>
      </c>
      <c r="C41" s="19"/>
      <c r="D41" s="28"/>
      <c r="E41" s="21"/>
      <c r="F41" s="2">
        <v>2</v>
      </c>
      <c r="G41" s="19"/>
      <c r="H41" s="20"/>
      <c r="I41" s="21"/>
      <c r="J41" s="2">
        <v>4</v>
      </c>
      <c r="K41" s="19"/>
      <c r="L41" s="20"/>
      <c r="M41" s="21"/>
    </row>
    <row r="42" spans="1:14" x14ac:dyDescent="0.2">
      <c r="A42" s="27"/>
      <c r="B42" s="2">
        <v>17</v>
      </c>
      <c r="C42" s="19"/>
      <c r="D42" s="28"/>
      <c r="E42" s="21"/>
      <c r="F42" s="2">
        <v>12</v>
      </c>
      <c r="G42" s="19"/>
      <c r="H42" s="20"/>
      <c r="I42" s="21"/>
      <c r="J42" s="2">
        <v>10</v>
      </c>
      <c r="K42" s="19"/>
      <c r="L42" s="20"/>
      <c r="M42" s="21"/>
    </row>
    <row r="43" spans="1:14" x14ac:dyDescent="0.2">
      <c r="A43" s="27"/>
      <c r="B43" s="2">
        <v>9</v>
      </c>
      <c r="C43" s="19"/>
      <c r="D43" s="28"/>
      <c r="E43" s="21"/>
      <c r="F43" s="2">
        <v>5</v>
      </c>
      <c r="G43" s="19"/>
      <c r="H43" s="20"/>
      <c r="I43" s="21"/>
      <c r="J43" s="2">
        <v>4</v>
      </c>
      <c r="K43" s="19"/>
      <c r="L43" s="20"/>
      <c r="M43" s="21"/>
    </row>
    <row r="44" spans="1:14" x14ac:dyDescent="0.2">
      <c r="A44" s="27"/>
      <c r="B44" s="2">
        <v>21</v>
      </c>
      <c r="C44" s="19">
        <f t="shared" ref="C44" si="45">SUM(B44:B47)</f>
        <v>80</v>
      </c>
      <c r="D44" s="28"/>
      <c r="E44" s="21"/>
      <c r="F44" s="2">
        <v>12</v>
      </c>
      <c r="G44" s="19">
        <f t="shared" ref="G44" si="46">SUM(F44:F47)</f>
        <v>20</v>
      </c>
      <c r="H44" s="20"/>
      <c r="I44" s="21"/>
      <c r="J44" s="2">
        <v>6</v>
      </c>
      <c r="K44" s="19">
        <f t="shared" ref="K44" si="47">SUM(J44:J47)</f>
        <v>27</v>
      </c>
      <c r="L44" s="20"/>
      <c r="M44" s="21"/>
    </row>
    <row r="45" spans="1:14" x14ac:dyDescent="0.2">
      <c r="A45" s="27"/>
      <c r="B45" s="2">
        <v>43</v>
      </c>
      <c r="C45" s="19"/>
      <c r="D45" s="28"/>
      <c r="E45" s="21"/>
      <c r="F45" s="2">
        <v>5</v>
      </c>
      <c r="G45" s="19"/>
      <c r="H45" s="20"/>
      <c r="I45" s="21"/>
      <c r="J45" s="2">
        <v>9</v>
      </c>
      <c r="K45" s="19"/>
      <c r="L45" s="20"/>
      <c r="M45" s="21"/>
    </row>
    <row r="46" spans="1:14" x14ac:dyDescent="0.2">
      <c r="A46" s="27"/>
      <c r="B46" s="2">
        <v>10</v>
      </c>
      <c r="C46" s="19"/>
      <c r="D46" s="28"/>
      <c r="E46" s="21"/>
      <c r="F46" s="2">
        <v>1</v>
      </c>
      <c r="G46" s="19"/>
      <c r="H46" s="20"/>
      <c r="I46" s="21"/>
      <c r="J46" s="2">
        <v>4</v>
      </c>
      <c r="K46" s="19"/>
      <c r="L46" s="20"/>
      <c r="M46" s="21"/>
    </row>
    <row r="47" spans="1:14" x14ac:dyDescent="0.2">
      <c r="A47" s="27"/>
      <c r="B47" s="2">
        <v>6</v>
      </c>
      <c r="C47" s="19"/>
      <c r="D47" s="28"/>
      <c r="E47" s="21"/>
      <c r="F47" s="2">
        <v>2</v>
      </c>
      <c r="G47" s="19"/>
      <c r="H47" s="20"/>
      <c r="I47" s="21"/>
      <c r="J47" s="2">
        <v>8</v>
      </c>
      <c r="K47" s="19"/>
      <c r="L47" s="20"/>
      <c r="M47" s="21"/>
    </row>
    <row r="48" spans="1:14" x14ac:dyDescent="0.2">
      <c r="A48" s="27"/>
      <c r="B48" s="2">
        <v>7</v>
      </c>
      <c r="C48" s="19">
        <f t="shared" ref="C48" si="48">SUM(B48:B51)</f>
        <v>57</v>
      </c>
      <c r="D48" s="28"/>
      <c r="E48" s="21"/>
      <c r="F48" s="2">
        <v>6</v>
      </c>
      <c r="G48" s="19">
        <f t="shared" ref="G48" si="49">SUM(F48:F51)</f>
        <v>19</v>
      </c>
      <c r="H48" s="20"/>
      <c r="I48" s="21"/>
      <c r="J48" s="2">
        <v>9</v>
      </c>
      <c r="K48" s="19">
        <f t="shared" ref="K48" si="50">SUM(J48:J51)</f>
        <v>24</v>
      </c>
      <c r="L48" s="20"/>
      <c r="M48" s="21"/>
    </row>
    <row r="49" spans="1:19" x14ac:dyDescent="0.2">
      <c r="A49" s="27"/>
      <c r="B49" s="2">
        <v>18</v>
      </c>
      <c r="C49" s="19"/>
      <c r="D49" s="28"/>
      <c r="E49" s="21"/>
      <c r="F49" s="2">
        <v>9</v>
      </c>
      <c r="G49" s="19"/>
      <c r="H49" s="20"/>
      <c r="I49" s="21"/>
      <c r="J49" s="2">
        <v>5</v>
      </c>
      <c r="K49" s="19"/>
      <c r="L49" s="20"/>
      <c r="M49" s="21"/>
    </row>
    <row r="50" spans="1:19" x14ac:dyDescent="0.2">
      <c r="A50" s="27"/>
      <c r="B50" s="2">
        <v>22</v>
      </c>
      <c r="C50" s="19"/>
      <c r="D50" s="28"/>
      <c r="E50" s="21"/>
      <c r="F50" s="2">
        <v>3</v>
      </c>
      <c r="G50" s="19"/>
      <c r="H50" s="20"/>
      <c r="I50" s="21"/>
      <c r="J50" s="2">
        <v>7</v>
      </c>
      <c r="K50" s="19"/>
      <c r="L50" s="20"/>
      <c r="M50" s="21"/>
    </row>
    <row r="51" spans="1:19" x14ac:dyDescent="0.2">
      <c r="A51" s="27"/>
      <c r="B51" s="2">
        <v>10</v>
      </c>
      <c r="C51" s="19"/>
      <c r="D51" s="28"/>
      <c r="E51" s="21"/>
      <c r="F51" s="2">
        <v>1</v>
      </c>
      <c r="G51" s="19"/>
      <c r="H51" s="20"/>
      <c r="I51" s="21"/>
      <c r="J51" s="2">
        <v>3</v>
      </c>
      <c r="K51" s="19"/>
      <c r="L51" s="20"/>
      <c r="M51" s="21"/>
    </row>
    <row r="52" spans="1:19" x14ac:dyDescent="0.2">
      <c r="A52" s="29">
        <f>10^1</f>
        <v>10</v>
      </c>
      <c r="B52" s="2">
        <v>11</v>
      </c>
      <c r="C52" s="19">
        <f t="shared" ref="C52" si="51">SUM(B52:B55)</f>
        <v>33</v>
      </c>
      <c r="D52" s="30">
        <f t="shared" ref="D52" si="52">AVERAGE(C52:C63)</f>
        <v>40.666666666666664</v>
      </c>
      <c r="E52" s="21">
        <f t="shared" ref="E52" si="53">STDEV(C52:C63)</f>
        <v>7.5055534994651447</v>
      </c>
      <c r="F52" s="2">
        <v>2</v>
      </c>
      <c r="G52" s="19">
        <f t="shared" ref="G52" si="54">SUM(F52:F55)</f>
        <v>16</v>
      </c>
      <c r="H52" s="20">
        <f t="shared" ref="H52" si="55">AVERAGE((G52:G63))</f>
        <v>18</v>
      </c>
      <c r="I52" s="21">
        <f t="shared" ref="I52" si="56">STDEV(G52:G63)</f>
        <v>6.2449979983983983</v>
      </c>
      <c r="J52" s="2">
        <v>3</v>
      </c>
      <c r="K52" s="19">
        <f t="shared" ref="K52" si="57">SUM(J52:J55)</f>
        <v>15</v>
      </c>
      <c r="L52" s="20">
        <f t="shared" ref="L52" si="58">AVERAGE(K52:K63)</f>
        <v>23.333333333333332</v>
      </c>
      <c r="M52" s="21">
        <f t="shared" ref="M52" si="59">STDEV(K52:K63)</f>
        <v>8.5049005481153852</v>
      </c>
    </row>
    <row r="53" spans="1:19" x14ac:dyDescent="0.2">
      <c r="A53" s="29"/>
      <c r="B53" s="2">
        <v>6</v>
      </c>
      <c r="C53" s="19"/>
      <c r="D53" s="30"/>
      <c r="E53" s="21"/>
      <c r="F53" s="2">
        <v>10</v>
      </c>
      <c r="G53" s="19"/>
      <c r="H53" s="20"/>
      <c r="I53" s="21"/>
      <c r="J53" s="2">
        <v>2</v>
      </c>
      <c r="K53" s="19"/>
      <c r="L53" s="20"/>
      <c r="M53" s="21"/>
    </row>
    <row r="54" spans="1:19" x14ac:dyDescent="0.2">
      <c r="A54" s="29"/>
      <c r="B54" s="2">
        <v>11</v>
      </c>
      <c r="C54" s="19"/>
      <c r="D54" s="30"/>
      <c r="E54" s="21"/>
      <c r="F54" s="2">
        <v>3</v>
      </c>
      <c r="G54" s="19"/>
      <c r="H54" s="20"/>
      <c r="I54" s="21"/>
      <c r="J54" s="2">
        <v>8</v>
      </c>
      <c r="K54" s="19"/>
      <c r="L54" s="20"/>
      <c r="M54" s="21"/>
    </row>
    <row r="55" spans="1:19" x14ac:dyDescent="0.2">
      <c r="A55" s="29"/>
      <c r="B55" s="2">
        <v>5</v>
      </c>
      <c r="C55" s="19"/>
      <c r="D55" s="30"/>
      <c r="E55" s="21"/>
      <c r="F55" s="2">
        <v>1</v>
      </c>
      <c r="G55" s="19"/>
      <c r="H55" s="20"/>
      <c r="I55" s="21"/>
      <c r="J55" s="2">
        <v>2</v>
      </c>
      <c r="K55" s="19"/>
      <c r="L55" s="20"/>
      <c r="M55" s="21"/>
    </row>
    <row r="56" spans="1:19" x14ac:dyDescent="0.2">
      <c r="A56" s="29"/>
      <c r="B56" s="2">
        <v>6</v>
      </c>
      <c r="C56" s="19">
        <f t="shared" ref="C56" si="60">SUM(B56:B59)</f>
        <v>41</v>
      </c>
      <c r="D56" s="30"/>
      <c r="E56" s="21"/>
      <c r="F56" s="2">
        <v>0</v>
      </c>
      <c r="G56" s="19">
        <f t="shared" ref="G56" si="61">SUM(F56:F59)</f>
        <v>13</v>
      </c>
      <c r="H56" s="20"/>
      <c r="I56" s="21"/>
      <c r="J56" s="2">
        <v>8</v>
      </c>
      <c r="K56" s="19">
        <f t="shared" ref="K56" si="62">SUM(J56:J59)</f>
        <v>32</v>
      </c>
      <c r="L56" s="20"/>
      <c r="M56" s="21"/>
    </row>
    <row r="57" spans="1:19" x14ac:dyDescent="0.2">
      <c r="A57" s="29"/>
      <c r="B57" s="2">
        <v>8</v>
      </c>
      <c r="C57" s="19"/>
      <c r="D57" s="30"/>
      <c r="E57" s="21"/>
      <c r="F57" s="2">
        <v>0</v>
      </c>
      <c r="G57" s="19"/>
      <c r="H57" s="20"/>
      <c r="I57" s="21"/>
      <c r="J57" s="2">
        <v>2</v>
      </c>
      <c r="K57" s="19"/>
      <c r="L57" s="20"/>
      <c r="M57" s="21"/>
    </row>
    <row r="58" spans="1:19" x14ac:dyDescent="0.2">
      <c r="A58" s="29"/>
      <c r="B58" s="2">
        <v>14</v>
      </c>
      <c r="C58" s="19"/>
      <c r="D58" s="30"/>
      <c r="E58" s="21"/>
      <c r="F58" s="2">
        <v>7</v>
      </c>
      <c r="G58" s="19"/>
      <c r="H58" s="20"/>
      <c r="I58" s="21"/>
      <c r="J58" s="2">
        <v>10</v>
      </c>
      <c r="K58" s="19"/>
      <c r="L58" s="20"/>
      <c r="M58" s="21"/>
    </row>
    <row r="59" spans="1:19" x14ac:dyDescent="0.2">
      <c r="A59" s="29"/>
      <c r="B59" s="2">
        <v>13</v>
      </c>
      <c r="C59" s="19"/>
      <c r="D59" s="30"/>
      <c r="E59" s="21"/>
      <c r="F59" s="2">
        <v>6</v>
      </c>
      <c r="G59" s="19"/>
      <c r="H59" s="20"/>
      <c r="I59" s="21"/>
      <c r="J59" s="2">
        <v>12</v>
      </c>
      <c r="K59" s="19"/>
      <c r="L59" s="20"/>
      <c r="M59" s="21"/>
    </row>
    <row r="60" spans="1:19" x14ac:dyDescent="0.2">
      <c r="A60" s="29"/>
      <c r="B60" s="2">
        <v>6</v>
      </c>
      <c r="C60" s="19">
        <f t="shared" ref="C60" si="63">SUM(B60:B63)</f>
        <v>48</v>
      </c>
      <c r="D60" s="30"/>
      <c r="E60" s="21"/>
      <c r="F60" s="2">
        <v>3</v>
      </c>
      <c r="G60" s="19">
        <f t="shared" ref="G60" si="64">SUM(F60:F63)</f>
        <v>25</v>
      </c>
      <c r="H60" s="20"/>
      <c r="I60" s="21"/>
      <c r="J60" s="2">
        <v>5</v>
      </c>
      <c r="K60" s="19">
        <f t="shared" ref="K60" si="65">SUM(J60:J63)</f>
        <v>23</v>
      </c>
      <c r="L60" s="20"/>
      <c r="M60" s="21"/>
    </row>
    <row r="61" spans="1:19" x14ac:dyDescent="0.2">
      <c r="A61" s="29"/>
      <c r="B61" s="2">
        <v>18</v>
      </c>
      <c r="C61" s="19"/>
      <c r="D61" s="30"/>
      <c r="E61" s="21"/>
      <c r="F61" s="2">
        <v>6</v>
      </c>
      <c r="G61" s="19"/>
      <c r="H61" s="20"/>
      <c r="I61" s="21"/>
      <c r="J61" s="2">
        <v>2</v>
      </c>
      <c r="K61" s="19"/>
      <c r="L61" s="20"/>
      <c r="M61" s="21"/>
    </row>
    <row r="62" spans="1:19" x14ac:dyDescent="0.2">
      <c r="A62" s="29"/>
      <c r="B62" s="2">
        <v>12</v>
      </c>
      <c r="C62" s="19"/>
      <c r="D62" s="30"/>
      <c r="E62" s="21"/>
      <c r="F62" s="2">
        <v>11</v>
      </c>
      <c r="G62" s="19"/>
      <c r="H62" s="20"/>
      <c r="I62" s="21"/>
      <c r="J62" s="2">
        <v>12</v>
      </c>
      <c r="K62" s="19"/>
      <c r="L62" s="20"/>
      <c r="M62" s="21"/>
    </row>
    <row r="63" spans="1:19" x14ac:dyDescent="0.2">
      <c r="A63" s="29"/>
      <c r="B63" s="2">
        <v>12</v>
      </c>
      <c r="C63" s="19"/>
      <c r="D63" s="30"/>
      <c r="E63" s="21"/>
      <c r="F63" s="2">
        <v>5</v>
      </c>
      <c r="G63" s="19"/>
      <c r="H63" s="20"/>
      <c r="I63" s="21"/>
      <c r="J63" s="2">
        <v>4</v>
      </c>
      <c r="K63" s="19"/>
      <c r="L63" s="20"/>
      <c r="M63" s="21"/>
    </row>
    <row r="64" spans="1:19" x14ac:dyDescent="0.2">
      <c r="A64" s="31">
        <v>0</v>
      </c>
      <c r="B64" s="2">
        <v>6</v>
      </c>
      <c r="C64" s="19">
        <f t="shared" ref="C64" si="66">SUM(B64:B67)</f>
        <v>19</v>
      </c>
      <c r="D64" s="20">
        <f t="shared" ref="D64" si="67">AVERAGE(C64:C75)</f>
        <v>17.333333333333332</v>
      </c>
      <c r="E64" s="21">
        <f t="shared" ref="E64" si="68">STDEV(C64:C75)</f>
        <v>2.0816659994661331</v>
      </c>
      <c r="F64" s="2">
        <v>12</v>
      </c>
      <c r="G64" s="19">
        <f t="shared" ref="G64" si="69">SUM(F64:F67)</f>
        <v>14</v>
      </c>
      <c r="H64" s="20">
        <f t="shared" ref="H64" si="70">AVERAGE((G64:G75))</f>
        <v>12.333333333333334</v>
      </c>
      <c r="I64" s="21">
        <f t="shared" ref="I64" si="71">STDEV(G64:G75)</f>
        <v>5.6862407030773277</v>
      </c>
      <c r="J64" s="2">
        <v>2</v>
      </c>
      <c r="K64" s="19">
        <f t="shared" ref="K64" si="72">SUM(J64:J67)</f>
        <v>8</v>
      </c>
      <c r="L64" s="20">
        <f t="shared" ref="L64" si="73">AVERAGE(K64:K75)</f>
        <v>14</v>
      </c>
      <c r="M64" s="21">
        <f t="shared" ref="M64" si="74">STDEV(K64:K75)</f>
        <v>6.5574385243020004</v>
      </c>
      <c r="O64">
        <v>1</v>
      </c>
      <c r="P64">
        <v>1000000</v>
      </c>
      <c r="Q64" s="9" t="s">
        <v>8</v>
      </c>
      <c r="R64" s="12">
        <f>D64+(3*E64)</f>
        <v>23.578331331731732</v>
      </c>
      <c r="S64" s="12">
        <f>R64</f>
        <v>23.578331331731732</v>
      </c>
    </row>
    <row r="65" spans="1:19" x14ac:dyDescent="0.2">
      <c r="A65" s="31"/>
      <c r="B65" s="2">
        <v>3</v>
      </c>
      <c r="C65" s="19"/>
      <c r="D65" s="20"/>
      <c r="E65" s="21"/>
      <c r="F65" s="2">
        <v>0</v>
      </c>
      <c r="G65" s="19"/>
      <c r="H65" s="20"/>
      <c r="I65" s="21"/>
      <c r="J65" s="2">
        <v>0</v>
      </c>
      <c r="K65" s="19"/>
      <c r="L65" s="20"/>
      <c r="M65" s="21"/>
      <c r="O65">
        <v>1</v>
      </c>
      <c r="P65">
        <v>1000000</v>
      </c>
      <c r="Q65" s="10" t="s">
        <v>9</v>
      </c>
      <c r="R65" s="13">
        <f>H64+(3*I64)</f>
        <v>29.392055442565315</v>
      </c>
      <c r="S65" s="13">
        <f t="shared" ref="S65:S66" si="75">R65</f>
        <v>29.392055442565315</v>
      </c>
    </row>
    <row r="66" spans="1:19" x14ac:dyDescent="0.2">
      <c r="A66" s="31"/>
      <c r="B66" s="2">
        <v>6</v>
      </c>
      <c r="C66" s="19"/>
      <c r="D66" s="20"/>
      <c r="E66" s="21"/>
      <c r="F66" s="2">
        <v>2</v>
      </c>
      <c r="G66" s="19"/>
      <c r="H66" s="20"/>
      <c r="I66" s="21"/>
      <c r="J66" s="2">
        <v>5</v>
      </c>
      <c r="K66" s="19"/>
      <c r="L66" s="20"/>
      <c r="M66" s="21"/>
      <c r="O66">
        <v>1</v>
      </c>
      <c r="P66">
        <v>1000000</v>
      </c>
      <c r="Q66" s="11" t="s">
        <v>10</v>
      </c>
      <c r="R66" s="14">
        <f>L64+(3*M64)</f>
        <v>33.672315572906001</v>
      </c>
      <c r="S66" s="14">
        <f t="shared" si="75"/>
        <v>33.672315572906001</v>
      </c>
    </row>
    <row r="67" spans="1:19" x14ac:dyDescent="0.2">
      <c r="A67" s="31"/>
      <c r="B67" s="2">
        <v>4</v>
      </c>
      <c r="C67" s="19"/>
      <c r="D67" s="20"/>
      <c r="E67" s="21"/>
      <c r="F67" s="2">
        <v>0</v>
      </c>
      <c r="G67" s="19"/>
      <c r="H67" s="20"/>
      <c r="I67" s="21"/>
      <c r="J67" s="2">
        <v>1</v>
      </c>
      <c r="K67" s="19"/>
      <c r="L67" s="20"/>
      <c r="M67" s="21"/>
    </row>
    <row r="68" spans="1:19" x14ac:dyDescent="0.2">
      <c r="A68" s="31"/>
      <c r="B68" s="2">
        <v>2</v>
      </c>
      <c r="C68" s="19">
        <f t="shared" ref="C68" si="76">SUM(B68:B71)</f>
        <v>18</v>
      </c>
      <c r="D68" s="20"/>
      <c r="E68" s="21"/>
      <c r="F68" s="2">
        <v>1</v>
      </c>
      <c r="G68" s="19">
        <f t="shared" ref="G68" si="77">SUM(F68:F71)</f>
        <v>17</v>
      </c>
      <c r="H68" s="20"/>
      <c r="I68" s="21"/>
      <c r="J68" s="2">
        <v>5</v>
      </c>
      <c r="K68" s="19">
        <f t="shared" ref="K68" si="78">SUM(J68:J71)</f>
        <v>21</v>
      </c>
      <c r="L68" s="20"/>
      <c r="M68" s="21"/>
      <c r="O68">
        <v>1</v>
      </c>
      <c r="P68">
        <v>1000000</v>
      </c>
      <c r="Q68" t="s">
        <v>11</v>
      </c>
      <c r="R68" s="7">
        <f>AVERAGE(R64:R66)</f>
        <v>28.880900782401017</v>
      </c>
      <c r="S68" s="7">
        <f>R68</f>
        <v>28.880900782401017</v>
      </c>
    </row>
    <row r="69" spans="1:19" x14ac:dyDescent="0.2">
      <c r="A69" s="31"/>
      <c r="B69" s="2">
        <v>6</v>
      </c>
      <c r="C69" s="19"/>
      <c r="D69" s="20"/>
      <c r="E69" s="21"/>
      <c r="F69" s="2">
        <v>11</v>
      </c>
      <c r="G69" s="19"/>
      <c r="H69" s="20"/>
      <c r="I69" s="21"/>
      <c r="J69" s="2">
        <v>6</v>
      </c>
      <c r="K69" s="19"/>
      <c r="L69" s="20"/>
      <c r="M69" s="21"/>
    </row>
    <row r="70" spans="1:19" x14ac:dyDescent="0.2">
      <c r="A70" s="31"/>
      <c r="B70" s="2">
        <v>5</v>
      </c>
      <c r="C70" s="19"/>
      <c r="D70" s="20"/>
      <c r="E70" s="21"/>
      <c r="F70" s="2">
        <v>3</v>
      </c>
      <c r="G70" s="19"/>
      <c r="H70" s="20"/>
      <c r="I70" s="21"/>
      <c r="J70" s="2">
        <v>4</v>
      </c>
      <c r="K70" s="19"/>
      <c r="L70" s="20"/>
      <c r="M70" s="21"/>
    </row>
    <row r="71" spans="1:19" x14ac:dyDescent="0.2">
      <c r="A71" s="31"/>
      <c r="B71" s="2">
        <v>5</v>
      </c>
      <c r="C71" s="19"/>
      <c r="D71" s="20"/>
      <c r="E71" s="21"/>
      <c r="F71" s="2">
        <v>2</v>
      </c>
      <c r="G71" s="19"/>
      <c r="H71" s="20"/>
      <c r="I71" s="21"/>
      <c r="J71" s="2">
        <v>6</v>
      </c>
      <c r="K71" s="19"/>
      <c r="L71" s="20"/>
      <c r="M71" s="21"/>
    </row>
    <row r="72" spans="1:19" x14ac:dyDescent="0.2">
      <c r="A72" s="31"/>
      <c r="B72" s="2">
        <v>2</v>
      </c>
      <c r="C72" s="19">
        <f t="shared" ref="C72" si="79">SUM(B72:B75)</f>
        <v>15</v>
      </c>
      <c r="D72" s="20"/>
      <c r="E72" s="21"/>
      <c r="F72" s="2">
        <v>0</v>
      </c>
      <c r="G72" s="19">
        <f t="shared" ref="G72" si="80">SUM(F72:F75)</f>
        <v>6</v>
      </c>
      <c r="H72" s="20"/>
      <c r="I72" s="21"/>
      <c r="J72" s="2">
        <v>3</v>
      </c>
      <c r="K72" s="19">
        <f t="shared" ref="K72" si="81">SUM(J72:J75)</f>
        <v>13</v>
      </c>
      <c r="L72" s="20"/>
      <c r="M72" s="21"/>
    </row>
    <row r="73" spans="1:19" x14ac:dyDescent="0.2">
      <c r="A73" s="31"/>
      <c r="B73" s="2">
        <v>1</v>
      </c>
      <c r="C73" s="19"/>
      <c r="D73" s="20"/>
      <c r="E73" s="21"/>
      <c r="F73" s="2">
        <v>2</v>
      </c>
      <c r="G73" s="19"/>
      <c r="H73" s="20"/>
      <c r="I73" s="21"/>
      <c r="J73" s="2">
        <v>1</v>
      </c>
      <c r="K73" s="19"/>
      <c r="L73" s="20"/>
      <c r="M73" s="21"/>
    </row>
    <row r="74" spans="1:19" x14ac:dyDescent="0.2">
      <c r="A74" s="31"/>
      <c r="B74" s="2">
        <v>4</v>
      </c>
      <c r="C74" s="19"/>
      <c r="D74" s="20"/>
      <c r="E74" s="21"/>
      <c r="F74" s="2">
        <v>2</v>
      </c>
      <c r="G74" s="19"/>
      <c r="H74" s="20"/>
      <c r="I74" s="21"/>
      <c r="J74" s="2">
        <v>3</v>
      </c>
      <c r="K74" s="19"/>
      <c r="L74" s="20"/>
      <c r="M74" s="21"/>
    </row>
    <row r="75" spans="1:19" x14ac:dyDescent="0.2">
      <c r="A75" s="31"/>
      <c r="B75" s="2">
        <v>8</v>
      </c>
      <c r="C75" s="19"/>
      <c r="D75" s="20"/>
      <c r="E75" s="21"/>
      <c r="F75" s="2">
        <v>2</v>
      </c>
      <c r="G75" s="19"/>
      <c r="H75" s="20"/>
      <c r="I75" s="21"/>
      <c r="J75" s="2">
        <v>6</v>
      </c>
      <c r="K75" s="19"/>
      <c r="L75" s="20"/>
      <c r="M75" s="21"/>
    </row>
    <row r="77" spans="1:19" x14ac:dyDescent="0.2">
      <c r="F77" s="8"/>
    </row>
    <row r="78" spans="1:19" x14ac:dyDescent="0.2">
      <c r="F78" s="8"/>
    </row>
    <row r="79" spans="1:19" x14ac:dyDescent="0.2">
      <c r="F79" s="8"/>
    </row>
    <row r="80" spans="1:19" x14ac:dyDescent="0.2">
      <c r="F80" s="8"/>
    </row>
    <row r="81" spans="6:6" x14ac:dyDescent="0.2">
      <c r="F81" s="8"/>
    </row>
    <row r="82" spans="6:6" x14ac:dyDescent="0.2">
      <c r="F82" s="8"/>
    </row>
    <row r="83" spans="6:6" x14ac:dyDescent="0.2">
      <c r="F83" s="8"/>
    </row>
    <row r="84" spans="6:6" x14ac:dyDescent="0.2">
      <c r="F84" s="8"/>
    </row>
    <row r="85" spans="6:6" x14ac:dyDescent="0.2">
      <c r="F85" s="8"/>
    </row>
    <row r="86" spans="6:6" x14ac:dyDescent="0.2">
      <c r="F86" s="8"/>
    </row>
    <row r="87" spans="6:6" x14ac:dyDescent="0.2">
      <c r="F87" s="8"/>
    </row>
    <row r="88" spans="6:6" x14ac:dyDescent="0.2">
      <c r="F88" s="8"/>
    </row>
  </sheetData>
  <mergeCells count="99">
    <mergeCell ref="E4:E15"/>
    <mergeCell ref="B2:E2"/>
    <mergeCell ref="A4:A15"/>
    <mergeCell ref="F2:I2"/>
    <mergeCell ref="G4:G7"/>
    <mergeCell ref="H4:H15"/>
    <mergeCell ref="I4:I15"/>
    <mergeCell ref="G8:G11"/>
    <mergeCell ref="G12:G15"/>
    <mergeCell ref="C4:C7"/>
    <mergeCell ref="C8:C11"/>
    <mergeCell ref="C12:C15"/>
    <mergeCell ref="D4:D15"/>
    <mergeCell ref="J2:M2"/>
    <mergeCell ref="K4:K7"/>
    <mergeCell ref="L4:L15"/>
    <mergeCell ref="M4:M15"/>
    <mergeCell ref="K8:K11"/>
    <mergeCell ref="K12:K15"/>
    <mergeCell ref="A16:A27"/>
    <mergeCell ref="C16:C19"/>
    <mergeCell ref="D16:D27"/>
    <mergeCell ref="E16:E27"/>
    <mergeCell ref="G16:G19"/>
    <mergeCell ref="I16:I27"/>
    <mergeCell ref="K16:K19"/>
    <mergeCell ref="L16:L27"/>
    <mergeCell ref="M16:M27"/>
    <mergeCell ref="C20:C23"/>
    <mergeCell ref="G20:G23"/>
    <mergeCell ref="K20:K23"/>
    <mergeCell ref="C24:C27"/>
    <mergeCell ref="G24:G27"/>
    <mergeCell ref="K24:K27"/>
    <mergeCell ref="H16:H27"/>
    <mergeCell ref="A28:A39"/>
    <mergeCell ref="C28:C31"/>
    <mergeCell ref="D28:D39"/>
    <mergeCell ref="E28:E39"/>
    <mergeCell ref="G28:G31"/>
    <mergeCell ref="I28:I39"/>
    <mergeCell ref="K28:K31"/>
    <mergeCell ref="L28:L39"/>
    <mergeCell ref="M28:M39"/>
    <mergeCell ref="C32:C35"/>
    <mergeCell ref="G32:G35"/>
    <mergeCell ref="K32:K35"/>
    <mergeCell ref="C36:C39"/>
    <mergeCell ref="G36:G39"/>
    <mergeCell ref="K36:K39"/>
    <mergeCell ref="H28:H39"/>
    <mergeCell ref="A40:A51"/>
    <mergeCell ref="C40:C43"/>
    <mergeCell ref="D40:D51"/>
    <mergeCell ref="E40:E51"/>
    <mergeCell ref="G40:G43"/>
    <mergeCell ref="I40:I51"/>
    <mergeCell ref="K40:K43"/>
    <mergeCell ref="L40:L51"/>
    <mergeCell ref="M40:M51"/>
    <mergeCell ref="C44:C47"/>
    <mergeCell ref="G44:G47"/>
    <mergeCell ref="K44:K47"/>
    <mergeCell ref="C48:C51"/>
    <mergeCell ref="G48:G51"/>
    <mergeCell ref="K48:K51"/>
    <mergeCell ref="H40:H51"/>
    <mergeCell ref="A52:A63"/>
    <mergeCell ref="C52:C55"/>
    <mergeCell ref="D52:D63"/>
    <mergeCell ref="E52:E63"/>
    <mergeCell ref="G52:G55"/>
    <mergeCell ref="I52:I63"/>
    <mergeCell ref="K52:K55"/>
    <mergeCell ref="L52:L63"/>
    <mergeCell ref="M52:M63"/>
    <mergeCell ref="C56:C59"/>
    <mergeCell ref="G56:G59"/>
    <mergeCell ref="K56:K59"/>
    <mergeCell ref="C60:C63"/>
    <mergeCell ref="G60:G63"/>
    <mergeCell ref="K60:K63"/>
    <mergeCell ref="H52:H63"/>
    <mergeCell ref="A64:A75"/>
    <mergeCell ref="C64:C67"/>
    <mergeCell ref="D64:D75"/>
    <mergeCell ref="E64:E75"/>
    <mergeCell ref="G64:G67"/>
    <mergeCell ref="I64:I75"/>
    <mergeCell ref="K64:K67"/>
    <mergeCell ref="L64:L75"/>
    <mergeCell ref="M64:M75"/>
    <mergeCell ref="C68:C71"/>
    <mergeCell ref="G68:G71"/>
    <mergeCell ref="K68:K71"/>
    <mergeCell ref="C72:C75"/>
    <mergeCell ref="G72:G75"/>
    <mergeCell ref="K72:K75"/>
    <mergeCell ref="H64:H7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5D6AB-35FE-584C-AC86-2E78504E25A9}">
  <dimension ref="A2:S75"/>
  <sheetViews>
    <sheetView topLeftCell="N1" zoomScaleNormal="100" workbookViewId="0">
      <selection activeCell="H1" sqref="H1"/>
    </sheetView>
  </sheetViews>
  <sheetFormatPr baseColWidth="10" defaultRowHeight="16" x14ac:dyDescent="0.2"/>
  <cols>
    <col min="1" max="1" width="13" style="1" bestFit="1" customWidth="1"/>
    <col min="2" max="2" width="14.33203125" bestFit="1" customWidth="1"/>
    <col min="3" max="3" width="10" bestFit="1" customWidth="1"/>
    <col min="4" max="4" width="12.83203125" style="6" bestFit="1" customWidth="1"/>
    <col min="5" max="5" width="10.83203125" style="7"/>
    <col min="6" max="6" width="14.33203125" bestFit="1" customWidth="1"/>
    <col min="7" max="7" width="10" bestFit="1" customWidth="1"/>
    <col min="8" max="8" width="12.83203125" style="6" bestFit="1" customWidth="1"/>
    <col min="9" max="9" width="10.83203125" style="7"/>
    <col min="10" max="10" width="14.33203125" bestFit="1" customWidth="1"/>
    <col min="11" max="11" width="10" bestFit="1" customWidth="1"/>
    <col min="12" max="12" width="12.83203125" style="6" bestFit="1" customWidth="1"/>
    <col min="13" max="13" width="10.83203125" style="7"/>
  </cols>
  <sheetData>
    <row r="2" spans="1:15" x14ac:dyDescent="0.2">
      <c r="B2" s="15" t="s">
        <v>5</v>
      </c>
      <c r="C2" s="15"/>
      <c r="D2" s="15"/>
      <c r="E2" s="15"/>
      <c r="F2" s="16" t="s">
        <v>6</v>
      </c>
      <c r="G2" s="16"/>
      <c r="H2" s="16"/>
      <c r="I2" s="16"/>
      <c r="J2" s="17" t="s">
        <v>7</v>
      </c>
      <c r="K2" s="17"/>
      <c r="L2" s="17"/>
      <c r="M2" s="17"/>
    </row>
    <row r="3" spans="1:15" x14ac:dyDescent="0.2">
      <c r="A3" s="3" t="s">
        <v>0</v>
      </c>
      <c r="B3" s="3" t="s">
        <v>1</v>
      </c>
      <c r="C3" s="3" t="s">
        <v>2</v>
      </c>
      <c r="D3" s="5" t="s">
        <v>3</v>
      </c>
      <c r="E3" s="4" t="s">
        <v>4</v>
      </c>
      <c r="F3" s="3" t="s">
        <v>1</v>
      </c>
      <c r="G3" s="3" t="s">
        <v>2</v>
      </c>
      <c r="H3" s="5" t="s">
        <v>3</v>
      </c>
      <c r="I3" s="4" t="s">
        <v>4</v>
      </c>
      <c r="J3" s="3" t="s">
        <v>1</v>
      </c>
      <c r="K3" s="3" t="s">
        <v>2</v>
      </c>
      <c r="L3" s="5" t="s">
        <v>3</v>
      </c>
      <c r="M3" s="4" t="s">
        <v>4</v>
      </c>
    </row>
    <row r="4" spans="1:15" x14ac:dyDescent="0.2">
      <c r="A4" s="18">
        <f>10^4</f>
        <v>10000</v>
      </c>
      <c r="B4" s="2">
        <v>4</v>
      </c>
      <c r="C4" s="19">
        <f>SUM(B4:B7)</f>
        <v>11</v>
      </c>
      <c r="D4" s="20">
        <f>AVERAGE(C4:C15)</f>
        <v>20.666666666666668</v>
      </c>
      <c r="E4" s="21">
        <f>STDEV(C4:C15)</f>
        <v>9.0737717258774691</v>
      </c>
      <c r="F4" s="2">
        <v>117</v>
      </c>
      <c r="G4" s="19">
        <f>SUM(F4:F7)</f>
        <v>469</v>
      </c>
      <c r="H4" s="22">
        <f>AVERAGE((G4:G15))</f>
        <v>516.66666666666663</v>
      </c>
      <c r="I4" s="21">
        <f>STDEV(G4:G15)</f>
        <v>121.71414598695303</v>
      </c>
      <c r="J4" s="2">
        <v>5</v>
      </c>
      <c r="K4" s="19">
        <f>SUM(J4:J7)</f>
        <v>16</v>
      </c>
      <c r="L4" s="20">
        <f>AVERAGE(K4:K15)</f>
        <v>23.666666666666668</v>
      </c>
      <c r="M4" s="21">
        <f>STDEV(K4:K15)</f>
        <v>6.6583281184793961</v>
      </c>
      <c r="O4" s="8"/>
    </row>
    <row r="5" spans="1:15" x14ac:dyDescent="0.2">
      <c r="A5" s="18"/>
      <c r="B5" s="2">
        <v>3</v>
      </c>
      <c r="C5" s="19"/>
      <c r="D5" s="20"/>
      <c r="E5" s="21"/>
      <c r="F5" s="2">
        <v>114</v>
      </c>
      <c r="G5" s="19"/>
      <c r="H5" s="22"/>
      <c r="I5" s="21"/>
      <c r="J5" s="2">
        <v>4</v>
      </c>
      <c r="K5" s="19"/>
      <c r="L5" s="20"/>
      <c r="M5" s="21"/>
      <c r="O5" s="8"/>
    </row>
    <row r="6" spans="1:15" x14ac:dyDescent="0.2">
      <c r="A6" s="18"/>
      <c r="B6" s="2">
        <v>1</v>
      </c>
      <c r="C6" s="19"/>
      <c r="D6" s="20"/>
      <c r="E6" s="21"/>
      <c r="F6" s="2">
        <v>116</v>
      </c>
      <c r="G6" s="19"/>
      <c r="H6" s="22"/>
      <c r="I6" s="21"/>
      <c r="J6" s="2">
        <v>5</v>
      </c>
      <c r="K6" s="19"/>
      <c r="L6" s="20"/>
      <c r="M6" s="21"/>
      <c r="O6" s="8"/>
    </row>
    <row r="7" spans="1:15" x14ac:dyDescent="0.2">
      <c r="A7" s="18"/>
      <c r="B7" s="2">
        <v>3</v>
      </c>
      <c r="C7" s="19"/>
      <c r="D7" s="20"/>
      <c r="E7" s="21"/>
      <c r="F7" s="2">
        <v>122</v>
      </c>
      <c r="G7" s="19"/>
      <c r="H7" s="22"/>
      <c r="I7" s="21"/>
      <c r="J7" s="2">
        <v>2</v>
      </c>
      <c r="K7" s="19"/>
      <c r="L7" s="20"/>
      <c r="M7" s="21"/>
      <c r="O7" s="8"/>
    </row>
    <row r="8" spans="1:15" x14ac:dyDescent="0.2">
      <c r="A8" s="18"/>
      <c r="B8" s="2">
        <v>6</v>
      </c>
      <c r="C8" s="19">
        <f t="shared" ref="C8" si="0">SUM(B8:B11)</f>
        <v>22</v>
      </c>
      <c r="D8" s="20"/>
      <c r="E8" s="21"/>
      <c r="F8" s="2">
        <v>117</v>
      </c>
      <c r="G8" s="19">
        <f t="shared" ref="G8" si="1">SUM(F8:F11)</f>
        <v>655</v>
      </c>
      <c r="H8" s="22"/>
      <c r="I8" s="21"/>
      <c r="J8" s="2">
        <v>5</v>
      </c>
      <c r="K8" s="19">
        <f t="shared" ref="K8" si="2">SUM(J8:J11)</f>
        <v>28</v>
      </c>
      <c r="L8" s="20"/>
      <c r="M8" s="21"/>
      <c r="O8" s="8"/>
    </row>
    <row r="9" spans="1:15" x14ac:dyDescent="0.2">
      <c r="A9" s="18"/>
      <c r="B9" s="2">
        <v>3</v>
      </c>
      <c r="C9" s="19"/>
      <c r="D9" s="20"/>
      <c r="E9" s="21"/>
      <c r="F9" s="2">
        <v>208</v>
      </c>
      <c r="G9" s="19"/>
      <c r="H9" s="22"/>
      <c r="I9" s="21"/>
      <c r="J9" s="2">
        <v>7</v>
      </c>
      <c r="K9" s="19"/>
      <c r="L9" s="20"/>
      <c r="M9" s="21"/>
      <c r="O9" s="8"/>
    </row>
    <row r="10" spans="1:15" x14ac:dyDescent="0.2">
      <c r="A10" s="18"/>
      <c r="B10" s="2">
        <v>6</v>
      </c>
      <c r="C10" s="19"/>
      <c r="D10" s="20"/>
      <c r="E10" s="21"/>
      <c r="F10" s="2">
        <v>121</v>
      </c>
      <c r="G10" s="19"/>
      <c r="H10" s="22"/>
      <c r="I10" s="21"/>
      <c r="J10" s="2">
        <v>9</v>
      </c>
      <c r="K10" s="19"/>
      <c r="L10" s="20"/>
      <c r="M10" s="21"/>
      <c r="O10" s="8"/>
    </row>
    <row r="11" spans="1:15" x14ac:dyDescent="0.2">
      <c r="A11" s="18"/>
      <c r="B11" s="2">
        <v>7</v>
      </c>
      <c r="C11" s="19"/>
      <c r="D11" s="20"/>
      <c r="E11" s="21"/>
      <c r="F11" s="2">
        <v>209</v>
      </c>
      <c r="G11" s="19"/>
      <c r="H11" s="22"/>
      <c r="I11" s="21"/>
      <c r="J11" s="2">
        <v>7</v>
      </c>
      <c r="K11" s="19"/>
      <c r="L11" s="20"/>
      <c r="M11" s="21"/>
      <c r="O11" s="8"/>
    </row>
    <row r="12" spans="1:15" x14ac:dyDescent="0.2">
      <c r="A12" s="18"/>
      <c r="B12" s="2">
        <v>5</v>
      </c>
      <c r="C12" s="19">
        <f t="shared" ref="C12" si="3">SUM(B12:B15)</f>
        <v>29</v>
      </c>
      <c r="D12" s="20"/>
      <c r="E12" s="21"/>
      <c r="F12" s="2">
        <v>107</v>
      </c>
      <c r="G12" s="19">
        <f t="shared" ref="G12" si="4">SUM(F12:F15)</f>
        <v>426</v>
      </c>
      <c r="H12" s="22"/>
      <c r="I12" s="21"/>
      <c r="J12" s="2">
        <v>6</v>
      </c>
      <c r="K12" s="19">
        <f t="shared" ref="K12" si="5">SUM(J12:J15)</f>
        <v>27</v>
      </c>
      <c r="L12" s="20"/>
      <c r="M12" s="21"/>
      <c r="O12" s="8"/>
    </row>
    <row r="13" spans="1:15" x14ac:dyDescent="0.2">
      <c r="A13" s="18"/>
      <c r="B13" s="2">
        <v>8</v>
      </c>
      <c r="C13" s="19"/>
      <c r="D13" s="20"/>
      <c r="E13" s="21"/>
      <c r="F13" s="2">
        <v>108</v>
      </c>
      <c r="G13" s="19"/>
      <c r="H13" s="22"/>
      <c r="I13" s="21"/>
      <c r="J13" s="2">
        <v>2</v>
      </c>
      <c r="K13" s="19"/>
      <c r="L13" s="20"/>
      <c r="M13" s="21"/>
      <c r="O13" s="8"/>
    </row>
    <row r="14" spans="1:15" x14ac:dyDescent="0.2">
      <c r="A14" s="18"/>
      <c r="B14" s="2">
        <v>10</v>
      </c>
      <c r="C14" s="19"/>
      <c r="D14" s="20"/>
      <c r="E14" s="21"/>
      <c r="F14" s="2">
        <v>106</v>
      </c>
      <c r="G14" s="19"/>
      <c r="H14" s="22"/>
      <c r="I14" s="21"/>
      <c r="J14" s="2">
        <v>15</v>
      </c>
      <c r="K14" s="19"/>
      <c r="L14" s="20"/>
      <c r="M14" s="21"/>
      <c r="O14" s="8"/>
    </row>
    <row r="15" spans="1:15" x14ac:dyDescent="0.2">
      <c r="A15" s="18"/>
      <c r="B15" s="2">
        <v>6</v>
      </c>
      <c r="C15" s="19"/>
      <c r="D15" s="20"/>
      <c r="E15" s="21"/>
      <c r="F15" s="2">
        <v>105</v>
      </c>
      <c r="G15" s="19"/>
      <c r="H15" s="22"/>
      <c r="I15" s="21"/>
      <c r="J15" s="2">
        <v>4</v>
      </c>
      <c r="K15" s="19"/>
      <c r="L15" s="20"/>
      <c r="M15" s="21"/>
      <c r="O15" s="8"/>
    </row>
    <row r="16" spans="1:15" x14ac:dyDescent="0.2">
      <c r="A16" s="23">
        <f>10^3</f>
        <v>1000</v>
      </c>
      <c r="B16" s="2">
        <v>1</v>
      </c>
      <c r="C16" s="19">
        <f t="shared" ref="C16" si="6">SUM(B16:B19)</f>
        <v>11</v>
      </c>
      <c r="D16" s="20">
        <f t="shared" ref="D16" si="7">AVERAGE(C16:C27)</f>
        <v>19</v>
      </c>
      <c r="E16" s="21">
        <f t="shared" ref="E16" si="8">STDEV(C16:C27)</f>
        <v>7</v>
      </c>
      <c r="F16" s="2">
        <v>33</v>
      </c>
      <c r="G16" s="19">
        <f t="shared" ref="G16" si="9">SUM(F16:F19)</f>
        <v>105</v>
      </c>
      <c r="H16" s="24">
        <f t="shared" ref="H16" si="10">AVERAGE((G16:G27))</f>
        <v>172</v>
      </c>
      <c r="I16" s="21">
        <f t="shared" ref="I16" si="11">STDEV(G16:G27)</f>
        <v>60.32412452742269</v>
      </c>
      <c r="J16" s="2">
        <v>5</v>
      </c>
      <c r="K16" s="19">
        <f t="shared" ref="K16" si="12">SUM(J16:J19)</f>
        <v>20</v>
      </c>
      <c r="L16" s="20">
        <f t="shared" ref="L16" si="13">AVERAGE(K16:K27)</f>
        <v>17</v>
      </c>
      <c r="M16" s="21">
        <f t="shared" ref="M16" si="14">STDEV(K16:K27)</f>
        <v>2.6457513110645907</v>
      </c>
    </row>
    <row r="17" spans="1:13" x14ac:dyDescent="0.2">
      <c r="A17" s="23"/>
      <c r="B17" s="2">
        <v>5</v>
      </c>
      <c r="C17" s="19"/>
      <c r="D17" s="20"/>
      <c r="E17" s="21"/>
      <c r="F17" s="2">
        <v>9</v>
      </c>
      <c r="G17" s="19"/>
      <c r="H17" s="24"/>
      <c r="I17" s="21"/>
      <c r="J17" s="2">
        <v>9</v>
      </c>
      <c r="K17" s="19"/>
      <c r="L17" s="20"/>
      <c r="M17" s="21"/>
    </row>
    <row r="18" spans="1:13" x14ac:dyDescent="0.2">
      <c r="A18" s="23"/>
      <c r="B18" s="2">
        <v>2</v>
      </c>
      <c r="C18" s="19"/>
      <c r="D18" s="20"/>
      <c r="E18" s="21"/>
      <c r="F18" s="2">
        <v>21</v>
      </c>
      <c r="G18" s="19"/>
      <c r="H18" s="24"/>
      <c r="I18" s="21"/>
      <c r="J18" s="2">
        <v>5</v>
      </c>
      <c r="K18" s="19"/>
      <c r="L18" s="20"/>
      <c r="M18" s="21"/>
    </row>
    <row r="19" spans="1:13" x14ac:dyDescent="0.2">
      <c r="A19" s="23"/>
      <c r="B19" s="2">
        <v>3</v>
      </c>
      <c r="C19" s="19"/>
      <c r="D19" s="20"/>
      <c r="E19" s="21"/>
      <c r="F19" s="2">
        <v>42</v>
      </c>
      <c r="G19" s="19"/>
      <c r="H19" s="24"/>
      <c r="I19" s="21"/>
      <c r="J19" s="2">
        <v>1</v>
      </c>
      <c r="K19" s="19"/>
      <c r="L19" s="20"/>
      <c r="M19" s="21"/>
    </row>
    <row r="20" spans="1:13" x14ac:dyDescent="0.2">
      <c r="A20" s="23"/>
      <c r="B20" s="2">
        <v>10</v>
      </c>
      <c r="C20" s="19">
        <f t="shared" ref="C20" si="15">SUM(B20:B23)</f>
        <v>24</v>
      </c>
      <c r="D20" s="20"/>
      <c r="E20" s="21"/>
      <c r="F20" s="2">
        <v>115</v>
      </c>
      <c r="G20" s="19">
        <f t="shared" ref="G20" si="16">SUM(F20:F23)</f>
        <v>222</v>
      </c>
      <c r="H20" s="24"/>
      <c r="I20" s="21"/>
      <c r="J20" s="2">
        <v>9</v>
      </c>
      <c r="K20" s="19">
        <f t="shared" ref="K20" si="17">SUM(J20:J23)</f>
        <v>16</v>
      </c>
      <c r="L20" s="20"/>
      <c r="M20" s="21"/>
    </row>
    <row r="21" spans="1:13" x14ac:dyDescent="0.2">
      <c r="A21" s="23"/>
      <c r="B21" s="2">
        <v>7</v>
      </c>
      <c r="C21" s="19"/>
      <c r="D21" s="20"/>
      <c r="E21" s="21"/>
      <c r="F21" s="2">
        <v>10</v>
      </c>
      <c r="G21" s="19"/>
      <c r="H21" s="24"/>
      <c r="I21" s="21"/>
      <c r="J21" s="2">
        <v>2</v>
      </c>
      <c r="K21" s="19"/>
      <c r="L21" s="20"/>
      <c r="M21" s="21"/>
    </row>
    <row r="22" spans="1:13" x14ac:dyDescent="0.2">
      <c r="A22" s="23"/>
      <c r="B22" s="2">
        <v>5</v>
      </c>
      <c r="C22" s="19"/>
      <c r="D22" s="20"/>
      <c r="E22" s="21"/>
      <c r="F22" s="2">
        <v>91</v>
      </c>
      <c r="G22" s="19"/>
      <c r="H22" s="24"/>
      <c r="I22" s="21"/>
      <c r="J22" s="2">
        <v>4</v>
      </c>
      <c r="K22" s="19"/>
      <c r="L22" s="20"/>
      <c r="M22" s="21"/>
    </row>
    <row r="23" spans="1:13" x14ac:dyDescent="0.2">
      <c r="A23" s="23"/>
      <c r="B23" s="2">
        <v>2</v>
      </c>
      <c r="C23" s="19"/>
      <c r="D23" s="20"/>
      <c r="E23" s="21"/>
      <c r="F23" s="2">
        <v>6</v>
      </c>
      <c r="G23" s="19"/>
      <c r="H23" s="24"/>
      <c r="I23" s="21"/>
      <c r="J23" s="2">
        <v>1</v>
      </c>
      <c r="K23" s="19"/>
      <c r="L23" s="20"/>
      <c r="M23" s="21"/>
    </row>
    <row r="24" spans="1:13" x14ac:dyDescent="0.2">
      <c r="A24" s="23"/>
      <c r="B24" s="2">
        <v>13</v>
      </c>
      <c r="C24" s="19">
        <f t="shared" ref="C24" si="18">SUM(B24:B27)</f>
        <v>22</v>
      </c>
      <c r="D24" s="20"/>
      <c r="E24" s="21"/>
      <c r="F24" s="2">
        <v>114</v>
      </c>
      <c r="G24" s="19">
        <f t="shared" ref="G24" si="19">SUM(F24:F27)</f>
        <v>189</v>
      </c>
      <c r="H24" s="24"/>
      <c r="I24" s="21"/>
      <c r="J24" s="2">
        <v>2</v>
      </c>
      <c r="K24" s="19">
        <f t="shared" ref="K24" si="20">SUM(J24:J27)</f>
        <v>15</v>
      </c>
      <c r="L24" s="20"/>
      <c r="M24" s="21"/>
    </row>
    <row r="25" spans="1:13" x14ac:dyDescent="0.2">
      <c r="A25" s="23"/>
      <c r="B25" s="2">
        <v>3</v>
      </c>
      <c r="C25" s="19"/>
      <c r="D25" s="20"/>
      <c r="E25" s="21"/>
      <c r="F25" s="2">
        <v>13</v>
      </c>
      <c r="G25" s="19"/>
      <c r="H25" s="24"/>
      <c r="I25" s="21"/>
      <c r="J25" s="2">
        <v>1</v>
      </c>
      <c r="K25" s="19"/>
      <c r="L25" s="20"/>
      <c r="M25" s="21"/>
    </row>
    <row r="26" spans="1:13" x14ac:dyDescent="0.2">
      <c r="A26" s="23"/>
      <c r="B26" s="2">
        <v>1</v>
      </c>
      <c r="C26" s="19"/>
      <c r="D26" s="20"/>
      <c r="E26" s="21"/>
      <c r="F26" s="2">
        <v>11</v>
      </c>
      <c r="G26" s="19"/>
      <c r="H26" s="24"/>
      <c r="I26" s="21"/>
      <c r="J26" s="2">
        <v>2</v>
      </c>
      <c r="K26" s="19"/>
      <c r="L26" s="20"/>
      <c r="M26" s="21"/>
    </row>
    <row r="27" spans="1:13" x14ac:dyDescent="0.2">
      <c r="A27" s="23"/>
      <c r="B27" s="2">
        <v>5</v>
      </c>
      <c r="C27" s="19"/>
      <c r="D27" s="20"/>
      <c r="E27" s="21"/>
      <c r="F27" s="2">
        <v>51</v>
      </c>
      <c r="G27" s="19"/>
      <c r="H27" s="24"/>
      <c r="I27" s="21"/>
      <c r="J27" s="2">
        <v>10</v>
      </c>
      <c r="K27" s="19"/>
      <c r="L27" s="20"/>
      <c r="M27" s="21"/>
    </row>
    <row r="28" spans="1:13" x14ac:dyDescent="0.2">
      <c r="A28" s="25">
        <f>3*10^2</f>
        <v>300</v>
      </c>
      <c r="B28" s="2">
        <v>9</v>
      </c>
      <c r="C28" s="19">
        <f t="shared" ref="C28" si="21">SUM(B28:B31)</f>
        <v>16</v>
      </c>
      <c r="D28" s="20">
        <f t="shared" ref="D28" si="22">AVERAGE(C28:C39)</f>
        <v>19</v>
      </c>
      <c r="E28" s="21">
        <f t="shared" ref="E28" si="23">STDEV(C28:C39)</f>
        <v>5.196152422706632</v>
      </c>
      <c r="F28" s="2">
        <v>2</v>
      </c>
      <c r="G28" s="19">
        <f t="shared" ref="G28" si="24">SUM(F28:F31)</f>
        <v>130</v>
      </c>
      <c r="H28" s="26">
        <f t="shared" ref="H28" si="25">AVERAGE((G28:G39))</f>
        <v>156.33333333333334</v>
      </c>
      <c r="I28" s="21">
        <f t="shared" ref="I28" si="26">STDEV(G28:G39)</f>
        <v>25.106440076867443</v>
      </c>
      <c r="J28" s="2">
        <v>7</v>
      </c>
      <c r="K28" s="19">
        <f t="shared" ref="K28" si="27">SUM(J28:J31)</f>
        <v>20</v>
      </c>
      <c r="L28" s="20">
        <f t="shared" ref="L28" si="28">AVERAGE(K28:K39)</f>
        <v>18</v>
      </c>
      <c r="M28" s="21">
        <f t="shared" ref="M28" si="29">STDEV(K28:K39)</f>
        <v>3.4641016151377544</v>
      </c>
    </row>
    <row r="29" spans="1:13" x14ac:dyDescent="0.2">
      <c r="A29" s="25"/>
      <c r="B29" s="2">
        <v>4</v>
      </c>
      <c r="C29" s="19"/>
      <c r="D29" s="20"/>
      <c r="E29" s="21"/>
      <c r="F29" s="2">
        <v>70</v>
      </c>
      <c r="G29" s="19"/>
      <c r="H29" s="26"/>
      <c r="I29" s="21"/>
      <c r="J29" s="2">
        <v>6</v>
      </c>
      <c r="K29" s="19"/>
      <c r="L29" s="20"/>
      <c r="M29" s="21"/>
    </row>
    <row r="30" spans="1:13" x14ac:dyDescent="0.2">
      <c r="A30" s="25"/>
      <c r="B30" s="2">
        <v>1</v>
      </c>
      <c r="C30" s="19"/>
      <c r="D30" s="20"/>
      <c r="E30" s="21"/>
      <c r="F30" s="2">
        <v>3</v>
      </c>
      <c r="G30" s="19"/>
      <c r="H30" s="26"/>
      <c r="I30" s="21"/>
      <c r="J30" s="2">
        <v>4</v>
      </c>
      <c r="K30" s="19"/>
      <c r="L30" s="20"/>
      <c r="M30" s="21"/>
    </row>
    <row r="31" spans="1:13" x14ac:dyDescent="0.2">
      <c r="A31" s="25"/>
      <c r="B31" s="2">
        <v>2</v>
      </c>
      <c r="C31" s="19"/>
      <c r="D31" s="20"/>
      <c r="E31" s="21"/>
      <c r="F31" s="2">
        <v>55</v>
      </c>
      <c r="G31" s="19"/>
      <c r="H31" s="26"/>
      <c r="I31" s="21"/>
      <c r="J31" s="2">
        <v>3</v>
      </c>
      <c r="K31" s="19"/>
      <c r="L31" s="20"/>
      <c r="M31" s="21"/>
    </row>
    <row r="32" spans="1:13" x14ac:dyDescent="0.2">
      <c r="A32" s="25"/>
      <c r="B32" s="2">
        <v>8</v>
      </c>
      <c r="C32" s="19">
        <f t="shared" ref="C32" si="30">SUM(B32:B35)</f>
        <v>25</v>
      </c>
      <c r="D32" s="20"/>
      <c r="E32" s="21"/>
      <c r="F32" s="2">
        <v>39</v>
      </c>
      <c r="G32" s="19">
        <f t="shared" ref="G32" si="31">SUM(F32:F35)</f>
        <v>159</v>
      </c>
      <c r="H32" s="26"/>
      <c r="I32" s="21"/>
      <c r="J32" s="2">
        <v>2</v>
      </c>
      <c r="K32" s="19">
        <f t="shared" ref="K32" si="32">SUM(J32:J35)</f>
        <v>14</v>
      </c>
      <c r="L32" s="20"/>
      <c r="M32" s="21"/>
    </row>
    <row r="33" spans="1:14" x14ac:dyDescent="0.2">
      <c r="A33" s="25"/>
      <c r="B33" s="2">
        <v>5</v>
      </c>
      <c r="C33" s="19"/>
      <c r="D33" s="20"/>
      <c r="E33" s="21"/>
      <c r="F33" s="2">
        <v>82</v>
      </c>
      <c r="G33" s="19"/>
      <c r="H33" s="26"/>
      <c r="I33" s="21"/>
      <c r="J33" s="2">
        <v>1</v>
      </c>
      <c r="K33" s="19"/>
      <c r="L33" s="20"/>
      <c r="M33" s="21"/>
    </row>
    <row r="34" spans="1:14" x14ac:dyDescent="0.2">
      <c r="A34" s="25"/>
      <c r="B34" s="2">
        <v>10</v>
      </c>
      <c r="C34" s="19"/>
      <c r="D34" s="20"/>
      <c r="E34" s="21"/>
      <c r="F34" s="2">
        <v>21</v>
      </c>
      <c r="G34" s="19"/>
      <c r="H34" s="26"/>
      <c r="I34" s="21"/>
      <c r="J34" s="2">
        <v>7</v>
      </c>
      <c r="K34" s="19"/>
      <c r="L34" s="20"/>
      <c r="M34" s="21"/>
    </row>
    <row r="35" spans="1:14" x14ac:dyDescent="0.2">
      <c r="A35" s="25"/>
      <c r="B35" s="2">
        <v>2</v>
      </c>
      <c r="C35" s="19"/>
      <c r="D35" s="20"/>
      <c r="E35" s="21"/>
      <c r="F35" s="2">
        <v>17</v>
      </c>
      <c r="G35" s="19"/>
      <c r="H35" s="26"/>
      <c r="I35" s="21"/>
      <c r="J35" s="2">
        <v>4</v>
      </c>
      <c r="K35" s="19"/>
      <c r="L35" s="20"/>
      <c r="M35" s="21"/>
    </row>
    <row r="36" spans="1:14" x14ac:dyDescent="0.2">
      <c r="A36" s="25"/>
      <c r="B36" s="2">
        <v>1</v>
      </c>
      <c r="C36" s="19">
        <f t="shared" ref="C36" si="33">SUM(B36:B39)</f>
        <v>16</v>
      </c>
      <c r="D36" s="20"/>
      <c r="E36" s="21"/>
      <c r="F36" s="2">
        <v>50</v>
      </c>
      <c r="G36" s="19">
        <f t="shared" ref="G36" si="34">SUM(F36:F39)</f>
        <v>180</v>
      </c>
      <c r="H36" s="26"/>
      <c r="I36" s="21"/>
      <c r="J36" s="2">
        <v>2</v>
      </c>
      <c r="K36" s="19">
        <f t="shared" ref="K36" si="35">SUM(J36:J39)</f>
        <v>20</v>
      </c>
      <c r="L36" s="20"/>
      <c r="M36" s="21"/>
    </row>
    <row r="37" spans="1:14" x14ac:dyDescent="0.2">
      <c r="A37" s="25"/>
      <c r="B37" s="2">
        <v>4</v>
      </c>
      <c r="C37" s="19"/>
      <c r="D37" s="20"/>
      <c r="E37" s="21"/>
      <c r="F37" s="2">
        <v>45</v>
      </c>
      <c r="G37" s="19"/>
      <c r="H37" s="26"/>
      <c r="I37" s="21"/>
      <c r="J37" s="2">
        <v>8</v>
      </c>
      <c r="K37" s="19"/>
      <c r="L37" s="20"/>
      <c r="M37" s="21"/>
    </row>
    <row r="38" spans="1:14" x14ac:dyDescent="0.2">
      <c r="A38" s="25"/>
      <c r="B38" s="2">
        <v>9</v>
      </c>
      <c r="C38" s="19"/>
      <c r="D38" s="20"/>
      <c r="E38" s="21"/>
      <c r="F38" s="2">
        <v>50</v>
      </c>
      <c r="G38" s="19"/>
      <c r="H38" s="26"/>
      <c r="I38" s="21"/>
      <c r="J38" s="2">
        <v>7</v>
      </c>
      <c r="K38" s="19"/>
      <c r="L38" s="20"/>
      <c r="M38" s="21"/>
    </row>
    <row r="39" spans="1:14" x14ac:dyDescent="0.2">
      <c r="A39" s="25"/>
      <c r="B39" s="2">
        <v>2</v>
      </c>
      <c r="C39" s="19"/>
      <c r="D39" s="20"/>
      <c r="E39" s="21"/>
      <c r="F39" s="2">
        <v>35</v>
      </c>
      <c r="G39" s="19"/>
      <c r="H39" s="26"/>
      <c r="I39" s="21"/>
      <c r="J39" s="2">
        <v>3</v>
      </c>
      <c r="K39" s="19"/>
      <c r="L39" s="20"/>
      <c r="M39" s="21"/>
    </row>
    <row r="40" spans="1:14" x14ac:dyDescent="0.2">
      <c r="A40" s="27">
        <f>10^2</f>
        <v>100</v>
      </c>
      <c r="B40" s="2">
        <v>2</v>
      </c>
      <c r="C40" s="19">
        <f t="shared" ref="C40" si="36">SUM(B40:B43)</f>
        <v>16</v>
      </c>
      <c r="D40" s="20">
        <f t="shared" ref="D40" si="37">AVERAGE(C40:C51)</f>
        <v>20.666666666666668</v>
      </c>
      <c r="E40" s="21">
        <f t="shared" ref="E40" si="38">STDEV(C40:C51)</f>
        <v>4.1633319989322697</v>
      </c>
      <c r="F40" s="2">
        <v>10</v>
      </c>
      <c r="G40" s="19">
        <f t="shared" ref="G40" si="39">SUM(F40:F43)</f>
        <v>27</v>
      </c>
      <c r="H40" s="28">
        <f t="shared" ref="H40" si="40">AVERAGE((G40:G51))</f>
        <v>38</v>
      </c>
      <c r="I40" s="21">
        <f t="shared" ref="I40" si="41">STDEV(G40:G51)</f>
        <v>11.532562594670797</v>
      </c>
      <c r="J40" s="2">
        <v>1</v>
      </c>
      <c r="K40" s="19">
        <f t="shared" ref="K40" si="42">SUM(J40:J43)</f>
        <v>20</v>
      </c>
      <c r="L40" s="20">
        <f t="shared" ref="L40" si="43">AVERAGE(K40:K51)</f>
        <v>21.333333333333332</v>
      </c>
      <c r="M40" s="21">
        <f t="shared" ref="M40" si="44">STDEV(K40:K51)</f>
        <v>4.1633319989322697</v>
      </c>
      <c r="N40" s="8"/>
    </row>
    <row r="41" spans="1:14" x14ac:dyDescent="0.2">
      <c r="A41" s="27"/>
      <c r="B41" s="2">
        <v>1</v>
      </c>
      <c r="C41" s="19"/>
      <c r="D41" s="20"/>
      <c r="E41" s="21"/>
      <c r="F41" s="2">
        <v>4</v>
      </c>
      <c r="G41" s="19"/>
      <c r="H41" s="28"/>
      <c r="I41" s="21"/>
      <c r="J41" s="2">
        <v>8</v>
      </c>
      <c r="K41" s="19"/>
      <c r="L41" s="20"/>
      <c r="M41" s="21"/>
      <c r="N41" s="8"/>
    </row>
    <row r="42" spans="1:14" x14ac:dyDescent="0.2">
      <c r="A42" s="27"/>
      <c r="B42" s="2">
        <v>9</v>
      </c>
      <c r="C42" s="19"/>
      <c r="D42" s="20"/>
      <c r="E42" s="21"/>
      <c r="F42" s="2">
        <v>9</v>
      </c>
      <c r="G42" s="19"/>
      <c r="H42" s="28"/>
      <c r="I42" s="21"/>
      <c r="J42" s="2">
        <v>8</v>
      </c>
      <c r="K42" s="19"/>
      <c r="L42" s="20"/>
      <c r="M42" s="21"/>
      <c r="N42" s="8"/>
    </row>
    <row r="43" spans="1:14" x14ac:dyDescent="0.2">
      <c r="A43" s="27"/>
      <c r="B43" s="2">
        <v>4</v>
      </c>
      <c r="C43" s="19"/>
      <c r="D43" s="20"/>
      <c r="E43" s="21"/>
      <c r="F43" s="2">
        <v>4</v>
      </c>
      <c r="G43" s="19"/>
      <c r="H43" s="28"/>
      <c r="I43" s="21"/>
      <c r="J43" s="2">
        <v>3</v>
      </c>
      <c r="K43" s="19"/>
      <c r="L43" s="20"/>
      <c r="M43" s="21"/>
      <c r="N43" s="8"/>
    </row>
    <row r="44" spans="1:14" x14ac:dyDescent="0.2">
      <c r="A44" s="27"/>
      <c r="B44" s="2">
        <v>6</v>
      </c>
      <c r="C44" s="19">
        <f t="shared" ref="C44" si="45">SUM(B44:B47)</f>
        <v>22</v>
      </c>
      <c r="D44" s="20"/>
      <c r="E44" s="21"/>
      <c r="F44" s="2">
        <v>4</v>
      </c>
      <c r="G44" s="19">
        <f t="shared" ref="G44" si="46">SUM(F44:F47)</f>
        <v>37</v>
      </c>
      <c r="H44" s="28"/>
      <c r="I44" s="21"/>
      <c r="J44" s="2">
        <v>4</v>
      </c>
      <c r="K44" s="19">
        <f t="shared" ref="K44" si="47">SUM(J44:J47)</f>
        <v>18</v>
      </c>
      <c r="L44" s="20"/>
      <c r="M44" s="21"/>
      <c r="N44" s="8"/>
    </row>
    <row r="45" spans="1:14" x14ac:dyDescent="0.2">
      <c r="A45" s="27"/>
      <c r="B45" s="2">
        <v>1</v>
      </c>
      <c r="C45" s="19"/>
      <c r="D45" s="20"/>
      <c r="E45" s="21"/>
      <c r="F45" s="2">
        <v>23</v>
      </c>
      <c r="G45" s="19"/>
      <c r="H45" s="28"/>
      <c r="I45" s="21"/>
      <c r="J45" s="2">
        <v>7</v>
      </c>
      <c r="K45" s="19"/>
      <c r="L45" s="20"/>
      <c r="M45" s="21"/>
      <c r="N45" s="8"/>
    </row>
    <row r="46" spans="1:14" x14ac:dyDescent="0.2">
      <c r="A46" s="27"/>
      <c r="B46" s="2">
        <v>7</v>
      </c>
      <c r="C46" s="19"/>
      <c r="D46" s="20"/>
      <c r="E46" s="21"/>
      <c r="F46" s="2">
        <v>7</v>
      </c>
      <c r="G46" s="19"/>
      <c r="H46" s="28"/>
      <c r="I46" s="21"/>
      <c r="J46" s="2">
        <v>5</v>
      </c>
      <c r="K46" s="19"/>
      <c r="L46" s="20"/>
      <c r="M46" s="21"/>
      <c r="N46" s="8"/>
    </row>
    <row r="47" spans="1:14" x14ac:dyDescent="0.2">
      <c r="A47" s="27"/>
      <c r="B47" s="2">
        <v>8</v>
      </c>
      <c r="C47" s="19"/>
      <c r="D47" s="20"/>
      <c r="E47" s="21"/>
      <c r="F47" s="2">
        <v>3</v>
      </c>
      <c r="G47" s="19"/>
      <c r="H47" s="28"/>
      <c r="I47" s="21"/>
      <c r="J47" s="2">
        <v>2</v>
      </c>
      <c r="K47" s="19"/>
      <c r="L47" s="20"/>
      <c r="M47" s="21"/>
      <c r="N47" s="8"/>
    </row>
    <row r="48" spans="1:14" x14ac:dyDescent="0.2">
      <c r="A48" s="27"/>
      <c r="B48" s="2">
        <v>8</v>
      </c>
      <c r="C48" s="19">
        <f t="shared" ref="C48" si="48">SUM(B48:B51)</f>
        <v>24</v>
      </c>
      <c r="D48" s="20"/>
      <c r="E48" s="21"/>
      <c r="F48" s="2">
        <v>10</v>
      </c>
      <c r="G48" s="19">
        <f t="shared" ref="G48" si="49">SUM(F48:F51)</f>
        <v>50</v>
      </c>
      <c r="H48" s="28"/>
      <c r="I48" s="21"/>
      <c r="J48" s="2">
        <v>10</v>
      </c>
      <c r="K48" s="19">
        <f t="shared" ref="K48" si="50">SUM(J48:J51)</f>
        <v>26</v>
      </c>
      <c r="L48" s="20"/>
      <c r="M48" s="21"/>
      <c r="N48" s="8"/>
    </row>
    <row r="49" spans="1:19" x14ac:dyDescent="0.2">
      <c r="A49" s="27"/>
      <c r="B49" s="2">
        <v>5</v>
      </c>
      <c r="C49" s="19"/>
      <c r="D49" s="20"/>
      <c r="E49" s="21"/>
      <c r="F49" s="2">
        <v>13</v>
      </c>
      <c r="G49" s="19"/>
      <c r="H49" s="28"/>
      <c r="I49" s="21"/>
      <c r="J49" s="2">
        <v>8</v>
      </c>
      <c r="K49" s="19"/>
      <c r="L49" s="20"/>
      <c r="M49" s="21"/>
      <c r="N49" s="8"/>
    </row>
    <row r="50" spans="1:19" x14ac:dyDescent="0.2">
      <c r="A50" s="27"/>
      <c r="B50" s="2">
        <v>7</v>
      </c>
      <c r="C50" s="19"/>
      <c r="D50" s="20"/>
      <c r="E50" s="21"/>
      <c r="F50" s="2">
        <v>22</v>
      </c>
      <c r="G50" s="19"/>
      <c r="H50" s="28"/>
      <c r="I50" s="21"/>
      <c r="J50" s="2">
        <v>6</v>
      </c>
      <c r="K50" s="19"/>
      <c r="L50" s="20"/>
      <c r="M50" s="21"/>
      <c r="N50" s="8"/>
    </row>
    <row r="51" spans="1:19" x14ac:dyDescent="0.2">
      <c r="A51" s="27"/>
      <c r="B51" s="2">
        <v>4</v>
      </c>
      <c r="C51" s="19"/>
      <c r="D51" s="20"/>
      <c r="E51" s="21"/>
      <c r="F51" s="2">
        <v>5</v>
      </c>
      <c r="G51" s="19"/>
      <c r="H51" s="28"/>
      <c r="I51" s="21"/>
      <c r="J51" s="2">
        <v>2</v>
      </c>
      <c r="K51" s="19"/>
      <c r="L51" s="20"/>
      <c r="M51" s="21"/>
      <c r="N51" s="8"/>
    </row>
    <row r="52" spans="1:19" x14ac:dyDescent="0.2">
      <c r="A52" s="29">
        <f>10^1</f>
        <v>10</v>
      </c>
      <c r="B52" s="2">
        <v>5</v>
      </c>
      <c r="C52" s="19">
        <f t="shared" ref="C52" si="51">SUM(B52:B55)</f>
        <v>13</v>
      </c>
      <c r="D52" s="20">
        <f t="shared" ref="D52" si="52">AVERAGE(C52:C63)</f>
        <v>18</v>
      </c>
      <c r="E52" s="21">
        <f t="shared" ref="E52" si="53">STDEV(C52:C63)</f>
        <v>4.358898943540674</v>
      </c>
      <c r="F52" s="2">
        <v>8</v>
      </c>
      <c r="G52" s="19">
        <f t="shared" ref="G52" si="54">SUM(F52:F55)</f>
        <v>23</v>
      </c>
      <c r="H52" s="30">
        <f t="shared" ref="H52" si="55">AVERAGE((G52:G63))</f>
        <v>27.333333333333332</v>
      </c>
      <c r="I52" s="21">
        <f t="shared" ref="I52" si="56">STDEV(G52:G63)</f>
        <v>4.0414518843273708</v>
      </c>
      <c r="J52" s="2">
        <v>7</v>
      </c>
      <c r="K52" s="19">
        <f t="shared" ref="K52" si="57">SUM(J52:J55)</f>
        <v>16</v>
      </c>
      <c r="L52" s="20">
        <f t="shared" ref="L52" si="58">AVERAGE(K52:K63)</f>
        <v>15</v>
      </c>
      <c r="M52" s="21">
        <f t="shared" ref="M52" si="59">STDEV(K52:K63)</f>
        <v>1.7320508075688772</v>
      </c>
    </row>
    <row r="53" spans="1:19" x14ac:dyDescent="0.2">
      <c r="A53" s="29"/>
      <c r="B53" s="2">
        <v>1</v>
      </c>
      <c r="C53" s="19"/>
      <c r="D53" s="20"/>
      <c r="E53" s="21"/>
      <c r="F53" s="2">
        <v>3</v>
      </c>
      <c r="G53" s="19"/>
      <c r="H53" s="30"/>
      <c r="I53" s="21"/>
      <c r="J53" s="2">
        <v>1</v>
      </c>
      <c r="K53" s="19"/>
      <c r="L53" s="20"/>
      <c r="M53" s="21"/>
    </row>
    <row r="54" spans="1:19" x14ac:dyDescent="0.2">
      <c r="A54" s="29"/>
      <c r="B54" s="2">
        <v>6</v>
      </c>
      <c r="C54" s="19"/>
      <c r="D54" s="20"/>
      <c r="E54" s="21"/>
      <c r="F54" s="2">
        <v>5</v>
      </c>
      <c r="G54" s="19"/>
      <c r="H54" s="30"/>
      <c r="I54" s="21"/>
      <c r="J54" s="2">
        <v>2</v>
      </c>
      <c r="K54" s="19"/>
      <c r="L54" s="20"/>
      <c r="M54" s="21"/>
    </row>
    <row r="55" spans="1:19" x14ac:dyDescent="0.2">
      <c r="A55" s="29"/>
      <c r="B55" s="2">
        <v>1</v>
      </c>
      <c r="C55" s="19"/>
      <c r="D55" s="20"/>
      <c r="E55" s="21"/>
      <c r="F55" s="2">
        <v>7</v>
      </c>
      <c r="G55" s="19"/>
      <c r="H55" s="30"/>
      <c r="I55" s="21"/>
      <c r="J55" s="2">
        <v>6</v>
      </c>
      <c r="K55" s="19"/>
      <c r="L55" s="20"/>
      <c r="M55" s="21"/>
    </row>
    <row r="56" spans="1:19" x14ac:dyDescent="0.2">
      <c r="A56" s="29"/>
      <c r="B56" s="2">
        <v>3</v>
      </c>
      <c r="C56" s="19">
        <f t="shared" ref="C56" si="60">SUM(B56:B59)</f>
        <v>21</v>
      </c>
      <c r="D56" s="20"/>
      <c r="E56" s="21"/>
      <c r="F56" s="2">
        <v>8</v>
      </c>
      <c r="G56" s="19">
        <f t="shared" ref="G56" si="61">SUM(F56:F59)</f>
        <v>28</v>
      </c>
      <c r="H56" s="30"/>
      <c r="I56" s="21"/>
      <c r="J56" s="2">
        <v>2</v>
      </c>
      <c r="K56" s="19">
        <f t="shared" ref="K56" si="62">SUM(J56:J59)</f>
        <v>13</v>
      </c>
      <c r="L56" s="20"/>
      <c r="M56" s="21"/>
    </row>
    <row r="57" spans="1:19" x14ac:dyDescent="0.2">
      <c r="A57" s="29"/>
      <c r="B57" s="2">
        <v>6</v>
      </c>
      <c r="C57" s="19"/>
      <c r="D57" s="20"/>
      <c r="E57" s="21"/>
      <c r="F57" s="2">
        <v>8</v>
      </c>
      <c r="G57" s="19"/>
      <c r="H57" s="30"/>
      <c r="I57" s="21"/>
      <c r="J57" s="2">
        <v>1</v>
      </c>
      <c r="K57" s="19"/>
      <c r="L57" s="20"/>
      <c r="M57" s="21"/>
    </row>
    <row r="58" spans="1:19" x14ac:dyDescent="0.2">
      <c r="A58" s="29"/>
      <c r="B58" s="2">
        <v>4</v>
      </c>
      <c r="C58" s="19"/>
      <c r="D58" s="20"/>
      <c r="E58" s="21"/>
      <c r="F58" s="2">
        <v>9</v>
      </c>
      <c r="G58" s="19"/>
      <c r="H58" s="30"/>
      <c r="I58" s="21"/>
      <c r="J58" s="2">
        <v>4</v>
      </c>
      <c r="K58" s="19"/>
      <c r="L58" s="20"/>
      <c r="M58" s="21"/>
    </row>
    <row r="59" spans="1:19" x14ac:dyDescent="0.2">
      <c r="A59" s="29"/>
      <c r="B59" s="2">
        <v>8</v>
      </c>
      <c r="C59" s="19"/>
      <c r="D59" s="20"/>
      <c r="E59" s="21"/>
      <c r="F59" s="2">
        <v>3</v>
      </c>
      <c r="G59" s="19"/>
      <c r="H59" s="30"/>
      <c r="I59" s="21"/>
      <c r="J59" s="2">
        <v>6</v>
      </c>
      <c r="K59" s="19"/>
      <c r="L59" s="20"/>
      <c r="M59" s="21"/>
    </row>
    <row r="60" spans="1:19" x14ac:dyDescent="0.2">
      <c r="A60" s="29"/>
      <c r="B60" s="2">
        <v>1</v>
      </c>
      <c r="C60" s="19">
        <f t="shared" ref="C60" si="63">SUM(B60:B63)</f>
        <v>20</v>
      </c>
      <c r="D60" s="20"/>
      <c r="E60" s="21"/>
      <c r="F60" s="2">
        <v>10</v>
      </c>
      <c r="G60" s="19">
        <f t="shared" ref="G60" si="64">SUM(F60:F63)</f>
        <v>31</v>
      </c>
      <c r="H60" s="30"/>
      <c r="I60" s="21"/>
      <c r="J60" s="2">
        <v>7</v>
      </c>
      <c r="K60" s="19">
        <f t="shared" ref="K60" si="65">SUM(J60:J63)</f>
        <v>16</v>
      </c>
      <c r="L60" s="20"/>
      <c r="M60" s="21"/>
    </row>
    <row r="61" spans="1:19" x14ac:dyDescent="0.2">
      <c r="A61" s="29"/>
      <c r="B61" s="2">
        <v>2</v>
      </c>
      <c r="C61" s="19"/>
      <c r="D61" s="20"/>
      <c r="E61" s="21"/>
      <c r="F61" s="2">
        <v>1</v>
      </c>
      <c r="G61" s="19"/>
      <c r="H61" s="30"/>
      <c r="I61" s="21"/>
      <c r="J61" s="2">
        <v>1</v>
      </c>
      <c r="K61" s="19"/>
      <c r="L61" s="20"/>
      <c r="M61" s="21"/>
    </row>
    <row r="62" spans="1:19" x14ac:dyDescent="0.2">
      <c r="A62" s="29"/>
      <c r="B62" s="2">
        <v>3</v>
      </c>
      <c r="C62" s="19"/>
      <c r="D62" s="20"/>
      <c r="E62" s="21"/>
      <c r="F62" s="2">
        <v>1</v>
      </c>
      <c r="G62" s="19"/>
      <c r="H62" s="30"/>
      <c r="I62" s="21"/>
      <c r="J62" s="2">
        <v>3</v>
      </c>
      <c r="K62" s="19"/>
      <c r="L62" s="20"/>
      <c r="M62" s="21"/>
    </row>
    <row r="63" spans="1:19" x14ac:dyDescent="0.2">
      <c r="A63" s="29"/>
      <c r="B63" s="2">
        <v>14</v>
      </c>
      <c r="C63" s="19"/>
      <c r="D63" s="20"/>
      <c r="E63" s="21"/>
      <c r="F63" s="2">
        <v>19</v>
      </c>
      <c r="G63" s="19"/>
      <c r="H63" s="30"/>
      <c r="I63" s="21"/>
      <c r="J63" s="2">
        <v>5</v>
      </c>
      <c r="K63" s="19"/>
      <c r="L63" s="20"/>
      <c r="M63" s="21"/>
    </row>
    <row r="64" spans="1:19" x14ac:dyDescent="0.2">
      <c r="A64" s="31">
        <v>0</v>
      </c>
      <c r="B64" s="2">
        <v>3</v>
      </c>
      <c r="C64" s="19">
        <f t="shared" ref="C64" si="66">SUM(B64:B67)</f>
        <v>21</v>
      </c>
      <c r="D64" s="20">
        <f t="shared" ref="D64" si="67">AVERAGE(C64:C75)</f>
        <v>19.333333333333332</v>
      </c>
      <c r="E64" s="21">
        <f t="shared" ref="E64" si="68">STDEV(C64:C75)</f>
        <v>2.0816659994661331</v>
      </c>
      <c r="F64" s="2">
        <v>2</v>
      </c>
      <c r="G64" s="19">
        <f t="shared" ref="G64" si="69">SUM(F64:F67)</f>
        <v>5</v>
      </c>
      <c r="H64" s="20">
        <f t="shared" ref="H64" si="70">AVERAGE((G64:G75))</f>
        <v>9.6666666666666661</v>
      </c>
      <c r="I64" s="21">
        <f t="shared" ref="I64" si="71">STDEV(G64:G75)</f>
        <v>5.6862407030773277</v>
      </c>
      <c r="J64" s="2">
        <v>5</v>
      </c>
      <c r="K64" s="19">
        <f t="shared" ref="K64" si="72">SUM(J64:J67)</f>
        <v>20</v>
      </c>
      <c r="L64" s="20">
        <f t="shared" ref="L64" si="73">AVERAGE(K64:K75)</f>
        <v>16.333333333333332</v>
      </c>
      <c r="M64" s="21">
        <f t="shared" ref="M64" si="74">STDEV(K64:K75)</f>
        <v>5.5075705472861003</v>
      </c>
      <c r="O64">
        <v>1</v>
      </c>
      <c r="P64">
        <v>1000000</v>
      </c>
      <c r="Q64" s="9" t="s">
        <v>8</v>
      </c>
      <c r="R64" s="12">
        <f>D64+(3*E64)</f>
        <v>25.578331331731732</v>
      </c>
      <c r="S64" s="12">
        <f>R64</f>
        <v>25.578331331731732</v>
      </c>
    </row>
    <row r="65" spans="1:19" x14ac:dyDescent="0.2">
      <c r="A65" s="31"/>
      <c r="B65" s="2">
        <v>7</v>
      </c>
      <c r="C65" s="19"/>
      <c r="D65" s="20"/>
      <c r="E65" s="21"/>
      <c r="F65" s="2">
        <v>2</v>
      </c>
      <c r="G65" s="19"/>
      <c r="H65" s="20"/>
      <c r="I65" s="21"/>
      <c r="J65" s="2">
        <v>3</v>
      </c>
      <c r="K65" s="19"/>
      <c r="L65" s="20"/>
      <c r="M65" s="21"/>
      <c r="O65">
        <v>1</v>
      </c>
      <c r="P65">
        <v>1000000</v>
      </c>
      <c r="Q65" s="10" t="s">
        <v>9</v>
      </c>
      <c r="R65" s="13">
        <f>H64+(3*I64)</f>
        <v>26.725388775898651</v>
      </c>
      <c r="S65" s="13">
        <f t="shared" ref="S65:S66" si="75">R65</f>
        <v>26.725388775898651</v>
      </c>
    </row>
    <row r="66" spans="1:19" x14ac:dyDescent="0.2">
      <c r="A66" s="31"/>
      <c r="B66" s="2">
        <v>6</v>
      </c>
      <c r="C66" s="19"/>
      <c r="D66" s="20"/>
      <c r="E66" s="21"/>
      <c r="F66" s="2">
        <v>1</v>
      </c>
      <c r="G66" s="19"/>
      <c r="H66" s="20"/>
      <c r="I66" s="21"/>
      <c r="J66" s="2">
        <v>6</v>
      </c>
      <c r="K66" s="19"/>
      <c r="L66" s="20"/>
      <c r="M66" s="21"/>
      <c r="O66">
        <v>1</v>
      </c>
      <c r="P66">
        <v>1000000</v>
      </c>
      <c r="Q66" s="11" t="s">
        <v>10</v>
      </c>
      <c r="R66" s="14">
        <f>L64+(3*M64)</f>
        <v>32.856044975191637</v>
      </c>
      <c r="S66" s="14">
        <f t="shared" si="75"/>
        <v>32.856044975191637</v>
      </c>
    </row>
    <row r="67" spans="1:19" x14ac:dyDescent="0.2">
      <c r="A67" s="31"/>
      <c r="B67" s="2">
        <v>5</v>
      </c>
      <c r="C67" s="19"/>
      <c r="D67" s="20"/>
      <c r="E67" s="21"/>
      <c r="F67" s="2">
        <v>0</v>
      </c>
      <c r="G67" s="19"/>
      <c r="H67" s="20"/>
      <c r="I67" s="21"/>
      <c r="J67" s="2">
        <v>6</v>
      </c>
      <c r="K67" s="19"/>
      <c r="L67" s="20"/>
      <c r="M67" s="21"/>
    </row>
    <row r="68" spans="1:19" x14ac:dyDescent="0.2">
      <c r="A68" s="31"/>
      <c r="B68" s="2">
        <v>8</v>
      </c>
      <c r="C68" s="19">
        <f t="shared" ref="C68" si="76">SUM(B68:B71)</f>
        <v>20</v>
      </c>
      <c r="D68" s="20"/>
      <c r="E68" s="21"/>
      <c r="F68" s="2">
        <v>3</v>
      </c>
      <c r="G68" s="19">
        <f t="shared" ref="G68" si="77">SUM(F68:F71)</f>
        <v>8</v>
      </c>
      <c r="H68" s="20"/>
      <c r="I68" s="21"/>
      <c r="J68" s="2">
        <v>5</v>
      </c>
      <c r="K68" s="19">
        <f t="shared" ref="K68" si="78">SUM(J68:J71)</f>
        <v>19</v>
      </c>
      <c r="L68" s="20"/>
      <c r="M68" s="21"/>
      <c r="O68">
        <v>1</v>
      </c>
      <c r="P68">
        <v>1000000</v>
      </c>
      <c r="Q68" t="s">
        <v>11</v>
      </c>
      <c r="R68" s="7">
        <f>AVERAGE(R64:R66)</f>
        <v>28.386588360940674</v>
      </c>
      <c r="S68" s="7">
        <f>R68</f>
        <v>28.386588360940674</v>
      </c>
    </row>
    <row r="69" spans="1:19" x14ac:dyDescent="0.2">
      <c r="A69" s="31"/>
      <c r="B69" s="2">
        <v>6</v>
      </c>
      <c r="C69" s="19"/>
      <c r="D69" s="20"/>
      <c r="E69" s="21"/>
      <c r="F69" s="2">
        <v>1</v>
      </c>
      <c r="G69" s="19"/>
      <c r="H69" s="20"/>
      <c r="I69" s="21"/>
      <c r="J69" s="2">
        <v>4</v>
      </c>
      <c r="K69" s="19"/>
      <c r="L69" s="20"/>
      <c r="M69" s="21"/>
    </row>
    <row r="70" spans="1:19" x14ac:dyDescent="0.2">
      <c r="A70" s="31"/>
      <c r="B70" s="2">
        <v>2</v>
      </c>
      <c r="C70" s="19"/>
      <c r="D70" s="20"/>
      <c r="E70" s="21"/>
      <c r="F70" s="2">
        <v>2</v>
      </c>
      <c r="G70" s="19"/>
      <c r="H70" s="20"/>
      <c r="I70" s="21"/>
      <c r="J70" s="2">
        <v>5</v>
      </c>
      <c r="K70" s="19"/>
      <c r="L70" s="20"/>
      <c r="M70" s="21"/>
    </row>
    <row r="71" spans="1:19" x14ac:dyDescent="0.2">
      <c r="A71" s="31"/>
      <c r="B71" s="2">
        <v>4</v>
      </c>
      <c r="C71" s="19"/>
      <c r="D71" s="20"/>
      <c r="E71" s="21"/>
      <c r="F71" s="2">
        <v>2</v>
      </c>
      <c r="G71" s="19"/>
      <c r="H71" s="20"/>
      <c r="I71" s="21"/>
      <c r="J71" s="2">
        <v>5</v>
      </c>
      <c r="K71" s="19"/>
      <c r="L71" s="20"/>
      <c r="M71" s="21"/>
    </row>
    <row r="72" spans="1:19" x14ac:dyDescent="0.2">
      <c r="A72" s="31"/>
      <c r="B72" s="2">
        <v>2</v>
      </c>
      <c r="C72" s="19">
        <f t="shared" ref="C72" si="79">SUM(B72:B75)</f>
        <v>17</v>
      </c>
      <c r="D72" s="20"/>
      <c r="E72" s="21"/>
      <c r="F72" s="2">
        <v>4</v>
      </c>
      <c r="G72" s="19">
        <f t="shared" ref="G72" si="80">SUM(F72:F75)</f>
        <v>16</v>
      </c>
      <c r="H72" s="20"/>
      <c r="I72" s="21"/>
      <c r="J72" s="2">
        <v>3</v>
      </c>
      <c r="K72" s="19">
        <f t="shared" ref="K72" si="81">SUM(J72:J75)</f>
        <v>10</v>
      </c>
      <c r="L72" s="20"/>
      <c r="M72" s="21"/>
    </row>
    <row r="73" spans="1:19" x14ac:dyDescent="0.2">
      <c r="A73" s="31"/>
      <c r="B73" s="2">
        <v>6</v>
      </c>
      <c r="C73" s="19"/>
      <c r="D73" s="20"/>
      <c r="E73" s="21"/>
      <c r="F73" s="2">
        <v>3</v>
      </c>
      <c r="G73" s="19"/>
      <c r="H73" s="20"/>
      <c r="I73" s="21"/>
      <c r="J73" s="2">
        <v>1</v>
      </c>
      <c r="K73" s="19"/>
      <c r="L73" s="20"/>
      <c r="M73" s="21"/>
    </row>
    <row r="74" spans="1:19" x14ac:dyDescent="0.2">
      <c r="A74" s="31"/>
      <c r="B74" s="2">
        <v>8</v>
      </c>
      <c r="C74" s="19"/>
      <c r="D74" s="20"/>
      <c r="E74" s="21"/>
      <c r="F74" s="2">
        <v>8</v>
      </c>
      <c r="G74" s="19"/>
      <c r="H74" s="20"/>
      <c r="I74" s="21"/>
      <c r="J74" s="2">
        <v>1</v>
      </c>
      <c r="K74" s="19"/>
      <c r="L74" s="20"/>
      <c r="M74" s="21"/>
    </row>
    <row r="75" spans="1:19" x14ac:dyDescent="0.2">
      <c r="A75" s="31"/>
      <c r="B75" s="2">
        <v>1</v>
      </c>
      <c r="C75" s="19"/>
      <c r="D75" s="20"/>
      <c r="E75" s="21"/>
      <c r="F75" s="2">
        <v>1</v>
      </c>
      <c r="G75" s="19"/>
      <c r="H75" s="20"/>
      <c r="I75" s="21"/>
      <c r="J75" s="2">
        <v>5</v>
      </c>
      <c r="K75" s="19"/>
      <c r="L75" s="20"/>
      <c r="M75" s="21"/>
    </row>
  </sheetData>
  <mergeCells count="99">
    <mergeCell ref="I64:I75"/>
    <mergeCell ref="K64:K67"/>
    <mergeCell ref="L64:L75"/>
    <mergeCell ref="M64:M75"/>
    <mergeCell ref="C68:C71"/>
    <mergeCell ref="G68:G71"/>
    <mergeCell ref="K68:K71"/>
    <mergeCell ref="C72:C75"/>
    <mergeCell ref="G72:G75"/>
    <mergeCell ref="K72:K75"/>
    <mergeCell ref="H64:H75"/>
    <mergeCell ref="A64:A75"/>
    <mergeCell ref="C64:C67"/>
    <mergeCell ref="D64:D75"/>
    <mergeCell ref="E64:E75"/>
    <mergeCell ref="G64:G67"/>
    <mergeCell ref="I52:I63"/>
    <mergeCell ref="K52:K55"/>
    <mergeCell ref="L52:L63"/>
    <mergeCell ref="M52:M63"/>
    <mergeCell ref="C56:C59"/>
    <mergeCell ref="G56:G59"/>
    <mergeCell ref="K56:K59"/>
    <mergeCell ref="C60:C63"/>
    <mergeCell ref="G60:G63"/>
    <mergeCell ref="K60:K63"/>
    <mergeCell ref="H52:H63"/>
    <mergeCell ref="A52:A63"/>
    <mergeCell ref="C52:C55"/>
    <mergeCell ref="D52:D63"/>
    <mergeCell ref="E52:E63"/>
    <mergeCell ref="G52:G55"/>
    <mergeCell ref="I40:I51"/>
    <mergeCell ref="K40:K43"/>
    <mergeCell ref="L40:L51"/>
    <mergeCell ref="M40:M51"/>
    <mergeCell ref="C44:C47"/>
    <mergeCell ref="G44:G47"/>
    <mergeCell ref="K44:K47"/>
    <mergeCell ref="C48:C51"/>
    <mergeCell ref="G48:G51"/>
    <mergeCell ref="K48:K51"/>
    <mergeCell ref="H40:H51"/>
    <mergeCell ref="A40:A51"/>
    <mergeCell ref="C40:C43"/>
    <mergeCell ref="D40:D51"/>
    <mergeCell ref="E40:E51"/>
    <mergeCell ref="G40:G43"/>
    <mergeCell ref="I28:I39"/>
    <mergeCell ref="K28:K31"/>
    <mergeCell ref="L28:L39"/>
    <mergeCell ref="M28:M39"/>
    <mergeCell ref="C32:C35"/>
    <mergeCell ref="G32:G35"/>
    <mergeCell ref="K32:K35"/>
    <mergeCell ref="C36:C39"/>
    <mergeCell ref="G36:G39"/>
    <mergeCell ref="K36:K39"/>
    <mergeCell ref="H28:H39"/>
    <mergeCell ref="A28:A39"/>
    <mergeCell ref="C28:C31"/>
    <mergeCell ref="D28:D39"/>
    <mergeCell ref="E28:E39"/>
    <mergeCell ref="G28:G31"/>
    <mergeCell ref="L16:L27"/>
    <mergeCell ref="M16:M27"/>
    <mergeCell ref="C20:C23"/>
    <mergeCell ref="G20:G23"/>
    <mergeCell ref="K20:K23"/>
    <mergeCell ref="C24:C27"/>
    <mergeCell ref="G24:G27"/>
    <mergeCell ref="K24:K27"/>
    <mergeCell ref="H16:H27"/>
    <mergeCell ref="C12:C15"/>
    <mergeCell ref="G12:G15"/>
    <mergeCell ref="K12:K15"/>
    <mergeCell ref="A16:A27"/>
    <mergeCell ref="C16:C19"/>
    <mergeCell ref="D16:D27"/>
    <mergeCell ref="E16:E27"/>
    <mergeCell ref="G16:G19"/>
    <mergeCell ref="I16:I27"/>
    <mergeCell ref="K16:K19"/>
    <mergeCell ref="B2:E2"/>
    <mergeCell ref="F2:I2"/>
    <mergeCell ref="J2:M2"/>
    <mergeCell ref="A4:A15"/>
    <mergeCell ref="C4:C7"/>
    <mergeCell ref="D4:D15"/>
    <mergeCell ref="E4:E15"/>
    <mergeCell ref="G4:G7"/>
    <mergeCell ref="H4:H15"/>
    <mergeCell ref="I4:I15"/>
    <mergeCell ref="K4:K7"/>
    <mergeCell ref="L4:L15"/>
    <mergeCell ref="M4:M15"/>
    <mergeCell ref="C8:C11"/>
    <mergeCell ref="G8:G11"/>
    <mergeCell ref="K8:K1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F8EE2-F547-DC49-87B0-F961ED190127}">
  <dimension ref="A2:S75"/>
  <sheetViews>
    <sheetView tabSelected="1" workbookViewId="0"/>
  </sheetViews>
  <sheetFormatPr baseColWidth="10" defaultRowHeight="16" x14ac:dyDescent="0.2"/>
  <cols>
    <col min="1" max="1" width="13" style="1" bestFit="1" customWidth="1"/>
    <col min="2" max="2" width="14.33203125" bestFit="1" customWidth="1"/>
    <col min="3" max="3" width="10" bestFit="1" customWidth="1"/>
    <col min="4" max="4" width="12.83203125" style="6" bestFit="1" customWidth="1"/>
    <col min="5" max="5" width="10.83203125" style="7"/>
    <col min="6" max="6" width="14.33203125" bestFit="1" customWidth="1"/>
    <col min="7" max="7" width="10" bestFit="1" customWidth="1"/>
    <col min="8" max="8" width="12.83203125" style="6" bestFit="1" customWidth="1"/>
    <col min="9" max="9" width="10.83203125" style="7"/>
    <col min="10" max="10" width="14.33203125" bestFit="1" customWidth="1"/>
    <col min="11" max="11" width="10" bestFit="1" customWidth="1"/>
    <col min="12" max="12" width="12.83203125" style="6" bestFit="1" customWidth="1"/>
    <col min="13" max="13" width="10.83203125" style="7"/>
  </cols>
  <sheetData>
    <row r="2" spans="1:13" x14ac:dyDescent="0.2">
      <c r="B2" s="15" t="s">
        <v>5</v>
      </c>
      <c r="C2" s="15"/>
      <c r="D2" s="15"/>
      <c r="E2" s="15"/>
      <c r="F2" s="16" t="s">
        <v>6</v>
      </c>
      <c r="G2" s="16"/>
      <c r="H2" s="16"/>
      <c r="I2" s="16"/>
      <c r="J2" s="17" t="s">
        <v>7</v>
      </c>
      <c r="K2" s="17"/>
      <c r="L2" s="17"/>
      <c r="M2" s="17"/>
    </row>
    <row r="3" spans="1:13" x14ac:dyDescent="0.2">
      <c r="A3" s="3" t="s">
        <v>0</v>
      </c>
      <c r="B3" s="3" t="s">
        <v>1</v>
      </c>
      <c r="C3" s="3" t="s">
        <v>2</v>
      </c>
      <c r="D3" s="5" t="s">
        <v>3</v>
      </c>
      <c r="E3" s="4" t="s">
        <v>4</v>
      </c>
      <c r="F3" s="3" t="s">
        <v>1</v>
      </c>
      <c r="G3" s="3" t="s">
        <v>2</v>
      </c>
      <c r="H3" s="5" t="s">
        <v>3</v>
      </c>
      <c r="I3" s="4" t="s">
        <v>4</v>
      </c>
      <c r="J3" s="3" t="s">
        <v>1</v>
      </c>
      <c r="K3" s="3" t="s">
        <v>2</v>
      </c>
      <c r="L3" s="5" t="s">
        <v>3</v>
      </c>
      <c r="M3" s="4" t="s">
        <v>4</v>
      </c>
    </row>
    <row r="4" spans="1:13" x14ac:dyDescent="0.2">
      <c r="A4" s="18">
        <f>10^4</f>
        <v>10000</v>
      </c>
      <c r="B4" s="2">
        <v>17</v>
      </c>
      <c r="C4" s="19">
        <f>SUM(B4:B7)</f>
        <v>38</v>
      </c>
      <c r="D4" s="20">
        <f>AVERAGE(C4:C15)</f>
        <v>31.333333333333332</v>
      </c>
      <c r="E4" s="21">
        <f>STDEV(C4:C15)</f>
        <v>8.3266639978645269</v>
      </c>
      <c r="F4" s="2">
        <v>5</v>
      </c>
      <c r="G4" s="19">
        <f>SUM(F4:F7)</f>
        <v>24</v>
      </c>
      <c r="H4" s="20">
        <f>AVERAGE((G4:G15))</f>
        <v>31.666666666666668</v>
      </c>
      <c r="I4" s="21">
        <f>STDEV(G4:G15)</f>
        <v>6.6583281184793872</v>
      </c>
      <c r="J4" s="2">
        <v>208</v>
      </c>
      <c r="K4" s="19">
        <f>SUM(J4:J7)</f>
        <v>890</v>
      </c>
      <c r="L4" s="22">
        <f>AVERAGE(K4:K15)</f>
        <v>745.66666666666663</v>
      </c>
      <c r="M4" s="21">
        <f>STDEV(K4:K15)</f>
        <v>139.30661625828606</v>
      </c>
    </row>
    <row r="5" spans="1:13" x14ac:dyDescent="0.2">
      <c r="A5" s="18"/>
      <c r="B5" s="2">
        <v>7</v>
      </c>
      <c r="C5" s="19"/>
      <c r="D5" s="20"/>
      <c r="E5" s="21"/>
      <c r="F5" s="2">
        <v>11</v>
      </c>
      <c r="G5" s="19"/>
      <c r="H5" s="20"/>
      <c r="I5" s="21"/>
      <c r="J5" s="2">
        <v>219</v>
      </c>
      <c r="K5" s="19"/>
      <c r="L5" s="22"/>
      <c r="M5" s="21"/>
    </row>
    <row r="6" spans="1:13" x14ac:dyDescent="0.2">
      <c r="A6" s="18"/>
      <c r="B6" s="2">
        <v>6</v>
      </c>
      <c r="C6" s="19"/>
      <c r="D6" s="20"/>
      <c r="E6" s="21"/>
      <c r="F6" s="2">
        <v>7</v>
      </c>
      <c r="G6" s="19"/>
      <c r="H6" s="20"/>
      <c r="I6" s="21"/>
      <c r="J6" s="2">
        <v>218</v>
      </c>
      <c r="K6" s="19"/>
      <c r="L6" s="22"/>
      <c r="M6" s="21"/>
    </row>
    <row r="7" spans="1:13" x14ac:dyDescent="0.2">
      <c r="A7" s="18"/>
      <c r="B7" s="2">
        <v>8</v>
      </c>
      <c r="C7" s="19"/>
      <c r="D7" s="20"/>
      <c r="E7" s="21"/>
      <c r="F7" s="2">
        <v>1</v>
      </c>
      <c r="G7" s="19"/>
      <c r="H7" s="20"/>
      <c r="I7" s="21"/>
      <c r="J7" s="2">
        <v>245</v>
      </c>
      <c r="K7" s="19"/>
      <c r="L7" s="22"/>
      <c r="M7" s="21"/>
    </row>
    <row r="8" spans="1:13" x14ac:dyDescent="0.2">
      <c r="A8" s="18"/>
      <c r="B8" s="2">
        <v>3</v>
      </c>
      <c r="C8" s="19">
        <f t="shared" ref="C8" si="0">SUM(B8:B11)</f>
        <v>34</v>
      </c>
      <c r="D8" s="20"/>
      <c r="E8" s="21"/>
      <c r="F8" s="2">
        <v>5</v>
      </c>
      <c r="G8" s="19">
        <f t="shared" ref="G8" si="1">SUM(F8:F11)</f>
        <v>36</v>
      </c>
      <c r="H8" s="20"/>
      <c r="I8" s="21"/>
      <c r="J8" s="2">
        <v>225</v>
      </c>
      <c r="K8" s="19">
        <f t="shared" ref="K8" si="2">SUM(J8:J11)</f>
        <v>735</v>
      </c>
      <c r="L8" s="22"/>
      <c r="M8" s="21"/>
    </row>
    <row r="9" spans="1:13" x14ac:dyDescent="0.2">
      <c r="A9" s="18"/>
      <c r="B9" s="2">
        <v>12</v>
      </c>
      <c r="C9" s="19"/>
      <c r="D9" s="20"/>
      <c r="E9" s="21"/>
      <c r="F9" s="2">
        <v>2</v>
      </c>
      <c r="G9" s="19"/>
      <c r="H9" s="20"/>
      <c r="I9" s="21"/>
      <c r="J9" s="2">
        <v>137</v>
      </c>
      <c r="K9" s="19"/>
      <c r="L9" s="22"/>
      <c r="M9" s="21"/>
    </row>
    <row r="10" spans="1:13" x14ac:dyDescent="0.2">
      <c r="A10" s="18"/>
      <c r="B10" s="2">
        <v>6</v>
      </c>
      <c r="C10" s="19"/>
      <c r="D10" s="20"/>
      <c r="E10" s="21"/>
      <c r="F10" s="2">
        <v>14</v>
      </c>
      <c r="G10" s="19"/>
      <c r="H10" s="20"/>
      <c r="I10" s="21"/>
      <c r="J10" s="2">
        <v>258</v>
      </c>
      <c r="K10" s="19"/>
      <c r="L10" s="22"/>
      <c r="M10" s="21"/>
    </row>
    <row r="11" spans="1:13" x14ac:dyDescent="0.2">
      <c r="A11" s="18"/>
      <c r="B11" s="2">
        <v>13</v>
      </c>
      <c r="C11" s="19"/>
      <c r="D11" s="20"/>
      <c r="E11" s="21"/>
      <c r="F11" s="2">
        <v>15</v>
      </c>
      <c r="G11" s="19"/>
      <c r="H11" s="20"/>
      <c r="I11" s="21"/>
      <c r="J11" s="2">
        <v>115</v>
      </c>
      <c r="K11" s="19"/>
      <c r="L11" s="22"/>
      <c r="M11" s="21"/>
    </row>
    <row r="12" spans="1:13" x14ac:dyDescent="0.2">
      <c r="A12" s="18"/>
      <c r="B12" s="2">
        <v>7</v>
      </c>
      <c r="C12" s="19">
        <f t="shared" ref="C12" si="3">SUM(B12:B15)</f>
        <v>22</v>
      </c>
      <c r="D12" s="20"/>
      <c r="E12" s="21"/>
      <c r="F12" s="2">
        <v>7</v>
      </c>
      <c r="G12" s="19">
        <f t="shared" ref="G12" si="4">SUM(F12:F15)</f>
        <v>35</v>
      </c>
      <c r="H12" s="20"/>
      <c r="I12" s="21"/>
      <c r="J12" s="2">
        <v>141</v>
      </c>
      <c r="K12" s="19">
        <f t="shared" ref="K12" si="5">SUM(J12:J15)</f>
        <v>612</v>
      </c>
      <c r="L12" s="22"/>
      <c r="M12" s="21"/>
    </row>
    <row r="13" spans="1:13" x14ac:dyDescent="0.2">
      <c r="A13" s="18"/>
      <c r="B13" s="2">
        <v>6</v>
      </c>
      <c r="C13" s="19"/>
      <c r="D13" s="20"/>
      <c r="E13" s="21"/>
      <c r="F13" s="2">
        <v>6</v>
      </c>
      <c r="G13" s="19"/>
      <c r="H13" s="20"/>
      <c r="I13" s="21"/>
      <c r="J13" s="2">
        <v>169</v>
      </c>
      <c r="K13" s="19"/>
      <c r="L13" s="22"/>
      <c r="M13" s="21"/>
    </row>
    <row r="14" spans="1:13" x14ac:dyDescent="0.2">
      <c r="A14" s="18"/>
      <c r="B14" s="2">
        <v>5</v>
      </c>
      <c r="C14" s="19"/>
      <c r="D14" s="20"/>
      <c r="E14" s="21"/>
      <c r="F14" s="2">
        <v>13</v>
      </c>
      <c r="G14" s="19"/>
      <c r="H14" s="20"/>
      <c r="I14" s="21"/>
      <c r="J14" s="2">
        <v>193</v>
      </c>
      <c r="K14" s="19"/>
      <c r="L14" s="22"/>
      <c r="M14" s="21"/>
    </row>
    <row r="15" spans="1:13" x14ac:dyDescent="0.2">
      <c r="A15" s="18"/>
      <c r="B15" s="2">
        <v>4</v>
      </c>
      <c r="C15" s="19"/>
      <c r="D15" s="20"/>
      <c r="E15" s="21"/>
      <c r="F15" s="2">
        <v>9</v>
      </c>
      <c r="G15" s="19"/>
      <c r="H15" s="20"/>
      <c r="I15" s="21"/>
      <c r="J15" s="2">
        <v>109</v>
      </c>
      <c r="K15" s="19"/>
      <c r="L15" s="22"/>
      <c r="M15" s="21"/>
    </row>
    <row r="16" spans="1:13" x14ac:dyDescent="0.2">
      <c r="A16" s="23">
        <f>10^3</f>
        <v>1000</v>
      </c>
      <c r="B16" s="2">
        <v>3</v>
      </c>
      <c r="C16" s="19">
        <f t="shared" ref="C16" si="6">SUM(B16:B19)</f>
        <v>19</v>
      </c>
      <c r="D16" s="20">
        <f t="shared" ref="D16" si="7">AVERAGE(C16:C27)</f>
        <v>17.333333333333332</v>
      </c>
      <c r="E16" s="21">
        <f t="shared" ref="E16" si="8">STDEV(C16:C27)</f>
        <v>3.7859388972001797</v>
      </c>
      <c r="F16" s="2">
        <v>4</v>
      </c>
      <c r="G16" s="19">
        <f t="shared" ref="G16" si="9">SUM(F16:F19)</f>
        <v>18</v>
      </c>
      <c r="H16" s="20">
        <f t="shared" ref="H16" si="10">AVERAGE((G16:G27))</f>
        <v>21.666666666666668</v>
      </c>
      <c r="I16" s="21">
        <f t="shared" ref="I16" si="11">STDEV(G16:G27)</f>
        <v>7.2341781380702379</v>
      </c>
      <c r="J16" s="2">
        <v>26</v>
      </c>
      <c r="K16" s="19">
        <f t="shared" ref="K16" si="12">SUM(J16:J19)</f>
        <v>77</v>
      </c>
      <c r="L16" s="24">
        <f t="shared" ref="L16" si="13">AVERAGE(K16:K27)</f>
        <v>152</v>
      </c>
      <c r="M16" s="21">
        <f t="shared" ref="M16" si="14">STDEV(K16:K27)</f>
        <v>78.733728477698804</v>
      </c>
    </row>
    <row r="17" spans="1:13" x14ac:dyDescent="0.2">
      <c r="A17" s="23"/>
      <c r="B17" s="2">
        <v>2</v>
      </c>
      <c r="C17" s="19"/>
      <c r="D17" s="20"/>
      <c r="E17" s="21"/>
      <c r="F17" s="2">
        <v>1</v>
      </c>
      <c r="G17" s="19"/>
      <c r="H17" s="20"/>
      <c r="I17" s="21"/>
      <c r="J17" s="2">
        <v>19</v>
      </c>
      <c r="K17" s="19"/>
      <c r="L17" s="24"/>
      <c r="M17" s="21"/>
    </row>
    <row r="18" spans="1:13" x14ac:dyDescent="0.2">
      <c r="A18" s="23"/>
      <c r="B18" s="2">
        <v>1</v>
      </c>
      <c r="C18" s="19"/>
      <c r="D18" s="20"/>
      <c r="E18" s="21"/>
      <c r="F18" s="2">
        <v>9</v>
      </c>
      <c r="G18" s="19"/>
      <c r="H18" s="20"/>
      <c r="I18" s="21"/>
      <c r="J18" s="2">
        <v>26</v>
      </c>
      <c r="K18" s="19"/>
      <c r="L18" s="24"/>
      <c r="M18" s="21"/>
    </row>
    <row r="19" spans="1:13" x14ac:dyDescent="0.2">
      <c r="A19" s="23"/>
      <c r="B19" s="2">
        <v>13</v>
      </c>
      <c r="C19" s="19"/>
      <c r="D19" s="20"/>
      <c r="E19" s="21"/>
      <c r="F19" s="2">
        <v>4</v>
      </c>
      <c r="G19" s="19"/>
      <c r="H19" s="20"/>
      <c r="I19" s="21"/>
      <c r="J19" s="2">
        <v>6</v>
      </c>
      <c r="K19" s="19"/>
      <c r="L19" s="24"/>
      <c r="M19" s="21"/>
    </row>
    <row r="20" spans="1:13" x14ac:dyDescent="0.2">
      <c r="A20" s="23"/>
      <c r="B20" s="2">
        <v>8</v>
      </c>
      <c r="C20" s="19">
        <f t="shared" ref="C20" si="15">SUM(B20:B23)</f>
        <v>20</v>
      </c>
      <c r="D20" s="20"/>
      <c r="E20" s="21"/>
      <c r="F20" s="2">
        <v>9</v>
      </c>
      <c r="G20" s="19">
        <f t="shared" ref="G20" si="16">SUM(F20:F23)</f>
        <v>30</v>
      </c>
      <c r="H20" s="20"/>
      <c r="I20" s="21"/>
      <c r="J20" s="2">
        <v>3</v>
      </c>
      <c r="K20" s="19">
        <f t="shared" ref="K20" si="17">SUM(J20:J23)</f>
        <v>145</v>
      </c>
      <c r="L20" s="24"/>
      <c r="M20" s="21"/>
    </row>
    <row r="21" spans="1:13" x14ac:dyDescent="0.2">
      <c r="A21" s="23"/>
      <c r="B21" s="2">
        <v>1</v>
      </c>
      <c r="C21" s="19"/>
      <c r="D21" s="20"/>
      <c r="E21" s="21"/>
      <c r="F21" s="2">
        <v>2</v>
      </c>
      <c r="G21" s="19"/>
      <c r="H21" s="20"/>
      <c r="I21" s="21"/>
      <c r="J21" s="2">
        <v>48</v>
      </c>
      <c r="K21" s="19"/>
      <c r="L21" s="24"/>
      <c r="M21" s="21"/>
    </row>
    <row r="22" spans="1:13" x14ac:dyDescent="0.2">
      <c r="A22" s="23"/>
      <c r="B22" s="2">
        <v>7</v>
      </c>
      <c r="C22" s="19"/>
      <c r="D22" s="20"/>
      <c r="E22" s="21"/>
      <c r="F22" s="2">
        <v>12</v>
      </c>
      <c r="G22" s="19"/>
      <c r="H22" s="20"/>
      <c r="I22" s="21"/>
      <c r="J22" s="2">
        <v>52</v>
      </c>
      <c r="K22" s="19"/>
      <c r="L22" s="24"/>
      <c r="M22" s="21"/>
    </row>
    <row r="23" spans="1:13" x14ac:dyDescent="0.2">
      <c r="A23" s="23"/>
      <c r="B23" s="2">
        <v>4</v>
      </c>
      <c r="C23" s="19"/>
      <c r="D23" s="20"/>
      <c r="E23" s="21"/>
      <c r="F23" s="2">
        <v>7</v>
      </c>
      <c r="G23" s="19"/>
      <c r="H23" s="20"/>
      <c r="I23" s="21"/>
      <c r="J23" s="2">
        <v>42</v>
      </c>
      <c r="K23" s="19"/>
      <c r="L23" s="24"/>
      <c r="M23" s="21"/>
    </row>
    <row r="24" spans="1:13" x14ac:dyDescent="0.2">
      <c r="A24" s="23"/>
      <c r="B24" s="2">
        <v>2</v>
      </c>
      <c r="C24" s="19">
        <f t="shared" ref="C24" si="18">SUM(B24:B27)</f>
        <v>13</v>
      </c>
      <c r="D24" s="20"/>
      <c r="E24" s="21"/>
      <c r="F24" s="2">
        <v>4</v>
      </c>
      <c r="G24" s="19">
        <f t="shared" ref="G24" si="19">SUM(F24:F27)</f>
        <v>17</v>
      </c>
      <c r="H24" s="20"/>
      <c r="I24" s="21"/>
      <c r="J24" s="2">
        <v>55</v>
      </c>
      <c r="K24" s="19">
        <f t="shared" ref="K24" si="20">SUM(J24:J27)</f>
        <v>234</v>
      </c>
      <c r="L24" s="24"/>
      <c r="M24" s="21"/>
    </row>
    <row r="25" spans="1:13" x14ac:dyDescent="0.2">
      <c r="A25" s="23"/>
      <c r="B25" s="2">
        <v>3</v>
      </c>
      <c r="C25" s="19"/>
      <c r="D25" s="20"/>
      <c r="E25" s="21"/>
      <c r="F25" s="2">
        <v>9</v>
      </c>
      <c r="G25" s="19"/>
      <c r="H25" s="20"/>
      <c r="I25" s="21"/>
      <c r="J25" s="2">
        <v>50</v>
      </c>
      <c r="K25" s="19"/>
      <c r="L25" s="24"/>
      <c r="M25" s="21"/>
    </row>
    <row r="26" spans="1:13" x14ac:dyDescent="0.2">
      <c r="A26" s="23"/>
      <c r="B26" s="2">
        <v>2</v>
      </c>
      <c r="C26" s="19"/>
      <c r="D26" s="20"/>
      <c r="E26" s="21"/>
      <c r="F26" s="2">
        <v>3</v>
      </c>
      <c r="G26" s="19"/>
      <c r="H26" s="20"/>
      <c r="I26" s="21"/>
      <c r="J26" s="2">
        <v>99</v>
      </c>
      <c r="K26" s="19"/>
      <c r="L26" s="24"/>
      <c r="M26" s="21"/>
    </row>
    <row r="27" spans="1:13" x14ac:dyDescent="0.2">
      <c r="A27" s="23"/>
      <c r="B27" s="2">
        <v>6</v>
      </c>
      <c r="C27" s="19"/>
      <c r="D27" s="20"/>
      <c r="E27" s="21"/>
      <c r="F27" s="2">
        <v>1</v>
      </c>
      <c r="G27" s="19"/>
      <c r="H27" s="20"/>
      <c r="I27" s="21"/>
      <c r="J27" s="2">
        <v>30</v>
      </c>
      <c r="K27" s="19"/>
      <c r="L27" s="24"/>
      <c r="M27" s="21"/>
    </row>
    <row r="28" spans="1:13" x14ac:dyDescent="0.2">
      <c r="A28" s="25">
        <f>3*10^2</f>
        <v>300</v>
      </c>
      <c r="B28" s="2">
        <v>4</v>
      </c>
      <c r="C28" s="19">
        <f t="shared" ref="C28" si="21">SUM(B28:B31)</f>
        <v>17</v>
      </c>
      <c r="D28" s="20">
        <f t="shared" ref="D28" si="22">AVERAGE(C28:C39)</f>
        <v>17.666666666666668</v>
      </c>
      <c r="E28" s="21">
        <f t="shared" ref="E28" si="23">STDEV(C28:C39)</f>
        <v>2.0816659994661331</v>
      </c>
      <c r="F28" s="2">
        <v>8</v>
      </c>
      <c r="G28" s="19">
        <f t="shared" ref="G28" si="24">SUM(F28:F31)</f>
        <v>29</v>
      </c>
      <c r="H28" s="20">
        <f t="shared" ref="H28" si="25">AVERAGE((G28:G39))</f>
        <v>19</v>
      </c>
      <c r="I28" s="21">
        <f t="shared" ref="I28" si="26">STDEV(G28:G39)</f>
        <v>8.717797887081348</v>
      </c>
      <c r="J28" s="2">
        <v>17</v>
      </c>
      <c r="K28" s="19">
        <f t="shared" ref="K28" si="27">SUM(J28:J31)</f>
        <v>84</v>
      </c>
      <c r="L28" s="26">
        <f t="shared" ref="L28" si="28">AVERAGE(K28:K39)</f>
        <v>137</v>
      </c>
      <c r="M28" s="21">
        <f t="shared" ref="M28" si="29">STDEV(K28:K39)</f>
        <v>66.05300901548695</v>
      </c>
    </row>
    <row r="29" spans="1:13" x14ac:dyDescent="0.2">
      <c r="A29" s="25"/>
      <c r="B29" s="2">
        <v>2</v>
      </c>
      <c r="C29" s="19"/>
      <c r="D29" s="20"/>
      <c r="E29" s="21"/>
      <c r="F29" s="2">
        <v>5</v>
      </c>
      <c r="G29" s="19"/>
      <c r="H29" s="20"/>
      <c r="I29" s="21"/>
      <c r="J29" s="2">
        <v>20</v>
      </c>
      <c r="K29" s="19"/>
      <c r="L29" s="26"/>
      <c r="M29" s="21"/>
    </row>
    <row r="30" spans="1:13" x14ac:dyDescent="0.2">
      <c r="A30" s="25"/>
      <c r="B30" s="2">
        <v>9</v>
      </c>
      <c r="C30" s="19"/>
      <c r="D30" s="20"/>
      <c r="E30" s="21"/>
      <c r="F30" s="2">
        <v>15</v>
      </c>
      <c r="G30" s="19"/>
      <c r="H30" s="20"/>
      <c r="I30" s="21"/>
      <c r="J30" s="2">
        <v>27</v>
      </c>
      <c r="K30" s="19"/>
      <c r="L30" s="26"/>
      <c r="M30" s="21"/>
    </row>
    <row r="31" spans="1:13" x14ac:dyDescent="0.2">
      <c r="A31" s="25"/>
      <c r="B31" s="2">
        <v>2</v>
      </c>
      <c r="C31" s="19"/>
      <c r="D31" s="20"/>
      <c r="E31" s="21"/>
      <c r="F31" s="2">
        <v>1</v>
      </c>
      <c r="G31" s="19"/>
      <c r="H31" s="20"/>
      <c r="I31" s="21"/>
      <c r="J31" s="2">
        <v>20</v>
      </c>
      <c r="K31" s="19"/>
      <c r="L31" s="26"/>
      <c r="M31" s="21"/>
    </row>
    <row r="32" spans="1:13" x14ac:dyDescent="0.2">
      <c r="A32" s="25"/>
      <c r="B32" s="2">
        <v>3</v>
      </c>
      <c r="C32" s="19">
        <f t="shared" ref="C32" si="30">SUM(B32:B35)</f>
        <v>16</v>
      </c>
      <c r="D32" s="20"/>
      <c r="E32" s="21"/>
      <c r="F32" s="2">
        <v>1</v>
      </c>
      <c r="G32" s="19">
        <f t="shared" ref="G32" si="31">SUM(F32:F35)</f>
        <v>15</v>
      </c>
      <c r="H32" s="20"/>
      <c r="I32" s="21"/>
      <c r="J32" s="2">
        <v>21</v>
      </c>
      <c r="K32" s="19">
        <f t="shared" ref="K32" si="32">SUM(J32:J35)</f>
        <v>116</v>
      </c>
      <c r="L32" s="26"/>
      <c r="M32" s="21"/>
    </row>
    <row r="33" spans="1:13" x14ac:dyDescent="0.2">
      <c r="A33" s="25"/>
      <c r="B33" s="2">
        <v>8</v>
      </c>
      <c r="C33" s="19"/>
      <c r="D33" s="20"/>
      <c r="E33" s="21"/>
      <c r="F33" s="2">
        <v>8</v>
      </c>
      <c r="G33" s="19"/>
      <c r="H33" s="20"/>
      <c r="I33" s="21"/>
      <c r="J33" s="2">
        <v>44</v>
      </c>
      <c r="K33" s="19"/>
      <c r="L33" s="26"/>
      <c r="M33" s="21"/>
    </row>
    <row r="34" spans="1:13" x14ac:dyDescent="0.2">
      <c r="A34" s="25"/>
      <c r="B34" s="2">
        <v>4</v>
      </c>
      <c r="C34" s="19"/>
      <c r="D34" s="20"/>
      <c r="E34" s="21"/>
      <c r="F34" s="2">
        <v>5</v>
      </c>
      <c r="G34" s="19"/>
      <c r="H34" s="20"/>
      <c r="I34" s="21"/>
      <c r="J34" s="2">
        <v>32</v>
      </c>
      <c r="K34" s="19"/>
      <c r="L34" s="26"/>
      <c r="M34" s="21"/>
    </row>
    <row r="35" spans="1:13" x14ac:dyDescent="0.2">
      <c r="A35" s="25"/>
      <c r="B35" s="2">
        <v>1</v>
      </c>
      <c r="C35" s="19"/>
      <c r="D35" s="20"/>
      <c r="E35" s="21"/>
      <c r="F35" s="2">
        <v>1</v>
      </c>
      <c r="G35" s="19"/>
      <c r="H35" s="20"/>
      <c r="I35" s="21"/>
      <c r="J35" s="2">
        <v>19</v>
      </c>
      <c r="K35" s="19"/>
      <c r="L35" s="26"/>
      <c r="M35" s="21"/>
    </row>
    <row r="36" spans="1:13" x14ac:dyDescent="0.2">
      <c r="A36" s="25"/>
      <c r="B36" s="2">
        <v>5</v>
      </c>
      <c r="C36" s="19">
        <f t="shared" ref="C36" si="33">SUM(B36:B39)</f>
        <v>20</v>
      </c>
      <c r="D36" s="20"/>
      <c r="E36" s="21"/>
      <c r="F36" s="2">
        <v>5</v>
      </c>
      <c r="G36" s="19">
        <f t="shared" ref="G36" si="34">SUM(F36:F39)</f>
        <v>13</v>
      </c>
      <c r="H36" s="20"/>
      <c r="I36" s="21"/>
      <c r="J36" s="2">
        <v>20</v>
      </c>
      <c r="K36" s="19">
        <f t="shared" ref="K36" si="35">SUM(J36:J39)</f>
        <v>211</v>
      </c>
      <c r="L36" s="26"/>
      <c r="M36" s="21"/>
    </row>
    <row r="37" spans="1:13" x14ac:dyDescent="0.2">
      <c r="A37" s="25"/>
      <c r="B37" s="2">
        <v>8</v>
      </c>
      <c r="C37" s="19"/>
      <c r="D37" s="20"/>
      <c r="E37" s="21"/>
      <c r="F37" s="2">
        <v>2</v>
      </c>
      <c r="G37" s="19"/>
      <c r="H37" s="20"/>
      <c r="I37" s="21"/>
      <c r="J37" s="2">
        <v>37</v>
      </c>
      <c r="K37" s="19"/>
      <c r="L37" s="26"/>
      <c r="M37" s="21"/>
    </row>
    <row r="38" spans="1:13" x14ac:dyDescent="0.2">
      <c r="A38" s="25"/>
      <c r="B38" s="2">
        <v>4</v>
      </c>
      <c r="C38" s="19"/>
      <c r="D38" s="20"/>
      <c r="E38" s="21"/>
      <c r="F38" s="2">
        <v>4</v>
      </c>
      <c r="G38" s="19"/>
      <c r="H38" s="20"/>
      <c r="I38" s="21"/>
      <c r="J38" s="2">
        <v>19</v>
      </c>
      <c r="K38" s="19"/>
      <c r="L38" s="26"/>
      <c r="M38" s="21"/>
    </row>
    <row r="39" spans="1:13" x14ac:dyDescent="0.2">
      <c r="A39" s="25"/>
      <c r="B39" s="2">
        <v>3</v>
      </c>
      <c r="C39" s="19"/>
      <c r="D39" s="20"/>
      <c r="E39" s="21"/>
      <c r="F39" s="2">
        <v>2</v>
      </c>
      <c r="G39" s="19"/>
      <c r="H39" s="20"/>
      <c r="I39" s="21"/>
      <c r="J39" s="2">
        <v>135</v>
      </c>
      <c r="K39" s="19"/>
      <c r="L39" s="26"/>
      <c r="M39" s="21"/>
    </row>
    <row r="40" spans="1:13" x14ac:dyDescent="0.2">
      <c r="A40" s="27">
        <f>10^2</f>
        <v>100</v>
      </c>
      <c r="B40" s="2">
        <v>3</v>
      </c>
      <c r="C40" s="19">
        <f t="shared" ref="C40" si="36">SUM(B40:B43)</f>
        <v>22</v>
      </c>
      <c r="D40" s="20">
        <f t="shared" ref="D40" si="37">AVERAGE(C40:C51)</f>
        <v>21.333333333333332</v>
      </c>
      <c r="E40" s="21">
        <f t="shared" ref="E40" si="38">STDEV(C40:C51)</f>
        <v>2.0816659994661331</v>
      </c>
      <c r="F40" s="2">
        <v>6</v>
      </c>
      <c r="G40" s="19">
        <f t="shared" ref="G40" si="39">SUM(F40:F43)</f>
        <v>16</v>
      </c>
      <c r="H40" s="20">
        <f t="shared" ref="H40" si="40">AVERAGE((G40:G51))</f>
        <v>22</v>
      </c>
      <c r="I40" s="21">
        <f t="shared" ref="I40" si="41">STDEV(G40:G51)</f>
        <v>5.5677643628300215</v>
      </c>
      <c r="J40" s="2">
        <v>24</v>
      </c>
      <c r="K40" s="19">
        <f t="shared" ref="K40" si="42">SUM(J40:J43)</f>
        <v>85</v>
      </c>
      <c r="L40" s="28">
        <f t="shared" ref="L40" si="43">AVERAGE(K40:K51)</f>
        <v>77</v>
      </c>
      <c r="M40" s="21">
        <f t="shared" ref="M40" si="44">STDEV(K40:K51)</f>
        <v>21.166010488516726</v>
      </c>
    </row>
    <row r="41" spans="1:13" x14ac:dyDescent="0.2">
      <c r="A41" s="27"/>
      <c r="B41" s="2">
        <v>3</v>
      </c>
      <c r="C41" s="19"/>
      <c r="D41" s="20"/>
      <c r="E41" s="21"/>
      <c r="F41" s="2">
        <v>3</v>
      </c>
      <c r="G41" s="19"/>
      <c r="H41" s="20"/>
      <c r="I41" s="21"/>
      <c r="J41" s="2">
        <v>21</v>
      </c>
      <c r="K41" s="19"/>
      <c r="L41" s="28"/>
      <c r="M41" s="21"/>
    </row>
    <row r="42" spans="1:13" x14ac:dyDescent="0.2">
      <c r="A42" s="27"/>
      <c r="B42" s="2">
        <v>4</v>
      </c>
      <c r="C42" s="19"/>
      <c r="D42" s="20"/>
      <c r="E42" s="21"/>
      <c r="F42" s="2">
        <v>1</v>
      </c>
      <c r="G42" s="19"/>
      <c r="H42" s="20"/>
      <c r="I42" s="21"/>
      <c r="J42" s="2">
        <v>25</v>
      </c>
      <c r="K42" s="19"/>
      <c r="L42" s="28"/>
      <c r="M42" s="21"/>
    </row>
    <row r="43" spans="1:13" x14ac:dyDescent="0.2">
      <c r="A43" s="27"/>
      <c r="B43" s="2">
        <v>12</v>
      </c>
      <c r="C43" s="19"/>
      <c r="D43" s="20"/>
      <c r="E43" s="21"/>
      <c r="F43" s="2">
        <v>6</v>
      </c>
      <c r="G43" s="19"/>
      <c r="H43" s="20"/>
      <c r="I43" s="21"/>
      <c r="J43" s="2">
        <v>15</v>
      </c>
      <c r="K43" s="19"/>
      <c r="L43" s="28"/>
      <c r="M43" s="21"/>
    </row>
    <row r="44" spans="1:13" x14ac:dyDescent="0.2">
      <c r="A44" s="27"/>
      <c r="B44" s="2">
        <v>3</v>
      </c>
      <c r="C44" s="19">
        <f t="shared" ref="C44" si="45">SUM(B44:B47)</f>
        <v>19</v>
      </c>
      <c r="D44" s="20"/>
      <c r="E44" s="21"/>
      <c r="F44" s="2">
        <v>1</v>
      </c>
      <c r="G44" s="19">
        <f t="shared" ref="G44" si="46">SUM(F44:F47)</f>
        <v>23</v>
      </c>
      <c r="H44" s="20"/>
      <c r="I44" s="21"/>
      <c r="J44" s="2">
        <v>11</v>
      </c>
      <c r="K44" s="19">
        <f t="shared" ref="K44" si="47">SUM(J44:J47)</f>
        <v>53</v>
      </c>
      <c r="L44" s="28"/>
      <c r="M44" s="21"/>
    </row>
    <row r="45" spans="1:13" x14ac:dyDescent="0.2">
      <c r="A45" s="27"/>
      <c r="B45" s="2">
        <v>5</v>
      </c>
      <c r="C45" s="19"/>
      <c r="D45" s="20"/>
      <c r="E45" s="21"/>
      <c r="F45" s="2">
        <v>5</v>
      </c>
      <c r="G45" s="19"/>
      <c r="H45" s="20"/>
      <c r="I45" s="21"/>
      <c r="J45" s="2">
        <v>12</v>
      </c>
      <c r="K45" s="19"/>
      <c r="L45" s="28"/>
      <c r="M45" s="21"/>
    </row>
    <row r="46" spans="1:13" x14ac:dyDescent="0.2">
      <c r="A46" s="27"/>
      <c r="B46" s="2">
        <v>8</v>
      </c>
      <c r="C46" s="19"/>
      <c r="D46" s="20"/>
      <c r="E46" s="21"/>
      <c r="F46" s="2">
        <v>2</v>
      </c>
      <c r="G46" s="19"/>
      <c r="H46" s="20"/>
      <c r="I46" s="21"/>
      <c r="J46" s="2">
        <v>15</v>
      </c>
      <c r="K46" s="19"/>
      <c r="L46" s="28"/>
      <c r="M46" s="21"/>
    </row>
    <row r="47" spans="1:13" x14ac:dyDescent="0.2">
      <c r="A47" s="27"/>
      <c r="B47" s="2">
        <v>3</v>
      </c>
      <c r="C47" s="19"/>
      <c r="D47" s="20"/>
      <c r="E47" s="21"/>
      <c r="F47" s="2">
        <v>15</v>
      </c>
      <c r="G47" s="19"/>
      <c r="H47" s="20"/>
      <c r="I47" s="21"/>
      <c r="J47" s="2">
        <v>15</v>
      </c>
      <c r="K47" s="19"/>
      <c r="L47" s="28"/>
      <c r="M47" s="21"/>
    </row>
    <row r="48" spans="1:13" x14ac:dyDescent="0.2">
      <c r="A48" s="27"/>
      <c r="B48" s="2">
        <v>8</v>
      </c>
      <c r="C48" s="19">
        <f t="shared" ref="C48" si="48">SUM(B48:B51)</f>
        <v>23</v>
      </c>
      <c r="D48" s="20"/>
      <c r="E48" s="21"/>
      <c r="F48" s="2">
        <v>4</v>
      </c>
      <c r="G48" s="19">
        <f t="shared" ref="G48" si="49">SUM(F48:F51)</f>
        <v>27</v>
      </c>
      <c r="H48" s="20"/>
      <c r="I48" s="21"/>
      <c r="J48" s="2">
        <v>25</v>
      </c>
      <c r="K48" s="19">
        <f t="shared" ref="K48" si="50">SUM(J48:J51)</f>
        <v>93</v>
      </c>
      <c r="L48" s="28"/>
      <c r="M48" s="21"/>
    </row>
    <row r="49" spans="1:19" x14ac:dyDescent="0.2">
      <c r="A49" s="27"/>
      <c r="B49" s="2">
        <v>6</v>
      </c>
      <c r="C49" s="19"/>
      <c r="D49" s="20"/>
      <c r="E49" s="21"/>
      <c r="F49" s="2">
        <v>11</v>
      </c>
      <c r="G49" s="19"/>
      <c r="H49" s="20"/>
      <c r="I49" s="21"/>
      <c r="J49" s="2">
        <v>28</v>
      </c>
      <c r="K49" s="19"/>
      <c r="L49" s="28"/>
      <c r="M49" s="21"/>
    </row>
    <row r="50" spans="1:19" x14ac:dyDescent="0.2">
      <c r="A50" s="27"/>
      <c r="B50" s="2">
        <v>2</v>
      </c>
      <c r="C50" s="19"/>
      <c r="D50" s="20"/>
      <c r="E50" s="21"/>
      <c r="F50" s="2">
        <v>5</v>
      </c>
      <c r="G50" s="19"/>
      <c r="H50" s="20"/>
      <c r="I50" s="21"/>
      <c r="J50" s="2">
        <v>32</v>
      </c>
      <c r="K50" s="19"/>
      <c r="L50" s="28"/>
      <c r="M50" s="21"/>
    </row>
    <row r="51" spans="1:19" x14ac:dyDescent="0.2">
      <c r="A51" s="27"/>
      <c r="B51" s="2">
        <v>7</v>
      </c>
      <c r="C51" s="19"/>
      <c r="D51" s="20"/>
      <c r="E51" s="21"/>
      <c r="F51" s="2">
        <v>7</v>
      </c>
      <c r="G51" s="19"/>
      <c r="H51" s="20"/>
      <c r="I51" s="21"/>
      <c r="J51" s="2">
        <v>8</v>
      </c>
      <c r="K51" s="19"/>
      <c r="L51" s="28"/>
      <c r="M51" s="21"/>
    </row>
    <row r="52" spans="1:19" x14ac:dyDescent="0.2">
      <c r="A52" s="29">
        <f>10^1</f>
        <v>10</v>
      </c>
      <c r="B52" s="2">
        <v>12</v>
      </c>
      <c r="C52" s="19">
        <f t="shared" ref="C52" si="51">SUM(B52:B55)</f>
        <v>21</v>
      </c>
      <c r="D52" s="20">
        <f t="shared" ref="D52" si="52">AVERAGE(C52:C63)</f>
        <v>24</v>
      </c>
      <c r="E52" s="21">
        <f t="shared" ref="E52" si="53">STDEV(C52:C63)</f>
        <v>6.0827625302982193</v>
      </c>
      <c r="F52" s="2">
        <v>2</v>
      </c>
      <c r="G52" s="19">
        <f t="shared" ref="G52" si="54">SUM(F52:F55)</f>
        <v>22</v>
      </c>
      <c r="H52" s="20">
        <f t="shared" ref="H52" si="55">AVERAGE((G52:G63))</f>
        <v>21</v>
      </c>
      <c r="I52" s="21">
        <f t="shared" ref="I52" si="56">STDEV(G52:G63)</f>
        <v>1</v>
      </c>
      <c r="J52" s="2">
        <v>7</v>
      </c>
      <c r="K52" s="19">
        <f t="shared" ref="K52" si="57">SUM(J52:J55)</f>
        <v>38</v>
      </c>
      <c r="L52" s="30">
        <f t="shared" ref="L52" si="58">AVERAGE(K52:K63)</f>
        <v>40.333333333333336</v>
      </c>
      <c r="M52" s="21">
        <f t="shared" ref="M52" si="59">STDEV(K52:K63)</f>
        <v>14.640127503998505</v>
      </c>
      <c r="N52" s="8"/>
    </row>
    <row r="53" spans="1:19" x14ac:dyDescent="0.2">
      <c r="A53" s="29"/>
      <c r="B53" s="2">
        <v>2</v>
      </c>
      <c r="C53" s="19"/>
      <c r="D53" s="20"/>
      <c r="E53" s="21"/>
      <c r="F53" s="2">
        <v>9</v>
      </c>
      <c r="G53" s="19"/>
      <c r="H53" s="20"/>
      <c r="I53" s="21"/>
      <c r="J53" s="2">
        <v>12</v>
      </c>
      <c r="K53" s="19"/>
      <c r="L53" s="30"/>
      <c r="M53" s="21"/>
      <c r="N53" s="8"/>
    </row>
    <row r="54" spans="1:19" x14ac:dyDescent="0.2">
      <c r="A54" s="29"/>
      <c r="B54" s="2">
        <v>5</v>
      </c>
      <c r="C54" s="19"/>
      <c r="D54" s="20"/>
      <c r="E54" s="21"/>
      <c r="F54" s="2">
        <v>10</v>
      </c>
      <c r="G54" s="19"/>
      <c r="H54" s="20"/>
      <c r="I54" s="21"/>
      <c r="J54" s="2">
        <v>17</v>
      </c>
      <c r="K54" s="19"/>
      <c r="L54" s="30"/>
      <c r="M54" s="21"/>
      <c r="N54" s="8"/>
    </row>
    <row r="55" spans="1:19" x14ac:dyDescent="0.2">
      <c r="A55" s="29"/>
      <c r="B55" s="2">
        <v>2</v>
      </c>
      <c r="C55" s="19"/>
      <c r="D55" s="20"/>
      <c r="E55" s="21"/>
      <c r="F55" s="2">
        <v>1</v>
      </c>
      <c r="G55" s="19"/>
      <c r="H55" s="20"/>
      <c r="I55" s="21"/>
      <c r="J55" s="2">
        <v>2</v>
      </c>
      <c r="K55" s="19"/>
      <c r="L55" s="30"/>
      <c r="M55" s="21"/>
      <c r="N55" s="8"/>
    </row>
    <row r="56" spans="1:19" x14ac:dyDescent="0.2">
      <c r="A56" s="29"/>
      <c r="B56" s="2">
        <v>2</v>
      </c>
      <c r="C56" s="19">
        <f t="shared" ref="C56" si="60">SUM(B56:B59)</f>
        <v>20</v>
      </c>
      <c r="D56" s="20"/>
      <c r="E56" s="21"/>
      <c r="F56" s="2">
        <v>1</v>
      </c>
      <c r="G56" s="19">
        <f t="shared" ref="G56" si="61">SUM(F56:F59)</f>
        <v>21</v>
      </c>
      <c r="H56" s="20"/>
      <c r="I56" s="21"/>
      <c r="J56" s="2">
        <v>21</v>
      </c>
      <c r="K56" s="19">
        <f t="shared" ref="K56" si="62">SUM(J56:J59)</f>
        <v>56</v>
      </c>
      <c r="L56" s="30"/>
      <c r="M56" s="21"/>
      <c r="N56" s="8"/>
    </row>
    <row r="57" spans="1:19" x14ac:dyDescent="0.2">
      <c r="A57" s="29"/>
      <c r="B57" s="2">
        <v>7</v>
      </c>
      <c r="C57" s="19"/>
      <c r="D57" s="20"/>
      <c r="E57" s="21"/>
      <c r="F57" s="2">
        <v>3</v>
      </c>
      <c r="G57" s="19"/>
      <c r="H57" s="20"/>
      <c r="I57" s="21"/>
      <c r="J57" s="2">
        <v>4</v>
      </c>
      <c r="K57" s="19"/>
      <c r="L57" s="30"/>
      <c r="M57" s="21"/>
      <c r="N57" s="8"/>
    </row>
    <row r="58" spans="1:19" x14ac:dyDescent="0.2">
      <c r="A58" s="29"/>
      <c r="B58" s="2">
        <v>7</v>
      </c>
      <c r="C58" s="19"/>
      <c r="D58" s="20"/>
      <c r="E58" s="21"/>
      <c r="F58" s="2">
        <v>2</v>
      </c>
      <c r="G58" s="19"/>
      <c r="H58" s="20"/>
      <c r="I58" s="21"/>
      <c r="J58" s="2">
        <v>12</v>
      </c>
      <c r="K58" s="19"/>
      <c r="L58" s="30"/>
      <c r="M58" s="21"/>
      <c r="N58" s="8"/>
    </row>
    <row r="59" spans="1:19" x14ac:dyDescent="0.2">
      <c r="A59" s="29"/>
      <c r="B59" s="2">
        <v>4</v>
      </c>
      <c r="C59" s="19"/>
      <c r="D59" s="20"/>
      <c r="E59" s="21"/>
      <c r="F59" s="2">
        <v>15</v>
      </c>
      <c r="G59" s="19"/>
      <c r="H59" s="20"/>
      <c r="I59" s="21"/>
      <c r="J59" s="2">
        <v>19</v>
      </c>
      <c r="K59" s="19"/>
      <c r="L59" s="30"/>
      <c r="M59" s="21"/>
      <c r="N59" s="8"/>
    </row>
    <row r="60" spans="1:19" x14ac:dyDescent="0.2">
      <c r="A60" s="29"/>
      <c r="B60" s="2">
        <v>7</v>
      </c>
      <c r="C60" s="19">
        <f t="shared" ref="C60" si="63">SUM(B60:B63)</f>
        <v>31</v>
      </c>
      <c r="D60" s="20"/>
      <c r="E60" s="21"/>
      <c r="F60" s="2">
        <v>7</v>
      </c>
      <c r="G60" s="19">
        <f t="shared" ref="G60" si="64">SUM(F60:F63)</f>
        <v>20</v>
      </c>
      <c r="H60" s="20"/>
      <c r="I60" s="21"/>
      <c r="J60" s="2">
        <v>2</v>
      </c>
      <c r="K60" s="19">
        <f t="shared" ref="K60" si="65">SUM(J60:J63)</f>
        <v>27</v>
      </c>
      <c r="L60" s="30"/>
      <c r="M60" s="21"/>
      <c r="N60" s="8"/>
    </row>
    <row r="61" spans="1:19" x14ac:dyDescent="0.2">
      <c r="A61" s="29"/>
      <c r="B61" s="2">
        <v>5</v>
      </c>
      <c r="C61" s="19"/>
      <c r="D61" s="20"/>
      <c r="E61" s="21"/>
      <c r="F61" s="2">
        <v>6</v>
      </c>
      <c r="G61" s="19"/>
      <c r="H61" s="20"/>
      <c r="I61" s="21"/>
      <c r="J61" s="2">
        <v>3</v>
      </c>
      <c r="K61" s="19"/>
      <c r="L61" s="30"/>
      <c r="M61" s="21"/>
      <c r="N61" s="8"/>
    </row>
    <row r="62" spans="1:19" x14ac:dyDescent="0.2">
      <c r="A62" s="29"/>
      <c r="B62" s="2">
        <v>7</v>
      </c>
      <c r="C62" s="19"/>
      <c r="D62" s="20"/>
      <c r="E62" s="21"/>
      <c r="F62" s="2">
        <v>4</v>
      </c>
      <c r="G62" s="19"/>
      <c r="H62" s="20"/>
      <c r="I62" s="21"/>
      <c r="J62" s="2">
        <v>9</v>
      </c>
      <c r="K62" s="19"/>
      <c r="L62" s="30"/>
      <c r="M62" s="21"/>
      <c r="N62" s="8"/>
    </row>
    <row r="63" spans="1:19" x14ac:dyDescent="0.2">
      <c r="A63" s="29"/>
      <c r="B63" s="2">
        <v>12</v>
      </c>
      <c r="C63" s="19"/>
      <c r="D63" s="20"/>
      <c r="E63" s="21"/>
      <c r="F63" s="2">
        <v>3</v>
      </c>
      <c r="G63" s="19"/>
      <c r="H63" s="20"/>
      <c r="I63" s="21"/>
      <c r="J63" s="2">
        <v>13</v>
      </c>
      <c r="K63" s="19"/>
      <c r="L63" s="30"/>
      <c r="M63" s="21"/>
      <c r="N63" s="8"/>
    </row>
    <row r="64" spans="1:19" x14ac:dyDescent="0.2">
      <c r="A64" s="31">
        <v>0</v>
      </c>
      <c r="B64" s="2">
        <v>4</v>
      </c>
      <c r="C64" s="19">
        <f t="shared" ref="C64" si="66">SUM(B64:B67)</f>
        <v>17</v>
      </c>
      <c r="D64" s="20">
        <f t="shared" ref="D64" si="67">AVERAGE(C64:C75)</f>
        <v>14.333333333333334</v>
      </c>
      <c r="E64" s="21">
        <f t="shared" ref="E64" si="68">STDEV(C64:C75)</f>
        <v>3.0550504633038904</v>
      </c>
      <c r="F64" s="2">
        <v>5</v>
      </c>
      <c r="G64" s="19">
        <f t="shared" ref="G64" si="69">SUM(F64:F67)</f>
        <v>12</v>
      </c>
      <c r="H64" s="20">
        <f t="shared" ref="H64" si="70">AVERAGE((G64:G75))</f>
        <v>10.333333333333334</v>
      </c>
      <c r="I64" s="21">
        <f t="shared" ref="I64" si="71">STDEV(G64:G75)</f>
        <v>3.7859388972001837</v>
      </c>
      <c r="J64" s="2">
        <v>5</v>
      </c>
      <c r="K64" s="19">
        <f t="shared" ref="K64" si="72">SUM(J64:J67)</f>
        <v>18</v>
      </c>
      <c r="L64" s="20">
        <f t="shared" ref="L64" si="73">AVERAGE(K64:K75)</f>
        <v>18.666666666666668</v>
      </c>
      <c r="M64" s="21">
        <f t="shared" ref="M64" si="74">STDEV(K64:K75)</f>
        <v>2.0816659994661331</v>
      </c>
      <c r="O64">
        <v>1</v>
      </c>
      <c r="P64">
        <v>1000000</v>
      </c>
      <c r="Q64" s="9" t="s">
        <v>8</v>
      </c>
      <c r="R64" s="12">
        <f>D64+(3*E64)</f>
        <v>23.498484723245006</v>
      </c>
      <c r="S64" s="12">
        <f>R64</f>
        <v>23.498484723245006</v>
      </c>
    </row>
    <row r="65" spans="1:19" x14ac:dyDescent="0.2">
      <c r="A65" s="31"/>
      <c r="B65" s="2">
        <v>4</v>
      </c>
      <c r="C65" s="19"/>
      <c r="D65" s="20"/>
      <c r="E65" s="21"/>
      <c r="F65" s="2">
        <v>2</v>
      </c>
      <c r="G65" s="19"/>
      <c r="H65" s="20"/>
      <c r="I65" s="21"/>
      <c r="J65" s="2">
        <v>4</v>
      </c>
      <c r="K65" s="19"/>
      <c r="L65" s="20"/>
      <c r="M65" s="21"/>
      <c r="O65">
        <v>1</v>
      </c>
      <c r="P65">
        <v>1000000</v>
      </c>
      <c r="Q65" s="10" t="s">
        <v>9</v>
      </c>
      <c r="R65" s="13">
        <f>H64+(3*I64)</f>
        <v>21.691150024933883</v>
      </c>
      <c r="S65" s="13">
        <f t="shared" ref="S65:S66" si="75">R65</f>
        <v>21.691150024933883</v>
      </c>
    </row>
    <row r="66" spans="1:19" x14ac:dyDescent="0.2">
      <c r="A66" s="31"/>
      <c r="B66" s="2">
        <v>8</v>
      </c>
      <c r="C66" s="19"/>
      <c r="D66" s="20"/>
      <c r="E66" s="21"/>
      <c r="F66" s="2">
        <v>5</v>
      </c>
      <c r="G66" s="19"/>
      <c r="H66" s="20"/>
      <c r="I66" s="21"/>
      <c r="J66" s="2">
        <v>7</v>
      </c>
      <c r="K66" s="19"/>
      <c r="L66" s="20"/>
      <c r="M66" s="21"/>
      <c r="O66">
        <v>1</v>
      </c>
      <c r="P66">
        <v>1000000</v>
      </c>
      <c r="Q66" s="11" t="s">
        <v>10</v>
      </c>
      <c r="R66" s="14">
        <f>L64+(3*M64)</f>
        <v>24.911664665065068</v>
      </c>
      <c r="S66" s="14">
        <f t="shared" si="75"/>
        <v>24.911664665065068</v>
      </c>
    </row>
    <row r="67" spans="1:19" x14ac:dyDescent="0.2">
      <c r="A67" s="31"/>
      <c r="B67" s="2">
        <v>1</v>
      </c>
      <c r="C67" s="19"/>
      <c r="D67" s="20"/>
      <c r="E67" s="21"/>
      <c r="F67" s="2">
        <v>0</v>
      </c>
      <c r="G67" s="19"/>
      <c r="H67" s="20"/>
      <c r="I67" s="21"/>
      <c r="J67" s="2">
        <v>2</v>
      </c>
      <c r="K67" s="19"/>
      <c r="L67" s="20"/>
      <c r="M67" s="21"/>
    </row>
    <row r="68" spans="1:19" x14ac:dyDescent="0.2">
      <c r="A68" s="31"/>
      <c r="B68" s="2">
        <v>0</v>
      </c>
      <c r="C68" s="19">
        <f t="shared" ref="C68" si="76">SUM(B68:B71)</f>
        <v>11</v>
      </c>
      <c r="D68" s="20"/>
      <c r="E68" s="21"/>
      <c r="F68" s="2">
        <v>2</v>
      </c>
      <c r="G68" s="19">
        <f t="shared" ref="G68" si="77">SUM(F68:F71)</f>
        <v>6</v>
      </c>
      <c r="H68" s="20"/>
      <c r="I68" s="21"/>
      <c r="J68" s="2">
        <v>5</v>
      </c>
      <c r="K68" s="19">
        <f t="shared" ref="K68" si="78">SUM(J68:J71)</f>
        <v>17</v>
      </c>
      <c r="L68" s="20"/>
      <c r="M68" s="21"/>
      <c r="O68">
        <v>1</v>
      </c>
      <c r="P68">
        <v>1000000</v>
      </c>
      <c r="Q68" t="s">
        <v>11</v>
      </c>
      <c r="R68" s="7">
        <f>AVERAGE(R64:R66)</f>
        <v>23.367099804414654</v>
      </c>
      <c r="S68" s="7">
        <f>R68</f>
        <v>23.367099804414654</v>
      </c>
    </row>
    <row r="69" spans="1:19" x14ac:dyDescent="0.2">
      <c r="A69" s="31"/>
      <c r="B69" s="2">
        <v>7</v>
      </c>
      <c r="C69" s="19"/>
      <c r="D69" s="20"/>
      <c r="E69" s="21"/>
      <c r="F69" s="2">
        <v>1</v>
      </c>
      <c r="G69" s="19"/>
      <c r="H69" s="20"/>
      <c r="I69" s="21"/>
      <c r="J69" s="2">
        <v>3</v>
      </c>
      <c r="K69" s="19"/>
      <c r="L69" s="20"/>
      <c r="M69" s="21"/>
    </row>
    <row r="70" spans="1:19" x14ac:dyDescent="0.2">
      <c r="A70" s="31"/>
      <c r="B70" s="2">
        <v>3</v>
      </c>
      <c r="C70" s="19"/>
      <c r="D70" s="20"/>
      <c r="E70" s="21"/>
      <c r="F70" s="2">
        <v>1</v>
      </c>
      <c r="G70" s="19"/>
      <c r="H70" s="20"/>
      <c r="I70" s="21"/>
      <c r="J70" s="2">
        <v>1</v>
      </c>
      <c r="K70" s="19"/>
      <c r="L70" s="20"/>
      <c r="M70" s="21"/>
    </row>
    <row r="71" spans="1:19" x14ac:dyDescent="0.2">
      <c r="A71" s="31"/>
      <c r="B71" s="2">
        <v>1</v>
      </c>
      <c r="C71" s="19"/>
      <c r="D71" s="20"/>
      <c r="E71" s="21"/>
      <c r="F71" s="2">
        <v>2</v>
      </c>
      <c r="G71" s="19"/>
      <c r="H71" s="20"/>
      <c r="I71" s="21"/>
      <c r="J71" s="2">
        <v>8</v>
      </c>
      <c r="K71" s="19"/>
      <c r="L71" s="20"/>
      <c r="M71" s="21"/>
    </row>
    <row r="72" spans="1:19" x14ac:dyDescent="0.2">
      <c r="A72" s="31"/>
      <c r="B72" s="2">
        <v>2</v>
      </c>
      <c r="C72" s="19">
        <f t="shared" ref="C72" si="79">SUM(B72:B75)</f>
        <v>15</v>
      </c>
      <c r="D72" s="20"/>
      <c r="E72" s="21"/>
      <c r="F72" s="2">
        <v>1</v>
      </c>
      <c r="G72" s="19">
        <f t="shared" ref="G72" si="80">SUM(F72:F75)</f>
        <v>13</v>
      </c>
      <c r="H72" s="20"/>
      <c r="I72" s="21"/>
      <c r="J72" s="2">
        <v>7</v>
      </c>
      <c r="K72" s="19">
        <f t="shared" ref="K72" si="81">SUM(J72:J75)</f>
        <v>21</v>
      </c>
      <c r="L72" s="20"/>
      <c r="M72" s="21"/>
    </row>
    <row r="73" spans="1:19" x14ac:dyDescent="0.2">
      <c r="A73" s="31"/>
      <c r="B73" s="2">
        <v>3</v>
      </c>
      <c r="C73" s="19"/>
      <c r="D73" s="20"/>
      <c r="E73" s="21"/>
      <c r="F73" s="2">
        <v>8</v>
      </c>
      <c r="G73" s="19"/>
      <c r="H73" s="20"/>
      <c r="I73" s="21"/>
      <c r="J73" s="2">
        <v>5</v>
      </c>
      <c r="K73" s="19"/>
      <c r="L73" s="20"/>
      <c r="M73" s="21"/>
    </row>
    <row r="74" spans="1:19" x14ac:dyDescent="0.2">
      <c r="A74" s="31"/>
      <c r="B74" s="2">
        <v>9</v>
      </c>
      <c r="C74" s="19"/>
      <c r="D74" s="20"/>
      <c r="E74" s="21"/>
      <c r="F74" s="2">
        <v>3</v>
      </c>
      <c r="G74" s="19"/>
      <c r="H74" s="20"/>
      <c r="I74" s="21"/>
      <c r="J74" s="2">
        <v>4</v>
      </c>
      <c r="K74" s="19"/>
      <c r="L74" s="20"/>
      <c r="M74" s="21"/>
    </row>
    <row r="75" spans="1:19" x14ac:dyDescent="0.2">
      <c r="A75" s="31"/>
      <c r="B75" s="2">
        <v>1</v>
      </c>
      <c r="C75" s="19"/>
      <c r="D75" s="20"/>
      <c r="E75" s="21"/>
      <c r="F75" s="2">
        <v>1</v>
      </c>
      <c r="G75" s="19"/>
      <c r="H75" s="20"/>
      <c r="I75" s="21"/>
      <c r="J75" s="2">
        <v>5</v>
      </c>
      <c r="K75" s="19"/>
      <c r="L75" s="20"/>
      <c r="M75" s="21"/>
    </row>
  </sheetData>
  <mergeCells count="99">
    <mergeCell ref="I64:I75"/>
    <mergeCell ref="K64:K67"/>
    <mergeCell ref="L64:L75"/>
    <mergeCell ref="M64:M75"/>
    <mergeCell ref="C68:C71"/>
    <mergeCell ref="G68:G71"/>
    <mergeCell ref="K68:K71"/>
    <mergeCell ref="C72:C75"/>
    <mergeCell ref="G72:G75"/>
    <mergeCell ref="K72:K75"/>
    <mergeCell ref="H64:H75"/>
    <mergeCell ref="A64:A75"/>
    <mergeCell ref="C64:C67"/>
    <mergeCell ref="D64:D75"/>
    <mergeCell ref="E64:E75"/>
    <mergeCell ref="G64:G67"/>
    <mergeCell ref="I52:I63"/>
    <mergeCell ref="K52:K55"/>
    <mergeCell ref="L52:L63"/>
    <mergeCell ref="M52:M63"/>
    <mergeCell ref="C56:C59"/>
    <mergeCell ref="G56:G59"/>
    <mergeCell ref="K56:K59"/>
    <mergeCell ref="C60:C63"/>
    <mergeCell ref="G60:G63"/>
    <mergeCell ref="K60:K63"/>
    <mergeCell ref="H52:H63"/>
    <mergeCell ref="A52:A63"/>
    <mergeCell ref="C52:C55"/>
    <mergeCell ref="D52:D63"/>
    <mergeCell ref="E52:E63"/>
    <mergeCell ref="G52:G55"/>
    <mergeCell ref="I40:I51"/>
    <mergeCell ref="K40:K43"/>
    <mergeCell ref="L40:L51"/>
    <mergeCell ref="M40:M51"/>
    <mergeCell ref="C44:C47"/>
    <mergeCell ref="G44:G47"/>
    <mergeCell ref="K44:K47"/>
    <mergeCell ref="C48:C51"/>
    <mergeCell ref="G48:G51"/>
    <mergeCell ref="K48:K51"/>
    <mergeCell ref="H40:H51"/>
    <mergeCell ref="A40:A51"/>
    <mergeCell ref="C40:C43"/>
    <mergeCell ref="D40:D51"/>
    <mergeCell ref="E40:E51"/>
    <mergeCell ref="G40:G43"/>
    <mergeCell ref="I28:I39"/>
    <mergeCell ref="K28:K31"/>
    <mergeCell ref="L28:L39"/>
    <mergeCell ref="M28:M39"/>
    <mergeCell ref="C32:C35"/>
    <mergeCell ref="G32:G35"/>
    <mergeCell ref="K32:K35"/>
    <mergeCell ref="C36:C39"/>
    <mergeCell ref="G36:G39"/>
    <mergeCell ref="K36:K39"/>
    <mergeCell ref="H28:H39"/>
    <mergeCell ref="A28:A39"/>
    <mergeCell ref="C28:C31"/>
    <mergeCell ref="D28:D39"/>
    <mergeCell ref="E28:E39"/>
    <mergeCell ref="G28:G31"/>
    <mergeCell ref="L16:L27"/>
    <mergeCell ref="M16:M27"/>
    <mergeCell ref="C20:C23"/>
    <mergeCell ref="G20:G23"/>
    <mergeCell ref="K20:K23"/>
    <mergeCell ref="C24:C27"/>
    <mergeCell ref="G24:G27"/>
    <mergeCell ref="K24:K27"/>
    <mergeCell ref="H16:H27"/>
    <mergeCell ref="C12:C15"/>
    <mergeCell ref="G12:G15"/>
    <mergeCell ref="K12:K15"/>
    <mergeCell ref="A16:A27"/>
    <mergeCell ref="C16:C19"/>
    <mergeCell ref="D16:D27"/>
    <mergeCell ref="E16:E27"/>
    <mergeCell ref="G16:G19"/>
    <mergeCell ref="I16:I27"/>
    <mergeCell ref="K16:K19"/>
    <mergeCell ref="B2:E2"/>
    <mergeCell ref="F2:I2"/>
    <mergeCell ref="J2:M2"/>
    <mergeCell ref="A4:A15"/>
    <mergeCell ref="C4:C7"/>
    <mergeCell ref="D4:D15"/>
    <mergeCell ref="E4:E15"/>
    <mergeCell ref="G4:G7"/>
    <mergeCell ref="H4:H15"/>
    <mergeCell ref="I4:I15"/>
    <mergeCell ref="K4:K7"/>
    <mergeCell ref="L4:L15"/>
    <mergeCell ref="M4:M15"/>
    <mergeCell ref="C8:C11"/>
    <mergeCell ref="G8:G11"/>
    <mergeCell ref="K8:K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Wu</vt:lpstr>
      <vt:lpstr>Alfa</vt:lpstr>
      <vt:lpstr>Beta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Carlos Paulino Couto Varela</dc:creator>
  <cp:lastModifiedBy>João Varela</cp:lastModifiedBy>
  <dcterms:created xsi:type="dcterms:W3CDTF">2024-03-29T10:32:19Z</dcterms:created>
  <dcterms:modified xsi:type="dcterms:W3CDTF">2026-03-23T13:05:31Z</dcterms:modified>
</cp:coreProperties>
</file>