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aovarela/Desktop/Paper C2CA and SARS-CoV-2/SARS-CoV-2_C2CA/C2CA Paper Results - Sample Mixes/"/>
    </mc:Choice>
  </mc:AlternateContent>
  <xr:revisionPtr revIDLastSave="0" documentId="13_ncr:1_{0CDD3894-A191-114A-BD38-0F2F0E44EB32}" xr6:coauthVersionLast="47" xr6:coauthVersionMax="47" xr10:uidLastSave="{00000000-0000-0000-0000-000000000000}"/>
  <bookViews>
    <workbookView xWindow="14740" yWindow="600" windowWidth="14060" windowHeight="15520" xr2:uid="{1150536F-B5F3-C347-A033-E812ECFB6EB7}"/>
  </bookViews>
  <sheets>
    <sheet name="Wu" sheetId="1" r:id="rId1"/>
    <sheet name="Alfa" sheetId="2" r:id="rId2"/>
    <sheet name="Be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D15" i="2"/>
  <c r="I8" i="2"/>
  <c r="I6" i="2"/>
  <c r="D4" i="3"/>
  <c r="F4" i="3" s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N21" i="3"/>
  <c r="I21" i="3"/>
  <c r="N20" i="3"/>
  <c r="I20" i="3"/>
  <c r="N19" i="3"/>
  <c r="I19" i="3"/>
  <c r="N18" i="3"/>
  <c r="I18" i="3"/>
  <c r="N17" i="3"/>
  <c r="I17" i="3"/>
  <c r="N16" i="3"/>
  <c r="I16" i="3"/>
  <c r="A16" i="3"/>
  <c r="N15" i="3"/>
  <c r="I15" i="3"/>
  <c r="N14" i="3"/>
  <c r="I14" i="3"/>
  <c r="N13" i="3"/>
  <c r="I13" i="3"/>
  <c r="A13" i="3"/>
  <c r="N12" i="3"/>
  <c r="I12" i="3"/>
  <c r="N11" i="3"/>
  <c r="I11" i="3"/>
  <c r="N10" i="3"/>
  <c r="I10" i="3"/>
  <c r="A10" i="3"/>
  <c r="N9" i="3"/>
  <c r="I9" i="3"/>
  <c r="N8" i="3"/>
  <c r="I8" i="3"/>
  <c r="N7" i="3"/>
  <c r="O7" i="3" s="1"/>
  <c r="I7" i="3"/>
  <c r="A7" i="3"/>
  <c r="N6" i="3"/>
  <c r="I6" i="3"/>
  <c r="N5" i="3"/>
  <c r="I5" i="3"/>
  <c r="N4" i="3"/>
  <c r="I4" i="3"/>
  <c r="A4" i="3"/>
  <c r="N21" i="2"/>
  <c r="I21" i="2"/>
  <c r="D21" i="2"/>
  <c r="N20" i="2"/>
  <c r="I20" i="2"/>
  <c r="D20" i="2"/>
  <c r="N19" i="2"/>
  <c r="I19" i="2"/>
  <c r="D19" i="2"/>
  <c r="F19" i="2" s="1"/>
  <c r="N18" i="2"/>
  <c r="I18" i="2"/>
  <c r="D18" i="2"/>
  <c r="N17" i="2"/>
  <c r="I17" i="2"/>
  <c r="D17" i="2"/>
  <c r="N16" i="2"/>
  <c r="I16" i="2"/>
  <c r="D16" i="2"/>
  <c r="A16" i="2"/>
  <c r="N15" i="2"/>
  <c r="I15" i="2"/>
  <c r="N14" i="2"/>
  <c r="I14" i="2"/>
  <c r="D14" i="2"/>
  <c r="N13" i="2"/>
  <c r="I13" i="2"/>
  <c r="D13" i="2"/>
  <c r="A13" i="2"/>
  <c r="N12" i="2"/>
  <c r="I12" i="2"/>
  <c r="D12" i="2"/>
  <c r="N11" i="2"/>
  <c r="I11" i="2"/>
  <c r="D11" i="2"/>
  <c r="N10" i="2"/>
  <c r="I10" i="2"/>
  <c r="D10" i="2"/>
  <c r="A10" i="2"/>
  <c r="N9" i="2"/>
  <c r="I9" i="2"/>
  <c r="D9" i="2"/>
  <c r="N8" i="2"/>
  <c r="D8" i="2"/>
  <c r="N7" i="2"/>
  <c r="I7" i="2"/>
  <c r="D7" i="2"/>
  <c r="A7" i="2"/>
  <c r="N6" i="2"/>
  <c r="D6" i="2"/>
  <c r="N5" i="2"/>
  <c r="I5" i="2"/>
  <c r="D5" i="2"/>
  <c r="N4" i="2"/>
  <c r="O4" i="2" s="1"/>
  <c r="I4" i="2"/>
  <c r="D4" i="2"/>
  <c r="A4" i="2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K19" i="1" s="1"/>
  <c r="I20" i="1"/>
  <c r="I21" i="1"/>
  <c r="A7" i="1"/>
  <c r="D10" i="1"/>
  <c r="D11" i="1"/>
  <c r="D12" i="1"/>
  <c r="D13" i="1"/>
  <c r="D14" i="1"/>
  <c r="D15" i="1"/>
  <c r="D16" i="1"/>
  <c r="D17" i="1"/>
  <c r="F16" i="1" s="1"/>
  <c r="D18" i="1"/>
  <c r="D19" i="1"/>
  <c r="D20" i="1"/>
  <c r="D21" i="1"/>
  <c r="D8" i="1"/>
  <c r="D9" i="1"/>
  <c r="D5" i="1"/>
  <c r="D6" i="1"/>
  <c r="J13" i="1"/>
  <c r="K13" i="1"/>
  <c r="P10" i="1"/>
  <c r="K10" i="1"/>
  <c r="D7" i="1"/>
  <c r="A16" i="1"/>
  <c r="A13" i="1"/>
  <c r="A10" i="1"/>
  <c r="I4" i="1"/>
  <c r="F10" i="1" l="1"/>
  <c r="E19" i="1"/>
  <c r="K10" i="2"/>
  <c r="K7" i="1"/>
  <c r="J16" i="3"/>
  <c r="F13" i="3"/>
  <c r="P7" i="2"/>
  <c r="F13" i="1"/>
  <c r="K16" i="1"/>
  <c r="J7" i="1"/>
  <c r="E19" i="3"/>
  <c r="F10" i="3"/>
  <c r="K19" i="3"/>
  <c r="K13" i="3"/>
  <c r="K7" i="3"/>
  <c r="K4" i="3"/>
  <c r="K16" i="3"/>
  <c r="K10" i="3"/>
  <c r="P4" i="3"/>
  <c r="O19" i="3"/>
  <c r="P19" i="3"/>
  <c r="O16" i="3"/>
  <c r="O13" i="3"/>
  <c r="O10" i="3"/>
  <c r="P13" i="2"/>
  <c r="P16" i="2"/>
  <c r="P10" i="2"/>
  <c r="P19" i="2"/>
  <c r="O19" i="2"/>
  <c r="F7" i="2"/>
  <c r="K16" i="2"/>
  <c r="K13" i="2"/>
  <c r="K19" i="2"/>
  <c r="K7" i="2"/>
  <c r="E7" i="3"/>
  <c r="E16" i="3"/>
  <c r="K4" i="2"/>
  <c r="E13" i="2"/>
  <c r="F4" i="2"/>
  <c r="F16" i="2"/>
  <c r="F10" i="2"/>
  <c r="P7" i="3"/>
  <c r="P13" i="3"/>
  <c r="P16" i="3"/>
  <c r="E4" i="3"/>
  <c r="E13" i="3"/>
  <c r="F19" i="3"/>
  <c r="F7" i="3"/>
  <c r="F16" i="3"/>
  <c r="J19" i="3"/>
  <c r="O4" i="3"/>
  <c r="P10" i="3"/>
  <c r="E10" i="3"/>
  <c r="J4" i="3"/>
  <c r="J7" i="3"/>
  <c r="J10" i="3"/>
  <c r="J13" i="3"/>
  <c r="O16" i="2"/>
  <c r="P4" i="2"/>
  <c r="E19" i="2"/>
  <c r="N24" i="2" s="1"/>
  <c r="E7" i="2"/>
  <c r="F13" i="2"/>
  <c r="J19" i="2"/>
  <c r="O7" i="2"/>
  <c r="O10" i="2"/>
  <c r="O13" i="2"/>
  <c r="E4" i="2"/>
  <c r="E10" i="2"/>
  <c r="E16" i="2"/>
  <c r="J4" i="2"/>
  <c r="J7" i="2"/>
  <c r="J10" i="2"/>
  <c r="J13" i="2"/>
  <c r="J16" i="2"/>
  <c r="J16" i="1"/>
  <c r="E10" i="1"/>
  <c r="E7" i="1"/>
  <c r="F7" i="1"/>
  <c r="E13" i="1"/>
  <c r="E16" i="1"/>
  <c r="F19" i="1"/>
  <c r="N24" i="1" s="1"/>
  <c r="P19" i="1"/>
  <c r="O19" i="1"/>
  <c r="J19" i="1"/>
  <c r="N25" i="1" s="1"/>
  <c r="P16" i="1"/>
  <c r="O16" i="1"/>
  <c r="P13" i="1"/>
  <c r="O13" i="1"/>
  <c r="J10" i="1"/>
  <c r="O10" i="1"/>
  <c r="P7" i="1"/>
  <c r="O7" i="1"/>
  <c r="P4" i="1"/>
  <c r="O4" i="1"/>
  <c r="K4" i="1"/>
  <c r="J4" i="1"/>
  <c r="A4" i="1"/>
  <c r="D4" i="1"/>
  <c r="N25" i="2" l="1"/>
  <c r="N25" i="3"/>
  <c r="O25" i="3" s="1"/>
  <c r="N24" i="3"/>
  <c r="O24" i="3" s="1"/>
  <c r="N26" i="3"/>
  <c r="O26" i="3" s="1"/>
  <c r="N26" i="2"/>
  <c r="O26" i="2" s="1"/>
  <c r="O25" i="2"/>
  <c r="N28" i="2"/>
  <c r="O28" i="2" s="1"/>
  <c r="O24" i="2"/>
  <c r="N26" i="1"/>
  <c r="N28" i="1" s="1"/>
  <c r="F4" i="1"/>
  <c r="E4" i="1"/>
  <c r="N28" i="3" l="1"/>
  <c r="O28" i="3" s="1"/>
  <c r="O25" i="1"/>
  <c r="O26" i="1"/>
  <c r="O28" i="1" l="1"/>
  <c r="O24" i="1"/>
</calcChain>
</file>

<file path=xl/sharedStrings.xml><?xml version="1.0" encoding="utf-8"?>
<sst xmlns="http://schemas.openxmlformats.org/spreadsheetml/2006/main" count="69" uniqueCount="13">
  <si>
    <t>Concentration</t>
  </si>
  <si>
    <t>Desv.Pad</t>
  </si>
  <si>
    <t>Cy3</t>
  </si>
  <si>
    <t>Cy5</t>
  </si>
  <si>
    <t>AF488</t>
  </si>
  <si>
    <t>LoD Cy3</t>
  </si>
  <si>
    <t>LoD Cy5</t>
  </si>
  <si>
    <t>LoD AF488</t>
  </si>
  <si>
    <t>LoD Average</t>
  </si>
  <si>
    <t>Beads Signal</t>
  </si>
  <si>
    <t>Background Signal</t>
  </si>
  <si>
    <t>Fluorescent Signal (a.u.)</t>
  </si>
  <si>
    <t>Average Signal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</si>
</sst>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5" borderId="1" xfId="0" applyFont="1" applyFill="1" applyBorder="1"/>
    <xf numFmtId="2" fontId="1" fillId="5" borderId="1" xfId="0" applyNumberFormat="1" applyFont="1" applyFill="1" applyBorder="1"/>
    <xf numFmtId="1" fontId="1" fillId="5" borderId="1" xfId="0" applyNumberFormat="1" applyFont="1" applyFill="1" applyBorder="1"/>
    <xf numFmtId="1" fontId="1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2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" fontId="1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/>
    <xf numFmtId="164" fontId="0" fillId="0" borderId="0" xfId="0" applyNumberFormat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 applyAlignment="1">
      <alignment horizontal="center" vertical="center"/>
    </xf>
    <xf numFmtId="2" fontId="1" fillId="8" borderId="4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 vertical="center"/>
    </xf>
    <xf numFmtId="2" fontId="1" fillId="10" borderId="4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4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 applyAlignment="1">
      <alignment horizontal="center" vertical="center"/>
    </xf>
    <xf numFmtId="2" fontId="1" fillId="7" borderId="4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3" xfId="0" applyNumberFormat="1" applyFont="1" applyFill="1" applyBorder="1" applyAlignment="1">
      <alignment horizontal="center" vertical="center"/>
    </xf>
    <xf numFmtId="2" fontId="1" fillId="6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Cy3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FF00"/>
              </a:solidFill>
              <a:ln w="15875">
                <a:solidFill>
                  <a:schemeClr val="accent2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C000"/>
                </a:solidFill>
                <a:prstDash val="lgDash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2.3540680169469835E-2"/>
                  <c:y val="0.1263246334974202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SE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Wu!$F$4:$F$63</c:f>
                <c:numCache>
                  <c:formatCode>General</c:formatCode>
                  <c:ptCount val="60"/>
                  <c:pt idx="0">
                    <c:v>3635.0671572396495</c:v>
                  </c:pt>
                  <c:pt idx="3">
                    <c:v>1276.9514050941789</c:v>
                  </c:pt>
                  <c:pt idx="6">
                    <c:v>608.72972176848282</c:v>
                  </c:pt>
                  <c:pt idx="9">
                    <c:v>218.98932231123413</c:v>
                  </c:pt>
                  <c:pt idx="12">
                    <c:v>60.476012536652391</c:v>
                  </c:pt>
                  <c:pt idx="15">
                    <c:v>5.1144833887044028</c:v>
                  </c:pt>
                </c:numCache>
              </c:numRef>
            </c:plus>
            <c:minus>
              <c:numRef>
                <c:f>Wu!$F$4:$F$63</c:f>
                <c:numCache>
                  <c:formatCode>General</c:formatCode>
                  <c:ptCount val="60"/>
                  <c:pt idx="0">
                    <c:v>3635.0671572396495</c:v>
                  </c:pt>
                  <c:pt idx="3">
                    <c:v>1276.9514050941789</c:v>
                  </c:pt>
                  <c:pt idx="6">
                    <c:v>608.72972176848282</c:v>
                  </c:pt>
                  <c:pt idx="9">
                    <c:v>218.98932231123413</c:v>
                  </c:pt>
                  <c:pt idx="12">
                    <c:v>60.476012536652391</c:v>
                  </c:pt>
                  <c:pt idx="15">
                    <c:v>5.1144833887044028</c:v>
                  </c:pt>
                </c:numCache>
              </c:numRef>
            </c:minus>
            <c:spPr>
              <a:noFill/>
              <a:ln w="222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xVal>
            <c:numRef>
              <c:f>Wu!$A$4:$A$18</c:f>
              <c:numCache>
                <c:formatCode>General</c:formatCode>
                <c:ptCount val="15"/>
                <c:pt idx="0">
                  <c:v>10000</c:v>
                </c:pt>
                <c:pt idx="3">
                  <c:v>1000</c:v>
                </c:pt>
                <c:pt idx="6">
                  <c:v>300</c:v>
                </c:pt>
                <c:pt idx="9">
                  <c:v>100</c:v>
                </c:pt>
                <c:pt idx="12">
                  <c:v>10</c:v>
                </c:pt>
              </c:numCache>
            </c:numRef>
          </c:xVal>
          <c:yVal>
            <c:numRef>
              <c:f>Wu!$E$4:$E$18</c:f>
              <c:numCache>
                <c:formatCode>0.00</c:formatCode>
                <c:ptCount val="15"/>
                <c:pt idx="0">
                  <c:v>17148.214666666667</c:v>
                </c:pt>
                <c:pt idx="3">
                  <c:v>2417.5830000000001</c:v>
                </c:pt>
                <c:pt idx="6">
                  <c:v>1701.0906666666667</c:v>
                </c:pt>
                <c:pt idx="9">
                  <c:v>983.44466666666665</c:v>
                </c:pt>
                <c:pt idx="12">
                  <c:v>145.56333333333336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46-1148-90FE-A377A89562B6}"/>
            </c:ext>
          </c:extLst>
        </c:ser>
        <c:ser>
          <c:idx val="1"/>
          <c:order val="1"/>
          <c:tx>
            <c:v>Cy5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/>
              </a:solidFill>
              <a:ln w="1587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Wu!$K$4:$K$63</c:f>
                <c:numCache>
                  <c:formatCode>General</c:formatCode>
                  <c:ptCount val="60"/>
                  <c:pt idx="0">
                    <c:v>50.115245654391366</c:v>
                  </c:pt>
                  <c:pt idx="3">
                    <c:v>23.576852037538846</c:v>
                  </c:pt>
                  <c:pt idx="6">
                    <c:v>7.4631071277317007</c:v>
                  </c:pt>
                  <c:pt idx="9">
                    <c:v>11.750957535452189</c:v>
                  </c:pt>
                  <c:pt idx="12">
                    <c:v>12.819963897505056</c:v>
                  </c:pt>
                  <c:pt idx="15">
                    <c:v>2.7943375482094797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4">
                    <c:v>1</c:v>
                  </c:pt>
                </c:numCache>
              </c:numRef>
            </c:plus>
            <c:minus>
              <c:numRef>
                <c:f>Wu!$K$4:$K$63</c:f>
                <c:numCache>
                  <c:formatCode>General</c:formatCode>
                  <c:ptCount val="60"/>
                  <c:pt idx="0">
                    <c:v>50.115245654391366</c:v>
                  </c:pt>
                  <c:pt idx="3">
                    <c:v>23.576852037538846</c:v>
                  </c:pt>
                  <c:pt idx="6">
                    <c:v>7.4631071277317007</c:v>
                  </c:pt>
                  <c:pt idx="9">
                    <c:v>11.750957535452189</c:v>
                  </c:pt>
                  <c:pt idx="12">
                    <c:v>12.819963897505056</c:v>
                  </c:pt>
                  <c:pt idx="15">
                    <c:v>2.7943375482094797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4">
                    <c:v>1</c:v>
                  </c:pt>
                </c:numCache>
              </c:numRef>
            </c:minus>
            <c:spPr>
              <a:noFill/>
              <a:ln w="222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Wu!$A$4:$A$18</c:f>
              <c:numCache>
                <c:formatCode>General</c:formatCode>
                <c:ptCount val="15"/>
                <c:pt idx="0">
                  <c:v>10000</c:v>
                </c:pt>
                <c:pt idx="3">
                  <c:v>1000</c:v>
                </c:pt>
                <c:pt idx="6">
                  <c:v>300</c:v>
                </c:pt>
                <c:pt idx="9">
                  <c:v>100</c:v>
                </c:pt>
                <c:pt idx="12">
                  <c:v>10</c:v>
                </c:pt>
              </c:numCache>
            </c:numRef>
          </c:xVal>
          <c:yVal>
            <c:numRef>
              <c:f>Wu!$J$4:$J$18</c:f>
              <c:numCache>
                <c:formatCode>0.00</c:formatCode>
                <c:ptCount val="15"/>
                <c:pt idx="0">
                  <c:v>151.01000000000002</c:v>
                </c:pt>
                <c:pt idx="3">
                  <c:v>45.411999999999985</c:v>
                </c:pt>
                <c:pt idx="6">
                  <c:v>26.253000000000004</c:v>
                </c:pt>
                <c:pt idx="9">
                  <c:v>32.341000000000008</c:v>
                </c:pt>
                <c:pt idx="12">
                  <c:v>45.637666666666661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46-1148-90FE-A377A89562B6}"/>
            </c:ext>
          </c:extLst>
        </c:ser>
        <c:ser>
          <c:idx val="2"/>
          <c:order val="2"/>
          <c:tx>
            <c:v>AF488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6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Wu!$P$4:$P$63</c:f>
                <c:numCache>
                  <c:formatCode>General</c:formatCode>
                  <c:ptCount val="60"/>
                  <c:pt idx="0">
                    <c:v>28.681224154488365</c:v>
                  </c:pt>
                  <c:pt idx="3">
                    <c:v>3.3349364811542226</c:v>
                  </c:pt>
                  <c:pt idx="6">
                    <c:v>2.9010664131200641</c:v>
                  </c:pt>
                  <c:pt idx="9">
                    <c:v>5.7535624906081679</c:v>
                  </c:pt>
                  <c:pt idx="12">
                    <c:v>3.3257438265747461</c:v>
                  </c:pt>
                  <c:pt idx="15">
                    <c:v>8.518204290420206</c:v>
                  </c:pt>
                </c:numCache>
              </c:numRef>
            </c:plus>
            <c:minus>
              <c:numRef>
                <c:f>Wu!$P$4:$P$63</c:f>
                <c:numCache>
                  <c:formatCode>General</c:formatCode>
                  <c:ptCount val="60"/>
                  <c:pt idx="0">
                    <c:v>28.681224154488365</c:v>
                  </c:pt>
                  <c:pt idx="3">
                    <c:v>3.3349364811542226</c:v>
                  </c:pt>
                  <c:pt idx="6">
                    <c:v>2.9010664131200641</c:v>
                  </c:pt>
                  <c:pt idx="9">
                    <c:v>5.7535624906081679</c:v>
                  </c:pt>
                  <c:pt idx="12">
                    <c:v>3.3257438265747461</c:v>
                  </c:pt>
                  <c:pt idx="15">
                    <c:v>8.518204290420206</c:v>
                  </c:pt>
                </c:numCache>
              </c:numRef>
            </c:minus>
            <c:spPr>
              <a:noFill/>
              <a:ln w="22225" cap="flat" cmpd="sng" algn="ctr">
                <a:solidFill>
                  <a:schemeClr val="accent3"/>
                </a:solidFill>
                <a:round/>
              </a:ln>
              <a:effectLst/>
            </c:spPr>
          </c:errBars>
          <c:xVal>
            <c:numRef>
              <c:f>Wu!$A$4:$A$18</c:f>
              <c:numCache>
                <c:formatCode>General</c:formatCode>
                <c:ptCount val="15"/>
                <c:pt idx="0">
                  <c:v>10000</c:v>
                </c:pt>
                <c:pt idx="3">
                  <c:v>1000</c:v>
                </c:pt>
                <c:pt idx="6">
                  <c:v>300</c:v>
                </c:pt>
                <c:pt idx="9">
                  <c:v>100</c:v>
                </c:pt>
                <c:pt idx="12">
                  <c:v>10</c:v>
                </c:pt>
              </c:numCache>
            </c:numRef>
          </c:xVal>
          <c:yVal>
            <c:numRef>
              <c:f>Wu!$O$4:$O$18</c:f>
              <c:numCache>
                <c:formatCode>0.00</c:formatCode>
                <c:ptCount val="15"/>
                <c:pt idx="0">
                  <c:v>148.446</c:v>
                </c:pt>
                <c:pt idx="3">
                  <c:v>10.583666666666659</c:v>
                </c:pt>
                <c:pt idx="6">
                  <c:v>15.312333333333328</c:v>
                </c:pt>
                <c:pt idx="9">
                  <c:v>16.428666666666647</c:v>
                </c:pt>
                <c:pt idx="12">
                  <c:v>17.462000000000007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F46-1148-90FE-A377A89562B6}"/>
            </c:ext>
          </c:extLst>
        </c:ser>
        <c:ser>
          <c:idx val="3"/>
          <c:order val="3"/>
          <c:tx>
            <c:v>LoD Cy3</c:v>
          </c:tx>
          <c:spPr>
            <a:ln w="31750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Wu!$K$24:$L$24</c:f>
              <c:numCache>
                <c:formatCode>General</c:formatCode>
                <c:ptCount val="2"/>
                <c:pt idx="0">
                  <c:v>1</c:v>
                </c:pt>
                <c:pt idx="1">
                  <c:v>1000000</c:v>
                </c:pt>
              </c:numCache>
            </c:numRef>
          </c:xVal>
          <c:yVal>
            <c:numRef>
              <c:f>Wu!$N$24:$O$24</c:f>
              <c:numCache>
                <c:formatCode>0.00</c:formatCode>
                <c:ptCount val="2"/>
                <c:pt idx="0">
                  <c:v>50.429783499446529</c:v>
                </c:pt>
                <c:pt idx="1">
                  <c:v>50.429783499446529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9A-2245-B396-35CD909679B8}"/>
            </c:ext>
          </c:extLst>
        </c:ser>
        <c:ser>
          <c:idx val="4"/>
          <c:order val="4"/>
          <c:tx>
            <c:v>LoD Cy5</c:v>
          </c:tx>
          <c:spPr>
            <a:ln w="317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Wu!$K$25:$L$25</c:f>
              <c:numCache>
                <c:formatCode>General</c:formatCode>
                <c:ptCount val="2"/>
                <c:pt idx="0">
                  <c:v>1</c:v>
                </c:pt>
                <c:pt idx="1">
                  <c:v>1000000</c:v>
                </c:pt>
              </c:numCache>
            </c:numRef>
          </c:xVal>
          <c:yVal>
            <c:numRef>
              <c:f>Wu!$N$25:$O$25</c:f>
              <c:numCache>
                <c:formatCode>0.00</c:formatCode>
                <c:ptCount val="2"/>
                <c:pt idx="0">
                  <c:v>20.395679311295098</c:v>
                </c:pt>
                <c:pt idx="1">
                  <c:v>20.395679311295098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A9A-2245-B396-35CD909679B8}"/>
            </c:ext>
          </c:extLst>
        </c:ser>
        <c:ser>
          <c:idx val="5"/>
          <c:order val="5"/>
          <c:tx>
            <c:v>LoD AF488</c:v>
          </c:tx>
          <c:spPr>
            <a:ln w="317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Wu!$K$26:$L$26</c:f>
              <c:numCache>
                <c:formatCode>General</c:formatCode>
                <c:ptCount val="2"/>
                <c:pt idx="0">
                  <c:v>1</c:v>
                </c:pt>
                <c:pt idx="1">
                  <c:v>1000000</c:v>
                </c:pt>
              </c:numCache>
            </c:numRef>
          </c:xVal>
          <c:yVal>
            <c:numRef>
              <c:f>Wu!$N$26:$O$26</c:f>
              <c:numCache>
                <c:formatCode>0.00</c:formatCode>
                <c:ptCount val="2"/>
                <c:pt idx="0">
                  <c:v>36.434279537927289</c:v>
                </c:pt>
                <c:pt idx="1">
                  <c:v>36.434279537927289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A9A-2245-B396-35CD90967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075279"/>
        <c:axId val="1556740815"/>
      </c:scatterChart>
      <c:valAx>
        <c:axId val="374075279"/>
        <c:scaling>
          <c:logBase val="10"/>
          <c:orientation val="minMax"/>
          <c:max val="1100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Concentration</a:t>
                </a:r>
                <a:r>
                  <a:rPr lang="en-GB" sz="1200" baseline="0"/>
                  <a:t> of Sample (copies/µL)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556740815"/>
        <c:crosses val="autoZero"/>
        <c:crossBetween val="midCat"/>
      </c:valAx>
      <c:valAx>
        <c:axId val="1556740815"/>
        <c:scaling>
          <c:logBase val="10"/>
          <c:orientation val="minMax"/>
          <c:max val="300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Fluorescent</a:t>
                </a:r>
                <a:r>
                  <a:rPr lang="en-GB" sz="1200" baseline="0"/>
                  <a:t> Signal (a.u.)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374075279"/>
        <c:crosses val="autoZero"/>
        <c:crossBetween val="midCat"/>
        <c:minorUnit val="1000"/>
      </c:val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Cy3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FF00"/>
              </a:solidFill>
              <a:ln w="1587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Alfa!$F$4:$F$63</c:f>
                <c:numCache>
                  <c:formatCode>General</c:formatCode>
                  <c:ptCount val="60"/>
                  <c:pt idx="0">
                    <c:v>14.467382013803796</c:v>
                  </c:pt>
                  <c:pt idx="3">
                    <c:v>3.3349364811542226</c:v>
                  </c:pt>
                  <c:pt idx="6">
                    <c:v>2.9010664131200641</c:v>
                  </c:pt>
                  <c:pt idx="9">
                    <c:v>5.7535624906081679</c:v>
                  </c:pt>
                  <c:pt idx="12">
                    <c:v>3.3257438265747461</c:v>
                  </c:pt>
                  <c:pt idx="15">
                    <c:v>8.518204290420206</c:v>
                  </c:pt>
                </c:numCache>
              </c:numRef>
            </c:plus>
            <c:minus>
              <c:numRef>
                <c:f>Alfa!$F$4:$F$63</c:f>
                <c:numCache>
                  <c:formatCode>General</c:formatCode>
                  <c:ptCount val="60"/>
                  <c:pt idx="0">
                    <c:v>14.467382013803796</c:v>
                  </c:pt>
                  <c:pt idx="3">
                    <c:v>3.3349364811542226</c:v>
                  </c:pt>
                  <c:pt idx="6">
                    <c:v>2.9010664131200641</c:v>
                  </c:pt>
                  <c:pt idx="9">
                    <c:v>5.7535624906081679</c:v>
                  </c:pt>
                  <c:pt idx="12">
                    <c:v>3.3257438265747461</c:v>
                  </c:pt>
                  <c:pt idx="15">
                    <c:v>8.518204290420206</c:v>
                  </c:pt>
                </c:numCache>
              </c:numRef>
            </c:minus>
            <c:spPr>
              <a:noFill/>
              <a:ln w="222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xVal>
            <c:numRef>
              <c:f>Alfa!$A$4:$A$18</c:f>
              <c:numCache>
                <c:formatCode>General</c:formatCode>
                <c:ptCount val="15"/>
                <c:pt idx="0">
                  <c:v>10000</c:v>
                </c:pt>
                <c:pt idx="3">
                  <c:v>1000</c:v>
                </c:pt>
                <c:pt idx="6">
                  <c:v>300</c:v>
                </c:pt>
                <c:pt idx="9">
                  <c:v>100</c:v>
                </c:pt>
                <c:pt idx="12">
                  <c:v>10</c:v>
                </c:pt>
              </c:numCache>
            </c:numRef>
          </c:xVal>
          <c:yVal>
            <c:numRef>
              <c:f>Alfa!$E$4:$E$18</c:f>
              <c:numCache>
                <c:formatCode>0.00</c:formatCode>
                <c:ptCount val="15"/>
                <c:pt idx="0">
                  <c:v>33.050666666666672</c:v>
                </c:pt>
                <c:pt idx="3">
                  <c:v>10.583666666666659</c:v>
                </c:pt>
                <c:pt idx="6">
                  <c:v>15.312333333333328</c:v>
                </c:pt>
                <c:pt idx="9">
                  <c:v>16.428666666666647</c:v>
                </c:pt>
                <c:pt idx="12">
                  <c:v>17.462000000000007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E6-484B-BBB3-9C0F051F771A}"/>
            </c:ext>
          </c:extLst>
        </c:ser>
        <c:ser>
          <c:idx val="1"/>
          <c:order val="1"/>
          <c:tx>
            <c:v>Cy5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/>
              </a:solidFill>
              <a:ln w="15875">
                <a:solidFill>
                  <a:srgbClr val="C0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accent2"/>
                </a:solidFill>
                <a:prstDash val="lgDash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1.5551080067087423E-2"/>
                  <c:y val="0.134532567833945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SE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Alfa!$K$4:$K$63</c:f>
                <c:numCache>
                  <c:formatCode>General</c:formatCode>
                  <c:ptCount val="60"/>
                  <c:pt idx="0">
                    <c:v>3533.2972401336715</c:v>
                  </c:pt>
                  <c:pt idx="3">
                    <c:v>2114.2004067661919</c:v>
                  </c:pt>
                  <c:pt idx="6">
                    <c:v>637.52555920553743</c:v>
                  </c:pt>
                  <c:pt idx="9">
                    <c:v>274.08056002812975</c:v>
                  </c:pt>
                  <c:pt idx="12">
                    <c:v>49.885214766835759</c:v>
                  </c:pt>
                  <c:pt idx="15">
                    <c:v>5.8590113784949578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4">
                    <c:v>1</c:v>
                  </c:pt>
                </c:numCache>
              </c:numRef>
            </c:plus>
            <c:minus>
              <c:numRef>
                <c:f>Alfa!$K$4:$K$63</c:f>
                <c:numCache>
                  <c:formatCode>General</c:formatCode>
                  <c:ptCount val="60"/>
                  <c:pt idx="0">
                    <c:v>3533.2972401336715</c:v>
                  </c:pt>
                  <c:pt idx="3">
                    <c:v>2114.2004067661919</c:v>
                  </c:pt>
                  <c:pt idx="6">
                    <c:v>637.52555920553743</c:v>
                  </c:pt>
                  <c:pt idx="9">
                    <c:v>274.08056002812975</c:v>
                  </c:pt>
                  <c:pt idx="12">
                    <c:v>49.885214766835759</c:v>
                  </c:pt>
                  <c:pt idx="15">
                    <c:v>5.8590113784949578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4">
                    <c:v>1</c:v>
                  </c:pt>
                </c:numCache>
              </c:numRef>
            </c:minus>
            <c:spPr>
              <a:noFill/>
              <a:ln w="222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Alfa!$A$4:$A$18</c:f>
              <c:numCache>
                <c:formatCode>General</c:formatCode>
                <c:ptCount val="15"/>
                <c:pt idx="0">
                  <c:v>10000</c:v>
                </c:pt>
                <c:pt idx="3">
                  <c:v>1000</c:v>
                </c:pt>
                <c:pt idx="6">
                  <c:v>300</c:v>
                </c:pt>
                <c:pt idx="9">
                  <c:v>100</c:v>
                </c:pt>
                <c:pt idx="12">
                  <c:v>10</c:v>
                </c:pt>
              </c:numCache>
            </c:numRef>
          </c:xVal>
          <c:yVal>
            <c:numRef>
              <c:f>Alfa!$J$4:$J$18</c:f>
              <c:numCache>
                <c:formatCode>0.00</c:formatCode>
                <c:ptCount val="15"/>
                <c:pt idx="0">
                  <c:v>18024.824666666667</c:v>
                </c:pt>
                <c:pt idx="3">
                  <c:v>5743.5956666666671</c:v>
                </c:pt>
                <c:pt idx="6">
                  <c:v>1351.1183333333333</c:v>
                </c:pt>
                <c:pt idx="9">
                  <c:v>930.96966666666674</c:v>
                </c:pt>
                <c:pt idx="12">
                  <c:v>131.95033333333333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7E6-484B-BBB3-9C0F051F771A}"/>
            </c:ext>
          </c:extLst>
        </c:ser>
        <c:ser>
          <c:idx val="2"/>
          <c:order val="2"/>
          <c:tx>
            <c:v>AF488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6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Alfa!$P$4:$P$63</c:f>
                <c:numCache>
                  <c:formatCode>General</c:formatCode>
                  <c:ptCount val="60"/>
                  <c:pt idx="0">
                    <c:v>17.447725076162026</c:v>
                  </c:pt>
                  <c:pt idx="3">
                    <c:v>4.9236308079844173</c:v>
                  </c:pt>
                  <c:pt idx="6">
                    <c:v>4.8026607555951184</c:v>
                  </c:pt>
                  <c:pt idx="9">
                    <c:v>3.135595211970668</c:v>
                  </c:pt>
                  <c:pt idx="12">
                    <c:v>3.4534834587702763</c:v>
                  </c:pt>
                  <c:pt idx="15">
                    <c:v>2.9105264701310314</c:v>
                  </c:pt>
                </c:numCache>
              </c:numRef>
            </c:plus>
            <c:minus>
              <c:numRef>
                <c:f>Alfa!$P$4:$P$63</c:f>
                <c:numCache>
                  <c:formatCode>General</c:formatCode>
                  <c:ptCount val="60"/>
                  <c:pt idx="0">
                    <c:v>17.447725076162026</c:v>
                  </c:pt>
                  <c:pt idx="3">
                    <c:v>4.9236308079844173</c:v>
                  </c:pt>
                  <c:pt idx="6">
                    <c:v>4.8026607555951184</c:v>
                  </c:pt>
                  <c:pt idx="9">
                    <c:v>3.135595211970668</c:v>
                  </c:pt>
                  <c:pt idx="12">
                    <c:v>3.4534834587702763</c:v>
                  </c:pt>
                  <c:pt idx="15">
                    <c:v>2.9105264701310314</c:v>
                  </c:pt>
                </c:numCache>
              </c:numRef>
            </c:minus>
            <c:spPr>
              <a:noFill/>
              <a:ln w="22225" cap="flat" cmpd="sng" algn="ctr">
                <a:solidFill>
                  <a:schemeClr val="accent3"/>
                </a:solidFill>
                <a:round/>
              </a:ln>
              <a:effectLst/>
            </c:spPr>
          </c:errBars>
          <c:xVal>
            <c:numRef>
              <c:f>Alfa!$A$4:$A$18</c:f>
              <c:numCache>
                <c:formatCode>General</c:formatCode>
                <c:ptCount val="15"/>
                <c:pt idx="0">
                  <c:v>10000</c:v>
                </c:pt>
                <c:pt idx="3">
                  <c:v>1000</c:v>
                </c:pt>
                <c:pt idx="6">
                  <c:v>300</c:v>
                </c:pt>
                <c:pt idx="9">
                  <c:v>100</c:v>
                </c:pt>
                <c:pt idx="12">
                  <c:v>10</c:v>
                </c:pt>
              </c:numCache>
            </c:numRef>
          </c:xVal>
          <c:yVal>
            <c:numRef>
              <c:f>Alfa!$O$4:$O$18</c:f>
              <c:numCache>
                <c:formatCode>0.00</c:formatCode>
                <c:ptCount val="15"/>
                <c:pt idx="0">
                  <c:v>50.645333333333326</c:v>
                </c:pt>
                <c:pt idx="3">
                  <c:v>20.338333333333338</c:v>
                </c:pt>
                <c:pt idx="6">
                  <c:v>19.890666666666664</c:v>
                </c:pt>
                <c:pt idx="9">
                  <c:v>16.594666666666672</c:v>
                </c:pt>
                <c:pt idx="12">
                  <c:v>18.831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7E6-484B-BBB3-9C0F051F771A}"/>
            </c:ext>
          </c:extLst>
        </c:ser>
        <c:ser>
          <c:idx val="3"/>
          <c:order val="3"/>
          <c:tx>
            <c:v>LoD Cy3</c:v>
          </c:tx>
          <c:spPr>
            <a:ln w="31750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Alfa!$K$24:$L$24</c:f>
              <c:numCache>
                <c:formatCode>General</c:formatCode>
                <c:ptCount val="2"/>
                <c:pt idx="0">
                  <c:v>1</c:v>
                </c:pt>
                <c:pt idx="1">
                  <c:v>1000000</c:v>
                </c:pt>
              </c:numCache>
            </c:numRef>
          </c:xVal>
          <c:yVal>
            <c:numRef>
              <c:f>Alfa!$N$24:$O$24</c:f>
              <c:numCache>
                <c:formatCode>0.00</c:formatCode>
                <c:ptCount val="2"/>
                <c:pt idx="0">
                  <c:v>36.434279537927289</c:v>
                </c:pt>
                <c:pt idx="1">
                  <c:v>36.434279537927289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0D-484A-A966-82A0D4E7B2AB}"/>
            </c:ext>
          </c:extLst>
        </c:ser>
        <c:ser>
          <c:idx val="4"/>
          <c:order val="4"/>
          <c:tx>
            <c:v>LoD Cy5</c:v>
          </c:tx>
          <c:spPr>
            <a:ln w="317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Alfa!$K$25:$L$25</c:f>
              <c:numCache>
                <c:formatCode>General</c:formatCode>
                <c:ptCount val="2"/>
                <c:pt idx="0">
                  <c:v>1</c:v>
                </c:pt>
                <c:pt idx="1">
                  <c:v>1000000</c:v>
                </c:pt>
              </c:numCache>
            </c:numRef>
          </c:xVal>
          <c:yVal>
            <c:numRef>
              <c:f>Alfa!$N$25:$O$25</c:f>
              <c:numCache>
                <c:formatCode>0.00</c:formatCode>
                <c:ptCount val="2"/>
                <c:pt idx="0">
                  <c:v>49.324367468818195</c:v>
                </c:pt>
                <c:pt idx="1">
                  <c:v>49.324367468818195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0D-484A-A966-82A0D4E7B2AB}"/>
            </c:ext>
          </c:extLst>
        </c:ser>
        <c:ser>
          <c:idx val="5"/>
          <c:order val="5"/>
          <c:tx>
            <c:v>LoD AF488</c:v>
          </c:tx>
          <c:spPr>
            <a:ln w="317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Alfa!$K$26:$L$26</c:f>
              <c:numCache>
                <c:formatCode>General</c:formatCode>
                <c:ptCount val="2"/>
                <c:pt idx="0">
                  <c:v>1</c:v>
                </c:pt>
                <c:pt idx="1">
                  <c:v>1000000</c:v>
                </c:pt>
              </c:numCache>
            </c:numRef>
          </c:xVal>
          <c:yVal>
            <c:numRef>
              <c:f>Alfa!$N$26:$O$26</c:f>
              <c:numCache>
                <c:formatCode>0.00</c:formatCode>
                <c:ptCount val="2"/>
                <c:pt idx="0">
                  <c:v>13.270246077059765</c:v>
                </c:pt>
                <c:pt idx="1">
                  <c:v>13.270246077059765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B0D-484A-A966-82A0D4E7B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075279"/>
        <c:axId val="1556740815"/>
      </c:scatterChart>
      <c:valAx>
        <c:axId val="374075279"/>
        <c:scaling>
          <c:logBase val="10"/>
          <c:orientation val="minMax"/>
          <c:max val="1100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Concentration</a:t>
                </a:r>
                <a:r>
                  <a:rPr lang="en-GB" sz="1200" baseline="0"/>
                  <a:t> of Sample (copies/µL)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556740815"/>
        <c:crosses val="autoZero"/>
        <c:crossBetween val="midCat"/>
      </c:valAx>
      <c:valAx>
        <c:axId val="1556740815"/>
        <c:scaling>
          <c:logBase val="10"/>
          <c:orientation val="minMax"/>
          <c:max val="300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Fluorescent</a:t>
                </a:r>
                <a:r>
                  <a:rPr lang="en-GB" sz="1200" baseline="0"/>
                  <a:t> Signal (a.u.)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374075279"/>
        <c:crosses val="autoZero"/>
        <c:crossBetween val="midCat"/>
        <c:minorUnit val="1000"/>
      </c:val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Cy3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FF00"/>
              </a:solidFill>
              <a:ln w="1587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Beta!$F$4:$F$63</c:f>
                <c:numCache>
                  <c:formatCode>General</c:formatCode>
                  <c:ptCount val="60"/>
                  <c:pt idx="0">
                    <c:v>34.051517797791703</c:v>
                  </c:pt>
                  <c:pt idx="3">
                    <c:v>33.864008112301228</c:v>
                  </c:pt>
                  <c:pt idx="6">
                    <c:v>45.717105084785636</c:v>
                  </c:pt>
                  <c:pt idx="9">
                    <c:v>43.843510139282074</c:v>
                  </c:pt>
                  <c:pt idx="12">
                    <c:v>43.981086798759335</c:v>
                  </c:pt>
                  <c:pt idx="15">
                    <c:v>4.9613096053360533</c:v>
                  </c:pt>
                </c:numCache>
              </c:numRef>
            </c:plus>
            <c:minus>
              <c:numRef>
                <c:f>Beta!$F$4:$F$63</c:f>
                <c:numCache>
                  <c:formatCode>General</c:formatCode>
                  <c:ptCount val="60"/>
                  <c:pt idx="0">
                    <c:v>34.051517797791703</c:v>
                  </c:pt>
                  <c:pt idx="3">
                    <c:v>33.864008112301228</c:v>
                  </c:pt>
                  <c:pt idx="6">
                    <c:v>45.717105084785636</c:v>
                  </c:pt>
                  <c:pt idx="9">
                    <c:v>43.843510139282074</c:v>
                  </c:pt>
                  <c:pt idx="12">
                    <c:v>43.981086798759335</c:v>
                  </c:pt>
                  <c:pt idx="15">
                    <c:v>4.9613096053360533</c:v>
                  </c:pt>
                </c:numCache>
              </c:numRef>
            </c:minus>
            <c:spPr>
              <a:noFill/>
              <a:ln w="222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xVal>
            <c:numRef>
              <c:f>Beta!$A$4:$A$18</c:f>
              <c:numCache>
                <c:formatCode>General</c:formatCode>
                <c:ptCount val="15"/>
                <c:pt idx="0">
                  <c:v>10000</c:v>
                </c:pt>
                <c:pt idx="3">
                  <c:v>1000</c:v>
                </c:pt>
                <c:pt idx="6">
                  <c:v>300</c:v>
                </c:pt>
                <c:pt idx="9">
                  <c:v>100</c:v>
                </c:pt>
                <c:pt idx="12">
                  <c:v>10</c:v>
                </c:pt>
              </c:numCache>
            </c:numRef>
          </c:xVal>
          <c:yVal>
            <c:numRef>
              <c:f>Beta!$E$4:$E$18</c:f>
              <c:numCache>
                <c:formatCode>0.00</c:formatCode>
                <c:ptCount val="15"/>
                <c:pt idx="0">
                  <c:v>179.92966666666666</c:v>
                </c:pt>
                <c:pt idx="3">
                  <c:v>163.70690000000002</c:v>
                </c:pt>
                <c:pt idx="6">
                  <c:v>122.67933333333332</c:v>
                </c:pt>
                <c:pt idx="9">
                  <c:v>81.694333333333333</c:v>
                </c:pt>
                <c:pt idx="12">
                  <c:v>55.966000000000008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A5-E642-AB18-A57A0B9EDB6A}"/>
            </c:ext>
          </c:extLst>
        </c:ser>
        <c:ser>
          <c:idx val="1"/>
          <c:order val="1"/>
          <c:tx>
            <c:v>Cy5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/>
              </a:solidFill>
              <a:ln w="1587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Beta!$K$4:$K$63</c:f>
                <c:numCache>
                  <c:formatCode>General</c:formatCode>
                  <c:ptCount val="60"/>
                  <c:pt idx="0">
                    <c:v>53.929916580070135</c:v>
                  </c:pt>
                  <c:pt idx="3">
                    <c:v>57.88961575274093</c:v>
                  </c:pt>
                  <c:pt idx="6">
                    <c:v>62.389470722230023</c:v>
                  </c:pt>
                  <c:pt idx="9">
                    <c:v>32.658533402466176</c:v>
                  </c:pt>
                  <c:pt idx="12">
                    <c:v>10.732729677641794</c:v>
                  </c:pt>
                  <c:pt idx="15">
                    <c:v>7.2455263438897255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4">
                    <c:v>1</c:v>
                  </c:pt>
                </c:numCache>
              </c:numRef>
            </c:plus>
            <c:minus>
              <c:numRef>
                <c:f>Beta!$K$4:$K$63</c:f>
                <c:numCache>
                  <c:formatCode>General</c:formatCode>
                  <c:ptCount val="60"/>
                  <c:pt idx="0">
                    <c:v>53.929916580070135</c:v>
                  </c:pt>
                  <c:pt idx="3">
                    <c:v>57.88961575274093</c:v>
                  </c:pt>
                  <c:pt idx="6">
                    <c:v>62.389470722230023</c:v>
                  </c:pt>
                  <c:pt idx="9">
                    <c:v>32.658533402466176</c:v>
                  </c:pt>
                  <c:pt idx="12">
                    <c:v>10.732729677641794</c:v>
                  </c:pt>
                  <c:pt idx="15">
                    <c:v>7.2455263438897255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4">
                    <c:v>1</c:v>
                  </c:pt>
                </c:numCache>
              </c:numRef>
            </c:minus>
            <c:spPr>
              <a:noFill/>
              <a:ln w="222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Beta!$A$4:$A$18</c:f>
              <c:numCache>
                <c:formatCode>General</c:formatCode>
                <c:ptCount val="15"/>
                <c:pt idx="0">
                  <c:v>10000</c:v>
                </c:pt>
                <c:pt idx="3">
                  <c:v>1000</c:v>
                </c:pt>
                <c:pt idx="6">
                  <c:v>300</c:v>
                </c:pt>
                <c:pt idx="9">
                  <c:v>100</c:v>
                </c:pt>
                <c:pt idx="12">
                  <c:v>10</c:v>
                </c:pt>
              </c:numCache>
            </c:numRef>
          </c:xVal>
          <c:yVal>
            <c:numRef>
              <c:f>Beta!$J$4:$J$18</c:f>
              <c:numCache>
                <c:formatCode>0.00</c:formatCode>
                <c:ptCount val="15"/>
                <c:pt idx="0">
                  <c:v>160.55333333333331</c:v>
                </c:pt>
                <c:pt idx="3">
                  <c:v>149.61600000000001</c:v>
                </c:pt>
                <c:pt idx="6">
                  <c:v>131.10799999999998</c:v>
                </c:pt>
                <c:pt idx="9">
                  <c:v>81.149999999999991</c:v>
                </c:pt>
                <c:pt idx="12">
                  <c:v>32.104333333333308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BA5-E642-AB18-A57A0B9EDB6A}"/>
            </c:ext>
          </c:extLst>
        </c:ser>
        <c:ser>
          <c:idx val="2"/>
          <c:order val="2"/>
          <c:tx>
            <c:v>AF488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6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accent3"/>
                </a:solidFill>
                <a:prstDash val="lgDash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5.7757959895731598E-2"/>
                  <c:y val="0.123588655385245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SE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Beta!$P$4:$P$63</c:f>
                <c:numCache>
                  <c:formatCode>General</c:formatCode>
                  <c:ptCount val="60"/>
                  <c:pt idx="0">
                    <c:v>5774.2352791991343</c:v>
                  </c:pt>
                  <c:pt idx="3">
                    <c:v>2875.6894288803687</c:v>
                  </c:pt>
                  <c:pt idx="6">
                    <c:v>1061.6246834697911</c:v>
                  </c:pt>
                  <c:pt idx="9">
                    <c:v>369.23526353035874</c:v>
                  </c:pt>
                  <c:pt idx="12">
                    <c:v>71.525927203590285</c:v>
                  </c:pt>
                  <c:pt idx="15">
                    <c:v>2.1466034410978918</c:v>
                  </c:pt>
                </c:numCache>
              </c:numRef>
            </c:plus>
            <c:minus>
              <c:numRef>
                <c:f>Beta!$P$4:$P$63</c:f>
                <c:numCache>
                  <c:formatCode>General</c:formatCode>
                  <c:ptCount val="60"/>
                  <c:pt idx="0">
                    <c:v>5774.2352791991343</c:v>
                  </c:pt>
                  <c:pt idx="3">
                    <c:v>2875.6894288803687</c:v>
                  </c:pt>
                  <c:pt idx="6">
                    <c:v>1061.6246834697911</c:v>
                  </c:pt>
                  <c:pt idx="9">
                    <c:v>369.23526353035874</c:v>
                  </c:pt>
                  <c:pt idx="12">
                    <c:v>71.525927203590285</c:v>
                  </c:pt>
                  <c:pt idx="15">
                    <c:v>2.1466034410978918</c:v>
                  </c:pt>
                </c:numCache>
              </c:numRef>
            </c:minus>
            <c:spPr>
              <a:noFill/>
              <a:ln w="22225" cap="flat" cmpd="sng" algn="ctr">
                <a:solidFill>
                  <a:schemeClr val="accent3"/>
                </a:solidFill>
                <a:round/>
              </a:ln>
              <a:effectLst/>
            </c:spPr>
          </c:errBars>
          <c:xVal>
            <c:numRef>
              <c:f>Beta!$A$4:$A$18</c:f>
              <c:numCache>
                <c:formatCode>General</c:formatCode>
                <c:ptCount val="15"/>
                <c:pt idx="0">
                  <c:v>10000</c:v>
                </c:pt>
                <c:pt idx="3">
                  <c:v>1000</c:v>
                </c:pt>
                <c:pt idx="6">
                  <c:v>300</c:v>
                </c:pt>
                <c:pt idx="9">
                  <c:v>100</c:v>
                </c:pt>
                <c:pt idx="12">
                  <c:v>10</c:v>
                </c:pt>
              </c:numCache>
            </c:numRef>
          </c:xVal>
          <c:yVal>
            <c:numRef>
              <c:f>Beta!$O$4:$O$18</c:f>
              <c:numCache>
                <c:formatCode>0.00</c:formatCode>
                <c:ptCount val="15"/>
                <c:pt idx="0">
                  <c:v>24132.343000000004</c:v>
                </c:pt>
                <c:pt idx="3">
                  <c:v>10223.079666666667</c:v>
                </c:pt>
                <c:pt idx="6">
                  <c:v>2423.1926666666668</c:v>
                </c:pt>
                <c:pt idx="9">
                  <c:v>1092.0163333333333</c:v>
                </c:pt>
                <c:pt idx="12">
                  <c:v>247.1816666666667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BA5-E642-AB18-A57A0B9EDB6A}"/>
            </c:ext>
          </c:extLst>
        </c:ser>
        <c:ser>
          <c:idx val="3"/>
          <c:order val="3"/>
          <c:tx>
            <c:v>LoD Cy3</c:v>
          </c:tx>
          <c:spPr>
            <a:ln w="31750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Beta!$K$24:$L$24</c:f>
              <c:numCache>
                <c:formatCode>General</c:formatCode>
                <c:ptCount val="2"/>
                <c:pt idx="0">
                  <c:v>1</c:v>
                </c:pt>
                <c:pt idx="1">
                  <c:v>1000000</c:v>
                </c:pt>
              </c:numCache>
            </c:numRef>
          </c:xVal>
          <c:yVal>
            <c:numRef>
              <c:f>Beta!$N$24:$O$24</c:f>
              <c:numCache>
                <c:formatCode>0.00</c:formatCode>
                <c:ptCount val="2"/>
                <c:pt idx="0">
                  <c:v>54.259928816008156</c:v>
                </c:pt>
                <c:pt idx="1">
                  <c:v>54.259928816008156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31-2743-8BD5-C8CDCCAFE2FC}"/>
            </c:ext>
          </c:extLst>
        </c:ser>
        <c:ser>
          <c:idx val="4"/>
          <c:order val="4"/>
          <c:tx>
            <c:v>LoD Cy5</c:v>
          </c:tx>
          <c:spPr>
            <a:ln w="317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Beta!$K$25:$L$25</c:f>
              <c:numCache>
                <c:formatCode>General</c:formatCode>
                <c:ptCount val="2"/>
                <c:pt idx="0">
                  <c:v>1</c:v>
                </c:pt>
                <c:pt idx="1">
                  <c:v>1000000</c:v>
                </c:pt>
              </c:numCache>
            </c:numRef>
          </c:xVal>
          <c:yVal>
            <c:numRef>
              <c:f>Beta!$N$25:$O$25</c:f>
              <c:numCache>
                <c:formatCode>0.00</c:formatCode>
                <c:ptCount val="2"/>
                <c:pt idx="0">
                  <c:v>42.519579031669174</c:v>
                </c:pt>
                <c:pt idx="1">
                  <c:v>42.519579031669174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931-2743-8BD5-C8CDCCAFE2FC}"/>
            </c:ext>
          </c:extLst>
        </c:ser>
        <c:ser>
          <c:idx val="5"/>
          <c:order val="5"/>
          <c:tx>
            <c:v>LoD AF488</c:v>
          </c:tx>
          <c:spPr>
            <a:ln w="317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Beta!$K$26:$L$26</c:f>
              <c:numCache>
                <c:formatCode>General</c:formatCode>
                <c:ptCount val="2"/>
                <c:pt idx="0">
                  <c:v>1</c:v>
                </c:pt>
                <c:pt idx="1">
                  <c:v>1000000</c:v>
                </c:pt>
              </c:numCache>
            </c:numRef>
          </c:xVal>
          <c:yVal>
            <c:numRef>
              <c:f>Beta!$N$26:$O$26</c:f>
              <c:numCache>
                <c:formatCode>0.00</c:formatCode>
                <c:ptCount val="2"/>
                <c:pt idx="0">
                  <c:v>69.054143656627005</c:v>
                </c:pt>
                <c:pt idx="1">
                  <c:v>69.054143656627005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31-2743-8BD5-C8CDCCAFE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075279"/>
        <c:axId val="1556740815"/>
      </c:scatterChart>
      <c:valAx>
        <c:axId val="374075279"/>
        <c:scaling>
          <c:logBase val="10"/>
          <c:orientation val="minMax"/>
          <c:max val="1100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Concentration</a:t>
                </a:r>
                <a:r>
                  <a:rPr lang="en-GB" sz="1200" baseline="0"/>
                  <a:t> of Sample (copies/µL)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556740815"/>
        <c:crosses val="autoZero"/>
        <c:crossBetween val="midCat"/>
      </c:valAx>
      <c:valAx>
        <c:axId val="1556740815"/>
        <c:scaling>
          <c:logBase val="10"/>
          <c:orientation val="minMax"/>
          <c:max val="300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Fluorescent</a:t>
                </a:r>
                <a:r>
                  <a:rPr lang="en-GB" sz="1200" baseline="0"/>
                  <a:t> Signal (a.u.)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374075279"/>
        <c:crosses val="autoZero"/>
        <c:crossBetween val="midCat"/>
        <c:minorUnit val="1000"/>
      </c:val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23</xdr:row>
      <xdr:rowOff>6350</xdr:rowOff>
    </xdr:from>
    <xdr:to>
      <xdr:col>7</xdr:col>
      <xdr:colOff>952500</xdr:colOff>
      <xdr:row>45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D596F7-1002-3A37-44B2-4FD561966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23</xdr:row>
      <xdr:rowOff>6350</xdr:rowOff>
    </xdr:from>
    <xdr:to>
      <xdr:col>7</xdr:col>
      <xdr:colOff>952500</xdr:colOff>
      <xdr:row>45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D46AD0-27C3-E94C-8DEC-76EFBA4CB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23</xdr:row>
      <xdr:rowOff>6350</xdr:rowOff>
    </xdr:from>
    <xdr:to>
      <xdr:col>7</xdr:col>
      <xdr:colOff>952500</xdr:colOff>
      <xdr:row>45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9E067E-4F83-B545-AB5C-7762DB859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2793-F697-CC42-AA13-42C301E80365}">
  <dimension ref="A2:Q88"/>
  <sheetViews>
    <sheetView tabSelected="1" workbookViewId="0">
      <selection activeCell="B9" sqref="B9"/>
    </sheetView>
  </sheetViews>
  <sheetFormatPr baseColWidth="10" defaultRowHeight="16" x14ac:dyDescent="0.2"/>
  <cols>
    <col min="1" max="1" width="13" style="1" bestFit="1" customWidth="1"/>
    <col min="2" max="2" width="11.6640625" bestFit="1" customWidth="1"/>
    <col min="3" max="3" width="16.5" bestFit="1" customWidth="1"/>
    <col min="4" max="4" width="21.1640625" bestFit="1" customWidth="1"/>
    <col min="5" max="5" width="13.1640625" style="6" bestFit="1" customWidth="1"/>
    <col min="6" max="6" width="10.83203125" style="7"/>
    <col min="7" max="7" width="11.6640625" bestFit="1" customWidth="1"/>
    <col min="8" max="8" width="16.5" bestFit="1" customWidth="1"/>
    <col min="9" max="9" width="21.1640625" bestFit="1" customWidth="1"/>
    <col min="10" max="10" width="13.1640625" style="6" bestFit="1" customWidth="1"/>
    <col min="11" max="11" width="10.83203125" style="7"/>
    <col min="12" max="12" width="11.6640625" bestFit="1" customWidth="1"/>
    <col min="13" max="13" width="16.5" bestFit="1" customWidth="1"/>
    <col min="14" max="14" width="21.1640625" bestFit="1" customWidth="1"/>
    <col min="15" max="15" width="13.1640625" style="6" bestFit="1" customWidth="1"/>
    <col min="16" max="16" width="10.83203125" style="7"/>
  </cols>
  <sheetData>
    <row r="2" spans="1:16" x14ac:dyDescent="0.2">
      <c r="B2" s="59" t="s">
        <v>2</v>
      </c>
      <c r="C2" s="59"/>
      <c r="D2" s="59"/>
      <c r="E2" s="59"/>
      <c r="F2" s="59"/>
      <c r="G2" s="60" t="s">
        <v>3</v>
      </c>
      <c r="H2" s="60"/>
      <c r="I2" s="60"/>
      <c r="J2" s="60"/>
      <c r="K2" s="60"/>
      <c r="L2" s="58" t="s">
        <v>4</v>
      </c>
      <c r="M2" s="58"/>
      <c r="N2" s="58"/>
      <c r="O2" s="58"/>
      <c r="P2" s="58"/>
    </row>
    <row r="3" spans="1:16" x14ac:dyDescent="0.2">
      <c r="A3" s="3" t="s">
        <v>0</v>
      </c>
      <c r="B3" s="3" t="s">
        <v>9</v>
      </c>
      <c r="C3" s="3" t="s">
        <v>10</v>
      </c>
      <c r="D3" s="3" t="s">
        <v>11</v>
      </c>
      <c r="E3" s="5" t="s">
        <v>12</v>
      </c>
      <c r="F3" s="4" t="s">
        <v>1</v>
      </c>
      <c r="G3" s="3" t="s">
        <v>9</v>
      </c>
      <c r="H3" s="3" t="s">
        <v>10</v>
      </c>
      <c r="I3" s="3" t="s">
        <v>11</v>
      </c>
      <c r="J3" s="5" t="s">
        <v>12</v>
      </c>
      <c r="K3" s="4" t="s">
        <v>1</v>
      </c>
      <c r="L3" s="3" t="s">
        <v>9</v>
      </c>
      <c r="M3" s="3" t="s">
        <v>10</v>
      </c>
      <c r="N3" s="3" t="s">
        <v>11</v>
      </c>
      <c r="O3" s="5" t="s">
        <v>12</v>
      </c>
      <c r="P3" s="4" t="s">
        <v>1</v>
      </c>
    </row>
    <row r="4" spans="1:16" x14ac:dyDescent="0.2">
      <c r="A4" s="43">
        <f>10^4</f>
        <v>10000</v>
      </c>
      <c r="B4" s="19">
        <v>21422.251</v>
      </c>
      <c r="C4" s="19">
        <v>271.346</v>
      </c>
      <c r="D4" s="2">
        <f>B4-C4</f>
        <v>21150.904999999999</v>
      </c>
      <c r="E4" s="61">
        <f>AVERAGE(D4:D6)</f>
        <v>17148.214666666667</v>
      </c>
      <c r="F4" s="26">
        <f>STDEV(D4:D6)</f>
        <v>3635.0671572396495</v>
      </c>
      <c r="G4" s="19">
        <v>358.46899999999999</v>
      </c>
      <c r="H4" s="19">
        <v>150.42099999999999</v>
      </c>
      <c r="I4" s="19">
        <f>G4-H4</f>
        <v>208.048</v>
      </c>
      <c r="J4" s="23">
        <f>AVERAGE(I4:I6)</f>
        <v>151.01000000000002</v>
      </c>
      <c r="K4" s="26">
        <f>STDEV(I4:I6)</f>
        <v>50.115245654391366</v>
      </c>
      <c r="L4" s="19">
        <v>392.44400000000002</v>
      </c>
      <c r="M4" s="19">
        <v>212.86799999999999</v>
      </c>
      <c r="N4" s="19">
        <f>L4-M4</f>
        <v>179.57600000000002</v>
      </c>
      <c r="O4" s="23">
        <f>AVERAGE(N4:N6)</f>
        <v>148.446</v>
      </c>
      <c r="P4" s="26">
        <f>STDEV(N4:N6)</f>
        <v>28.681224154488365</v>
      </c>
    </row>
    <row r="5" spans="1:16" x14ac:dyDescent="0.2">
      <c r="A5" s="44"/>
      <c r="B5" s="19">
        <v>14318.566000000001</v>
      </c>
      <c r="C5" s="19">
        <v>266.02999999999997</v>
      </c>
      <c r="D5" s="2">
        <f t="shared" ref="D5:D6" si="0">B5-C5</f>
        <v>14052.536</v>
      </c>
      <c r="E5" s="62"/>
      <c r="F5" s="27"/>
      <c r="G5" s="19">
        <v>263.85599999999999</v>
      </c>
      <c r="H5" s="19">
        <v>149.82300000000001</v>
      </c>
      <c r="I5" s="19">
        <f t="shared" ref="I5:I21" si="1">G5-H5</f>
        <v>114.03299999999999</v>
      </c>
      <c r="J5" s="24"/>
      <c r="K5" s="27"/>
      <c r="L5" s="19">
        <v>377.786</v>
      </c>
      <c r="M5" s="19">
        <v>235.11699999999999</v>
      </c>
      <c r="N5" s="19">
        <f t="shared" ref="N5:N21" si="2">L5-M5</f>
        <v>142.66900000000001</v>
      </c>
      <c r="O5" s="24"/>
      <c r="P5" s="27"/>
    </row>
    <row r="6" spans="1:16" x14ac:dyDescent="0.2">
      <c r="A6" s="45"/>
      <c r="B6" s="19">
        <v>16507.082999999999</v>
      </c>
      <c r="C6" s="19">
        <v>265.88</v>
      </c>
      <c r="D6" s="2">
        <f t="shared" si="0"/>
        <v>16241.203</v>
      </c>
      <c r="E6" s="63"/>
      <c r="F6" s="28"/>
      <c r="G6" s="19">
        <v>330.399</v>
      </c>
      <c r="H6" s="19">
        <v>199.45</v>
      </c>
      <c r="I6" s="19">
        <f t="shared" si="1"/>
        <v>130.94900000000001</v>
      </c>
      <c r="J6" s="25"/>
      <c r="K6" s="28"/>
      <c r="L6" s="19">
        <v>367.75700000000001</v>
      </c>
      <c r="M6" s="19">
        <v>244.66399999999999</v>
      </c>
      <c r="N6" s="19">
        <f t="shared" si="2"/>
        <v>123.09300000000002</v>
      </c>
      <c r="O6" s="25"/>
      <c r="P6" s="28"/>
    </row>
    <row r="7" spans="1:16" x14ac:dyDescent="0.2">
      <c r="A7" s="52">
        <f>10^3</f>
        <v>1000</v>
      </c>
      <c r="B7" s="19">
        <v>4231.6090000000004</v>
      </c>
      <c r="C7" s="19">
        <v>344.54399999999998</v>
      </c>
      <c r="D7" s="2">
        <f>B7-C7</f>
        <v>3887.0650000000005</v>
      </c>
      <c r="E7" s="55">
        <f>AVERAGE(D7:D9)</f>
        <v>2417.5830000000001</v>
      </c>
      <c r="F7" s="26">
        <f>STDEV(D7:D9)</f>
        <v>1276.9514050941789</v>
      </c>
      <c r="G7" s="19">
        <v>236.16200000000001</v>
      </c>
      <c r="H7" s="19">
        <v>206.80600000000001</v>
      </c>
      <c r="I7" s="19">
        <f t="shared" si="1"/>
        <v>29.355999999999995</v>
      </c>
      <c r="J7" s="23">
        <f>AVERAGE(I7:I9)</f>
        <v>45.411999999999985</v>
      </c>
      <c r="K7" s="26">
        <f>STDEV(I7:I9)</f>
        <v>23.576852037538846</v>
      </c>
      <c r="L7" s="19">
        <v>227.88499999999999</v>
      </c>
      <c r="M7" s="19">
        <v>214.232</v>
      </c>
      <c r="N7" s="19">
        <f t="shared" si="2"/>
        <v>13.652999999999992</v>
      </c>
      <c r="O7" s="23">
        <f>AVERAGE(N7:N9)</f>
        <v>10.583666666666659</v>
      </c>
      <c r="P7" s="26">
        <f>STDEV(N7:N9)</f>
        <v>3.3349364811542226</v>
      </c>
    </row>
    <row r="8" spans="1:16" x14ac:dyDescent="0.2">
      <c r="A8" s="53"/>
      <c r="B8" s="19">
        <v>2136.0720000000001</v>
      </c>
      <c r="C8" s="19">
        <v>348.00700000000001</v>
      </c>
      <c r="D8" s="2">
        <f t="shared" ref="D8:D21" si="3">B8-C8</f>
        <v>1788.0650000000001</v>
      </c>
      <c r="E8" s="56"/>
      <c r="F8" s="27"/>
      <c r="G8" s="19">
        <v>243.44399999999999</v>
      </c>
      <c r="H8" s="19">
        <v>209.04400000000001</v>
      </c>
      <c r="I8" s="19">
        <f t="shared" si="1"/>
        <v>34.399999999999977</v>
      </c>
      <c r="J8" s="24"/>
      <c r="K8" s="27"/>
      <c r="L8" s="19">
        <v>220.91499999999999</v>
      </c>
      <c r="M8" s="19">
        <v>213.88</v>
      </c>
      <c r="N8" s="19">
        <f t="shared" si="2"/>
        <v>7.0349999999999966</v>
      </c>
      <c r="O8" s="24"/>
      <c r="P8" s="27"/>
    </row>
    <row r="9" spans="1:16" x14ac:dyDescent="0.2">
      <c r="A9" s="54"/>
      <c r="B9" s="19">
        <v>1929.203</v>
      </c>
      <c r="C9" s="19">
        <v>351.584</v>
      </c>
      <c r="D9" s="2">
        <f t="shared" si="3"/>
        <v>1577.6189999999999</v>
      </c>
      <c r="E9" s="57"/>
      <c r="F9" s="28"/>
      <c r="G9" s="19">
        <v>279.33699999999999</v>
      </c>
      <c r="H9" s="19">
        <v>206.857</v>
      </c>
      <c r="I9" s="19">
        <f t="shared" si="1"/>
        <v>72.47999999999999</v>
      </c>
      <c r="J9" s="25"/>
      <c r="K9" s="28"/>
      <c r="L9" s="19">
        <v>221.161</v>
      </c>
      <c r="M9" s="19">
        <v>210.09800000000001</v>
      </c>
      <c r="N9" s="19">
        <f t="shared" si="2"/>
        <v>11.062999999999988</v>
      </c>
      <c r="O9" s="25"/>
      <c r="P9" s="28"/>
    </row>
    <row r="10" spans="1:16" x14ac:dyDescent="0.2">
      <c r="A10" s="46">
        <f>3*10^2</f>
        <v>300</v>
      </c>
      <c r="B10" s="19">
        <v>2778.5770000000002</v>
      </c>
      <c r="C10" s="19">
        <v>374.64299999999997</v>
      </c>
      <c r="D10" s="2">
        <f t="shared" si="3"/>
        <v>2403.9340000000002</v>
      </c>
      <c r="E10" s="34">
        <f>AVERAGE(D10:D12)</f>
        <v>1701.0906666666667</v>
      </c>
      <c r="F10" s="26">
        <f>STDEV(D10:D12)</f>
        <v>608.72972176848282</v>
      </c>
      <c r="G10" s="19">
        <v>229.31100000000001</v>
      </c>
      <c r="H10" s="19">
        <v>209.59399999999999</v>
      </c>
      <c r="I10" s="19">
        <f t="shared" si="1"/>
        <v>19.717000000000013</v>
      </c>
      <c r="J10" s="23">
        <f>AVERAGE(I10:I12)</f>
        <v>26.253000000000004</v>
      </c>
      <c r="K10" s="26">
        <f>STDEV(I10:I12)</f>
        <v>7.4631071277317007</v>
      </c>
      <c r="L10" s="19">
        <v>231.982</v>
      </c>
      <c r="M10" s="19">
        <v>219.959</v>
      </c>
      <c r="N10" s="19">
        <f t="shared" si="2"/>
        <v>12.022999999999996</v>
      </c>
      <c r="O10" s="23">
        <f>AVERAGE(N10:N12)</f>
        <v>15.312333333333328</v>
      </c>
      <c r="P10" s="26">
        <f>STDEV(N10:N12)</f>
        <v>2.9010664131200641</v>
      </c>
    </row>
    <row r="11" spans="1:16" x14ac:dyDescent="0.2">
      <c r="A11" s="47"/>
      <c r="B11" s="19">
        <v>1729.4359999999999</v>
      </c>
      <c r="C11" s="19">
        <v>372.00099999999998</v>
      </c>
      <c r="D11" s="2">
        <f t="shared" si="3"/>
        <v>1357.4349999999999</v>
      </c>
      <c r="E11" s="35"/>
      <c r="F11" s="27"/>
      <c r="G11" s="19">
        <v>234.554</v>
      </c>
      <c r="H11" s="19">
        <v>209.89699999999999</v>
      </c>
      <c r="I11" s="19">
        <f t="shared" si="1"/>
        <v>24.657000000000011</v>
      </c>
      <c r="J11" s="24"/>
      <c r="K11" s="27"/>
      <c r="L11" s="19">
        <v>236.499</v>
      </c>
      <c r="M11" s="19">
        <v>220.09100000000001</v>
      </c>
      <c r="N11" s="19">
        <f t="shared" si="2"/>
        <v>16.407999999999987</v>
      </c>
      <c r="O11" s="24"/>
      <c r="P11" s="27"/>
    </row>
    <row r="12" spans="1:16" x14ac:dyDescent="0.2">
      <c r="A12" s="48"/>
      <c r="B12" s="19">
        <v>1708.713</v>
      </c>
      <c r="C12" s="19">
        <v>366.81</v>
      </c>
      <c r="D12" s="2">
        <f t="shared" si="3"/>
        <v>1341.903</v>
      </c>
      <c r="E12" s="36"/>
      <c r="F12" s="28"/>
      <c r="G12" s="19">
        <v>240.797</v>
      </c>
      <c r="H12" s="19">
        <v>206.41200000000001</v>
      </c>
      <c r="I12" s="19">
        <f t="shared" si="1"/>
        <v>34.384999999999991</v>
      </c>
      <c r="J12" s="25"/>
      <c r="K12" s="28"/>
      <c r="L12" s="19">
        <v>231.83500000000001</v>
      </c>
      <c r="M12" s="19">
        <v>214.32900000000001</v>
      </c>
      <c r="N12" s="19">
        <f t="shared" si="2"/>
        <v>17.506</v>
      </c>
      <c r="O12" s="25"/>
      <c r="P12" s="28"/>
    </row>
    <row r="13" spans="1:16" x14ac:dyDescent="0.2">
      <c r="A13" s="49">
        <f>10^2</f>
        <v>100</v>
      </c>
      <c r="B13" s="19">
        <v>1509.95</v>
      </c>
      <c r="C13" s="19">
        <v>299.02</v>
      </c>
      <c r="D13" s="2">
        <f t="shared" si="3"/>
        <v>1210.93</v>
      </c>
      <c r="E13" s="37">
        <f>AVERAGE(D13:D15)</f>
        <v>983.44466666666665</v>
      </c>
      <c r="F13" s="26">
        <f>STDEV(D13:D15)</f>
        <v>218.98932231123413</v>
      </c>
      <c r="G13" s="19">
        <v>256.72000000000003</v>
      </c>
      <c r="H13" s="19">
        <v>211.256</v>
      </c>
      <c r="I13" s="19">
        <f t="shared" si="1"/>
        <v>45.464000000000027</v>
      </c>
      <c r="J13" s="23">
        <f>AVERAGE(I13:I15)</f>
        <v>32.341000000000008</v>
      </c>
      <c r="K13" s="26">
        <f>STDEV(I13:I15)</f>
        <v>11.750957535452189</v>
      </c>
      <c r="L13" s="19">
        <v>237.96199999999999</v>
      </c>
      <c r="M13" s="19">
        <v>214.98400000000001</v>
      </c>
      <c r="N13" s="19">
        <f t="shared" si="2"/>
        <v>22.97799999999998</v>
      </c>
      <c r="O13" s="23">
        <f>AVERAGE(N13:N15)</f>
        <v>16.428666666666647</v>
      </c>
      <c r="P13" s="26">
        <f>STDEV(N13:N15)</f>
        <v>5.7535624906081679</v>
      </c>
    </row>
    <row r="14" spans="1:16" x14ac:dyDescent="0.2">
      <c r="A14" s="50"/>
      <c r="B14" s="19">
        <v>1072.0409999999999</v>
      </c>
      <c r="C14" s="19">
        <v>297.964</v>
      </c>
      <c r="D14" s="2">
        <f t="shared" si="3"/>
        <v>774.077</v>
      </c>
      <c r="E14" s="38"/>
      <c r="F14" s="27"/>
      <c r="G14" s="19">
        <v>233.92400000000001</v>
      </c>
      <c r="H14" s="19">
        <v>211.13200000000001</v>
      </c>
      <c r="I14" s="19">
        <f t="shared" si="1"/>
        <v>22.792000000000002</v>
      </c>
      <c r="J14" s="24"/>
      <c r="K14" s="27"/>
      <c r="L14" s="19">
        <v>231.08099999999999</v>
      </c>
      <c r="M14" s="19">
        <v>216.96100000000001</v>
      </c>
      <c r="N14" s="19">
        <f t="shared" si="2"/>
        <v>14.119999999999976</v>
      </c>
      <c r="O14" s="24"/>
      <c r="P14" s="27"/>
    </row>
    <row r="15" spans="1:16" x14ac:dyDescent="0.2">
      <c r="A15" s="51"/>
      <c r="B15" s="19">
        <v>1259.95</v>
      </c>
      <c r="C15" s="19">
        <v>294.62299999999999</v>
      </c>
      <c r="D15" s="2">
        <f t="shared" si="3"/>
        <v>965.327</v>
      </c>
      <c r="E15" s="39"/>
      <c r="F15" s="28"/>
      <c r="G15" s="19">
        <v>234.87100000000001</v>
      </c>
      <c r="H15" s="19">
        <v>206.10400000000001</v>
      </c>
      <c r="I15" s="19">
        <f t="shared" si="1"/>
        <v>28.766999999999996</v>
      </c>
      <c r="J15" s="25"/>
      <c r="K15" s="28"/>
      <c r="L15" s="19">
        <v>227.767</v>
      </c>
      <c r="M15" s="19">
        <v>215.57900000000001</v>
      </c>
      <c r="N15" s="19">
        <f t="shared" si="2"/>
        <v>12.187999999999988</v>
      </c>
      <c r="O15" s="25"/>
      <c r="P15" s="28"/>
    </row>
    <row r="16" spans="1:16" x14ac:dyDescent="0.2">
      <c r="A16" s="30">
        <f>10^1</f>
        <v>10</v>
      </c>
      <c r="B16" s="19">
        <v>494.70800000000003</v>
      </c>
      <c r="C16" s="19">
        <v>319.48099999999999</v>
      </c>
      <c r="D16" s="2">
        <f t="shared" si="3"/>
        <v>175.22700000000003</v>
      </c>
      <c r="E16" s="40">
        <f>AVERAGE(D16:D18)</f>
        <v>145.56333333333336</v>
      </c>
      <c r="F16" s="26">
        <f>STDEV(D16:D18)</f>
        <v>60.476012536652391</v>
      </c>
      <c r="G16" s="19">
        <v>251.31399999999999</v>
      </c>
      <c r="H16" s="19">
        <v>211.24299999999999</v>
      </c>
      <c r="I16" s="19">
        <f t="shared" si="1"/>
        <v>40.070999999999998</v>
      </c>
      <c r="J16" s="23">
        <f>AVERAGE(I16:I18)</f>
        <v>45.637666666666661</v>
      </c>
      <c r="K16" s="26">
        <f>STDEV(I16:I18)</f>
        <v>12.819963897505056</v>
      </c>
      <c r="L16" s="19">
        <v>237.53200000000001</v>
      </c>
      <c r="M16" s="19">
        <v>223.852</v>
      </c>
      <c r="N16" s="19">
        <f t="shared" si="2"/>
        <v>13.680000000000007</v>
      </c>
      <c r="O16" s="23">
        <f>AVERAGE(N16:N18)</f>
        <v>17.462000000000007</v>
      </c>
      <c r="P16" s="26">
        <f>STDEV(N16:N18)</f>
        <v>3.3257438265747461</v>
      </c>
    </row>
    <row r="17" spans="1:17" x14ac:dyDescent="0.2">
      <c r="A17" s="31"/>
      <c r="B17" s="19">
        <v>391.82100000000003</v>
      </c>
      <c r="C17" s="19">
        <v>315.83800000000002</v>
      </c>
      <c r="D17" s="2">
        <f t="shared" si="3"/>
        <v>75.983000000000004</v>
      </c>
      <c r="E17" s="41"/>
      <c r="F17" s="27"/>
      <c r="G17" s="19">
        <v>273.34699999999998</v>
      </c>
      <c r="H17" s="19">
        <v>213.047</v>
      </c>
      <c r="I17" s="19">
        <f t="shared" si="1"/>
        <v>60.299999999999983</v>
      </c>
      <c r="J17" s="24"/>
      <c r="K17" s="27"/>
      <c r="L17" s="19">
        <v>241.215</v>
      </c>
      <c r="M17" s="19">
        <v>221.285</v>
      </c>
      <c r="N17" s="19">
        <f t="shared" si="2"/>
        <v>19.930000000000007</v>
      </c>
      <c r="O17" s="24"/>
      <c r="P17" s="27"/>
    </row>
    <row r="18" spans="1:17" x14ac:dyDescent="0.2">
      <c r="A18" s="32"/>
      <c r="B18" s="19">
        <v>490.71899999999999</v>
      </c>
      <c r="C18" s="19">
        <v>305.23899999999998</v>
      </c>
      <c r="D18" s="2">
        <f t="shared" si="3"/>
        <v>185.48000000000002</v>
      </c>
      <c r="E18" s="42"/>
      <c r="F18" s="28"/>
      <c r="G18" s="19">
        <v>246.68199999999999</v>
      </c>
      <c r="H18" s="19">
        <v>210.14</v>
      </c>
      <c r="I18" s="19">
        <f t="shared" si="1"/>
        <v>36.542000000000002</v>
      </c>
      <c r="J18" s="25"/>
      <c r="K18" s="28"/>
      <c r="L18" s="19">
        <v>234.49100000000001</v>
      </c>
      <c r="M18" s="19">
        <v>215.715</v>
      </c>
      <c r="N18" s="19">
        <f t="shared" si="2"/>
        <v>18.77600000000001</v>
      </c>
      <c r="O18" s="25"/>
      <c r="P18" s="28"/>
    </row>
    <row r="19" spans="1:17" x14ac:dyDescent="0.2">
      <c r="A19" s="33">
        <v>0</v>
      </c>
      <c r="B19" s="19">
        <v>281.11399999999998</v>
      </c>
      <c r="C19" s="19">
        <v>241.28700000000001</v>
      </c>
      <c r="D19" s="2">
        <f t="shared" si="3"/>
        <v>39.82699999999997</v>
      </c>
      <c r="E19" s="29">
        <f>AVERAGE(D19:D21)</f>
        <v>35.086333333333322</v>
      </c>
      <c r="F19" s="26">
        <f>STDEV(D19:D21)</f>
        <v>5.1144833887044028</v>
      </c>
      <c r="G19" s="19">
        <v>241.15299999999999</v>
      </c>
      <c r="H19" s="19">
        <v>230.83199999999999</v>
      </c>
      <c r="I19" s="19">
        <f t="shared" si="1"/>
        <v>10.320999999999998</v>
      </c>
      <c r="J19" s="23">
        <f>AVERAGE(I19:I21)</f>
        <v>12.012666666666661</v>
      </c>
      <c r="K19" s="26">
        <f>STDEV(I19:I21)</f>
        <v>2.7943375482094797</v>
      </c>
      <c r="L19" s="19">
        <v>250.249</v>
      </c>
      <c r="M19" s="19">
        <v>235.06200000000001</v>
      </c>
      <c r="N19" s="19">
        <f t="shared" si="2"/>
        <v>15.186999999999983</v>
      </c>
      <c r="O19" s="23">
        <f>AVERAGE(N19:N21)</f>
        <v>10.879666666666671</v>
      </c>
      <c r="P19" s="26">
        <f>STDEV(N19:N21)</f>
        <v>8.518204290420206</v>
      </c>
    </row>
    <row r="20" spans="1:17" x14ac:dyDescent="0.2">
      <c r="A20" s="33"/>
      <c r="B20" s="19">
        <v>277.10399999999998</v>
      </c>
      <c r="C20" s="19">
        <v>247.43799999999999</v>
      </c>
      <c r="D20" s="2">
        <f t="shared" si="3"/>
        <v>29.665999999999997</v>
      </c>
      <c r="E20" s="29"/>
      <c r="F20" s="27"/>
      <c r="G20" s="19">
        <v>246.02699999999999</v>
      </c>
      <c r="H20" s="19">
        <v>235.548</v>
      </c>
      <c r="I20" s="19">
        <f t="shared" si="1"/>
        <v>10.478999999999985</v>
      </c>
      <c r="J20" s="24"/>
      <c r="K20" s="27"/>
      <c r="L20" s="19">
        <v>256.33800000000002</v>
      </c>
      <c r="M20" s="19">
        <v>255.27</v>
      </c>
      <c r="N20" s="19">
        <f t="shared" si="2"/>
        <v>1.0680000000000121</v>
      </c>
      <c r="O20" s="24"/>
      <c r="P20" s="27"/>
    </row>
    <row r="21" spans="1:17" x14ac:dyDescent="0.2">
      <c r="A21" s="33"/>
      <c r="B21" s="19">
        <v>282.589</v>
      </c>
      <c r="C21" s="19">
        <v>246.82300000000001</v>
      </c>
      <c r="D21" s="2">
        <f t="shared" si="3"/>
        <v>35.765999999999991</v>
      </c>
      <c r="E21" s="29"/>
      <c r="F21" s="28"/>
      <c r="G21" s="19">
        <v>254.07</v>
      </c>
      <c r="H21" s="19">
        <v>238.83199999999999</v>
      </c>
      <c r="I21" s="19">
        <f t="shared" si="1"/>
        <v>15.238</v>
      </c>
      <c r="J21" s="25"/>
      <c r="K21" s="28"/>
      <c r="L21" s="19">
        <v>279.07</v>
      </c>
      <c r="M21" s="19">
        <v>262.68599999999998</v>
      </c>
      <c r="N21" s="19">
        <f t="shared" si="2"/>
        <v>16.384000000000015</v>
      </c>
      <c r="O21" s="25"/>
      <c r="P21" s="28"/>
    </row>
    <row r="22" spans="1:17" x14ac:dyDescent="0.2">
      <c r="A22" s="15"/>
      <c r="B22" s="8"/>
      <c r="C22" s="16"/>
      <c r="D22" s="8"/>
      <c r="E22" s="17"/>
      <c r="F22" s="18"/>
      <c r="G22" s="8"/>
      <c r="H22" s="16"/>
      <c r="I22" s="16"/>
      <c r="J22" s="17"/>
      <c r="K22" s="18"/>
      <c r="L22" s="8"/>
      <c r="M22" s="8"/>
      <c r="N22" s="16"/>
      <c r="O22" s="17"/>
      <c r="P22" s="18"/>
    </row>
    <row r="23" spans="1:17" x14ac:dyDescent="0.2">
      <c r="A23" s="15"/>
      <c r="B23" s="8"/>
      <c r="C23" s="16"/>
      <c r="D23" s="8"/>
      <c r="E23" s="17"/>
      <c r="F23" s="18"/>
      <c r="G23" s="8"/>
      <c r="H23" s="16"/>
      <c r="I23" s="16"/>
      <c r="J23" s="17"/>
      <c r="K23" s="18"/>
      <c r="L23" s="8"/>
      <c r="M23" s="8"/>
      <c r="N23" s="16"/>
      <c r="O23" s="17"/>
      <c r="P23" s="18"/>
    </row>
    <row r="24" spans="1:17" x14ac:dyDescent="0.2">
      <c r="A24" s="15"/>
      <c r="B24" s="8"/>
      <c r="C24" s="16"/>
      <c r="D24" s="8"/>
      <c r="E24" s="17"/>
      <c r="F24" s="18"/>
      <c r="G24" s="8"/>
      <c r="H24" s="16"/>
      <c r="I24" s="16"/>
      <c r="J24" s="17"/>
      <c r="K24">
        <v>1</v>
      </c>
      <c r="L24">
        <v>1000000</v>
      </c>
      <c r="M24" s="9" t="s">
        <v>5</v>
      </c>
      <c r="N24" s="12">
        <f>E19+(3*F19)</f>
        <v>50.429783499446529</v>
      </c>
      <c r="O24" s="12">
        <f>N24</f>
        <v>50.429783499446529</v>
      </c>
      <c r="P24" s="18"/>
    </row>
    <row r="25" spans="1:17" x14ac:dyDescent="0.2">
      <c r="A25" s="15"/>
      <c r="B25" s="8"/>
      <c r="C25" s="16"/>
      <c r="D25" s="8"/>
      <c r="E25" s="17"/>
      <c r="F25" s="18"/>
      <c r="G25" s="8"/>
      <c r="H25" s="16"/>
      <c r="I25" s="16"/>
      <c r="J25" s="17"/>
      <c r="K25">
        <v>1</v>
      </c>
      <c r="L25">
        <v>1000000</v>
      </c>
      <c r="M25" s="10" t="s">
        <v>6</v>
      </c>
      <c r="N25" s="13">
        <f>J19+(3*K19)</f>
        <v>20.395679311295098</v>
      </c>
      <c r="O25" s="13">
        <f t="shared" ref="O25:O26" si="4">N25</f>
        <v>20.395679311295098</v>
      </c>
      <c r="P25" s="18"/>
    </row>
    <row r="26" spans="1:17" x14ac:dyDescent="0.2">
      <c r="A26" s="15"/>
      <c r="B26" s="8"/>
      <c r="C26" s="16"/>
      <c r="D26" s="8"/>
      <c r="E26" s="17"/>
      <c r="F26" s="18"/>
      <c r="G26" s="8"/>
      <c r="H26" s="16"/>
      <c r="I26" s="16"/>
      <c r="J26" s="17"/>
      <c r="K26">
        <v>1</v>
      </c>
      <c r="L26">
        <v>1000000</v>
      </c>
      <c r="M26" s="11" t="s">
        <v>7</v>
      </c>
      <c r="N26" s="14">
        <f>O19+(3*P19)</f>
        <v>36.434279537927289</v>
      </c>
      <c r="O26" s="14">
        <f t="shared" si="4"/>
        <v>36.434279537927289</v>
      </c>
      <c r="P26" s="18"/>
    </row>
    <row r="27" spans="1:17" x14ac:dyDescent="0.2">
      <c r="A27" s="15"/>
      <c r="B27" s="8"/>
      <c r="C27" s="16"/>
      <c r="D27" s="8"/>
      <c r="E27" s="17"/>
      <c r="F27" s="18"/>
      <c r="G27" s="8"/>
      <c r="H27" s="16"/>
      <c r="I27" s="16"/>
      <c r="J27" s="17"/>
      <c r="K27"/>
      <c r="O27"/>
      <c r="P27" s="18"/>
    </row>
    <row r="28" spans="1:17" x14ac:dyDescent="0.2">
      <c r="A28" s="15"/>
      <c r="B28" s="8"/>
      <c r="C28" s="16"/>
      <c r="D28" s="8"/>
      <c r="E28" s="17"/>
      <c r="F28" s="18"/>
      <c r="G28" s="8"/>
      <c r="H28" s="16"/>
      <c r="I28" s="16"/>
      <c r="J28" s="17"/>
      <c r="K28">
        <v>1</v>
      </c>
      <c r="L28">
        <v>1000000</v>
      </c>
      <c r="M28" t="s">
        <v>8</v>
      </c>
      <c r="N28" s="7">
        <f>AVERAGE(N24:N26)</f>
        <v>35.753247449556305</v>
      </c>
      <c r="O28" s="7">
        <f>N28</f>
        <v>35.753247449556305</v>
      </c>
      <c r="P28" s="18"/>
      <c r="Q28" s="8"/>
    </row>
    <row r="29" spans="1:17" x14ac:dyDescent="0.2">
      <c r="A29" s="15"/>
      <c r="B29" s="8"/>
      <c r="C29" s="16"/>
      <c r="D29" s="8"/>
      <c r="E29" s="17"/>
      <c r="F29" s="18"/>
      <c r="G29" s="8"/>
      <c r="H29" s="16"/>
      <c r="I29" s="16"/>
      <c r="J29" s="17"/>
      <c r="K29" s="18"/>
      <c r="L29" s="8"/>
      <c r="M29" s="8"/>
      <c r="N29" s="16"/>
      <c r="O29" s="17"/>
      <c r="P29" s="18"/>
      <c r="Q29" s="8"/>
    </row>
    <row r="30" spans="1:17" x14ac:dyDescent="0.2">
      <c r="A30" s="15"/>
      <c r="B30" s="8"/>
      <c r="C30" s="16"/>
      <c r="D30" s="8"/>
      <c r="E30" s="17"/>
      <c r="F30" s="18"/>
      <c r="G30" s="8"/>
      <c r="H30" s="16"/>
      <c r="I30" s="16"/>
      <c r="J30" s="17"/>
      <c r="K30" s="18"/>
      <c r="L30" s="8"/>
      <c r="M30" s="8"/>
      <c r="N30" s="16"/>
      <c r="O30" s="17"/>
      <c r="P30" s="18"/>
      <c r="Q30" s="8"/>
    </row>
    <row r="31" spans="1:17" x14ac:dyDescent="0.2">
      <c r="A31" s="15"/>
      <c r="B31" s="8"/>
      <c r="C31" s="16"/>
      <c r="D31" s="8"/>
      <c r="E31" s="17"/>
      <c r="F31" s="18"/>
      <c r="G31" s="8"/>
      <c r="H31" s="16"/>
      <c r="I31" s="16"/>
      <c r="J31" s="17"/>
      <c r="K31" s="18"/>
      <c r="L31" s="8"/>
      <c r="M31" s="8"/>
      <c r="N31" s="16"/>
      <c r="O31" s="17"/>
      <c r="P31" s="18"/>
      <c r="Q31" s="8"/>
    </row>
    <row r="32" spans="1:17" x14ac:dyDescent="0.2">
      <c r="A32" s="15"/>
      <c r="B32" s="8"/>
      <c r="C32" s="16"/>
      <c r="D32" s="8"/>
      <c r="E32" s="17"/>
      <c r="F32" s="18"/>
      <c r="G32" s="8"/>
      <c r="H32" s="16"/>
      <c r="I32" s="16"/>
      <c r="J32" s="17"/>
      <c r="K32" s="18"/>
      <c r="L32" s="8"/>
      <c r="M32" s="8"/>
      <c r="N32" s="16"/>
      <c r="O32" s="17"/>
      <c r="P32" s="18"/>
      <c r="Q32" s="8"/>
    </row>
    <row r="33" spans="1:17" x14ac:dyDescent="0.2">
      <c r="A33" s="15"/>
      <c r="B33" s="8"/>
      <c r="C33" s="16"/>
      <c r="D33" s="8"/>
      <c r="E33" s="17"/>
      <c r="F33" s="18"/>
      <c r="G33" s="8"/>
      <c r="H33" s="16"/>
      <c r="I33" s="16"/>
      <c r="J33" s="17"/>
      <c r="K33" s="18"/>
      <c r="L33" s="8"/>
      <c r="M33" s="8"/>
      <c r="N33" s="16"/>
      <c r="O33" s="17"/>
      <c r="P33" s="18"/>
      <c r="Q33" s="8"/>
    </row>
    <row r="34" spans="1:17" x14ac:dyDescent="0.2">
      <c r="A34" s="15"/>
      <c r="B34" s="8"/>
      <c r="C34" s="16"/>
      <c r="D34" s="8"/>
      <c r="E34" s="17"/>
      <c r="F34" s="18"/>
      <c r="G34" s="8"/>
      <c r="H34" s="16"/>
      <c r="I34" s="16"/>
      <c r="J34" s="17"/>
      <c r="K34" s="18"/>
      <c r="L34" s="8"/>
      <c r="M34" s="8"/>
      <c r="N34" s="16"/>
      <c r="O34" s="17"/>
      <c r="P34" s="18"/>
      <c r="Q34" s="8"/>
    </row>
    <row r="35" spans="1:17" x14ac:dyDescent="0.2">
      <c r="A35" s="15"/>
      <c r="B35" s="8"/>
      <c r="C35" s="16"/>
      <c r="D35" s="8"/>
      <c r="E35" s="17"/>
      <c r="F35" s="18"/>
      <c r="G35" s="8"/>
      <c r="H35" s="16"/>
      <c r="I35" s="16"/>
      <c r="J35" s="17"/>
      <c r="K35" s="18"/>
      <c r="L35" s="8"/>
      <c r="M35" s="8"/>
      <c r="N35" s="16"/>
      <c r="O35" s="17"/>
      <c r="P35" s="18"/>
      <c r="Q35" s="8"/>
    </row>
    <row r="36" spans="1:17" x14ac:dyDescent="0.2">
      <c r="A36" s="15"/>
      <c r="B36" s="8"/>
      <c r="C36" s="16"/>
      <c r="D36" s="8"/>
      <c r="E36" s="17"/>
      <c r="F36" s="18"/>
      <c r="G36" s="8"/>
      <c r="H36" s="16"/>
      <c r="I36" s="16"/>
      <c r="J36" s="17"/>
      <c r="K36" s="18"/>
      <c r="L36" s="8"/>
      <c r="M36" s="8"/>
      <c r="N36" s="16"/>
      <c r="O36" s="17"/>
      <c r="P36" s="18"/>
      <c r="Q36" s="8"/>
    </row>
    <row r="37" spans="1:17" x14ac:dyDescent="0.2">
      <c r="A37" s="15"/>
      <c r="B37" s="8"/>
      <c r="C37" s="16"/>
      <c r="D37" s="8"/>
      <c r="E37" s="17"/>
      <c r="F37" s="18"/>
      <c r="G37" s="8"/>
      <c r="H37" s="16"/>
      <c r="I37" s="16"/>
      <c r="J37" s="17"/>
      <c r="K37" s="18"/>
      <c r="L37" s="8"/>
      <c r="M37" s="8"/>
      <c r="N37" s="16"/>
      <c r="O37" s="17"/>
      <c r="P37" s="18"/>
      <c r="Q37" s="8"/>
    </row>
    <row r="38" spans="1:17" x14ac:dyDescent="0.2">
      <c r="A38" s="15"/>
      <c r="B38" s="8"/>
      <c r="C38" s="16"/>
      <c r="D38" s="8"/>
      <c r="E38" s="17"/>
      <c r="F38" s="18"/>
      <c r="G38" s="8"/>
      <c r="H38" s="16"/>
      <c r="I38" s="16"/>
      <c r="J38" s="17"/>
      <c r="K38" s="18"/>
      <c r="L38" s="8"/>
      <c r="M38" s="8"/>
      <c r="N38" s="16"/>
      <c r="O38" s="17"/>
      <c r="P38" s="18"/>
      <c r="Q38" s="8"/>
    </row>
    <row r="39" spans="1:17" x14ac:dyDescent="0.2">
      <c r="A39" s="15"/>
      <c r="B39" s="8"/>
      <c r="C39" s="16"/>
      <c r="D39" s="8"/>
      <c r="E39" s="17"/>
      <c r="F39" s="18"/>
      <c r="G39" s="8"/>
      <c r="H39" s="16"/>
      <c r="I39" s="16"/>
      <c r="J39" s="17"/>
      <c r="K39" s="18"/>
      <c r="L39" s="8"/>
      <c r="M39" s="8"/>
      <c r="N39" s="16"/>
      <c r="O39" s="17"/>
      <c r="P39" s="18"/>
      <c r="Q39" s="8"/>
    </row>
    <row r="40" spans="1:17" x14ac:dyDescent="0.2">
      <c r="A40" s="15"/>
      <c r="B40" s="8"/>
      <c r="C40" s="16"/>
      <c r="D40" s="8"/>
      <c r="E40" s="17"/>
      <c r="F40" s="18"/>
      <c r="G40" s="8"/>
      <c r="H40" s="16"/>
      <c r="I40" s="16"/>
      <c r="J40" s="17"/>
      <c r="K40" s="18"/>
      <c r="L40" s="8"/>
      <c r="M40" s="8"/>
      <c r="N40" s="16"/>
      <c r="O40" s="17"/>
      <c r="P40" s="18"/>
    </row>
    <row r="41" spans="1:17" x14ac:dyDescent="0.2">
      <c r="A41" s="15"/>
      <c r="B41" s="8"/>
      <c r="C41" s="16"/>
      <c r="D41" s="8"/>
      <c r="E41" s="17"/>
      <c r="F41" s="18"/>
      <c r="G41" s="8"/>
      <c r="H41" s="16"/>
      <c r="I41" s="16"/>
      <c r="J41" s="17"/>
      <c r="K41" s="18"/>
      <c r="L41" s="8"/>
      <c r="M41" s="8"/>
      <c r="N41" s="16"/>
      <c r="O41" s="17"/>
      <c r="P41" s="18"/>
    </row>
    <row r="42" spans="1:17" x14ac:dyDescent="0.2">
      <c r="A42" s="15"/>
      <c r="B42" s="8"/>
      <c r="C42" s="16"/>
      <c r="D42" s="8"/>
      <c r="E42" s="17"/>
      <c r="F42" s="18"/>
      <c r="G42" s="8"/>
      <c r="H42" s="16"/>
      <c r="I42" s="16"/>
      <c r="J42" s="17"/>
      <c r="K42" s="18"/>
      <c r="L42" s="8"/>
      <c r="M42" s="8"/>
      <c r="N42" s="16"/>
      <c r="O42" s="17"/>
      <c r="P42" s="18"/>
    </row>
    <row r="43" spans="1:17" x14ac:dyDescent="0.2">
      <c r="A43" s="15"/>
      <c r="B43" s="8"/>
      <c r="C43" s="16"/>
      <c r="D43" s="8"/>
      <c r="E43" s="17"/>
      <c r="F43" s="18"/>
      <c r="G43" s="8"/>
      <c r="H43" s="16"/>
      <c r="I43" s="16"/>
      <c r="J43" s="17"/>
      <c r="K43" s="18"/>
      <c r="L43" s="8"/>
      <c r="M43" s="8"/>
      <c r="N43" s="16"/>
      <c r="O43" s="17"/>
      <c r="P43" s="18"/>
    </row>
    <row r="44" spans="1:17" x14ac:dyDescent="0.2">
      <c r="A44" s="15"/>
      <c r="B44" s="8"/>
      <c r="C44" s="16"/>
      <c r="D44" s="8"/>
      <c r="E44" s="17"/>
      <c r="F44" s="18"/>
      <c r="G44" s="8"/>
      <c r="H44" s="16"/>
      <c r="I44" s="16"/>
      <c r="J44" s="17"/>
      <c r="K44" s="18"/>
      <c r="L44" s="8"/>
      <c r="M44" s="8"/>
      <c r="N44" s="16"/>
      <c r="O44" s="17"/>
      <c r="P44" s="18"/>
    </row>
    <row r="45" spans="1:17" x14ac:dyDescent="0.2">
      <c r="A45" s="15"/>
      <c r="B45" s="8"/>
      <c r="C45" s="16"/>
      <c r="D45" s="8"/>
      <c r="E45" s="17"/>
      <c r="F45" s="18"/>
      <c r="G45" s="8"/>
      <c r="H45" s="16"/>
      <c r="I45" s="16"/>
      <c r="J45" s="17"/>
      <c r="K45" s="18"/>
      <c r="L45" s="8"/>
      <c r="M45" s="8"/>
      <c r="N45" s="16"/>
      <c r="O45" s="17"/>
      <c r="P45" s="18"/>
    </row>
    <row r="46" spans="1:17" x14ac:dyDescent="0.2">
      <c r="A46" s="15"/>
      <c r="B46" s="8"/>
      <c r="C46" s="16"/>
      <c r="D46" s="8"/>
      <c r="E46" s="17"/>
      <c r="F46" s="18"/>
      <c r="G46" s="8"/>
      <c r="H46" s="16"/>
      <c r="I46" s="16"/>
      <c r="J46" s="17"/>
      <c r="K46" s="18"/>
      <c r="L46" s="8"/>
      <c r="M46" s="8"/>
      <c r="N46" s="16"/>
      <c r="O46" s="17"/>
      <c r="P46" s="18"/>
    </row>
    <row r="47" spans="1:17" x14ac:dyDescent="0.2">
      <c r="A47" s="15"/>
      <c r="B47" s="8"/>
      <c r="C47" s="16"/>
      <c r="D47" s="8"/>
      <c r="E47" s="17"/>
      <c r="F47" s="18"/>
      <c r="G47" s="8"/>
      <c r="H47" s="16"/>
      <c r="I47" s="16"/>
      <c r="J47" s="17"/>
      <c r="K47" s="18"/>
      <c r="L47" s="8"/>
      <c r="M47" s="8"/>
      <c r="N47" s="16"/>
      <c r="O47" s="17"/>
      <c r="P47" s="18"/>
    </row>
    <row r="48" spans="1:17" x14ac:dyDescent="0.2">
      <c r="A48" s="15"/>
      <c r="B48" s="8"/>
      <c r="C48" s="16"/>
      <c r="D48" s="8"/>
      <c r="E48" s="17"/>
      <c r="F48" s="18"/>
      <c r="G48" s="8"/>
      <c r="H48" s="16"/>
      <c r="I48" s="16"/>
      <c r="J48" s="17"/>
      <c r="K48" s="18"/>
      <c r="L48" s="8"/>
      <c r="M48" s="8"/>
      <c r="N48" s="16"/>
      <c r="O48" s="17"/>
      <c r="P48" s="18"/>
    </row>
    <row r="49" spans="1:16" x14ac:dyDescent="0.2">
      <c r="A49" s="15"/>
      <c r="B49" s="8"/>
      <c r="C49" s="16"/>
      <c r="D49" s="8"/>
      <c r="E49" s="17"/>
      <c r="F49" s="18"/>
      <c r="G49" s="8"/>
      <c r="H49" s="16"/>
      <c r="I49" s="16"/>
      <c r="J49" s="17"/>
      <c r="K49" s="18"/>
      <c r="L49" s="8"/>
      <c r="M49" s="8"/>
      <c r="N49" s="16"/>
      <c r="O49" s="17"/>
      <c r="P49" s="18"/>
    </row>
    <row r="50" spans="1:16" x14ac:dyDescent="0.2">
      <c r="A50" s="15"/>
      <c r="B50" s="8"/>
      <c r="C50" s="16"/>
      <c r="D50" s="8"/>
      <c r="E50" s="17"/>
      <c r="F50" s="18"/>
      <c r="G50" s="8"/>
      <c r="H50" s="16"/>
      <c r="I50" s="16"/>
      <c r="J50" s="17"/>
      <c r="K50" s="18"/>
      <c r="L50" s="8"/>
      <c r="M50" s="8"/>
      <c r="N50" s="16"/>
      <c r="O50" s="17"/>
      <c r="P50" s="18"/>
    </row>
    <row r="51" spans="1:16" x14ac:dyDescent="0.2">
      <c r="A51" s="15"/>
      <c r="B51" s="8"/>
      <c r="C51" s="16"/>
      <c r="D51" s="8"/>
      <c r="E51" s="17"/>
      <c r="F51" s="18"/>
      <c r="G51" s="8"/>
      <c r="H51" s="16"/>
      <c r="I51" s="16"/>
      <c r="J51" s="17"/>
      <c r="K51" s="18"/>
      <c r="L51" s="8"/>
      <c r="M51" s="8"/>
      <c r="N51" s="16"/>
      <c r="O51" s="17"/>
      <c r="P51" s="18"/>
    </row>
    <row r="52" spans="1:16" x14ac:dyDescent="0.2">
      <c r="A52" s="15"/>
      <c r="B52" s="8"/>
      <c r="C52" s="16"/>
      <c r="D52" s="8"/>
      <c r="E52" s="17"/>
      <c r="F52" s="18"/>
      <c r="G52" s="8"/>
      <c r="H52" s="16"/>
      <c r="I52" s="16"/>
      <c r="J52" s="17"/>
      <c r="K52" s="18"/>
      <c r="L52" s="8"/>
      <c r="M52" s="8"/>
      <c r="N52" s="16"/>
      <c r="O52" s="17"/>
      <c r="P52" s="18"/>
    </row>
    <row r="53" spans="1:16" x14ac:dyDescent="0.2">
      <c r="A53" s="15"/>
      <c r="B53" s="8"/>
      <c r="C53" s="16"/>
      <c r="D53" s="8"/>
      <c r="E53" s="17"/>
      <c r="F53" s="18"/>
      <c r="G53" s="8"/>
      <c r="H53" s="16"/>
      <c r="I53" s="16"/>
      <c r="J53" s="17"/>
      <c r="K53" s="18"/>
      <c r="L53" s="8"/>
      <c r="M53" s="8"/>
      <c r="N53" s="16"/>
      <c r="O53" s="17"/>
      <c r="P53" s="18"/>
    </row>
    <row r="54" spans="1:16" x14ac:dyDescent="0.2">
      <c r="A54" s="15"/>
      <c r="B54" s="8"/>
      <c r="C54" s="16"/>
      <c r="D54" s="8"/>
      <c r="E54" s="17"/>
      <c r="F54" s="18"/>
      <c r="G54" s="8"/>
      <c r="H54" s="16"/>
      <c r="I54" s="16"/>
      <c r="J54" s="17"/>
      <c r="K54" s="18"/>
      <c r="L54" s="8"/>
      <c r="M54" s="8"/>
      <c r="N54" s="16"/>
      <c r="O54" s="17"/>
      <c r="P54" s="18"/>
    </row>
    <row r="55" spans="1:16" x14ac:dyDescent="0.2">
      <c r="A55" s="15"/>
      <c r="B55" s="8"/>
      <c r="C55" s="16"/>
      <c r="D55" s="8"/>
      <c r="E55" s="17"/>
      <c r="F55" s="18"/>
      <c r="G55" s="8"/>
      <c r="H55" s="16"/>
      <c r="I55" s="16"/>
      <c r="J55" s="17"/>
      <c r="K55" s="18"/>
      <c r="L55" s="8"/>
      <c r="M55" s="8"/>
      <c r="N55" s="16"/>
      <c r="O55" s="17"/>
      <c r="P55" s="18"/>
    </row>
    <row r="56" spans="1:16" x14ac:dyDescent="0.2">
      <c r="A56" s="15"/>
      <c r="B56" s="8"/>
      <c r="C56" s="16"/>
      <c r="D56" s="8"/>
      <c r="E56" s="17"/>
      <c r="F56" s="18"/>
      <c r="G56" s="8"/>
      <c r="H56" s="16"/>
      <c r="I56" s="16"/>
      <c r="J56" s="17"/>
      <c r="K56" s="18"/>
      <c r="L56" s="8"/>
      <c r="M56" s="8"/>
      <c r="N56" s="16"/>
      <c r="O56" s="17"/>
      <c r="P56" s="18"/>
    </row>
    <row r="57" spans="1:16" x14ac:dyDescent="0.2">
      <c r="A57" s="15"/>
      <c r="B57" s="8"/>
      <c r="C57" s="16"/>
      <c r="D57" s="8"/>
      <c r="E57" s="17"/>
      <c r="F57" s="18"/>
      <c r="G57" s="8"/>
      <c r="H57" s="16"/>
      <c r="I57" s="16"/>
      <c r="J57" s="17"/>
      <c r="K57" s="18"/>
      <c r="L57" s="8"/>
      <c r="M57" s="8"/>
      <c r="N57" s="16"/>
      <c r="O57" s="17"/>
      <c r="P57" s="18"/>
    </row>
    <row r="58" spans="1:16" x14ac:dyDescent="0.2">
      <c r="A58" s="15"/>
      <c r="B58" s="8"/>
      <c r="C58" s="16"/>
      <c r="D58" s="8"/>
      <c r="E58" s="17"/>
      <c r="F58" s="18"/>
      <c r="G58" s="8"/>
      <c r="H58" s="16"/>
      <c r="I58" s="16"/>
      <c r="J58" s="17"/>
      <c r="K58" s="18"/>
      <c r="L58" s="8"/>
      <c r="M58" s="8"/>
      <c r="N58" s="16"/>
      <c r="O58" s="17"/>
      <c r="P58" s="18"/>
    </row>
    <row r="59" spans="1:16" x14ac:dyDescent="0.2">
      <c r="A59" s="15"/>
      <c r="B59" s="8"/>
      <c r="C59" s="16"/>
      <c r="D59" s="8"/>
      <c r="E59" s="17"/>
      <c r="F59" s="18"/>
      <c r="G59" s="8"/>
      <c r="H59" s="16"/>
      <c r="I59" s="16"/>
      <c r="J59" s="17"/>
      <c r="K59" s="18"/>
      <c r="L59" s="8"/>
      <c r="M59" s="8"/>
      <c r="N59" s="16"/>
      <c r="O59" s="17"/>
      <c r="P59" s="18"/>
    </row>
    <row r="60" spans="1:16" x14ac:dyDescent="0.2">
      <c r="A60" s="15"/>
      <c r="B60" s="8"/>
      <c r="C60" s="16"/>
      <c r="D60" s="8"/>
      <c r="E60" s="17"/>
      <c r="F60" s="18"/>
      <c r="G60" s="8"/>
      <c r="H60" s="16"/>
      <c r="I60" s="16"/>
      <c r="J60" s="17"/>
      <c r="K60" s="18"/>
      <c r="L60" s="8"/>
      <c r="M60" s="8"/>
      <c r="N60" s="16"/>
      <c r="O60" s="17"/>
      <c r="P60" s="18"/>
    </row>
    <row r="61" spans="1:16" x14ac:dyDescent="0.2">
      <c r="A61" s="15"/>
      <c r="B61" s="8"/>
      <c r="C61" s="16"/>
      <c r="D61" s="8"/>
      <c r="E61" s="17"/>
      <c r="F61" s="18"/>
      <c r="G61" s="8"/>
      <c r="H61" s="16"/>
      <c r="I61" s="16"/>
      <c r="J61" s="17"/>
      <c r="K61" s="18"/>
      <c r="L61" s="8"/>
      <c r="M61" s="8"/>
      <c r="N61" s="16"/>
      <c r="O61" s="17"/>
      <c r="P61" s="18"/>
    </row>
    <row r="62" spans="1:16" x14ac:dyDescent="0.2">
      <c r="A62" s="15"/>
      <c r="B62" s="8"/>
      <c r="C62" s="16"/>
      <c r="D62" s="8"/>
      <c r="E62" s="17"/>
      <c r="F62" s="18"/>
      <c r="G62" s="8"/>
      <c r="H62" s="16"/>
      <c r="I62" s="16"/>
      <c r="J62" s="17"/>
      <c r="K62" s="18"/>
      <c r="L62" s="8"/>
      <c r="M62" s="8"/>
      <c r="N62" s="16"/>
      <c r="O62" s="17"/>
      <c r="P62" s="18"/>
    </row>
    <row r="63" spans="1:16" x14ac:dyDescent="0.2">
      <c r="A63" s="15"/>
      <c r="B63" s="8"/>
      <c r="C63" s="16"/>
      <c r="D63" s="8"/>
      <c r="E63" s="17"/>
      <c r="F63" s="18"/>
      <c r="G63" s="8"/>
      <c r="H63" s="16"/>
      <c r="I63" s="16"/>
      <c r="J63" s="17"/>
      <c r="K63" s="18"/>
      <c r="L63" s="8"/>
      <c r="M63" s="8"/>
      <c r="N63" s="16"/>
      <c r="O63" s="17"/>
      <c r="P63" s="18"/>
    </row>
    <row r="64" spans="1:16" x14ac:dyDescent="0.2">
      <c r="A64" s="15"/>
      <c r="B64" s="8"/>
      <c r="C64" s="16"/>
      <c r="D64" s="8"/>
      <c r="E64" s="17"/>
      <c r="F64" s="18"/>
      <c r="G64" s="8"/>
      <c r="H64" s="16"/>
      <c r="I64" s="16"/>
      <c r="J64" s="17"/>
      <c r="K64" s="18"/>
      <c r="L64" s="8"/>
      <c r="M64" s="8"/>
      <c r="N64" s="16"/>
      <c r="O64" s="17"/>
      <c r="P64" s="18"/>
    </row>
    <row r="65" spans="1:16" x14ac:dyDescent="0.2">
      <c r="A65" s="15"/>
      <c r="B65" s="8"/>
      <c r="C65" s="16"/>
      <c r="D65" s="8"/>
      <c r="E65" s="17"/>
      <c r="F65" s="18"/>
      <c r="G65" s="8"/>
      <c r="H65" s="16"/>
      <c r="I65" s="16"/>
      <c r="J65" s="17"/>
      <c r="K65" s="18"/>
      <c r="L65" s="8"/>
      <c r="M65" s="8"/>
      <c r="N65" s="16"/>
      <c r="O65" s="17"/>
      <c r="P65" s="18"/>
    </row>
    <row r="66" spans="1:16" x14ac:dyDescent="0.2">
      <c r="A66" s="15"/>
      <c r="B66" s="8"/>
      <c r="C66" s="16"/>
      <c r="D66" s="8"/>
      <c r="E66" s="17"/>
      <c r="F66" s="18"/>
      <c r="G66" s="8"/>
      <c r="H66" s="16"/>
      <c r="I66" s="16"/>
      <c r="J66" s="17"/>
      <c r="K66" s="18"/>
      <c r="L66" s="8"/>
      <c r="M66" s="8"/>
      <c r="N66" s="16"/>
      <c r="O66" s="17"/>
      <c r="P66" s="18"/>
    </row>
    <row r="67" spans="1:16" x14ac:dyDescent="0.2">
      <c r="A67" s="15"/>
      <c r="B67" s="8"/>
      <c r="C67" s="16"/>
      <c r="D67" s="8"/>
      <c r="E67" s="17"/>
      <c r="F67" s="18"/>
      <c r="G67" s="8"/>
      <c r="H67" s="16"/>
      <c r="I67" s="16"/>
      <c r="J67" s="17"/>
      <c r="K67" s="18"/>
      <c r="L67" s="8"/>
      <c r="M67" s="8"/>
      <c r="N67" s="16"/>
      <c r="O67" s="17"/>
      <c r="P67" s="18"/>
    </row>
    <row r="68" spans="1:16" x14ac:dyDescent="0.2">
      <c r="A68" s="15"/>
      <c r="B68" s="8"/>
      <c r="C68" s="16"/>
      <c r="D68" s="8"/>
      <c r="E68" s="17"/>
      <c r="F68" s="18"/>
      <c r="G68" s="8"/>
      <c r="H68" s="16"/>
      <c r="I68" s="16"/>
      <c r="J68" s="17"/>
      <c r="K68" s="18"/>
      <c r="L68" s="8"/>
      <c r="M68" s="8"/>
      <c r="N68" s="16"/>
      <c r="O68" s="17"/>
      <c r="P68" s="18"/>
    </row>
    <row r="69" spans="1:16" x14ac:dyDescent="0.2">
      <c r="A69" s="15"/>
      <c r="B69" s="8"/>
      <c r="C69" s="16"/>
      <c r="D69" s="8"/>
      <c r="E69" s="17"/>
      <c r="F69" s="18"/>
      <c r="G69" s="8"/>
      <c r="H69" s="16"/>
      <c r="I69" s="16"/>
      <c r="J69" s="17"/>
      <c r="K69" s="18"/>
      <c r="L69" s="8"/>
      <c r="M69" s="8"/>
      <c r="N69" s="16"/>
      <c r="O69" s="17"/>
      <c r="P69" s="18"/>
    </row>
    <row r="70" spans="1:16" x14ac:dyDescent="0.2">
      <c r="A70" s="15"/>
      <c r="B70" s="8"/>
      <c r="C70" s="16"/>
      <c r="D70" s="8"/>
      <c r="E70" s="17"/>
      <c r="F70" s="18"/>
      <c r="G70" s="8"/>
      <c r="H70" s="16"/>
      <c r="I70" s="16"/>
      <c r="J70" s="17"/>
      <c r="K70" s="18"/>
      <c r="L70" s="8"/>
      <c r="M70" s="8"/>
      <c r="N70" s="16"/>
      <c r="O70" s="17"/>
      <c r="P70" s="18"/>
    </row>
    <row r="71" spans="1:16" x14ac:dyDescent="0.2">
      <c r="A71" s="15"/>
      <c r="B71" s="8"/>
      <c r="C71" s="16"/>
      <c r="D71" s="8"/>
      <c r="E71" s="17"/>
      <c r="F71" s="18"/>
      <c r="G71" s="8"/>
      <c r="H71" s="16"/>
      <c r="I71" s="16"/>
      <c r="J71" s="17"/>
      <c r="K71" s="18"/>
      <c r="L71" s="8"/>
      <c r="M71" s="8"/>
      <c r="N71" s="16"/>
      <c r="O71" s="17"/>
      <c r="P71" s="18"/>
    </row>
    <row r="72" spans="1:16" x14ac:dyDescent="0.2">
      <c r="A72" s="15"/>
      <c r="B72" s="8"/>
      <c r="C72" s="16"/>
      <c r="D72" s="8"/>
      <c r="E72" s="17"/>
      <c r="F72" s="18"/>
      <c r="G72" s="8"/>
      <c r="H72" s="16"/>
      <c r="I72" s="16"/>
      <c r="J72" s="17"/>
      <c r="K72" s="18"/>
      <c r="L72" s="8"/>
      <c r="M72" s="8"/>
      <c r="N72" s="16"/>
      <c r="O72" s="17"/>
      <c r="P72" s="18"/>
    </row>
    <row r="73" spans="1:16" x14ac:dyDescent="0.2">
      <c r="A73" s="15"/>
      <c r="B73" s="8"/>
      <c r="C73" s="16"/>
      <c r="D73" s="8"/>
      <c r="E73" s="17"/>
      <c r="F73" s="18"/>
      <c r="G73" s="8"/>
      <c r="H73" s="16"/>
      <c r="I73" s="16"/>
      <c r="J73" s="17"/>
      <c r="K73" s="18"/>
      <c r="L73" s="8"/>
      <c r="M73" s="8"/>
      <c r="N73" s="16"/>
      <c r="O73" s="17"/>
      <c r="P73" s="18"/>
    </row>
    <row r="74" spans="1:16" x14ac:dyDescent="0.2">
      <c r="A74" s="15"/>
      <c r="B74" s="8"/>
      <c r="C74" s="16"/>
      <c r="D74" s="8"/>
      <c r="E74" s="17"/>
      <c r="F74" s="18"/>
      <c r="G74" s="8"/>
      <c r="H74" s="16"/>
      <c r="I74" s="16"/>
      <c r="J74" s="17"/>
      <c r="K74" s="18"/>
      <c r="L74" s="8"/>
      <c r="M74" s="8"/>
      <c r="N74" s="16"/>
      <c r="O74" s="17"/>
      <c r="P74" s="18"/>
    </row>
    <row r="75" spans="1:16" x14ac:dyDescent="0.2">
      <c r="A75" s="15"/>
      <c r="B75" s="8"/>
      <c r="C75" s="16"/>
      <c r="D75" s="8"/>
      <c r="E75" s="17"/>
      <c r="F75" s="18"/>
      <c r="G75" s="8"/>
      <c r="H75" s="16"/>
      <c r="I75" s="16"/>
      <c r="J75" s="17"/>
      <c r="K75" s="18"/>
      <c r="L75" s="8"/>
      <c r="M75" s="8"/>
      <c r="N75" s="16"/>
      <c r="O75" s="17"/>
      <c r="P75" s="18"/>
    </row>
    <row r="77" spans="1:16" x14ac:dyDescent="0.2">
      <c r="G77" s="8"/>
    </row>
    <row r="78" spans="1:16" x14ac:dyDescent="0.2">
      <c r="G78" s="8"/>
    </row>
    <row r="79" spans="1:16" x14ac:dyDescent="0.2">
      <c r="G79" s="8"/>
    </row>
    <row r="80" spans="1:16" x14ac:dyDescent="0.2">
      <c r="G80" s="8"/>
    </row>
    <row r="81" spans="7:7" x14ac:dyDescent="0.2">
      <c r="G81" s="8"/>
    </row>
    <row r="82" spans="7:7" x14ac:dyDescent="0.2">
      <c r="G82" s="8"/>
    </row>
    <row r="83" spans="7:7" x14ac:dyDescent="0.2">
      <c r="G83" s="8"/>
    </row>
    <row r="84" spans="7:7" x14ac:dyDescent="0.2">
      <c r="G84" s="8"/>
    </row>
    <row r="85" spans="7:7" x14ac:dyDescent="0.2">
      <c r="G85" s="8"/>
    </row>
    <row r="86" spans="7:7" x14ac:dyDescent="0.2">
      <c r="G86" s="8"/>
    </row>
    <row r="87" spans="7:7" x14ac:dyDescent="0.2">
      <c r="G87" s="8"/>
    </row>
    <row r="88" spans="7:7" x14ac:dyDescent="0.2">
      <c r="G88" s="8"/>
    </row>
  </sheetData>
  <mergeCells count="45">
    <mergeCell ref="K7:K9"/>
    <mergeCell ref="L2:P2"/>
    <mergeCell ref="B2:F2"/>
    <mergeCell ref="G2:K2"/>
    <mergeCell ref="E4:E6"/>
    <mergeCell ref="F4:F6"/>
    <mergeCell ref="J4:J6"/>
    <mergeCell ref="K4:K6"/>
    <mergeCell ref="O4:O6"/>
    <mergeCell ref="P4:P6"/>
    <mergeCell ref="O7:O9"/>
    <mergeCell ref="P7:P9"/>
    <mergeCell ref="A4:A6"/>
    <mergeCell ref="A10:A12"/>
    <mergeCell ref="A13:A15"/>
    <mergeCell ref="F10:F12"/>
    <mergeCell ref="J10:J12"/>
    <mergeCell ref="A7:A9"/>
    <mergeCell ref="E7:E9"/>
    <mergeCell ref="F7:F9"/>
    <mergeCell ref="J7:J9"/>
    <mergeCell ref="K10:K12"/>
    <mergeCell ref="O10:O12"/>
    <mergeCell ref="P10:P12"/>
    <mergeCell ref="F13:F15"/>
    <mergeCell ref="J13:J15"/>
    <mergeCell ref="K13:K15"/>
    <mergeCell ref="O13:O15"/>
    <mergeCell ref="P13:P15"/>
    <mergeCell ref="A16:A18"/>
    <mergeCell ref="A19:A21"/>
    <mergeCell ref="E10:E12"/>
    <mergeCell ref="E13:E15"/>
    <mergeCell ref="E16:E18"/>
    <mergeCell ref="O16:O18"/>
    <mergeCell ref="P16:P18"/>
    <mergeCell ref="E19:E21"/>
    <mergeCell ref="F19:F21"/>
    <mergeCell ref="J19:J21"/>
    <mergeCell ref="K19:K21"/>
    <mergeCell ref="O19:O21"/>
    <mergeCell ref="P19:P21"/>
    <mergeCell ref="F16:F18"/>
    <mergeCell ref="J16:J18"/>
    <mergeCell ref="K16:K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26B4C-C121-BA42-B8D7-82AAB94576F8}">
  <dimension ref="A2:Q88"/>
  <sheetViews>
    <sheetView workbookViewId="0">
      <selection activeCell="I31" sqref="I31"/>
    </sheetView>
  </sheetViews>
  <sheetFormatPr baseColWidth="10" defaultRowHeight="16" x14ac:dyDescent="0.2"/>
  <cols>
    <col min="1" max="1" width="13" style="1" bestFit="1" customWidth="1"/>
    <col min="2" max="2" width="11.6640625" bestFit="1" customWidth="1"/>
    <col min="3" max="3" width="16.5" bestFit="1" customWidth="1"/>
    <col min="4" max="4" width="21.1640625" bestFit="1" customWidth="1"/>
    <col min="5" max="5" width="13.1640625" style="6" bestFit="1" customWidth="1"/>
    <col min="6" max="6" width="10.83203125" style="7"/>
    <col min="7" max="7" width="11.6640625" bestFit="1" customWidth="1"/>
    <col min="8" max="8" width="16.5" bestFit="1" customWidth="1"/>
    <col min="9" max="9" width="21.1640625" bestFit="1" customWidth="1"/>
    <col min="10" max="10" width="13.1640625" style="6" bestFit="1" customWidth="1"/>
    <col min="11" max="11" width="10.83203125" style="7"/>
    <col min="12" max="12" width="11.6640625" bestFit="1" customWidth="1"/>
    <col min="13" max="13" width="16.5" bestFit="1" customWidth="1"/>
    <col min="14" max="14" width="21.1640625" bestFit="1" customWidth="1"/>
    <col min="15" max="15" width="13.1640625" style="6" bestFit="1" customWidth="1"/>
    <col min="16" max="16" width="10.83203125" style="7"/>
  </cols>
  <sheetData>
    <row r="2" spans="1:16" x14ac:dyDescent="0.2">
      <c r="B2" s="59" t="s">
        <v>2</v>
      </c>
      <c r="C2" s="59"/>
      <c r="D2" s="59"/>
      <c r="E2" s="59"/>
      <c r="F2" s="59"/>
      <c r="G2" s="60" t="s">
        <v>3</v>
      </c>
      <c r="H2" s="60"/>
      <c r="I2" s="60"/>
      <c r="J2" s="60"/>
      <c r="K2" s="60"/>
      <c r="L2" s="58" t="s">
        <v>4</v>
      </c>
      <c r="M2" s="58"/>
      <c r="N2" s="58"/>
      <c r="O2" s="58"/>
      <c r="P2" s="58"/>
    </row>
    <row r="3" spans="1:16" x14ac:dyDescent="0.2">
      <c r="A3" s="3" t="s">
        <v>0</v>
      </c>
      <c r="B3" s="3" t="s">
        <v>9</v>
      </c>
      <c r="C3" s="3" t="s">
        <v>10</v>
      </c>
      <c r="D3" s="3" t="s">
        <v>11</v>
      </c>
      <c r="E3" s="5" t="s">
        <v>12</v>
      </c>
      <c r="F3" s="4" t="s">
        <v>1</v>
      </c>
      <c r="G3" s="3" t="s">
        <v>9</v>
      </c>
      <c r="H3" s="3" t="s">
        <v>10</v>
      </c>
      <c r="I3" s="3" t="s">
        <v>11</v>
      </c>
      <c r="J3" s="5" t="s">
        <v>12</v>
      </c>
      <c r="K3" s="4" t="s">
        <v>1</v>
      </c>
      <c r="L3" s="3" t="s">
        <v>9</v>
      </c>
      <c r="M3" s="3" t="s">
        <v>10</v>
      </c>
      <c r="N3" s="3" t="s">
        <v>11</v>
      </c>
      <c r="O3" s="5" t="s">
        <v>12</v>
      </c>
      <c r="P3" s="4" t="s">
        <v>1</v>
      </c>
    </row>
    <row r="4" spans="1:16" x14ac:dyDescent="0.2">
      <c r="A4" s="43">
        <f>10^4</f>
        <v>10000</v>
      </c>
      <c r="B4" s="19">
        <v>262.44400000000002</v>
      </c>
      <c r="C4" s="19">
        <v>212.86799999999999</v>
      </c>
      <c r="D4" s="2">
        <f>B4-C4</f>
        <v>49.576000000000022</v>
      </c>
      <c r="E4" s="23">
        <f>AVERAGE(D4:D6)</f>
        <v>33.050666666666672</v>
      </c>
      <c r="F4" s="26">
        <f>STDEV(D4:D6)</f>
        <v>14.467382013803796</v>
      </c>
      <c r="G4" s="19">
        <v>21245.675999999999</v>
      </c>
      <c r="H4" s="19">
        <v>561.43200000000002</v>
      </c>
      <c r="I4" s="19">
        <f>G4-H4</f>
        <v>20684.243999999999</v>
      </c>
      <c r="J4" s="61">
        <f>AVERAGE(I4:I6)</f>
        <v>18024.824666666667</v>
      </c>
      <c r="K4" s="26">
        <f>STDEV(I4:I6)</f>
        <v>3533.2972401336715</v>
      </c>
      <c r="L4" s="19">
        <v>245.27699999999999</v>
      </c>
      <c r="M4" s="19">
        <v>205.28200000000001</v>
      </c>
      <c r="N4" s="19">
        <f>L4-M4</f>
        <v>39.994999999999976</v>
      </c>
      <c r="O4" s="23">
        <f>AVERAGE(N4:N6)</f>
        <v>50.645333333333326</v>
      </c>
      <c r="P4" s="26">
        <f>STDEV(N4:N6)</f>
        <v>17.447725076162026</v>
      </c>
    </row>
    <row r="5" spans="1:16" x14ac:dyDescent="0.2">
      <c r="A5" s="44"/>
      <c r="B5" s="19">
        <v>257.786</v>
      </c>
      <c r="C5" s="19">
        <v>235.11699999999999</v>
      </c>
      <c r="D5" s="2">
        <f t="shared" ref="D5:D6" si="0">B5-C5</f>
        <v>22.669000000000011</v>
      </c>
      <c r="E5" s="24"/>
      <c r="F5" s="27"/>
      <c r="G5" s="19">
        <v>19668.906999999999</v>
      </c>
      <c r="H5" s="19">
        <v>294.27600000000001</v>
      </c>
      <c r="I5" s="19">
        <f t="shared" ref="I5:I21" si="1">G5-H5</f>
        <v>19374.630999999998</v>
      </c>
      <c r="J5" s="62"/>
      <c r="K5" s="27"/>
      <c r="L5" s="19">
        <v>246.87299999999999</v>
      </c>
      <c r="M5" s="19">
        <v>205.71299999999999</v>
      </c>
      <c r="N5" s="19">
        <f t="shared" ref="N5:N21" si="2">L5-M5</f>
        <v>41.16</v>
      </c>
      <c r="O5" s="24"/>
      <c r="P5" s="27"/>
    </row>
    <row r="6" spans="1:16" x14ac:dyDescent="0.2">
      <c r="A6" s="45"/>
      <c r="B6" s="19">
        <v>264.66399999999999</v>
      </c>
      <c r="C6" s="19">
        <v>237.75700000000001</v>
      </c>
      <c r="D6" s="2">
        <f t="shared" si="0"/>
        <v>26.906999999999982</v>
      </c>
      <c r="E6" s="25"/>
      <c r="F6" s="28"/>
      <c r="G6" s="19">
        <v>14446.111999999999</v>
      </c>
      <c r="H6" s="19">
        <v>430.51299999999998</v>
      </c>
      <c r="I6" s="19">
        <f>G6-H6</f>
        <v>14015.598999999998</v>
      </c>
      <c r="J6" s="63"/>
      <c r="K6" s="28"/>
      <c r="L6" s="19">
        <v>276.53100000000001</v>
      </c>
      <c r="M6" s="19">
        <v>205.75</v>
      </c>
      <c r="N6" s="19">
        <f t="shared" si="2"/>
        <v>70.781000000000006</v>
      </c>
      <c r="O6" s="25"/>
      <c r="P6" s="28"/>
    </row>
    <row r="7" spans="1:16" x14ac:dyDescent="0.2">
      <c r="A7" s="52">
        <f>10^3</f>
        <v>1000</v>
      </c>
      <c r="B7" s="19">
        <v>227.88499999999999</v>
      </c>
      <c r="C7" s="19">
        <v>214.232</v>
      </c>
      <c r="D7" s="2">
        <f>B7-C7</f>
        <v>13.652999999999992</v>
      </c>
      <c r="E7" s="23">
        <f>AVERAGE(D7:D9)</f>
        <v>10.583666666666659</v>
      </c>
      <c r="F7" s="26">
        <f>STDEV(D7:D9)</f>
        <v>3.3349364811542226</v>
      </c>
      <c r="G7" s="19">
        <v>6981.5349999999999</v>
      </c>
      <c r="H7" s="19">
        <v>404.577</v>
      </c>
      <c r="I7" s="19">
        <f t="shared" si="1"/>
        <v>6576.9579999999996</v>
      </c>
      <c r="J7" s="55">
        <f>AVERAGE(I7:I9)</f>
        <v>5743.5956666666671</v>
      </c>
      <c r="K7" s="26">
        <f>STDEV(I7:I9)</f>
        <v>2114.2004067661919</v>
      </c>
      <c r="L7" s="19">
        <v>236.26599999999999</v>
      </c>
      <c r="M7" s="19">
        <v>218.98699999999999</v>
      </c>
      <c r="N7" s="19">
        <f t="shared" si="2"/>
        <v>17.278999999999996</v>
      </c>
      <c r="O7" s="23">
        <f>AVERAGE(N7:N9)</f>
        <v>20.338333333333338</v>
      </c>
      <c r="P7" s="26">
        <f>STDEV(N7:N9)</f>
        <v>4.9236308079844173</v>
      </c>
    </row>
    <row r="8" spans="1:16" x14ac:dyDescent="0.2">
      <c r="A8" s="53"/>
      <c r="B8" s="19">
        <v>220.91499999999999</v>
      </c>
      <c r="C8" s="19">
        <v>213.88</v>
      </c>
      <c r="D8" s="2">
        <f t="shared" ref="D8:D21" si="3">B8-C8</f>
        <v>7.0349999999999966</v>
      </c>
      <c r="E8" s="24"/>
      <c r="F8" s="27"/>
      <c r="G8" s="19">
        <v>7709.7920000000004</v>
      </c>
      <c r="H8" s="19">
        <v>395.67500000000001</v>
      </c>
      <c r="I8" s="19">
        <f>G8-H8</f>
        <v>7314.1170000000002</v>
      </c>
      <c r="J8" s="56"/>
      <c r="K8" s="27"/>
      <c r="L8" s="19">
        <v>233.31800000000001</v>
      </c>
      <c r="M8" s="19">
        <v>215.6</v>
      </c>
      <c r="N8" s="19">
        <f t="shared" si="2"/>
        <v>17.718000000000018</v>
      </c>
      <c r="O8" s="24"/>
      <c r="P8" s="27"/>
    </row>
    <row r="9" spans="1:16" x14ac:dyDescent="0.2">
      <c r="A9" s="54"/>
      <c r="B9" s="19">
        <v>221.161</v>
      </c>
      <c r="C9" s="19">
        <v>210.09800000000001</v>
      </c>
      <c r="D9" s="2">
        <f t="shared" si="3"/>
        <v>11.062999999999988</v>
      </c>
      <c r="E9" s="25"/>
      <c r="F9" s="28"/>
      <c r="G9" s="19">
        <v>3745.0970000000002</v>
      </c>
      <c r="H9" s="19">
        <v>405.38499999999999</v>
      </c>
      <c r="I9" s="19">
        <f t="shared" si="1"/>
        <v>3339.7120000000004</v>
      </c>
      <c r="J9" s="57"/>
      <c r="K9" s="28"/>
      <c r="L9" s="19">
        <v>246.09700000000001</v>
      </c>
      <c r="M9" s="19">
        <v>220.07900000000001</v>
      </c>
      <c r="N9" s="19">
        <f t="shared" si="2"/>
        <v>26.018000000000001</v>
      </c>
      <c r="O9" s="25"/>
      <c r="P9" s="28"/>
    </row>
    <row r="10" spans="1:16" x14ac:dyDescent="0.2">
      <c r="A10" s="46">
        <f>3*10^2</f>
        <v>300</v>
      </c>
      <c r="B10" s="19">
        <v>231.982</v>
      </c>
      <c r="C10" s="19">
        <v>219.959</v>
      </c>
      <c r="D10" s="2">
        <f t="shared" si="3"/>
        <v>12.022999999999996</v>
      </c>
      <c r="E10" s="23">
        <f>AVERAGE(D10:D12)</f>
        <v>15.312333333333328</v>
      </c>
      <c r="F10" s="26">
        <f>STDEV(D10:D12)</f>
        <v>2.9010664131200641</v>
      </c>
      <c r="G10" s="19">
        <v>986.68799999999999</v>
      </c>
      <c r="H10" s="19">
        <v>333.82499999999999</v>
      </c>
      <c r="I10" s="19">
        <f t="shared" si="1"/>
        <v>652.86300000000006</v>
      </c>
      <c r="J10" s="34">
        <f>AVERAGE(I10:I12)</f>
        <v>1351.1183333333333</v>
      </c>
      <c r="K10" s="26">
        <f>STDEV(I10:I12)</f>
        <v>637.52555920553743</v>
      </c>
      <c r="L10" s="19">
        <v>245.33600000000001</v>
      </c>
      <c r="M10" s="19">
        <v>225.279</v>
      </c>
      <c r="N10" s="19">
        <f t="shared" si="2"/>
        <v>20.057000000000016</v>
      </c>
      <c r="O10" s="23">
        <f>AVERAGE(N10:N12)</f>
        <v>19.890666666666664</v>
      </c>
      <c r="P10" s="26">
        <f>STDEV(N10:N12)</f>
        <v>4.8026607555951184</v>
      </c>
    </row>
    <row r="11" spans="1:16" x14ac:dyDescent="0.2">
      <c r="A11" s="47"/>
      <c r="B11" s="19">
        <v>236.499</v>
      </c>
      <c r="C11" s="19">
        <v>220.09100000000001</v>
      </c>
      <c r="D11" s="2">
        <f t="shared" si="3"/>
        <v>16.407999999999987</v>
      </c>
      <c r="E11" s="24"/>
      <c r="F11" s="27"/>
      <c r="G11" s="19">
        <v>1828.5909999999999</v>
      </c>
      <c r="H11" s="19">
        <v>330.25700000000001</v>
      </c>
      <c r="I11" s="19">
        <f t="shared" si="1"/>
        <v>1498.3339999999998</v>
      </c>
      <c r="J11" s="35"/>
      <c r="K11" s="27"/>
      <c r="L11" s="19">
        <v>248.755</v>
      </c>
      <c r="M11" s="19">
        <v>224.14699999999999</v>
      </c>
      <c r="N11" s="19">
        <f t="shared" si="2"/>
        <v>24.608000000000004</v>
      </c>
      <c r="O11" s="24"/>
      <c r="P11" s="27"/>
    </row>
    <row r="12" spans="1:16" x14ac:dyDescent="0.2">
      <c r="A12" s="48"/>
      <c r="B12" s="19">
        <v>231.83500000000001</v>
      </c>
      <c r="C12" s="19">
        <v>214.32900000000001</v>
      </c>
      <c r="D12" s="2">
        <f t="shared" si="3"/>
        <v>17.506</v>
      </c>
      <c r="E12" s="25"/>
      <c r="F12" s="28"/>
      <c r="G12" s="19">
        <v>2219.5459999999998</v>
      </c>
      <c r="H12" s="19">
        <v>317.38799999999998</v>
      </c>
      <c r="I12" s="19">
        <f t="shared" si="1"/>
        <v>1902.1579999999999</v>
      </c>
      <c r="J12" s="36"/>
      <c r="K12" s="28"/>
      <c r="L12" s="19">
        <v>239.59299999999999</v>
      </c>
      <c r="M12" s="19">
        <v>224.58600000000001</v>
      </c>
      <c r="N12" s="19">
        <f t="shared" si="2"/>
        <v>15.006999999999977</v>
      </c>
      <c r="O12" s="25"/>
      <c r="P12" s="28"/>
    </row>
    <row r="13" spans="1:16" x14ac:dyDescent="0.2">
      <c r="A13" s="49">
        <f>10^2</f>
        <v>100</v>
      </c>
      <c r="B13" s="19">
        <v>237.96199999999999</v>
      </c>
      <c r="C13" s="19">
        <v>214.98400000000001</v>
      </c>
      <c r="D13" s="2">
        <f t="shared" si="3"/>
        <v>22.97799999999998</v>
      </c>
      <c r="E13" s="23">
        <f>AVERAGE(D13:D15)</f>
        <v>16.428666666666647</v>
      </c>
      <c r="F13" s="26">
        <f>STDEV(D13:D15)</f>
        <v>5.7535624906081679</v>
      </c>
      <c r="G13" s="19">
        <v>1494.383</v>
      </c>
      <c r="H13" s="19">
        <v>252.63200000000001</v>
      </c>
      <c r="I13" s="19">
        <f t="shared" si="1"/>
        <v>1241.751</v>
      </c>
      <c r="J13" s="37">
        <f>AVERAGE(I13:I15)</f>
        <v>930.96966666666674</v>
      </c>
      <c r="K13" s="26">
        <f>STDEV(I13:I15)</f>
        <v>274.08056002812975</v>
      </c>
      <c r="L13" s="19">
        <v>242.298</v>
      </c>
      <c r="M13" s="19">
        <v>222.65799999999999</v>
      </c>
      <c r="N13" s="19">
        <f t="shared" si="2"/>
        <v>19.640000000000015</v>
      </c>
      <c r="O13" s="23">
        <f>AVERAGE(N13:N15)</f>
        <v>16.594666666666672</v>
      </c>
      <c r="P13" s="26">
        <f>STDEV(N13:N15)</f>
        <v>3.135595211970668</v>
      </c>
    </row>
    <row r="14" spans="1:16" x14ac:dyDescent="0.2">
      <c r="A14" s="50"/>
      <c r="B14" s="19">
        <v>231.08099999999999</v>
      </c>
      <c r="C14" s="19">
        <v>216.96100000000001</v>
      </c>
      <c r="D14" s="2">
        <f t="shared" si="3"/>
        <v>14.119999999999976</v>
      </c>
      <c r="E14" s="24"/>
      <c r="F14" s="27"/>
      <c r="G14" s="19">
        <v>1083.6030000000001</v>
      </c>
      <c r="H14" s="19">
        <v>256.24200000000002</v>
      </c>
      <c r="I14" s="19">
        <f t="shared" si="1"/>
        <v>827.3610000000001</v>
      </c>
      <c r="J14" s="38"/>
      <c r="K14" s="27"/>
      <c r="L14" s="19">
        <v>238.38300000000001</v>
      </c>
      <c r="M14" s="19">
        <v>225.00700000000001</v>
      </c>
      <c r="N14" s="19">
        <f t="shared" si="2"/>
        <v>13.376000000000005</v>
      </c>
      <c r="O14" s="24"/>
      <c r="P14" s="27"/>
    </row>
    <row r="15" spans="1:16" x14ac:dyDescent="0.2">
      <c r="A15" s="51"/>
      <c r="B15" s="19">
        <v>227.767</v>
      </c>
      <c r="C15" s="19">
        <v>215.57900000000001</v>
      </c>
      <c r="D15" s="2">
        <f t="shared" si="3"/>
        <v>12.187999999999988</v>
      </c>
      <c r="E15" s="25"/>
      <c r="F15" s="28"/>
      <c r="G15" s="19">
        <v>979.39800000000002</v>
      </c>
      <c r="H15" s="19">
        <v>255.601</v>
      </c>
      <c r="I15" s="19">
        <f t="shared" si="1"/>
        <v>723.79700000000003</v>
      </c>
      <c r="J15" s="39"/>
      <c r="K15" s="28"/>
      <c r="L15" s="19">
        <v>243.68799999999999</v>
      </c>
      <c r="M15" s="19">
        <v>226.92</v>
      </c>
      <c r="N15" s="19">
        <f t="shared" si="2"/>
        <v>16.768000000000001</v>
      </c>
      <c r="O15" s="25"/>
      <c r="P15" s="28"/>
    </row>
    <row r="16" spans="1:16" x14ac:dyDescent="0.2">
      <c r="A16" s="30">
        <f>10^1</f>
        <v>10</v>
      </c>
      <c r="B16" s="19">
        <v>237.53200000000001</v>
      </c>
      <c r="C16" s="19">
        <v>223.852</v>
      </c>
      <c r="D16" s="2">
        <f t="shared" si="3"/>
        <v>13.680000000000007</v>
      </c>
      <c r="E16" s="23">
        <f>AVERAGE(D16:D18)</f>
        <v>17.462000000000007</v>
      </c>
      <c r="F16" s="26">
        <f>STDEV(D16:D18)</f>
        <v>3.3257438265747461</v>
      </c>
      <c r="G16" s="19">
        <v>377.185</v>
      </c>
      <c r="H16" s="19">
        <v>251.45500000000001</v>
      </c>
      <c r="I16" s="19">
        <f t="shared" si="1"/>
        <v>125.72999999999999</v>
      </c>
      <c r="J16" s="40">
        <f>AVERAGE(I16:I18)</f>
        <v>131.95033333333333</v>
      </c>
      <c r="K16" s="26">
        <f>STDEV(I16:I18)</f>
        <v>49.885214766835759</v>
      </c>
      <c r="L16" s="19">
        <v>241.33099999999999</v>
      </c>
      <c r="M16" s="19">
        <v>219.30799999999999</v>
      </c>
      <c r="N16" s="19">
        <f t="shared" si="2"/>
        <v>22.022999999999996</v>
      </c>
      <c r="O16" s="23">
        <f>AVERAGE(N16:N18)</f>
        <v>18.831</v>
      </c>
      <c r="P16" s="26">
        <f>STDEV(N16:N18)</f>
        <v>3.4534834587702763</v>
      </c>
    </row>
    <row r="17" spans="1:17" x14ac:dyDescent="0.2">
      <c r="A17" s="31"/>
      <c r="B17" s="19">
        <v>241.215</v>
      </c>
      <c r="C17" s="19">
        <v>221.285</v>
      </c>
      <c r="D17" s="2">
        <f t="shared" si="3"/>
        <v>19.930000000000007</v>
      </c>
      <c r="E17" s="24"/>
      <c r="F17" s="27"/>
      <c r="G17" s="19">
        <v>329.78100000000001</v>
      </c>
      <c r="H17" s="19">
        <v>244.31399999999999</v>
      </c>
      <c r="I17" s="19">
        <f t="shared" si="1"/>
        <v>85.467000000000013</v>
      </c>
      <c r="J17" s="41"/>
      <c r="K17" s="27"/>
      <c r="L17" s="19">
        <v>233.69499999999999</v>
      </c>
      <c r="M17" s="19">
        <v>218.53</v>
      </c>
      <c r="N17" s="19">
        <f t="shared" si="2"/>
        <v>15.164999999999992</v>
      </c>
      <c r="O17" s="24"/>
      <c r="P17" s="27"/>
    </row>
    <row r="18" spans="1:17" x14ac:dyDescent="0.2">
      <c r="A18" s="32"/>
      <c r="B18" s="19">
        <v>234.49100000000001</v>
      </c>
      <c r="C18" s="19">
        <v>215.715</v>
      </c>
      <c r="D18" s="2">
        <f t="shared" si="3"/>
        <v>18.77600000000001</v>
      </c>
      <c r="E18" s="25"/>
      <c r="F18" s="28"/>
      <c r="G18" s="19">
        <v>435.16399999999999</v>
      </c>
      <c r="H18" s="19">
        <v>250.51</v>
      </c>
      <c r="I18" s="19">
        <f t="shared" si="1"/>
        <v>184.654</v>
      </c>
      <c r="J18" s="42"/>
      <c r="K18" s="28"/>
      <c r="L18" s="19">
        <v>232.76400000000001</v>
      </c>
      <c r="M18" s="19">
        <v>213.459</v>
      </c>
      <c r="N18" s="19">
        <f t="shared" si="2"/>
        <v>19.305000000000007</v>
      </c>
      <c r="O18" s="25"/>
      <c r="P18" s="28"/>
    </row>
    <row r="19" spans="1:17" x14ac:dyDescent="0.2">
      <c r="A19" s="33">
        <v>0</v>
      </c>
      <c r="B19" s="19">
        <v>250.249</v>
      </c>
      <c r="C19" s="19">
        <v>235.06200000000001</v>
      </c>
      <c r="D19" s="2">
        <f t="shared" si="3"/>
        <v>15.186999999999983</v>
      </c>
      <c r="E19" s="29">
        <f>AVERAGE(D19:D21)</f>
        <v>10.879666666666671</v>
      </c>
      <c r="F19" s="26">
        <f>STDEV(D19:D21)</f>
        <v>8.518204290420206</v>
      </c>
      <c r="G19" s="19">
        <v>369.53</v>
      </c>
      <c r="H19" s="19">
        <v>337.79599999999999</v>
      </c>
      <c r="I19" s="19">
        <f t="shared" si="1"/>
        <v>31.73399999999998</v>
      </c>
      <c r="J19" s="29">
        <f>AVERAGE(I19:I21)</f>
        <v>31.747333333333319</v>
      </c>
      <c r="K19" s="26">
        <f>STDEV(I19:I21)</f>
        <v>5.8590113784949578</v>
      </c>
      <c r="L19" s="19">
        <v>226.178</v>
      </c>
      <c r="M19" s="19">
        <v>224.03700000000001</v>
      </c>
      <c r="N19" s="19">
        <f t="shared" si="2"/>
        <v>2.1409999999999911</v>
      </c>
      <c r="O19" s="23">
        <f>AVERAGE(N19:N21)</f>
        <v>4.5386666666666713</v>
      </c>
      <c r="P19" s="26">
        <f>STDEV(N19:N21)</f>
        <v>2.9105264701310314</v>
      </c>
    </row>
    <row r="20" spans="1:17" x14ac:dyDescent="0.2">
      <c r="A20" s="33"/>
      <c r="B20" s="19">
        <v>256.33800000000002</v>
      </c>
      <c r="C20" s="19">
        <v>255.27</v>
      </c>
      <c r="D20" s="2">
        <f t="shared" si="3"/>
        <v>1.0680000000000121</v>
      </c>
      <c r="E20" s="29"/>
      <c r="F20" s="27"/>
      <c r="G20" s="19">
        <v>387.67200000000003</v>
      </c>
      <c r="H20" s="19">
        <v>350.05900000000003</v>
      </c>
      <c r="I20" s="19">
        <f t="shared" si="1"/>
        <v>37.613</v>
      </c>
      <c r="J20" s="29"/>
      <c r="K20" s="27"/>
      <c r="L20" s="19">
        <v>225.571</v>
      </c>
      <c r="M20" s="19">
        <v>221.87299999999999</v>
      </c>
      <c r="N20" s="19">
        <f t="shared" si="2"/>
        <v>3.6980000000000075</v>
      </c>
      <c r="O20" s="24"/>
      <c r="P20" s="27"/>
    </row>
    <row r="21" spans="1:17" x14ac:dyDescent="0.2">
      <c r="A21" s="33"/>
      <c r="B21" s="19">
        <v>279.07</v>
      </c>
      <c r="C21" s="19">
        <v>262.68599999999998</v>
      </c>
      <c r="D21" s="2">
        <f t="shared" si="3"/>
        <v>16.384000000000015</v>
      </c>
      <c r="E21" s="29"/>
      <c r="F21" s="28"/>
      <c r="G21" s="19">
        <v>339.88299999999998</v>
      </c>
      <c r="H21" s="19">
        <v>313.988</v>
      </c>
      <c r="I21" s="19">
        <f t="shared" si="1"/>
        <v>25.894999999999982</v>
      </c>
      <c r="J21" s="29"/>
      <c r="K21" s="28"/>
      <c r="L21" s="19">
        <v>224.87200000000001</v>
      </c>
      <c r="M21" s="19">
        <v>217.095</v>
      </c>
      <c r="N21" s="19">
        <f t="shared" si="2"/>
        <v>7.7770000000000152</v>
      </c>
      <c r="O21" s="25"/>
      <c r="P21" s="28"/>
    </row>
    <row r="22" spans="1:17" x14ac:dyDescent="0.2">
      <c r="A22" s="15"/>
      <c r="B22" s="8"/>
      <c r="C22" s="16"/>
      <c r="D22" s="8"/>
      <c r="E22" s="17"/>
      <c r="F22" s="18"/>
      <c r="G22" s="8"/>
      <c r="H22" s="16"/>
      <c r="I22" s="16"/>
      <c r="J22" s="17"/>
      <c r="K22" s="18"/>
      <c r="L22" s="8"/>
      <c r="M22" s="8"/>
      <c r="N22" s="16"/>
      <c r="O22" s="17"/>
      <c r="P22" s="18"/>
    </row>
    <row r="23" spans="1:17" x14ac:dyDescent="0.2">
      <c r="A23" s="15"/>
      <c r="B23" s="8"/>
      <c r="C23" s="16"/>
      <c r="D23" s="8"/>
      <c r="E23" s="17"/>
      <c r="F23" s="18"/>
      <c r="G23" s="8"/>
      <c r="H23" s="16"/>
      <c r="I23" s="16"/>
      <c r="J23" s="17"/>
      <c r="K23" s="18"/>
      <c r="L23" s="8"/>
      <c r="M23" s="8"/>
      <c r="N23" s="16"/>
      <c r="O23" s="17"/>
      <c r="P23" s="18"/>
    </row>
    <row r="24" spans="1:17" x14ac:dyDescent="0.2">
      <c r="A24" s="15"/>
      <c r="B24" s="8"/>
      <c r="C24" s="16"/>
      <c r="D24" s="8"/>
      <c r="E24" s="17"/>
      <c r="F24" s="18"/>
      <c r="G24" s="8"/>
      <c r="H24" s="16"/>
      <c r="I24" s="16"/>
      <c r="J24" s="17"/>
      <c r="K24">
        <v>1</v>
      </c>
      <c r="L24">
        <v>1000000</v>
      </c>
      <c r="M24" s="9" t="s">
        <v>5</v>
      </c>
      <c r="N24" s="12">
        <f>E19+(3*F19)</f>
        <v>36.434279537927289</v>
      </c>
      <c r="O24" s="12">
        <f>N24</f>
        <v>36.434279537927289</v>
      </c>
      <c r="P24" s="18"/>
    </row>
    <row r="25" spans="1:17" x14ac:dyDescent="0.2">
      <c r="A25" s="15"/>
      <c r="B25" s="8"/>
      <c r="C25" s="16"/>
      <c r="D25" s="8"/>
      <c r="E25" s="17"/>
      <c r="F25" s="18"/>
      <c r="G25" s="8"/>
      <c r="H25" s="16"/>
      <c r="I25" s="16"/>
      <c r="J25" s="17"/>
      <c r="K25">
        <v>1</v>
      </c>
      <c r="L25">
        <v>1000000</v>
      </c>
      <c r="M25" s="10" t="s">
        <v>6</v>
      </c>
      <c r="N25" s="13">
        <f>J19+(3*K19)</f>
        <v>49.324367468818195</v>
      </c>
      <c r="O25" s="13">
        <f t="shared" ref="O25:O26" si="4">N25</f>
        <v>49.324367468818195</v>
      </c>
      <c r="P25" s="18"/>
    </row>
    <row r="26" spans="1:17" x14ac:dyDescent="0.2">
      <c r="A26" s="15"/>
      <c r="B26" s="8"/>
      <c r="C26" s="16"/>
      <c r="D26" s="8"/>
      <c r="E26" s="17"/>
      <c r="F26" s="18"/>
      <c r="G26" s="8"/>
      <c r="H26" s="16"/>
      <c r="I26" s="16"/>
      <c r="J26" s="17"/>
      <c r="K26">
        <v>1</v>
      </c>
      <c r="L26">
        <v>1000000</v>
      </c>
      <c r="M26" s="11" t="s">
        <v>7</v>
      </c>
      <c r="N26" s="14">
        <f>O19+(3*P19)</f>
        <v>13.270246077059765</v>
      </c>
      <c r="O26" s="14">
        <f t="shared" si="4"/>
        <v>13.270246077059765</v>
      </c>
      <c r="P26" s="18"/>
    </row>
    <row r="27" spans="1:17" x14ac:dyDescent="0.2">
      <c r="A27" s="15"/>
      <c r="B27" s="8"/>
      <c r="C27" s="16"/>
      <c r="D27" s="8"/>
      <c r="E27" s="17"/>
      <c r="F27" s="18"/>
      <c r="G27" s="8"/>
      <c r="H27" s="16"/>
      <c r="I27" s="16"/>
      <c r="J27" s="17"/>
      <c r="K27"/>
      <c r="O27"/>
      <c r="P27" s="18"/>
    </row>
    <row r="28" spans="1:17" x14ac:dyDescent="0.2">
      <c r="A28" s="15"/>
      <c r="B28" s="8"/>
      <c r="C28" s="16"/>
      <c r="D28" s="8"/>
      <c r="E28" s="17"/>
      <c r="F28" s="18"/>
      <c r="G28" s="8"/>
      <c r="H28" s="16"/>
      <c r="I28" s="16"/>
      <c r="J28" s="17"/>
      <c r="K28">
        <v>1</v>
      </c>
      <c r="L28">
        <v>1000000</v>
      </c>
      <c r="M28" t="s">
        <v>8</v>
      </c>
      <c r="N28" s="7">
        <f>AVERAGE(N24:N26)</f>
        <v>33.009631027935086</v>
      </c>
      <c r="O28" s="7">
        <f>N28</f>
        <v>33.009631027935086</v>
      </c>
      <c r="P28" s="18"/>
      <c r="Q28" s="8"/>
    </row>
    <row r="29" spans="1:17" x14ac:dyDescent="0.2">
      <c r="A29" s="15"/>
      <c r="B29" s="8"/>
      <c r="C29" s="16"/>
      <c r="D29" s="8"/>
      <c r="E29" s="17"/>
      <c r="F29" s="18"/>
      <c r="G29" s="8"/>
      <c r="H29" s="16"/>
      <c r="I29" s="16"/>
      <c r="J29" s="17"/>
      <c r="K29" s="18"/>
      <c r="L29" s="8"/>
      <c r="M29" s="8"/>
      <c r="N29" s="16"/>
      <c r="O29" s="17"/>
      <c r="P29" s="18"/>
      <c r="Q29" s="8"/>
    </row>
    <row r="30" spans="1:17" x14ac:dyDescent="0.2">
      <c r="A30" s="15"/>
      <c r="B30" s="8"/>
      <c r="C30" s="16"/>
      <c r="D30" s="8"/>
      <c r="E30" s="17"/>
      <c r="F30" s="18"/>
      <c r="G30" s="8"/>
      <c r="H30" s="16"/>
      <c r="I30" s="16"/>
      <c r="J30" s="17"/>
      <c r="K30" s="18"/>
      <c r="L30" s="8"/>
      <c r="M30" s="8"/>
      <c r="N30" s="16"/>
      <c r="O30" s="17"/>
      <c r="P30" s="18"/>
      <c r="Q30" s="8"/>
    </row>
    <row r="31" spans="1:17" x14ac:dyDescent="0.2">
      <c r="A31" s="15"/>
      <c r="B31" s="8"/>
      <c r="C31" s="16"/>
      <c r="D31" s="8"/>
      <c r="E31" s="17"/>
      <c r="F31" s="18"/>
      <c r="G31" s="8"/>
      <c r="H31" s="16"/>
      <c r="I31" s="16"/>
      <c r="J31" s="17"/>
      <c r="K31" s="18"/>
      <c r="L31" s="8"/>
      <c r="M31" s="8"/>
      <c r="N31" s="16"/>
      <c r="O31" s="17"/>
      <c r="P31" s="18"/>
      <c r="Q31" s="8"/>
    </row>
    <row r="32" spans="1:17" x14ac:dyDescent="0.2">
      <c r="A32" s="15"/>
      <c r="B32" s="8"/>
      <c r="C32" s="16"/>
      <c r="D32" s="8"/>
      <c r="E32" s="17"/>
      <c r="F32" s="18"/>
      <c r="G32" s="8"/>
      <c r="H32" s="16"/>
      <c r="I32" s="16"/>
      <c r="J32" s="17"/>
      <c r="K32" s="18"/>
      <c r="L32" s="8"/>
      <c r="M32" s="8"/>
      <c r="N32" s="16"/>
      <c r="O32" s="17"/>
      <c r="P32" s="18"/>
      <c r="Q32" s="8"/>
    </row>
    <row r="33" spans="1:17" x14ac:dyDescent="0.2">
      <c r="A33" s="15"/>
      <c r="B33" s="8"/>
      <c r="C33" s="16"/>
      <c r="D33" s="8"/>
      <c r="E33" s="17"/>
      <c r="F33" s="18"/>
      <c r="G33" s="8"/>
      <c r="H33" s="16"/>
      <c r="I33" s="16"/>
      <c r="J33" s="17"/>
      <c r="K33" s="18"/>
      <c r="L33" s="8"/>
      <c r="M33" s="8"/>
      <c r="N33" s="16"/>
      <c r="O33" s="17"/>
      <c r="P33" s="18"/>
      <c r="Q33" s="8"/>
    </row>
    <row r="34" spans="1:17" x14ac:dyDescent="0.2">
      <c r="A34" s="15"/>
      <c r="B34" s="8"/>
      <c r="C34" s="16"/>
      <c r="D34" s="8"/>
      <c r="E34" s="17"/>
      <c r="F34" s="18"/>
      <c r="G34" s="8"/>
      <c r="H34" s="16"/>
      <c r="I34" s="16"/>
      <c r="J34" s="17"/>
      <c r="K34" s="18"/>
      <c r="L34" s="8"/>
      <c r="M34" s="8"/>
      <c r="N34" s="16"/>
      <c r="O34" s="17"/>
      <c r="P34" s="18"/>
      <c r="Q34" s="8"/>
    </row>
    <row r="35" spans="1:17" x14ac:dyDescent="0.2">
      <c r="A35" s="15"/>
      <c r="B35" s="8"/>
      <c r="C35" s="16"/>
      <c r="D35" s="8"/>
      <c r="E35" s="17"/>
      <c r="F35" s="18"/>
      <c r="G35" s="8"/>
      <c r="H35" s="16"/>
      <c r="I35" s="16"/>
      <c r="J35" s="17"/>
      <c r="K35" s="18"/>
      <c r="L35" s="8"/>
      <c r="M35" s="8"/>
      <c r="N35" s="16"/>
      <c r="O35" s="17"/>
      <c r="P35" s="18"/>
      <c r="Q35" s="8"/>
    </row>
    <row r="36" spans="1:17" x14ac:dyDescent="0.2">
      <c r="A36" s="15"/>
      <c r="B36" s="8"/>
      <c r="C36" s="16"/>
      <c r="D36" s="8"/>
      <c r="E36" s="17"/>
      <c r="F36" s="18"/>
      <c r="G36" s="8"/>
      <c r="H36" s="16"/>
      <c r="I36" s="16"/>
      <c r="J36" s="17"/>
      <c r="K36" s="18"/>
      <c r="L36" s="8"/>
      <c r="M36" s="8"/>
      <c r="N36" s="16"/>
      <c r="O36" s="17"/>
      <c r="P36" s="18"/>
      <c r="Q36" s="8"/>
    </row>
    <row r="37" spans="1:17" x14ac:dyDescent="0.2">
      <c r="A37" s="15"/>
      <c r="B37" s="8"/>
      <c r="C37" s="16"/>
      <c r="D37" s="8"/>
      <c r="E37" s="17"/>
      <c r="F37" s="18"/>
      <c r="G37" s="8"/>
      <c r="H37" s="16"/>
      <c r="I37" s="16"/>
      <c r="J37" s="17"/>
      <c r="K37" s="18"/>
      <c r="L37" s="8"/>
      <c r="M37" s="8"/>
      <c r="N37" s="16"/>
      <c r="O37" s="17"/>
      <c r="P37" s="18"/>
      <c r="Q37" s="8"/>
    </row>
    <row r="38" spans="1:17" x14ac:dyDescent="0.2">
      <c r="A38" s="15"/>
      <c r="B38" s="8"/>
      <c r="C38" s="16"/>
      <c r="D38" s="8"/>
      <c r="E38" s="17"/>
      <c r="F38" s="18"/>
      <c r="G38" s="8"/>
      <c r="H38" s="16"/>
      <c r="I38" s="16"/>
      <c r="J38" s="17"/>
      <c r="K38" s="18"/>
      <c r="L38" s="8"/>
      <c r="M38" s="8"/>
      <c r="N38" s="16"/>
      <c r="O38" s="17"/>
      <c r="P38" s="18"/>
      <c r="Q38" s="8"/>
    </row>
    <row r="39" spans="1:17" x14ac:dyDescent="0.2">
      <c r="A39" s="15"/>
      <c r="B39" s="8"/>
      <c r="C39" s="16"/>
      <c r="D39" s="8"/>
      <c r="E39" s="17"/>
      <c r="F39" s="18"/>
      <c r="G39" s="8"/>
      <c r="H39" s="16"/>
      <c r="I39" s="16"/>
      <c r="J39" s="17"/>
      <c r="K39" s="18"/>
      <c r="L39" s="8"/>
      <c r="M39" s="8"/>
      <c r="N39" s="16"/>
      <c r="O39" s="17"/>
      <c r="P39" s="18"/>
      <c r="Q39" s="8"/>
    </row>
    <row r="40" spans="1:17" x14ac:dyDescent="0.2">
      <c r="A40" s="15"/>
      <c r="B40" s="8"/>
      <c r="C40" s="16"/>
      <c r="D40" s="8"/>
      <c r="E40" s="17"/>
      <c r="F40" s="18"/>
      <c r="G40" s="8"/>
      <c r="H40" s="16"/>
      <c r="I40" s="16"/>
      <c r="J40" s="17"/>
      <c r="K40" s="18"/>
      <c r="L40" s="8"/>
      <c r="M40" s="8"/>
      <c r="N40" s="16"/>
      <c r="O40" s="17"/>
      <c r="P40" s="18"/>
    </row>
    <row r="41" spans="1:17" x14ac:dyDescent="0.2">
      <c r="A41" s="15"/>
      <c r="B41" s="8"/>
      <c r="C41" s="16"/>
      <c r="D41" s="8"/>
      <c r="E41" s="17"/>
      <c r="F41" s="18"/>
      <c r="G41" s="8"/>
      <c r="H41" s="16"/>
      <c r="I41" s="16"/>
      <c r="J41" s="17"/>
      <c r="K41" s="18"/>
      <c r="L41" s="8"/>
      <c r="M41" s="8"/>
      <c r="N41" s="16"/>
      <c r="O41" s="17"/>
      <c r="P41" s="18"/>
    </row>
    <row r="42" spans="1:17" x14ac:dyDescent="0.2">
      <c r="A42" s="15"/>
      <c r="B42" s="8"/>
      <c r="C42" s="16"/>
      <c r="D42" s="8"/>
      <c r="E42" s="17"/>
      <c r="F42" s="18"/>
      <c r="G42" s="8"/>
      <c r="H42" s="16"/>
      <c r="I42" s="16"/>
      <c r="J42" s="17"/>
      <c r="K42" s="18"/>
      <c r="L42" s="8"/>
      <c r="M42" s="8"/>
      <c r="N42" s="16"/>
      <c r="O42" s="17"/>
      <c r="P42" s="18"/>
    </row>
    <row r="43" spans="1:17" x14ac:dyDescent="0.2">
      <c r="A43" s="15"/>
      <c r="B43" s="8"/>
      <c r="C43" s="16"/>
      <c r="D43" s="8"/>
      <c r="E43" s="17"/>
      <c r="F43" s="18"/>
      <c r="G43" s="8"/>
      <c r="H43" s="16"/>
      <c r="I43" s="16"/>
      <c r="J43" s="17"/>
      <c r="K43" s="18"/>
      <c r="L43" s="8"/>
      <c r="M43" s="8"/>
      <c r="N43" s="16"/>
      <c r="O43" s="17"/>
      <c r="P43" s="18"/>
    </row>
    <row r="44" spans="1:17" x14ac:dyDescent="0.2">
      <c r="A44" s="15"/>
      <c r="B44" s="8"/>
      <c r="C44" s="16"/>
      <c r="D44" s="8"/>
      <c r="E44" s="17"/>
      <c r="F44" s="18"/>
      <c r="G44" s="8"/>
      <c r="H44" s="16"/>
      <c r="I44" s="16"/>
      <c r="J44" s="17"/>
      <c r="K44" s="18"/>
      <c r="L44" s="8"/>
      <c r="M44" s="8"/>
      <c r="N44" s="16"/>
      <c r="O44" s="17"/>
      <c r="P44" s="18"/>
    </row>
    <row r="45" spans="1:17" x14ac:dyDescent="0.2">
      <c r="A45" s="15"/>
      <c r="B45" s="8"/>
      <c r="C45" s="16"/>
      <c r="D45" s="8"/>
      <c r="E45" s="17"/>
      <c r="F45" s="18"/>
      <c r="G45" s="8"/>
      <c r="H45" s="16"/>
      <c r="I45" s="16"/>
      <c r="J45" s="17"/>
      <c r="K45" s="18"/>
      <c r="L45" s="8"/>
      <c r="M45" s="8"/>
      <c r="N45" s="16"/>
      <c r="O45" s="17"/>
      <c r="P45" s="18"/>
    </row>
    <row r="46" spans="1:17" x14ac:dyDescent="0.2">
      <c r="A46" s="15"/>
      <c r="B46" s="8"/>
      <c r="C46" s="16"/>
      <c r="D46" s="8"/>
      <c r="E46" s="17"/>
      <c r="F46" s="18"/>
      <c r="G46" s="8"/>
      <c r="H46" s="16"/>
      <c r="I46" s="16"/>
      <c r="J46" s="17"/>
      <c r="K46" s="18"/>
      <c r="L46" s="8"/>
      <c r="M46" s="8"/>
      <c r="N46" s="16"/>
      <c r="O46" s="17"/>
      <c r="P46" s="18"/>
    </row>
    <row r="47" spans="1:17" x14ac:dyDescent="0.2">
      <c r="A47" s="15"/>
      <c r="B47" s="8"/>
      <c r="C47" s="16"/>
      <c r="D47" s="8"/>
      <c r="E47" s="17"/>
      <c r="F47" s="18"/>
      <c r="G47" s="8"/>
      <c r="H47" s="16"/>
      <c r="I47" s="16"/>
      <c r="J47" s="17"/>
      <c r="K47" s="18"/>
      <c r="L47" s="8"/>
      <c r="M47" s="8"/>
      <c r="N47" s="16"/>
      <c r="O47" s="17"/>
      <c r="P47" s="18"/>
    </row>
    <row r="48" spans="1:17" x14ac:dyDescent="0.2">
      <c r="A48" s="15"/>
      <c r="B48" s="8"/>
      <c r="C48" s="16"/>
      <c r="D48" s="8"/>
      <c r="E48" s="17"/>
      <c r="F48" s="18"/>
      <c r="G48" s="8"/>
      <c r="H48" s="16"/>
      <c r="I48" s="16"/>
      <c r="J48" s="17"/>
      <c r="K48" s="18"/>
      <c r="L48" s="8"/>
      <c r="M48" s="8"/>
      <c r="N48" s="16"/>
      <c r="O48" s="17"/>
      <c r="P48" s="18"/>
    </row>
    <row r="49" spans="1:16" x14ac:dyDescent="0.2">
      <c r="A49" s="15"/>
      <c r="B49" s="8"/>
      <c r="C49" s="16"/>
      <c r="D49" s="8"/>
      <c r="E49" s="17"/>
      <c r="F49" s="18"/>
      <c r="G49" s="8"/>
      <c r="H49" s="16"/>
      <c r="I49" s="16"/>
      <c r="J49" s="17"/>
      <c r="K49" s="18"/>
      <c r="L49" s="8"/>
      <c r="M49" s="8"/>
      <c r="N49" s="16"/>
      <c r="O49" s="17"/>
      <c r="P49" s="18"/>
    </row>
    <row r="50" spans="1:16" x14ac:dyDescent="0.2">
      <c r="A50" s="15"/>
      <c r="B50" s="8"/>
      <c r="C50" s="16"/>
      <c r="D50" s="8"/>
      <c r="E50" s="17"/>
      <c r="F50" s="18"/>
      <c r="G50" s="8"/>
      <c r="H50" s="16"/>
      <c r="I50" s="16"/>
      <c r="J50" s="17"/>
      <c r="K50" s="18"/>
      <c r="L50" s="8"/>
      <c r="M50" s="8"/>
      <c r="N50" s="16"/>
      <c r="O50" s="17"/>
      <c r="P50" s="18"/>
    </row>
    <row r="51" spans="1:16" x14ac:dyDescent="0.2">
      <c r="A51" s="15"/>
      <c r="B51" s="8"/>
      <c r="C51" s="16"/>
      <c r="D51" s="8"/>
      <c r="E51" s="17"/>
      <c r="F51" s="18"/>
      <c r="G51" s="8"/>
      <c r="H51" s="16"/>
      <c r="I51" s="16"/>
      <c r="J51" s="17"/>
      <c r="K51" s="18"/>
      <c r="L51" s="8"/>
      <c r="M51" s="8"/>
      <c r="N51" s="16"/>
      <c r="O51" s="17"/>
      <c r="P51" s="18"/>
    </row>
    <row r="52" spans="1:16" x14ac:dyDescent="0.2">
      <c r="A52" s="15"/>
      <c r="B52" s="8"/>
      <c r="C52" s="16"/>
      <c r="D52" s="8"/>
      <c r="E52" s="17"/>
      <c r="F52" s="18"/>
      <c r="G52" s="8"/>
      <c r="H52" s="16"/>
      <c r="I52" s="16"/>
      <c r="J52" s="17"/>
      <c r="K52" s="18"/>
      <c r="L52" s="8"/>
      <c r="M52" s="8"/>
      <c r="N52" s="16"/>
      <c r="O52" s="17"/>
      <c r="P52" s="18"/>
    </row>
    <row r="53" spans="1:16" x14ac:dyDescent="0.2">
      <c r="A53" s="15"/>
      <c r="B53" s="8"/>
      <c r="C53" s="16"/>
      <c r="D53" s="8"/>
      <c r="E53" s="17"/>
      <c r="F53" s="18"/>
      <c r="G53" s="8"/>
      <c r="H53" s="16"/>
      <c r="I53" s="16"/>
      <c r="J53" s="17"/>
      <c r="K53" s="18"/>
      <c r="L53" s="8"/>
      <c r="M53" s="8"/>
      <c r="N53" s="16"/>
      <c r="O53" s="17"/>
      <c r="P53" s="18"/>
    </row>
    <row r="54" spans="1:16" x14ac:dyDescent="0.2">
      <c r="A54" s="15"/>
      <c r="B54" s="8"/>
      <c r="C54" s="16"/>
      <c r="D54" s="8"/>
      <c r="E54" s="17"/>
      <c r="F54" s="18"/>
      <c r="G54" s="8"/>
      <c r="H54" s="16"/>
      <c r="I54" s="16"/>
      <c r="J54" s="17"/>
      <c r="K54" s="18"/>
      <c r="L54" s="8"/>
      <c r="M54" s="8"/>
      <c r="N54" s="16"/>
      <c r="O54" s="17"/>
      <c r="P54" s="18"/>
    </row>
    <row r="55" spans="1:16" x14ac:dyDescent="0.2">
      <c r="A55" s="15"/>
      <c r="B55" s="8"/>
      <c r="C55" s="16"/>
      <c r="D55" s="8"/>
      <c r="E55" s="17"/>
      <c r="F55" s="18"/>
      <c r="G55" s="8"/>
      <c r="H55" s="16"/>
      <c r="I55" s="16"/>
      <c r="J55" s="17"/>
      <c r="K55" s="18"/>
      <c r="L55" s="8"/>
      <c r="M55" s="8"/>
      <c r="N55" s="16"/>
      <c r="O55" s="17"/>
      <c r="P55" s="18"/>
    </row>
    <row r="56" spans="1:16" x14ac:dyDescent="0.2">
      <c r="A56" s="15"/>
      <c r="B56" s="8"/>
      <c r="C56" s="16"/>
      <c r="D56" s="8"/>
      <c r="E56" s="17"/>
      <c r="F56" s="18"/>
      <c r="G56" s="8"/>
      <c r="H56" s="16"/>
      <c r="I56" s="16"/>
      <c r="J56" s="17"/>
      <c r="K56" s="18"/>
      <c r="L56" s="8"/>
      <c r="M56" s="8"/>
      <c r="N56" s="16"/>
      <c r="O56" s="17"/>
      <c r="P56" s="18"/>
    </row>
    <row r="57" spans="1:16" x14ac:dyDescent="0.2">
      <c r="A57" s="15"/>
      <c r="B57" s="8"/>
      <c r="C57" s="16"/>
      <c r="D57" s="8"/>
      <c r="E57" s="17"/>
      <c r="F57" s="18"/>
      <c r="G57" s="8"/>
      <c r="H57" s="16"/>
      <c r="I57" s="16"/>
      <c r="J57" s="17"/>
      <c r="K57" s="18"/>
      <c r="L57" s="8"/>
      <c r="M57" s="8"/>
      <c r="N57" s="16"/>
      <c r="O57" s="17"/>
      <c r="P57" s="18"/>
    </row>
    <row r="58" spans="1:16" x14ac:dyDescent="0.2">
      <c r="A58" s="15"/>
      <c r="B58" s="8"/>
      <c r="C58" s="16"/>
      <c r="D58" s="8"/>
      <c r="E58" s="17"/>
      <c r="F58" s="18"/>
      <c r="G58" s="8"/>
      <c r="H58" s="16"/>
      <c r="I58" s="16"/>
      <c r="J58" s="17"/>
      <c r="K58" s="18"/>
      <c r="L58" s="8"/>
      <c r="M58" s="8"/>
      <c r="N58" s="16"/>
      <c r="O58" s="17"/>
      <c r="P58" s="18"/>
    </row>
    <row r="59" spans="1:16" x14ac:dyDescent="0.2">
      <c r="A59" s="15"/>
      <c r="B59" s="8"/>
      <c r="C59" s="16"/>
      <c r="D59" s="8"/>
      <c r="E59" s="17"/>
      <c r="F59" s="18"/>
      <c r="G59" s="8"/>
      <c r="H59" s="16"/>
      <c r="I59" s="16"/>
      <c r="J59" s="17"/>
      <c r="K59" s="18"/>
      <c r="L59" s="8"/>
      <c r="M59" s="8"/>
      <c r="N59" s="16"/>
      <c r="O59" s="17"/>
      <c r="P59" s="18"/>
    </row>
    <row r="60" spans="1:16" x14ac:dyDescent="0.2">
      <c r="A60" s="15"/>
      <c r="B60" s="8"/>
      <c r="C60" s="16"/>
      <c r="D60" s="8"/>
      <c r="E60" s="17"/>
      <c r="F60" s="18"/>
      <c r="G60" s="8"/>
      <c r="H60" s="16"/>
      <c r="I60" s="16"/>
      <c r="J60" s="17"/>
      <c r="K60" s="18"/>
      <c r="L60" s="8"/>
      <c r="M60" s="8"/>
      <c r="N60" s="16"/>
      <c r="O60" s="17"/>
      <c r="P60" s="18"/>
    </row>
    <row r="61" spans="1:16" x14ac:dyDescent="0.2">
      <c r="A61" s="15"/>
      <c r="B61" s="8"/>
      <c r="C61" s="16"/>
      <c r="D61" s="8"/>
      <c r="E61" s="17"/>
      <c r="F61" s="18"/>
      <c r="G61" s="8"/>
      <c r="H61" s="16"/>
      <c r="I61" s="16"/>
      <c r="J61" s="17"/>
      <c r="K61" s="18"/>
      <c r="L61" s="8"/>
      <c r="M61" s="8"/>
      <c r="N61" s="16"/>
      <c r="O61" s="17"/>
      <c r="P61" s="18"/>
    </row>
    <row r="62" spans="1:16" x14ac:dyDescent="0.2">
      <c r="A62" s="15"/>
      <c r="B62" s="8"/>
      <c r="C62" s="16"/>
      <c r="D62" s="8"/>
      <c r="E62" s="17"/>
      <c r="F62" s="18"/>
      <c r="G62" s="8"/>
      <c r="H62" s="16"/>
      <c r="I62" s="16"/>
      <c r="J62" s="17"/>
      <c r="K62" s="18"/>
      <c r="L62" s="8"/>
      <c r="M62" s="8"/>
      <c r="N62" s="16"/>
      <c r="O62" s="17"/>
      <c r="P62" s="18"/>
    </row>
    <row r="63" spans="1:16" x14ac:dyDescent="0.2">
      <c r="A63" s="15"/>
      <c r="B63" s="8"/>
      <c r="C63" s="16"/>
      <c r="D63" s="8"/>
      <c r="E63" s="17"/>
      <c r="F63" s="18"/>
      <c r="G63" s="8"/>
      <c r="H63" s="16"/>
      <c r="I63" s="16"/>
      <c r="J63" s="17"/>
      <c r="K63" s="18"/>
      <c r="L63" s="8"/>
      <c r="M63" s="8"/>
      <c r="N63" s="16"/>
      <c r="O63" s="17"/>
      <c r="P63" s="18"/>
    </row>
    <row r="64" spans="1:16" x14ac:dyDescent="0.2">
      <c r="A64" s="15"/>
      <c r="B64" s="8"/>
      <c r="C64" s="16"/>
      <c r="D64" s="8"/>
      <c r="E64" s="17"/>
      <c r="F64" s="18"/>
      <c r="G64" s="8"/>
      <c r="H64" s="16"/>
      <c r="I64" s="16"/>
      <c r="J64" s="17"/>
      <c r="K64" s="18"/>
      <c r="L64" s="8"/>
      <c r="M64" s="8"/>
      <c r="N64" s="16"/>
      <c r="O64" s="17"/>
      <c r="P64" s="18"/>
    </row>
    <row r="65" spans="1:16" x14ac:dyDescent="0.2">
      <c r="A65" s="15"/>
      <c r="B65" s="8"/>
      <c r="C65" s="16"/>
      <c r="D65" s="8"/>
      <c r="E65" s="17"/>
      <c r="F65" s="18"/>
      <c r="G65" s="8"/>
      <c r="H65" s="16"/>
      <c r="I65" s="16"/>
      <c r="J65" s="17"/>
      <c r="K65" s="18"/>
      <c r="L65" s="8"/>
      <c r="M65" s="8"/>
      <c r="N65" s="16"/>
      <c r="O65" s="17"/>
      <c r="P65" s="18"/>
    </row>
    <row r="66" spans="1:16" x14ac:dyDescent="0.2">
      <c r="A66" s="15"/>
      <c r="B66" s="8"/>
      <c r="C66" s="16"/>
      <c r="D66" s="8"/>
      <c r="E66" s="17"/>
      <c r="F66" s="18"/>
      <c r="G66" s="8"/>
      <c r="H66" s="16"/>
      <c r="I66" s="16"/>
      <c r="J66" s="17"/>
      <c r="K66" s="18"/>
      <c r="L66" s="8"/>
      <c r="M66" s="8"/>
      <c r="N66" s="16"/>
      <c r="O66" s="17"/>
      <c r="P66" s="18"/>
    </row>
    <row r="67" spans="1:16" x14ac:dyDescent="0.2">
      <c r="A67" s="15"/>
      <c r="B67" s="8"/>
      <c r="C67" s="16"/>
      <c r="D67" s="8"/>
      <c r="E67" s="17"/>
      <c r="F67" s="18"/>
      <c r="G67" s="8"/>
      <c r="H67" s="16"/>
      <c r="I67" s="16"/>
      <c r="J67" s="17"/>
      <c r="K67" s="18"/>
      <c r="L67" s="8"/>
      <c r="M67" s="8"/>
      <c r="N67" s="16"/>
      <c r="O67" s="17"/>
      <c r="P67" s="18"/>
    </row>
    <row r="68" spans="1:16" x14ac:dyDescent="0.2">
      <c r="A68" s="15"/>
      <c r="B68" s="8"/>
      <c r="C68" s="16"/>
      <c r="D68" s="8"/>
      <c r="E68" s="17"/>
      <c r="F68" s="18"/>
      <c r="G68" s="8"/>
      <c r="H68" s="16"/>
      <c r="I68" s="16"/>
      <c r="J68" s="17"/>
      <c r="K68" s="18"/>
      <c r="L68" s="8"/>
      <c r="M68" s="8"/>
      <c r="N68" s="16"/>
      <c r="O68" s="17"/>
      <c r="P68" s="18"/>
    </row>
    <row r="69" spans="1:16" x14ac:dyDescent="0.2">
      <c r="A69" s="15"/>
      <c r="B69" s="8"/>
      <c r="C69" s="16"/>
      <c r="D69" s="8"/>
      <c r="E69" s="17"/>
      <c r="F69" s="18"/>
      <c r="G69" s="8"/>
      <c r="H69" s="16"/>
      <c r="I69" s="16"/>
      <c r="J69" s="17"/>
      <c r="K69" s="18"/>
      <c r="L69" s="8"/>
      <c r="M69" s="8"/>
      <c r="N69" s="16"/>
      <c r="O69" s="17"/>
      <c r="P69" s="18"/>
    </row>
    <row r="70" spans="1:16" x14ac:dyDescent="0.2">
      <c r="A70" s="15"/>
      <c r="B70" s="8"/>
      <c r="C70" s="16"/>
      <c r="D70" s="8"/>
      <c r="E70" s="17"/>
      <c r="F70" s="18"/>
      <c r="G70" s="8"/>
      <c r="H70" s="16"/>
      <c r="I70" s="16"/>
      <c r="J70" s="17"/>
      <c r="K70" s="18"/>
      <c r="L70" s="8"/>
      <c r="M70" s="8"/>
      <c r="N70" s="16"/>
      <c r="O70" s="17"/>
      <c r="P70" s="18"/>
    </row>
    <row r="71" spans="1:16" x14ac:dyDescent="0.2">
      <c r="A71" s="15"/>
      <c r="B71" s="8"/>
      <c r="C71" s="16"/>
      <c r="D71" s="8"/>
      <c r="E71" s="17"/>
      <c r="F71" s="18"/>
      <c r="G71" s="8"/>
      <c r="H71" s="16"/>
      <c r="I71" s="16"/>
      <c r="J71" s="17"/>
      <c r="K71" s="18"/>
      <c r="L71" s="8"/>
      <c r="M71" s="8"/>
      <c r="N71" s="16"/>
      <c r="O71" s="17"/>
      <c r="P71" s="18"/>
    </row>
    <row r="72" spans="1:16" x14ac:dyDescent="0.2">
      <c r="A72" s="15"/>
      <c r="B72" s="8"/>
      <c r="C72" s="16"/>
      <c r="D72" s="8"/>
      <c r="E72" s="17"/>
      <c r="F72" s="18"/>
      <c r="G72" s="8"/>
      <c r="H72" s="16"/>
      <c r="I72" s="16"/>
      <c r="J72" s="17"/>
      <c r="K72" s="18"/>
      <c r="L72" s="8"/>
      <c r="M72" s="8"/>
      <c r="N72" s="16"/>
      <c r="O72" s="17"/>
      <c r="P72" s="18"/>
    </row>
    <row r="73" spans="1:16" x14ac:dyDescent="0.2">
      <c r="A73" s="15"/>
      <c r="B73" s="8"/>
      <c r="C73" s="16"/>
      <c r="D73" s="8"/>
      <c r="E73" s="17"/>
      <c r="F73" s="18"/>
      <c r="G73" s="8"/>
      <c r="H73" s="16"/>
      <c r="I73" s="16"/>
      <c r="J73" s="17"/>
      <c r="K73" s="18"/>
      <c r="L73" s="8"/>
      <c r="M73" s="8"/>
      <c r="N73" s="16"/>
      <c r="O73" s="17"/>
      <c r="P73" s="18"/>
    </row>
    <row r="74" spans="1:16" x14ac:dyDescent="0.2">
      <c r="A74" s="15"/>
      <c r="B74" s="8"/>
      <c r="C74" s="16"/>
      <c r="D74" s="8"/>
      <c r="E74" s="17"/>
      <c r="F74" s="18"/>
      <c r="G74" s="8"/>
      <c r="H74" s="16"/>
      <c r="I74" s="16"/>
      <c r="J74" s="17"/>
      <c r="K74" s="18"/>
      <c r="L74" s="8"/>
      <c r="M74" s="8"/>
      <c r="N74" s="16"/>
      <c r="O74" s="17"/>
      <c r="P74" s="18"/>
    </row>
    <row r="75" spans="1:16" x14ac:dyDescent="0.2">
      <c r="A75" s="15"/>
      <c r="B75" s="8"/>
      <c r="C75" s="16"/>
      <c r="D75" s="8"/>
      <c r="E75" s="17"/>
      <c r="F75" s="18"/>
      <c r="G75" s="8"/>
      <c r="H75" s="16"/>
      <c r="I75" s="16"/>
      <c r="J75" s="17"/>
      <c r="K75" s="18"/>
      <c r="L75" s="8"/>
      <c r="M75" s="8"/>
      <c r="N75" s="16"/>
      <c r="O75" s="17"/>
      <c r="P75" s="18"/>
    </row>
    <row r="77" spans="1:16" x14ac:dyDescent="0.2">
      <c r="G77" s="8"/>
    </row>
    <row r="78" spans="1:16" x14ac:dyDescent="0.2">
      <c r="G78" s="8"/>
    </row>
    <row r="79" spans="1:16" x14ac:dyDescent="0.2">
      <c r="G79" s="8"/>
    </row>
    <row r="80" spans="1:16" x14ac:dyDescent="0.2">
      <c r="G80" s="8"/>
    </row>
    <row r="81" spans="7:7" x14ac:dyDescent="0.2">
      <c r="G81" s="8"/>
    </row>
    <row r="82" spans="7:7" x14ac:dyDescent="0.2">
      <c r="G82" s="8"/>
    </row>
    <row r="83" spans="7:7" x14ac:dyDescent="0.2">
      <c r="G83" s="8"/>
    </row>
    <row r="84" spans="7:7" x14ac:dyDescent="0.2">
      <c r="G84" s="8"/>
    </row>
    <row r="85" spans="7:7" x14ac:dyDescent="0.2">
      <c r="G85" s="8"/>
    </row>
    <row r="86" spans="7:7" x14ac:dyDescent="0.2">
      <c r="G86" s="8"/>
    </row>
    <row r="87" spans="7:7" x14ac:dyDescent="0.2">
      <c r="G87" s="8"/>
    </row>
    <row r="88" spans="7:7" x14ac:dyDescent="0.2">
      <c r="G88" s="8"/>
    </row>
  </sheetData>
  <mergeCells count="45">
    <mergeCell ref="P19:P21"/>
    <mergeCell ref="A19:A21"/>
    <mergeCell ref="E19:E21"/>
    <mergeCell ref="F19:F21"/>
    <mergeCell ref="J19:J21"/>
    <mergeCell ref="K19:K21"/>
    <mergeCell ref="O19:O21"/>
    <mergeCell ref="P13:P15"/>
    <mergeCell ref="A16:A18"/>
    <mergeCell ref="E16:E18"/>
    <mergeCell ref="F16:F18"/>
    <mergeCell ref="J16:J18"/>
    <mergeCell ref="K16:K18"/>
    <mergeCell ref="O16:O18"/>
    <mergeCell ref="P16:P18"/>
    <mergeCell ref="A13:A15"/>
    <mergeCell ref="E13:E15"/>
    <mergeCell ref="F13:F15"/>
    <mergeCell ref="J13:J15"/>
    <mergeCell ref="K13:K15"/>
    <mergeCell ref="O13:O15"/>
    <mergeCell ref="P7:P9"/>
    <mergeCell ref="A10:A12"/>
    <mergeCell ref="E10:E12"/>
    <mergeCell ref="F10:F12"/>
    <mergeCell ref="J10:J12"/>
    <mergeCell ref="K10:K12"/>
    <mergeCell ref="O10:O12"/>
    <mergeCell ref="P10:P12"/>
    <mergeCell ref="A7:A9"/>
    <mergeCell ref="E7:E9"/>
    <mergeCell ref="F7:F9"/>
    <mergeCell ref="J7:J9"/>
    <mergeCell ref="K7:K9"/>
    <mergeCell ref="O7:O9"/>
    <mergeCell ref="B2:F2"/>
    <mergeCell ref="G2:K2"/>
    <mergeCell ref="L2:P2"/>
    <mergeCell ref="A4:A6"/>
    <mergeCell ref="E4:E6"/>
    <mergeCell ref="F4:F6"/>
    <mergeCell ref="J4:J6"/>
    <mergeCell ref="K4:K6"/>
    <mergeCell ref="O4:O6"/>
    <mergeCell ref="P4:P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3E417-D8F6-3D42-B5A6-1BD9E337BDF7}">
  <dimension ref="A2:Q88"/>
  <sheetViews>
    <sheetView workbookViewId="0">
      <selection activeCell="L4" sqref="L4:M6"/>
    </sheetView>
  </sheetViews>
  <sheetFormatPr baseColWidth="10" defaultRowHeight="16" x14ac:dyDescent="0.2"/>
  <cols>
    <col min="1" max="1" width="13" style="1" bestFit="1" customWidth="1"/>
    <col min="2" max="2" width="11.6640625" bestFit="1" customWidth="1"/>
    <col min="3" max="3" width="16.5" bestFit="1" customWidth="1"/>
    <col min="4" max="4" width="21.1640625" bestFit="1" customWidth="1"/>
    <col min="5" max="5" width="13.1640625" style="6" bestFit="1" customWidth="1"/>
    <col min="6" max="6" width="10.83203125" style="7"/>
    <col min="7" max="7" width="11.6640625" bestFit="1" customWidth="1"/>
    <col min="8" max="8" width="16.5" bestFit="1" customWidth="1"/>
    <col min="9" max="9" width="21.1640625" bestFit="1" customWidth="1"/>
    <col min="10" max="10" width="13.1640625" style="21" bestFit="1" customWidth="1"/>
    <col min="11" max="11" width="10.83203125" style="7"/>
    <col min="12" max="12" width="11.6640625" bestFit="1" customWidth="1"/>
    <col min="13" max="13" width="16.5" bestFit="1" customWidth="1"/>
    <col min="14" max="14" width="21.1640625" bestFit="1" customWidth="1"/>
    <col min="15" max="15" width="13.1640625" style="6" bestFit="1" customWidth="1"/>
    <col min="16" max="16" width="10.83203125" style="7"/>
  </cols>
  <sheetData>
    <row r="2" spans="1:16" x14ac:dyDescent="0.2">
      <c r="B2" s="59" t="s">
        <v>2</v>
      </c>
      <c r="C2" s="59"/>
      <c r="D2" s="59"/>
      <c r="E2" s="59"/>
      <c r="F2" s="59"/>
      <c r="G2" s="60" t="s">
        <v>3</v>
      </c>
      <c r="H2" s="60"/>
      <c r="I2" s="60"/>
      <c r="J2" s="60"/>
      <c r="K2" s="60"/>
      <c r="L2" s="58" t="s">
        <v>4</v>
      </c>
      <c r="M2" s="58"/>
      <c r="N2" s="58"/>
      <c r="O2" s="58"/>
      <c r="P2" s="58"/>
    </row>
    <row r="3" spans="1:16" x14ac:dyDescent="0.2">
      <c r="A3" s="3" t="s">
        <v>0</v>
      </c>
      <c r="B3" s="3" t="s">
        <v>9</v>
      </c>
      <c r="C3" s="3" t="s">
        <v>10</v>
      </c>
      <c r="D3" s="3" t="s">
        <v>11</v>
      </c>
      <c r="E3" s="5" t="s">
        <v>12</v>
      </c>
      <c r="F3" s="4" t="s">
        <v>1</v>
      </c>
      <c r="G3" s="3" t="s">
        <v>9</v>
      </c>
      <c r="H3" s="3" t="s">
        <v>10</v>
      </c>
      <c r="I3" s="3" t="s">
        <v>11</v>
      </c>
      <c r="J3" s="4" t="s">
        <v>12</v>
      </c>
      <c r="K3" s="4" t="s">
        <v>1</v>
      </c>
      <c r="L3" s="3" t="s">
        <v>9</v>
      </c>
      <c r="M3" s="3" t="s">
        <v>10</v>
      </c>
      <c r="N3" s="3" t="s">
        <v>11</v>
      </c>
      <c r="O3" s="5" t="s">
        <v>12</v>
      </c>
      <c r="P3" s="4" t="s">
        <v>1</v>
      </c>
    </row>
    <row r="4" spans="1:16" x14ac:dyDescent="0.2">
      <c r="A4" s="43">
        <f>10^4</f>
        <v>10000</v>
      </c>
      <c r="B4" s="19">
        <v>519.93899999999996</v>
      </c>
      <c r="C4" s="19">
        <v>312.81700000000001</v>
      </c>
      <c r="D4" s="2">
        <f>B4-C4</f>
        <v>207.12199999999996</v>
      </c>
      <c r="E4" s="23">
        <f>AVERAGE(D4:D6)</f>
        <v>179.92966666666666</v>
      </c>
      <c r="F4" s="26">
        <f>STDEV(D4:D6)</f>
        <v>34.051517797791703</v>
      </c>
      <c r="G4" s="19">
        <v>458.61399999999998</v>
      </c>
      <c r="H4" s="19">
        <v>238.042</v>
      </c>
      <c r="I4" s="19">
        <f>G4-H4</f>
        <v>220.57199999999997</v>
      </c>
      <c r="J4" s="23">
        <f>AVERAGE(I4:I6)</f>
        <v>160.55333333333331</v>
      </c>
      <c r="K4" s="26">
        <f>STDEV(I4:I6)</f>
        <v>53.929916580070135</v>
      </c>
      <c r="L4" s="19">
        <v>29916.953000000001</v>
      </c>
      <c r="M4" s="19">
        <v>241.44399999999999</v>
      </c>
      <c r="N4" s="19">
        <f>L4-M4</f>
        <v>29675.509000000002</v>
      </c>
      <c r="O4" s="61">
        <f>AVERAGE(N4:N6)</f>
        <v>24132.343000000004</v>
      </c>
      <c r="P4" s="26">
        <f>STDEV(N4:N6)</f>
        <v>5774.2352791991343</v>
      </c>
    </row>
    <row r="5" spans="1:16" x14ac:dyDescent="0.2">
      <c r="A5" s="44"/>
      <c r="B5" s="19">
        <v>400.315</v>
      </c>
      <c r="C5" s="19">
        <v>258.577</v>
      </c>
      <c r="D5" s="2">
        <f t="shared" ref="D5:D6" si="0">B5-C5</f>
        <v>141.738</v>
      </c>
      <c r="E5" s="24"/>
      <c r="F5" s="27"/>
      <c r="G5" s="19">
        <v>336.16699999999997</v>
      </c>
      <c r="H5" s="19">
        <v>220.00200000000001</v>
      </c>
      <c r="I5" s="19">
        <f t="shared" ref="I5:I21" si="1">G5-H5</f>
        <v>116.16499999999996</v>
      </c>
      <c r="J5" s="24"/>
      <c r="K5" s="27"/>
      <c r="L5" s="19">
        <v>18382.991999999998</v>
      </c>
      <c r="M5" s="19">
        <v>231.09100000000001</v>
      </c>
      <c r="N5" s="19">
        <f t="shared" ref="N5:N21" si="2">L5-M5</f>
        <v>18151.900999999998</v>
      </c>
      <c r="O5" s="62"/>
      <c r="P5" s="27"/>
    </row>
    <row r="6" spans="1:16" x14ac:dyDescent="0.2">
      <c r="A6" s="45"/>
      <c r="B6" s="19">
        <v>489.32400000000001</v>
      </c>
      <c r="C6" s="19">
        <v>298.39499999999998</v>
      </c>
      <c r="D6" s="2">
        <f t="shared" si="0"/>
        <v>190.92900000000003</v>
      </c>
      <c r="E6" s="25"/>
      <c r="F6" s="28"/>
      <c r="G6" s="19">
        <v>386.40199999999999</v>
      </c>
      <c r="H6" s="19">
        <v>241.47900000000001</v>
      </c>
      <c r="I6" s="19">
        <f t="shared" si="1"/>
        <v>144.92299999999997</v>
      </c>
      <c r="J6" s="25"/>
      <c r="K6" s="28"/>
      <c r="L6" s="19">
        <v>24866.772000000001</v>
      </c>
      <c r="M6" s="19">
        <v>297.15300000000002</v>
      </c>
      <c r="N6" s="19">
        <f t="shared" si="2"/>
        <v>24569.619000000002</v>
      </c>
      <c r="O6" s="63"/>
      <c r="P6" s="28"/>
    </row>
    <row r="7" spans="1:16" x14ac:dyDescent="0.2">
      <c r="A7" s="52">
        <f>10^3</f>
        <v>1000</v>
      </c>
      <c r="B7" s="19">
        <v>433.26799999999997</v>
      </c>
      <c r="C7" s="19">
        <v>272.27</v>
      </c>
      <c r="D7" s="2">
        <f>B7-C7</f>
        <v>160.99799999999999</v>
      </c>
      <c r="E7" s="23">
        <f>AVERAGE(D7:D9)</f>
        <v>163.70690000000002</v>
      </c>
      <c r="F7" s="26">
        <f>STDEV(D7:D9)</f>
        <v>33.864008112301228</v>
      </c>
      <c r="G7" s="19">
        <v>322.88400000000001</v>
      </c>
      <c r="H7" s="19">
        <v>220.84</v>
      </c>
      <c r="I7" s="19">
        <f t="shared" si="1"/>
        <v>102.04400000000001</v>
      </c>
      <c r="J7" s="23">
        <f>AVERAGE(I7:I9)</f>
        <v>149.61600000000001</v>
      </c>
      <c r="K7" s="26">
        <f>STDEV(I7:I9)</f>
        <v>57.88961575274093</v>
      </c>
      <c r="L7" s="19">
        <v>9098.3150000000005</v>
      </c>
      <c r="M7" s="19">
        <v>303.32100000000003</v>
      </c>
      <c r="N7" s="19">
        <f t="shared" si="2"/>
        <v>8794.9940000000006</v>
      </c>
      <c r="O7" s="55">
        <f>AVERAGE(N7:N9)</f>
        <v>10223.079666666667</v>
      </c>
      <c r="P7" s="26">
        <f>STDEV(N7:N9)</f>
        <v>2875.6894288803687</v>
      </c>
    </row>
    <row r="8" spans="1:16" x14ac:dyDescent="0.2">
      <c r="A8" s="53"/>
      <c r="B8" s="19">
        <v>425.06900000000002</v>
      </c>
      <c r="C8" s="19">
        <v>293.7903</v>
      </c>
      <c r="D8" s="2">
        <f t="shared" ref="D8:D21" si="3">B8-C8</f>
        <v>131.27870000000001</v>
      </c>
      <c r="E8" s="24"/>
      <c r="F8" s="27"/>
      <c r="G8" s="19">
        <v>456.92599999999999</v>
      </c>
      <c r="H8" s="19">
        <v>242.85599999999999</v>
      </c>
      <c r="I8" s="19">
        <f t="shared" si="1"/>
        <v>214.07</v>
      </c>
      <c r="J8" s="24"/>
      <c r="K8" s="27"/>
      <c r="L8" s="19">
        <v>13827.745000000001</v>
      </c>
      <c r="M8" s="19">
        <v>294.46800000000002</v>
      </c>
      <c r="N8" s="19">
        <f t="shared" si="2"/>
        <v>13533.277</v>
      </c>
      <c r="O8" s="56"/>
      <c r="P8" s="27"/>
    </row>
    <row r="9" spans="1:16" x14ac:dyDescent="0.2">
      <c r="A9" s="54"/>
      <c r="B9" s="19">
        <v>454.61</v>
      </c>
      <c r="C9" s="19">
        <v>255.76599999999999</v>
      </c>
      <c r="D9" s="2">
        <f t="shared" si="3"/>
        <v>198.84400000000002</v>
      </c>
      <c r="E9" s="25"/>
      <c r="F9" s="28"/>
      <c r="G9" s="19">
        <v>374.25900000000001</v>
      </c>
      <c r="H9" s="19">
        <v>241.52500000000001</v>
      </c>
      <c r="I9" s="19">
        <f t="shared" si="1"/>
        <v>132.73400000000001</v>
      </c>
      <c r="J9" s="25"/>
      <c r="K9" s="28"/>
      <c r="L9" s="19">
        <v>8624.5059999999994</v>
      </c>
      <c r="M9" s="19">
        <v>283.53800000000001</v>
      </c>
      <c r="N9" s="19">
        <f t="shared" si="2"/>
        <v>8340.9679999999989</v>
      </c>
      <c r="O9" s="57"/>
      <c r="P9" s="28"/>
    </row>
    <row r="10" spans="1:16" x14ac:dyDescent="0.2">
      <c r="A10" s="46">
        <f>3*10^2</f>
        <v>300</v>
      </c>
      <c r="B10" s="19">
        <v>218.482</v>
      </c>
      <c r="C10" s="19">
        <v>134.834</v>
      </c>
      <c r="D10" s="2">
        <f t="shared" si="3"/>
        <v>83.647999999999996</v>
      </c>
      <c r="E10" s="23">
        <f>AVERAGE(D10:D12)</f>
        <v>122.67933333333332</v>
      </c>
      <c r="F10" s="26">
        <f>STDEV(D10:D12)</f>
        <v>45.717105084785636</v>
      </c>
      <c r="G10" s="19">
        <v>345.72899999999998</v>
      </c>
      <c r="H10" s="19">
        <v>142.60400000000001</v>
      </c>
      <c r="I10" s="19">
        <f t="shared" si="1"/>
        <v>203.12499999999997</v>
      </c>
      <c r="J10" s="23">
        <f>AVERAGE(I10:I12)</f>
        <v>131.10799999999998</v>
      </c>
      <c r="K10" s="26">
        <f>STDEV(I10:I12)</f>
        <v>62.389470722230023</v>
      </c>
      <c r="L10" s="19">
        <v>3858.5880000000002</v>
      </c>
      <c r="M10" s="19">
        <v>278.50700000000001</v>
      </c>
      <c r="N10" s="19">
        <f t="shared" si="2"/>
        <v>3580.0810000000001</v>
      </c>
      <c r="O10" s="34">
        <f>AVERAGE(N10:N12)</f>
        <v>2423.1926666666668</v>
      </c>
      <c r="P10" s="26">
        <f>STDEV(N10:N12)</f>
        <v>1061.6246834697911</v>
      </c>
    </row>
    <row r="11" spans="1:16" x14ac:dyDescent="0.2">
      <c r="A11" s="47"/>
      <c r="B11" s="19">
        <v>261.40899999999999</v>
      </c>
      <c r="C11" s="19">
        <v>149.995</v>
      </c>
      <c r="D11" s="2">
        <f t="shared" si="3"/>
        <v>111.41399999999999</v>
      </c>
      <c r="E11" s="24"/>
      <c r="F11" s="27"/>
      <c r="G11" s="19">
        <v>279.96899999999999</v>
      </c>
      <c r="H11" s="19">
        <v>186.48500000000001</v>
      </c>
      <c r="I11" s="19">
        <f t="shared" si="1"/>
        <v>93.48399999999998</v>
      </c>
      <c r="J11" s="24"/>
      <c r="K11" s="27"/>
      <c r="L11" s="19">
        <v>2474.4780000000001</v>
      </c>
      <c r="M11" s="19">
        <v>278.654</v>
      </c>
      <c r="N11" s="19">
        <f t="shared" si="2"/>
        <v>2195.8240000000001</v>
      </c>
      <c r="O11" s="35"/>
      <c r="P11" s="27"/>
    </row>
    <row r="12" spans="1:16" x14ac:dyDescent="0.2">
      <c r="A12" s="48"/>
      <c r="B12" s="19">
        <v>336.28</v>
      </c>
      <c r="C12" s="19">
        <v>163.304</v>
      </c>
      <c r="D12" s="2">
        <f t="shared" si="3"/>
        <v>172.97599999999997</v>
      </c>
      <c r="E12" s="25"/>
      <c r="F12" s="28"/>
      <c r="G12" s="19">
        <v>302.024</v>
      </c>
      <c r="H12" s="19">
        <v>205.309</v>
      </c>
      <c r="I12" s="19">
        <f t="shared" si="1"/>
        <v>96.715000000000003</v>
      </c>
      <c r="J12" s="25"/>
      <c r="K12" s="28"/>
      <c r="L12" s="19">
        <v>1789.5809999999999</v>
      </c>
      <c r="M12" s="19">
        <v>295.90800000000002</v>
      </c>
      <c r="N12" s="19">
        <f t="shared" si="2"/>
        <v>1493.6729999999998</v>
      </c>
      <c r="O12" s="36"/>
      <c r="P12" s="28"/>
    </row>
    <row r="13" spans="1:16" x14ac:dyDescent="0.2">
      <c r="A13" s="49">
        <f>10^2</f>
        <v>100</v>
      </c>
      <c r="B13" s="19">
        <v>338.91300000000001</v>
      </c>
      <c r="C13" s="19">
        <v>273.34399999999999</v>
      </c>
      <c r="D13" s="2">
        <f t="shared" si="3"/>
        <v>65.569000000000017</v>
      </c>
      <c r="E13" s="23">
        <f>AVERAGE(D13:D15)</f>
        <v>81.694333333333333</v>
      </c>
      <c r="F13" s="26">
        <f>STDEV(D13:D15)</f>
        <v>43.843510139282074</v>
      </c>
      <c r="G13" s="19">
        <v>169.078</v>
      </c>
      <c r="H13" s="19">
        <v>111.79</v>
      </c>
      <c r="I13" s="19">
        <f t="shared" si="1"/>
        <v>57.287999999999997</v>
      </c>
      <c r="J13" s="23">
        <f>AVERAGE(I13:I15)</f>
        <v>81.149999999999991</v>
      </c>
      <c r="K13" s="26">
        <f>STDEV(I13:I15)</f>
        <v>32.658533402466176</v>
      </c>
      <c r="L13" s="19">
        <v>1605.44</v>
      </c>
      <c r="M13" s="19">
        <v>289.642</v>
      </c>
      <c r="N13" s="19">
        <f t="shared" si="2"/>
        <v>1315.798</v>
      </c>
      <c r="O13" s="37">
        <f>AVERAGE(N13:N15)</f>
        <v>1092.0163333333333</v>
      </c>
      <c r="P13" s="26">
        <f>STDEV(N13:N15)</f>
        <v>369.23526353035874</v>
      </c>
    </row>
    <row r="14" spans="1:16" x14ac:dyDescent="0.2">
      <c r="A14" s="50"/>
      <c r="B14" s="19">
        <v>341.23</v>
      </c>
      <c r="C14" s="19">
        <v>293.03300000000002</v>
      </c>
      <c r="D14" s="2">
        <f t="shared" si="3"/>
        <v>48.197000000000003</v>
      </c>
      <c r="E14" s="24"/>
      <c r="F14" s="27"/>
      <c r="G14" s="19">
        <v>357.45299999999997</v>
      </c>
      <c r="H14" s="19">
        <v>289.661</v>
      </c>
      <c r="I14" s="19">
        <f t="shared" si="1"/>
        <v>67.791999999999973</v>
      </c>
      <c r="J14" s="24"/>
      <c r="K14" s="27"/>
      <c r="L14" s="19">
        <v>979.98</v>
      </c>
      <c r="M14" s="19">
        <v>314.14100000000002</v>
      </c>
      <c r="N14" s="19">
        <f t="shared" si="2"/>
        <v>665.83899999999994</v>
      </c>
      <c r="O14" s="38"/>
      <c r="P14" s="27"/>
    </row>
    <row r="15" spans="1:16" x14ac:dyDescent="0.2">
      <c r="A15" s="51"/>
      <c r="B15" s="19">
        <v>384.15499999999997</v>
      </c>
      <c r="C15" s="19">
        <v>252.83799999999999</v>
      </c>
      <c r="D15" s="2">
        <f t="shared" si="3"/>
        <v>131.31699999999998</v>
      </c>
      <c r="E15" s="25"/>
      <c r="F15" s="28"/>
      <c r="G15" s="19">
        <v>344.24799999999999</v>
      </c>
      <c r="H15" s="19">
        <v>225.87799999999999</v>
      </c>
      <c r="I15" s="19">
        <f t="shared" si="1"/>
        <v>118.37</v>
      </c>
      <c r="J15" s="25"/>
      <c r="K15" s="28"/>
      <c r="L15" s="19">
        <v>1577.4010000000001</v>
      </c>
      <c r="M15" s="19">
        <v>282.98899999999998</v>
      </c>
      <c r="N15" s="19">
        <f t="shared" si="2"/>
        <v>1294.412</v>
      </c>
      <c r="O15" s="39"/>
      <c r="P15" s="28"/>
    </row>
    <row r="16" spans="1:16" x14ac:dyDescent="0.2">
      <c r="A16" s="30">
        <f>10^1</f>
        <v>10</v>
      </c>
      <c r="B16" s="19">
        <v>303.91800000000001</v>
      </c>
      <c r="C16" s="19">
        <v>260.10599999999999</v>
      </c>
      <c r="D16" s="2">
        <f t="shared" si="3"/>
        <v>43.812000000000012</v>
      </c>
      <c r="E16" s="23">
        <f>AVERAGE(D16:D18)</f>
        <v>55.966000000000008</v>
      </c>
      <c r="F16" s="26">
        <f>STDEV(D16:D18)</f>
        <v>43.981086798759335</v>
      </c>
      <c r="G16" s="19">
        <v>327.64299999999997</v>
      </c>
      <c r="H16" s="19">
        <v>284.10300000000001</v>
      </c>
      <c r="I16" s="19">
        <f t="shared" si="1"/>
        <v>43.539999999999964</v>
      </c>
      <c r="J16" s="23">
        <f>AVERAGE(I16:I18)</f>
        <v>32.104333333333308</v>
      </c>
      <c r="K16" s="26">
        <f>STDEV(I16:I18)</f>
        <v>10.732729677641794</v>
      </c>
      <c r="L16" s="19">
        <v>473.62400000000002</v>
      </c>
      <c r="M16" s="19">
        <v>270.38200000000001</v>
      </c>
      <c r="N16" s="19">
        <f t="shared" si="2"/>
        <v>203.24200000000002</v>
      </c>
      <c r="O16" s="40">
        <f>AVERAGE(N16:N18)</f>
        <v>247.1816666666667</v>
      </c>
      <c r="P16" s="26">
        <f>STDEV(N16:N18)</f>
        <v>71.525927203590285</v>
      </c>
    </row>
    <row r="17" spans="1:17" x14ac:dyDescent="0.2">
      <c r="A17" s="31"/>
      <c r="B17" s="19">
        <v>259.55099999999999</v>
      </c>
      <c r="C17" s="19">
        <v>240.21100000000001</v>
      </c>
      <c r="D17" s="2">
        <f t="shared" si="3"/>
        <v>19.339999999999975</v>
      </c>
      <c r="E17" s="24"/>
      <c r="F17" s="27"/>
      <c r="G17" s="19">
        <v>312.96899999999999</v>
      </c>
      <c r="H17" s="19">
        <v>282.44600000000003</v>
      </c>
      <c r="I17" s="19">
        <f t="shared" si="1"/>
        <v>30.522999999999968</v>
      </c>
      <c r="J17" s="24"/>
      <c r="K17" s="27"/>
      <c r="L17" s="19">
        <v>465.35300000000001</v>
      </c>
      <c r="M17" s="19">
        <v>256.76499999999999</v>
      </c>
      <c r="N17" s="19">
        <f t="shared" si="2"/>
        <v>208.58800000000002</v>
      </c>
      <c r="O17" s="41"/>
      <c r="P17" s="27"/>
    </row>
    <row r="18" spans="1:17" x14ac:dyDescent="0.2">
      <c r="A18" s="32"/>
      <c r="B18" s="19">
        <v>406.44600000000003</v>
      </c>
      <c r="C18" s="19">
        <v>301.7</v>
      </c>
      <c r="D18" s="2">
        <f t="shared" si="3"/>
        <v>104.74600000000004</v>
      </c>
      <c r="E18" s="25"/>
      <c r="F18" s="28"/>
      <c r="G18" s="19">
        <v>301.71800000000002</v>
      </c>
      <c r="H18" s="19">
        <v>279.46800000000002</v>
      </c>
      <c r="I18" s="19">
        <f t="shared" si="1"/>
        <v>22.25</v>
      </c>
      <c r="J18" s="25"/>
      <c r="K18" s="28"/>
      <c r="L18" s="19">
        <v>594.904</v>
      </c>
      <c r="M18" s="19">
        <v>265.18900000000002</v>
      </c>
      <c r="N18" s="19">
        <f t="shared" si="2"/>
        <v>329.71499999999997</v>
      </c>
      <c r="O18" s="42"/>
      <c r="P18" s="28"/>
    </row>
    <row r="19" spans="1:17" x14ac:dyDescent="0.2">
      <c r="A19" s="33">
        <v>0</v>
      </c>
      <c r="B19" s="19">
        <v>288.52</v>
      </c>
      <c r="C19" s="19">
        <v>244.15100000000001</v>
      </c>
      <c r="D19" s="2">
        <f t="shared" si="3"/>
        <v>44.368999999999971</v>
      </c>
      <c r="E19" s="29">
        <f>AVERAGE(D19:D21)</f>
        <v>39.375999999999998</v>
      </c>
      <c r="F19" s="26">
        <f>STDEV(D19:D21)</f>
        <v>4.9613096053360533</v>
      </c>
      <c r="G19" s="19">
        <v>257.14100000000002</v>
      </c>
      <c r="H19" s="19">
        <v>238.26400000000001</v>
      </c>
      <c r="I19" s="19">
        <f t="shared" si="1"/>
        <v>18.87700000000001</v>
      </c>
      <c r="J19" s="23">
        <f>AVERAGE(I19:I21)</f>
        <v>20.782999999999998</v>
      </c>
      <c r="K19" s="26">
        <f>STDEV(I19:I21)</f>
        <v>7.2455263438897255</v>
      </c>
      <c r="L19" s="19">
        <v>217.709</v>
      </c>
      <c r="M19" s="19">
        <v>156.64699999999999</v>
      </c>
      <c r="N19" s="19">
        <f t="shared" si="2"/>
        <v>61.062000000000012</v>
      </c>
      <c r="O19" s="29">
        <f>AVERAGE(N19:N21)</f>
        <v>62.614333333333327</v>
      </c>
      <c r="P19" s="26">
        <f>STDEV(N19:N21)</f>
        <v>2.1466034410978918</v>
      </c>
    </row>
    <row r="20" spans="1:17" x14ac:dyDescent="0.2">
      <c r="A20" s="33"/>
      <c r="B20" s="19">
        <v>297.99900000000002</v>
      </c>
      <c r="C20" s="19">
        <v>263.55200000000002</v>
      </c>
      <c r="D20" s="2">
        <f t="shared" si="3"/>
        <v>34.447000000000003</v>
      </c>
      <c r="E20" s="29"/>
      <c r="F20" s="27"/>
      <c r="G20" s="19">
        <v>288.45</v>
      </c>
      <c r="H20" s="19">
        <v>259.65899999999999</v>
      </c>
      <c r="I20" s="19">
        <f t="shared" si="1"/>
        <v>28.790999999999997</v>
      </c>
      <c r="J20" s="24"/>
      <c r="K20" s="27"/>
      <c r="L20" s="19">
        <v>217.89699999999999</v>
      </c>
      <c r="M20" s="19">
        <v>156.18</v>
      </c>
      <c r="N20" s="19">
        <f t="shared" si="2"/>
        <v>61.716999999999985</v>
      </c>
      <c r="O20" s="29"/>
      <c r="P20" s="27"/>
    </row>
    <row r="21" spans="1:17" x14ac:dyDescent="0.2">
      <c r="A21" s="33"/>
      <c r="B21" s="19">
        <v>306.483</v>
      </c>
      <c r="C21" s="19">
        <v>267.17099999999999</v>
      </c>
      <c r="D21" s="2">
        <f t="shared" si="3"/>
        <v>39.312000000000012</v>
      </c>
      <c r="E21" s="29"/>
      <c r="F21" s="28"/>
      <c r="G21" s="19">
        <v>271.27699999999999</v>
      </c>
      <c r="H21" s="19">
        <v>256.596</v>
      </c>
      <c r="I21" s="19">
        <f t="shared" si="1"/>
        <v>14.680999999999983</v>
      </c>
      <c r="J21" s="25"/>
      <c r="K21" s="28"/>
      <c r="L21" s="19">
        <v>211.26599999999999</v>
      </c>
      <c r="M21" s="19">
        <v>146.202</v>
      </c>
      <c r="N21" s="19">
        <f t="shared" si="2"/>
        <v>65.063999999999993</v>
      </c>
      <c r="O21" s="29"/>
      <c r="P21" s="28"/>
    </row>
    <row r="22" spans="1:17" x14ac:dyDescent="0.2">
      <c r="A22" s="15"/>
      <c r="B22" s="8"/>
      <c r="C22" s="16"/>
      <c r="D22" s="8"/>
      <c r="E22" s="17"/>
      <c r="F22" s="18"/>
      <c r="G22" s="8"/>
      <c r="H22" s="16"/>
      <c r="I22" s="16"/>
      <c r="J22" s="20"/>
      <c r="K22" s="18"/>
      <c r="L22" s="8"/>
      <c r="M22" s="8"/>
      <c r="N22" s="16"/>
      <c r="O22" s="17"/>
      <c r="P22" s="18"/>
    </row>
    <row r="23" spans="1:17" x14ac:dyDescent="0.2">
      <c r="A23" s="15"/>
      <c r="B23" s="8"/>
      <c r="C23" s="16"/>
      <c r="D23" s="8"/>
      <c r="E23" s="17"/>
      <c r="F23" s="18"/>
      <c r="G23" s="8"/>
      <c r="H23" s="16"/>
      <c r="I23" s="16"/>
      <c r="J23" s="20"/>
      <c r="K23" s="18"/>
      <c r="L23" s="8"/>
      <c r="M23" s="8"/>
      <c r="N23" s="16"/>
      <c r="O23" s="17"/>
      <c r="P23" s="18"/>
    </row>
    <row r="24" spans="1:17" x14ac:dyDescent="0.2">
      <c r="A24" s="15"/>
      <c r="B24" s="8"/>
      <c r="C24" s="16"/>
      <c r="D24" s="8"/>
      <c r="E24" s="17"/>
      <c r="F24" s="18"/>
      <c r="G24" s="8"/>
      <c r="H24" s="16"/>
      <c r="I24" s="22"/>
      <c r="J24" s="22"/>
      <c r="K24">
        <v>1</v>
      </c>
      <c r="L24">
        <v>1000000</v>
      </c>
      <c r="M24" s="9" t="s">
        <v>5</v>
      </c>
      <c r="N24" s="12">
        <f>E19+(3*F19)</f>
        <v>54.259928816008156</v>
      </c>
      <c r="O24" s="12">
        <f>N24</f>
        <v>54.259928816008156</v>
      </c>
      <c r="P24" s="18"/>
    </row>
    <row r="25" spans="1:17" x14ac:dyDescent="0.2">
      <c r="A25" s="15"/>
      <c r="B25" s="8"/>
      <c r="C25" s="16"/>
      <c r="D25" s="8"/>
      <c r="E25" s="17"/>
      <c r="F25" s="18"/>
      <c r="G25" s="8"/>
      <c r="H25" s="16"/>
      <c r="I25" s="22"/>
      <c r="J25" s="22"/>
      <c r="K25">
        <v>1</v>
      </c>
      <c r="L25">
        <v>1000000</v>
      </c>
      <c r="M25" s="10" t="s">
        <v>6</v>
      </c>
      <c r="N25" s="13">
        <f>J19+(3*K19)</f>
        <v>42.519579031669174</v>
      </c>
      <c r="O25" s="13">
        <f t="shared" ref="O25:O26" si="4">N25</f>
        <v>42.519579031669174</v>
      </c>
      <c r="P25" s="18"/>
    </row>
    <row r="26" spans="1:17" x14ac:dyDescent="0.2">
      <c r="A26" s="15"/>
      <c r="B26" s="8"/>
      <c r="C26" s="16"/>
      <c r="D26" s="8"/>
      <c r="E26" s="17"/>
      <c r="F26" s="18"/>
      <c r="G26" s="8"/>
      <c r="H26" s="16"/>
      <c r="I26" s="22"/>
      <c r="J26" s="22"/>
      <c r="K26">
        <v>1</v>
      </c>
      <c r="L26">
        <v>1000000</v>
      </c>
      <c r="M26" s="11" t="s">
        <v>7</v>
      </c>
      <c r="N26" s="14">
        <f>O19+(3*P19)</f>
        <v>69.054143656627005</v>
      </c>
      <c r="O26" s="14">
        <f t="shared" si="4"/>
        <v>69.054143656627005</v>
      </c>
      <c r="P26" s="18"/>
    </row>
    <row r="27" spans="1:17" x14ac:dyDescent="0.2">
      <c r="A27" s="15"/>
      <c r="B27" s="8"/>
      <c r="C27" s="16"/>
      <c r="D27" s="8"/>
      <c r="E27" s="17"/>
      <c r="F27" s="18"/>
      <c r="G27" s="8"/>
      <c r="H27" s="16"/>
      <c r="I27" s="22"/>
      <c r="J27" s="22"/>
      <c r="K27"/>
      <c r="O27"/>
      <c r="P27" s="18"/>
    </row>
    <row r="28" spans="1:17" x14ac:dyDescent="0.2">
      <c r="A28" s="15"/>
      <c r="B28" s="8"/>
      <c r="C28" s="16"/>
      <c r="D28" s="8"/>
      <c r="E28" s="17"/>
      <c r="F28" s="18"/>
      <c r="G28" s="8"/>
      <c r="H28" s="16"/>
      <c r="I28" s="22"/>
      <c r="J28" s="22"/>
      <c r="K28">
        <v>1</v>
      </c>
      <c r="L28">
        <v>1000000</v>
      </c>
      <c r="M28" t="s">
        <v>8</v>
      </c>
      <c r="N28" s="7">
        <f>AVERAGE(N24:N26)</f>
        <v>55.277883834768112</v>
      </c>
      <c r="O28" s="7">
        <f>N28</f>
        <v>55.277883834768112</v>
      </c>
      <c r="P28" s="18"/>
      <c r="Q28" s="8"/>
    </row>
    <row r="29" spans="1:17" x14ac:dyDescent="0.2">
      <c r="A29" s="15"/>
      <c r="B29" s="8"/>
      <c r="C29" s="16"/>
      <c r="D29" s="8"/>
      <c r="E29" s="17"/>
      <c r="F29" s="18"/>
      <c r="G29" s="8"/>
      <c r="H29" s="16"/>
      <c r="I29" s="22"/>
      <c r="J29" s="22"/>
      <c r="K29" s="18"/>
      <c r="L29" s="8"/>
      <c r="M29" s="8"/>
      <c r="N29" s="16"/>
      <c r="O29" s="17"/>
      <c r="P29" s="18"/>
      <c r="Q29" s="8"/>
    </row>
    <row r="30" spans="1:17" x14ac:dyDescent="0.2">
      <c r="A30" s="15"/>
      <c r="B30" s="8"/>
      <c r="C30" s="16"/>
      <c r="D30" s="8"/>
      <c r="E30" s="17"/>
      <c r="F30" s="18"/>
      <c r="G30" s="8"/>
      <c r="H30" s="16"/>
      <c r="I30" s="22"/>
      <c r="J30" s="22"/>
      <c r="K30" s="18"/>
      <c r="L30" s="8"/>
      <c r="M30" s="8"/>
      <c r="N30" s="16"/>
      <c r="O30" s="17"/>
      <c r="P30" s="18"/>
      <c r="Q30" s="8"/>
    </row>
    <row r="31" spans="1:17" x14ac:dyDescent="0.2">
      <c r="A31" s="15"/>
      <c r="B31" s="8"/>
      <c r="C31" s="16"/>
      <c r="D31" s="8"/>
      <c r="E31" s="17"/>
      <c r="F31" s="18"/>
      <c r="G31" s="8"/>
      <c r="H31" s="16"/>
      <c r="I31" s="22"/>
      <c r="J31" s="22"/>
      <c r="K31" s="18"/>
      <c r="L31" s="8"/>
      <c r="M31" s="8"/>
      <c r="N31" s="16"/>
      <c r="O31" s="17"/>
      <c r="P31" s="18"/>
      <c r="Q31" s="8"/>
    </row>
    <row r="32" spans="1:17" x14ac:dyDescent="0.2">
      <c r="A32" s="15"/>
      <c r="B32" s="8"/>
      <c r="C32" s="16"/>
      <c r="D32" s="8"/>
      <c r="E32" s="17"/>
      <c r="F32" s="18"/>
      <c r="G32" s="8"/>
      <c r="H32" s="16"/>
      <c r="I32" s="16"/>
      <c r="J32" s="20"/>
      <c r="K32" s="18"/>
      <c r="L32" s="8"/>
      <c r="M32" s="8"/>
      <c r="N32" s="16"/>
      <c r="O32" s="17"/>
      <c r="P32" s="18"/>
      <c r="Q32" s="8"/>
    </row>
    <row r="33" spans="1:17" x14ac:dyDescent="0.2">
      <c r="A33" s="15"/>
      <c r="B33" s="8"/>
      <c r="C33" s="16"/>
      <c r="D33" s="8"/>
      <c r="E33" s="17"/>
      <c r="F33" s="18"/>
      <c r="G33" s="8"/>
      <c r="H33" s="16"/>
      <c r="I33" s="16"/>
      <c r="J33" s="20"/>
      <c r="K33" s="18"/>
      <c r="L33" s="8"/>
      <c r="M33" s="8"/>
      <c r="N33" s="16"/>
      <c r="O33" s="17"/>
      <c r="P33" s="18"/>
      <c r="Q33" s="8"/>
    </row>
    <row r="34" spans="1:17" x14ac:dyDescent="0.2">
      <c r="A34" s="15"/>
      <c r="B34" s="8"/>
      <c r="C34" s="16"/>
      <c r="D34" s="8"/>
      <c r="E34" s="17"/>
      <c r="F34" s="18"/>
      <c r="G34" s="8"/>
      <c r="H34" s="16"/>
      <c r="I34" s="16"/>
      <c r="J34" s="20"/>
      <c r="K34" s="18"/>
      <c r="L34" s="8"/>
      <c r="M34" s="8"/>
      <c r="N34" s="16"/>
      <c r="O34" s="17"/>
      <c r="P34" s="18"/>
      <c r="Q34" s="8"/>
    </row>
    <row r="35" spans="1:17" x14ac:dyDescent="0.2">
      <c r="A35" s="15"/>
      <c r="B35" s="8"/>
      <c r="C35" s="16"/>
      <c r="D35" s="8"/>
      <c r="E35" s="17"/>
      <c r="F35" s="18"/>
      <c r="G35" s="8"/>
      <c r="H35" s="16"/>
      <c r="I35" s="16"/>
      <c r="J35" s="20"/>
      <c r="K35" s="18"/>
      <c r="L35" s="8"/>
      <c r="M35" s="8"/>
      <c r="N35" s="16"/>
      <c r="O35" s="17"/>
      <c r="P35" s="18"/>
      <c r="Q35" s="8"/>
    </row>
    <row r="36" spans="1:17" x14ac:dyDescent="0.2">
      <c r="A36" s="15"/>
      <c r="B36" s="8"/>
      <c r="C36" s="16"/>
      <c r="D36" s="8"/>
      <c r="E36" s="17"/>
      <c r="F36" s="18"/>
      <c r="G36" s="8"/>
      <c r="H36" s="16"/>
      <c r="I36" s="16"/>
      <c r="J36" s="20"/>
      <c r="K36" s="18"/>
      <c r="L36" s="8"/>
      <c r="M36" s="8"/>
      <c r="N36" s="16"/>
      <c r="O36" s="17"/>
      <c r="P36" s="18"/>
      <c r="Q36" s="8"/>
    </row>
    <row r="37" spans="1:17" x14ac:dyDescent="0.2">
      <c r="A37" s="15"/>
      <c r="B37" s="8"/>
      <c r="C37" s="16"/>
      <c r="D37" s="8"/>
      <c r="E37" s="17"/>
      <c r="F37" s="18"/>
      <c r="G37" s="8"/>
      <c r="H37" s="16"/>
      <c r="I37" s="16"/>
      <c r="J37" s="20"/>
      <c r="K37" s="18"/>
      <c r="L37" s="8"/>
      <c r="M37" s="8"/>
      <c r="N37" s="16"/>
      <c r="O37" s="17"/>
      <c r="P37" s="18"/>
      <c r="Q37" s="8"/>
    </row>
    <row r="38" spans="1:17" x14ac:dyDescent="0.2">
      <c r="A38" s="15"/>
      <c r="B38" s="8"/>
      <c r="C38" s="16"/>
      <c r="D38" s="8"/>
      <c r="E38" s="17"/>
      <c r="F38" s="18"/>
      <c r="G38" s="8"/>
      <c r="H38" s="16"/>
      <c r="I38" s="16"/>
      <c r="J38" s="20"/>
      <c r="K38" s="18"/>
      <c r="L38" s="8"/>
      <c r="M38" s="8"/>
      <c r="N38" s="16"/>
      <c r="O38" s="17"/>
      <c r="P38" s="18"/>
      <c r="Q38" s="8"/>
    </row>
    <row r="39" spans="1:17" x14ac:dyDescent="0.2">
      <c r="A39" s="15"/>
      <c r="B39" s="8"/>
      <c r="C39" s="16"/>
      <c r="D39" s="8"/>
      <c r="E39" s="17"/>
      <c r="F39" s="18"/>
      <c r="G39" s="8"/>
      <c r="H39" s="16"/>
      <c r="I39" s="16"/>
      <c r="J39" s="20"/>
      <c r="K39" s="18"/>
      <c r="L39" s="8"/>
      <c r="M39" s="8"/>
      <c r="N39" s="16"/>
      <c r="O39" s="17"/>
      <c r="P39" s="18"/>
      <c r="Q39" s="8"/>
    </row>
    <row r="40" spans="1:17" x14ac:dyDescent="0.2">
      <c r="A40" s="15"/>
      <c r="B40" s="8"/>
      <c r="C40" s="16"/>
      <c r="D40" s="8"/>
      <c r="E40" s="17"/>
      <c r="F40" s="18"/>
      <c r="G40" s="8"/>
      <c r="H40" s="16"/>
      <c r="I40" s="16"/>
      <c r="J40" s="20"/>
      <c r="K40" s="18"/>
      <c r="L40" s="8"/>
      <c r="M40" s="8"/>
      <c r="N40" s="16"/>
      <c r="O40" s="17"/>
      <c r="P40" s="18"/>
    </row>
    <row r="41" spans="1:17" x14ac:dyDescent="0.2">
      <c r="A41" s="15"/>
      <c r="B41" s="8"/>
      <c r="C41" s="16"/>
      <c r="D41" s="8"/>
      <c r="E41" s="17"/>
      <c r="F41" s="18"/>
      <c r="G41" s="8"/>
      <c r="H41" s="16"/>
      <c r="I41" s="16"/>
      <c r="J41" s="20"/>
      <c r="K41" s="18"/>
      <c r="L41" s="8"/>
      <c r="M41" s="8"/>
      <c r="N41" s="16"/>
      <c r="O41" s="17"/>
      <c r="P41" s="18"/>
    </row>
    <row r="42" spans="1:17" x14ac:dyDescent="0.2">
      <c r="A42" s="15"/>
      <c r="B42" s="8"/>
      <c r="C42" s="16"/>
      <c r="D42" s="8"/>
      <c r="E42" s="17"/>
      <c r="F42" s="18"/>
      <c r="G42" s="8"/>
      <c r="H42" s="16"/>
      <c r="I42" s="16"/>
      <c r="J42" s="20"/>
      <c r="K42" s="18"/>
      <c r="L42" s="8"/>
      <c r="M42" s="8"/>
      <c r="N42" s="16"/>
      <c r="O42" s="17"/>
      <c r="P42" s="18"/>
    </row>
    <row r="43" spans="1:17" x14ac:dyDescent="0.2">
      <c r="A43" s="15"/>
      <c r="B43" s="8"/>
      <c r="C43" s="16"/>
      <c r="D43" s="8"/>
      <c r="E43" s="17"/>
      <c r="F43" s="18"/>
      <c r="G43" s="8"/>
      <c r="H43" s="16"/>
      <c r="I43" s="16"/>
      <c r="J43" s="20"/>
      <c r="K43" s="18"/>
      <c r="L43" s="8"/>
      <c r="M43" s="8"/>
      <c r="N43" s="16"/>
      <c r="O43" s="17"/>
      <c r="P43" s="18"/>
    </row>
    <row r="44" spans="1:17" x14ac:dyDescent="0.2">
      <c r="A44" s="15"/>
      <c r="B44" s="8"/>
      <c r="C44" s="16"/>
      <c r="D44" s="8"/>
      <c r="E44" s="17"/>
      <c r="F44" s="18"/>
      <c r="G44" s="8"/>
      <c r="H44" s="16"/>
      <c r="I44" s="16"/>
      <c r="J44" s="20"/>
      <c r="K44" s="18"/>
      <c r="L44" s="8"/>
      <c r="M44" s="8"/>
      <c r="N44" s="16"/>
      <c r="O44" s="17"/>
      <c r="P44" s="18"/>
    </row>
    <row r="45" spans="1:17" x14ac:dyDescent="0.2">
      <c r="A45" s="15"/>
      <c r="B45" s="8"/>
      <c r="C45" s="16"/>
      <c r="D45" s="8"/>
      <c r="E45" s="17"/>
      <c r="F45" s="18"/>
      <c r="G45" s="8"/>
      <c r="H45" s="16"/>
      <c r="I45" s="16"/>
      <c r="J45" s="20"/>
      <c r="K45" s="18"/>
      <c r="L45" s="8"/>
      <c r="M45" s="8"/>
      <c r="N45" s="16"/>
      <c r="O45" s="17"/>
      <c r="P45" s="18"/>
    </row>
    <row r="46" spans="1:17" x14ac:dyDescent="0.2">
      <c r="A46" s="15"/>
      <c r="B46" s="8"/>
      <c r="C46" s="16"/>
      <c r="D46" s="8"/>
      <c r="E46" s="17"/>
      <c r="F46" s="18"/>
      <c r="G46" s="8"/>
      <c r="H46" s="16"/>
      <c r="I46" s="16"/>
      <c r="J46" s="20"/>
      <c r="K46" s="18"/>
      <c r="L46" s="8"/>
      <c r="M46" s="8"/>
      <c r="N46" s="16"/>
      <c r="O46" s="17"/>
      <c r="P46" s="18"/>
    </row>
    <row r="47" spans="1:17" x14ac:dyDescent="0.2">
      <c r="A47" s="15"/>
      <c r="B47" s="8"/>
      <c r="C47" s="16"/>
      <c r="D47" s="8"/>
      <c r="E47" s="17"/>
      <c r="F47" s="18"/>
      <c r="G47" s="8"/>
      <c r="H47" s="16"/>
      <c r="I47" s="16"/>
      <c r="J47" s="20"/>
      <c r="K47" s="18"/>
      <c r="L47" s="8"/>
      <c r="M47" s="8"/>
      <c r="N47" s="16"/>
      <c r="O47" s="17"/>
      <c r="P47" s="18"/>
    </row>
    <row r="48" spans="1:17" x14ac:dyDescent="0.2">
      <c r="A48" s="15"/>
      <c r="B48" s="8"/>
      <c r="C48" s="16"/>
      <c r="D48" s="8"/>
      <c r="E48" s="17"/>
      <c r="F48" s="18"/>
      <c r="G48" s="8"/>
      <c r="H48" s="16"/>
      <c r="I48" s="16"/>
      <c r="J48" s="20"/>
      <c r="K48" s="18"/>
      <c r="L48" s="8"/>
      <c r="M48" s="8"/>
      <c r="N48" s="16"/>
      <c r="O48" s="17"/>
      <c r="P48" s="18"/>
    </row>
    <row r="49" spans="1:16" x14ac:dyDescent="0.2">
      <c r="A49" s="15"/>
      <c r="B49" s="8"/>
      <c r="C49" s="16"/>
      <c r="D49" s="8"/>
      <c r="E49" s="17"/>
      <c r="F49" s="18"/>
      <c r="G49" s="8"/>
      <c r="H49" s="16"/>
      <c r="I49" s="16"/>
      <c r="J49" s="20"/>
      <c r="K49" s="18"/>
      <c r="L49" s="8"/>
      <c r="M49" s="8"/>
      <c r="N49" s="16"/>
      <c r="O49" s="17"/>
      <c r="P49" s="18"/>
    </row>
    <row r="50" spans="1:16" x14ac:dyDescent="0.2">
      <c r="A50" s="15"/>
      <c r="B50" s="8"/>
      <c r="C50" s="16"/>
      <c r="D50" s="8"/>
      <c r="E50" s="17"/>
      <c r="F50" s="18"/>
      <c r="G50" s="8"/>
      <c r="H50" s="16"/>
      <c r="I50" s="16"/>
      <c r="J50" s="20"/>
      <c r="K50" s="18"/>
      <c r="L50" s="8"/>
      <c r="M50" s="8"/>
      <c r="N50" s="16"/>
      <c r="O50" s="17"/>
      <c r="P50" s="18"/>
    </row>
    <row r="51" spans="1:16" x14ac:dyDescent="0.2">
      <c r="A51" s="15"/>
      <c r="B51" s="8"/>
      <c r="C51" s="16"/>
      <c r="D51" s="8"/>
      <c r="E51" s="17"/>
      <c r="F51" s="18"/>
      <c r="G51" s="8"/>
      <c r="H51" s="16"/>
      <c r="I51" s="16"/>
      <c r="J51" s="20"/>
      <c r="K51" s="18"/>
      <c r="L51" s="8"/>
      <c r="M51" s="8"/>
      <c r="N51" s="16"/>
      <c r="O51" s="17"/>
      <c r="P51" s="18"/>
    </row>
    <row r="52" spans="1:16" x14ac:dyDescent="0.2">
      <c r="A52" s="15"/>
      <c r="B52" s="8"/>
      <c r="C52" s="16"/>
      <c r="D52" s="8"/>
      <c r="E52" s="17"/>
      <c r="F52" s="18"/>
      <c r="G52" s="8"/>
      <c r="H52" s="16"/>
      <c r="I52" s="16"/>
      <c r="J52" s="20"/>
      <c r="K52" s="18"/>
      <c r="L52" s="8"/>
      <c r="M52" s="8"/>
      <c r="N52" s="16"/>
      <c r="O52" s="17"/>
      <c r="P52" s="18"/>
    </row>
    <row r="53" spans="1:16" x14ac:dyDescent="0.2">
      <c r="A53" s="15"/>
      <c r="B53" s="8"/>
      <c r="C53" s="16"/>
      <c r="D53" s="8"/>
      <c r="E53" s="17"/>
      <c r="F53" s="18"/>
      <c r="G53" s="8"/>
      <c r="H53" s="16"/>
      <c r="I53" s="16"/>
      <c r="J53" s="20"/>
      <c r="K53" s="18"/>
      <c r="L53" s="8"/>
      <c r="M53" s="8"/>
      <c r="N53" s="16"/>
      <c r="O53" s="17"/>
      <c r="P53" s="18"/>
    </row>
    <row r="54" spans="1:16" x14ac:dyDescent="0.2">
      <c r="A54" s="15"/>
      <c r="B54" s="8"/>
      <c r="C54" s="16"/>
      <c r="D54" s="8"/>
      <c r="E54" s="17"/>
      <c r="F54" s="18"/>
      <c r="G54" s="8"/>
      <c r="H54" s="16"/>
      <c r="I54" s="16"/>
      <c r="J54" s="20"/>
      <c r="K54" s="18"/>
      <c r="L54" s="8"/>
      <c r="M54" s="8"/>
      <c r="N54" s="16"/>
      <c r="O54" s="17"/>
      <c r="P54" s="18"/>
    </row>
    <row r="55" spans="1:16" x14ac:dyDescent="0.2">
      <c r="A55" s="15"/>
      <c r="B55" s="8"/>
      <c r="C55" s="16"/>
      <c r="D55" s="8"/>
      <c r="E55" s="17"/>
      <c r="F55" s="18"/>
      <c r="G55" s="8"/>
      <c r="H55" s="16"/>
      <c r="I55" s="16"/>
      <c r="J55" s="20"/>
      <c r="K55" s="18"/>
      <c r="L55" s="8"/>
      <c r="M55" s="8"/>
      <c r="N55" s="16"/>
      <c r="O55" s="17"/>
      <c r="P55" s="18"/>
    </row>
    <row r="56" spans="1:16" x14ac:dyDescent="0.2">
      <c r="A56" s="15"/>
      <c r="B56" s="8"/>
      <c r="C56" s="16"/>
      <c r="D56" s="8"/>
      <c r="E56" s="17"/>
      <c r="F56" s="18"/>
      <c r="G56" s="8"/>
      <c r="H56" s="16"/>
      <c r="I56" s="16"/>
      <c r="J56" s="20"/>
      <c r="K56" s="18"/>
      <c r="L56" s="8"/>
      <c r="M56" s="8"/>
      <c r="N56" s="16"/>
      <c r="O56" s="17"/>
      <c r="P56" s="18"/>
    </row>
    <row r="57" spans="1:16" x14ac:dyDescent="0.2">
      <c r="A57" s="15"/>
      <c r="B57" s="8"/>
      <c r="C57" s="16"/>
      <c r="D57" s="8"/>
      <c r="E57" s="17"/>
      <c r="F57" s="18"/>
      <c r="G57" s="8"/>
      <c r="H57" s="16"/>
      <c r="I57" s="16"/>
      <c r="J57" s="20"/>
      <c r="K57" s="18"/>
      <c r="L57" s="8"/>
      <c r="M57" s="8"/>
      <c r="N57" s="16"/>
      <c r="O57" s="17"/>
      <c r="P57" s="18"/>
    </row>
    <row r="58" spans="1:16" x14ac:dyDescent="0.2">
      <c r="A58" s="15"/>
      <c r="B58" s="8"/>
      <c r="C58" s="16"/>
      <c r="D58" s="8"/>
      <c r="E58" s="17"/>
      <c r="F58" s="18"/>
      <c r="G58" s="8"/>
      <c r="H58" s="16"/>
      <c r="I58" s="16"/>
      <c r="J58" s="20"/>
      <c r="K58" s="18"/>
      <c r="L58" s="8"/>
      <c r="M58" s="8"/>
      <c r="N58" s="16"/>
      <c r="O58" s="17"/>
      <c r="P58" s="18"/>
    </row>
    <row r="59" spans="1:16" x14ac:dyDescent="0.2">
      <c r="A59" s="15"/>
      <c r="B59" s="8"/>
      <c r="C59" s="16"/>
      <c r="D59" s="8"/>
      <c r="E59" s="17"/>
      <c r="F59" s="18"/>
      <c r="G59" s="8"/>
      <c r="H59" s="16"/>
      <c r="I59" s="16"/>
      <c r="J59" s="20"/>
      <c r="K59" s="18"/>
      <c r="L59" s="8"/>
      <c r="M59" s="8"/>
      <c r="N59" s="16"/>
      <c r="O59" s="17"/>
      <c r="P59" s="18"/>
    </row>
    <row r="60" spans="1:16" x14ac:dyDescent="0.2">
      <c r="A60" s="15"/>
      <c r="B60" s="8"/>
      <c r="C60" s="16"/>
      <c r="D60" s="8"/>
      <c r="E60" s="17"/>
      <c r="F60" s="18"/>
      <c r="G60" s="8"/>
      <c r="H60" s="16"/>
      <c r="I60" s="16"/>
      <c r="J60" s="20"/>
      <c r="K60" s="18"/>
      <c r="L60" s="8"/>
      <c r="M60" s="8"/>
      <c r="N60" s="16"/>
      <c r="O60" s="17"/>
      <c r="P60" s="18"/>
    </row>
    <row r="61" spans="1:16" x14ac:dyDescent="0.2">
      <c r="A61" s="15"/>
      <c r="B61" s="8"/>
      <c r="C61" s="16"/>
      <c r="D61" s="8"/>
      <c r="E61" s="17"/>
      <c r="F61" s="18"/>
      <c r="G61" s="8"/>
      <c r="H61" s="16"/>
      <c r="I61" s="16"/>
      <c r="J61" s="20"/>
      <c r="K61" s="18"/>
      <c r="L61" s="8"/>
      <c r="M61" s="8"/>
      <c r="N61" s="16"/>
      <c r="O61" s="17"/>
      <c r="P61" s="18"/>
    </row>
    <row r="62" spans="1:16" x14ac:dyDescent="0.2">
      <c r="A62" s="15"/>
      <c r="B62" s="8"/>
      <c r="C62" s="16"/>
      <c r="D62" s="8"/>
      <c r="E62" s="17"/>
      <c r="F62" s="18"/>
      <c r="G62" s="8"/>
      <c r="H62" s="16"/>
      <c r="I62" s="16"/>
      <c r="J62" s="20"/>
      <c r="K62" s="18"/>
      <c r="L62" s="8"/>
      <c r="M62" s="8"/>
      <c r="N62" s="16"/>
      <c r="O62" s="17"/>
      <c r="P62" s="18"/>
    </row>
    <row r="63" spans="1:16" x14ac:dyDescent="0.2">
      <c r="A63" s="15"/>
      <c r="B63" s="8"/>
      <c r="C63" s="16"/>
      <c r="D63" s="8"/>
      <c r="E63" s="17"/>
      <c r="F63" s="18"/>
      <c r="G63" s="8"/>
      <c r="H63" s="16"/>
      <c r="I63" s="16"/>
      <c r="J63" s="20"/>
      <c r="K63" s="18"/>
      <c r="L63" s="8"/>
      <c r="M63" s="8"/>
      <c r="N63" s="16"/>
      <c r="O63" s="17"/>
      <c r="P63" s="18"/>
    </row>
    <row r="64" spans="1:16" x14ac:dyDescent="0.2">
      <c r="A64" s="15"/>
      <c r="B64" s="8"/>
      <c r="C64" s="16"/>
      <c r="D64" s="8"/>
      <c r="E64" s="17"/>
      <c r="F64" s="18"/>
      <c r="G64" s="8"/>
      <c r="H64" s="16"/>
      <c r="I64" s="16"/>
      <c r="J64" s="20"/>
      <c r="K64" s="18"/>
      <c r="L64" s="8"/>
      <c r="M64" s="8"/>
      <c r="N64" s="16"/>
      <c r="O64" s="17"/>
      <c r="P64" s="18"/>
    </row>
    <row r="65" spans="1:16" x14ac:dyDescent="0.2">
      <c r="A65" s="15"/>
      <c r="B65" s="8"/>
      <c r="C65" s="16"/>
      <c r="D65" s="8"/>
      <c r="E65" s="17"/>
      <c r="F65" s="18"/>
      <c r="G65" s="8"/>
      <c r="H65" s="16"/>
      <c r="I65" s="16"/>
      <c r="J65" s="20"/>
      <c r="K65" s="18"/>
      <c r="L65" s="8"/>
      <c r="M65" s="8"/>
      <c r="N65" s="16"/>
      <c r="O65" s="17"/>
      <c r="P65" s="18"/>
    </row>
    <row r="66" spans="1:16" x14ac:dyDescent="0.2">
      <c r="A66" s="15"/>
      <c r="B66" s="8"/>
      <c r="C66" s="16"/>
      <c r="D66" s="8"/>
      <c r="E66" s="17"/>
      <c r="F66" s="18"/>
      <c r="G66" s="8"/>
      <c r="H66" s="16"/>
      <c r="I66" s="16"/>
      <c r="J66" s="20"/>
      <c r="K66" s="18"/>
      <c r="L66" s="8"/>
      <c r="M66" s="8"/>
      <c r="N66" s="16"/>
      <c r="O66" s="17"/>
      <c r="P66" s="18"/>
    </row>
    <row r="67" spans="1:16" x14ac:dyDescent="0.2">
      <c r="A67" s="15"/>
      <c r="B67" s="8"/>
      <c r="C67" s="16"/>
      <c r="D67" s="8"/>
      <c r="E67" s="17"/>
      <c r="F67" s="18"/>
      <c r="G67" s="8"/>
      <c r="H67" s="16"/>
      <c r="I67" s="16"/>
      <c r="J67" s="20"/>
      <c r="K67" s="18"/>
      <c r="L67" s="8"/>
      <c r="M67" s="8"/>
      <c r="N67" s="16"/>
      <c r="O67" s="17"/>
      <c r="P67" s="18"/>
    </row>
    <row r="68" spans="1:16" x14ac:dyDescent="0.2">
      <c r="A68" s="15"/>
      <c r="B68" s="8"/>
      <c r="C68" s="16"/>
      <c r="D68" s="8"/>
      <c r="E68" s="17"/>
      <c r="F68" s="18"/>
      <c r="G68" s="8"/>
      <c r="H68" s="16"/>
      <c r="I68" s="16"/>
      <c r="J68" s="20"/>
      <c r="K68" s="18"/>
      <c r="L68" s="8"/>
      <c r="M68" s="8"/>
      <c r="N68" s="16"/>
      <c r="O68" s="17"/>
      <c r="P68" s="18"/>
    </row>
    <row r="69" spans="1:16" x14ac:dyDescent="0.2">
      <c r="A69" s="15"/>
      <c r="B69" s="8"/>
      <c r="C69" s="16"/>
      <c r="D69" s="8"/>
      <c r="E69" s="17"/>
      <c r="F69" s="18"/>
      <c r="G69" s="8"/>
      <c r="H69" s="16"/>
      <c r="I69" s="16"/>
      <c r="J69" s="20"/>
      <c r="K69" s="18"/>
      <c r="L69" s="8"/>
      <c r="M69" s="8"/>
      <c r="N69" s="16"/>
      <c r="O69" s="17"/>
      <c r="P69" s="18"/>
    </row>
    <row r="70" spans="1:16" x14ac:dyDescent="0.2">
      <c r="A70" s="15"/>
      <c r="B70" s="8"/>
      <c r="C70" s="16"/>
      <c r="D70" s="8"/>
      <c r="E70" s="17"/>
      <c r="F70" s="18"/>
      <c r="G70" s="8"/>
      <c r="H70" s="16"/>
      <c r="I70" s="16"/>
      <c r="J70" s="20"/>
      <c r="K70" s="18"/>
      <c r="L70" s="8"/>
      <c r="M70" s="8"/>
      <c r="N70" s="16"/>
      <c r="O70" s="17"/>
      <c r="P70" s="18"/>
    </row>
    <row r="71" spans="1:16" x14ac:dyDescent="0.2">
      <c r="A71" s="15"/>
      <c r="B71" s="8"/>
      <c r="C71" s="16"/>
      <c r="D71" s="8"/>
      <c r="E71" s="17"/>
      <c r="F71" s="18"/>
      <c r="G71" s="8"/>
      <c r="H71" s="16"/>
      <c r="I71" s="16"/>
      <c r="J71" s="20"/>
      <c r="K71" s="18"/>
      <c r="L71" s="8"/>
      <c r="M71" s="8"/>
      <c r="N71" s="16"/>
      <c r="O71" s="17"/>
      <c r="P71" s="18"/>
    </row>
    <row r="72" spans="1:16" x14ac:dyDescent="0.2">
      <c r="A72" s="15"/>
      <c r="B72" s="8"/>
      <c r="C72" s="16"/>
      <c r="D72" s="8"/>
      <c r="E72" s="17"/>
      <c r="F72" s="18"/>
      <c r="G72" s="8"/>
      <c r="H72" s="16"/>
      <c r="I72" s="16"/>
      <c r="J72" s="20"/>
      <c r="K72" s="18"/>
      <c r="L72" s="8"/>
      <c r="M72" s="8"/>
      <c r="N72" s="16"/>
      <c r="O72" s="17"/>
      <c r="P72" s="18"/>
    </row>
    <row r="73" spans="1:16" x14ac:dyDescent="0.2">
      <c r="A73" s="15"/>
      <c r="B73" s="8"/>
      <c r="C73" s="16"/>
      <c r="D73" s="8"/>
      <c r="E73" s="17"/>
      <c r="F73" s="18"/>
      <c r="G73" s="8"/>
      <c r="H73" s="16"/>
      <c r="I73" s="16"/>
      <c r="J73" s="20"/>
      <c r="K73" s="18"/>
      <c r="L73" s="8"/>
      <c r="M73" s="8"/>
      <c r="N73" s="16"/>
      <c r="O73" s="17"/>
      <c r="P73" s="18"/>
    </row>
    <row r="74" spans="1:16" x14ac:dyDescent="0.2">
      <c r="A74" s="15"/>
      <c r="B74" s="8"/>
      <c r="C74" s="16"/>
      <c r="D74" s="8"/>
      <c r="E74" s="17"/>
      <c r="F74" s="18"/>
      <c r="G74" s="8"/>
      <c r="H74" s="16"/>
      <c r="I74" s="16"/>
      <c r="J74" s="20"/>
      <c r="K74" s="18"/>
      <c r="L74" s="8"/>
      <c r="M74" s="8"/>
      <c r="N74" s="16"/>
      <c r="O74" s="17"/>
      <c r="P74" s="18"/>
    </row>
    <row r="75" spans="1:16" x14ac:dyDescent="0.2">
      <c r="A75" s="15"/>
      <c r="B75" s="8"/>
      <c r="C75" s="16"/>
      <c r="D75" s="8"/>
      <c r="E75" s="17"/>
      <c r="F75" s="18"/>
      <c r="G75" s="8"/>
      <c r="H75" s="16"/>
      <c r="I75" s="16"/>
      <c r="J75" s="20"/>
      <c r="K75" s="18"/>
      <c r="L75" s="8"/>
      <c r="M75" s="8"/>
      <c r="N75" s="16"/>
      <c r="O75" s="17"/>
      <c r="P75" s="18"/>
    </row>
    <row r="77" spans="1:16" x14ac:dyDescent="0.2">
      <c r="G77" s="8"/>
    </row>
    <row r="78" spans="1:16" x14ac:dyDescent="0.2">
      <c r="G78" s="8"/>
    </row>
    <row r="79" spans="1:16" x14ac:dyDescent="0.2">
      <c r="G79" s="8"/>
    </row>
    <row r="80" spans="1:16" x14ac:dyDescent="0.2">
      <c r="G80" s="8"/>
    </row>
    <row r="81" spans="7:7" x14ac:dyDescent="0.2">
      <c r="G81" s="8"/>
    </row>
    <row r="82" spans="7:7" x14ac:dyDescent="0.2">
      <c r="G82" s="8"/>
    </row>
    <row r="83" spans="7:7" x14ac:dyDescent="0.2">
      <c r="G83" s="8"/>
    </row>
    <row r="84" spans="7:7" x14ac:dyDescent="0.2">
      <c r="G84" s="8"/>
    </row>
    <row r="85" spans="7:7" x14ac:dyDescent="0.2">
      <c r="G85" s="8"/>
    </row>
    <row r="86" spans="7:7" x14ac:dyDescent="0.2">
      <c r="G86" s="8"/>
    </row>
    <row r="87" spans="7:7" x14ac:dyDescent="0.2">
      <c r="G87" s="8"/>
    </row>
    <row r="88" spans="7:7" x14ac:dyDescent="0.2">
      <c r="G88" s="8"/>
    </row>
  </sheetData>
  <mergeCells count="45">
    <mergeCell ref="P19:P21"/>
    <mergeCell ref="A19:A21"/>
    <mergeCell ref="E19:E21"/>
    <mergeCell ref="F19:F21"/>
    <mergeCell ref="J19:J21"/>
    <mergeCell ref="K19:K21"/>
    <mergeCell ref="O19:O21"/>
    <mergeCell ref="P13:P15"/>
    <mergeCell ref="A16:A18"/>
    <mergeCell ref="E16:E18"/>
    <mergeCell ref="F16:F18"/>
    <mergeCell ref="J16:J18"/>
    <mergeCell ref="K16:K18"/>
    <mergeCell ref="O16:O18"/>
    <mergeCell ref="P16:P18"/>
    <mergeCell ref="A13:A15"/>
    <mergeCell ref="E13:E15"/>
    <mergeCell ref="F13:F15"/>
    <mergeCell ref="J13:J15"/>
    <mergeCell ref="K13:K15"/>
    <mergeCell ref="O13:O15"/>
    <mergeCell ref="P7:P9"/>
    <mergeCell ref="A10:A12"/>
    <mergeCell ref="E10:E12"/>
    <mergeCell ref="F10:F12"/>
    <mergeCell ref="J10:J12"/>
    <mergeCell ref="K10:K12"/>
    <mergeCell ref="O10:O12"/>
    <mergeCell ref="P10:P12"/>
    <mergeCell ref="A7:A9"/>
    <mergeCell ref="E7:E9"/>
    <mergeCell ref="F7:F9"/>
    <mergeCell ref="J7:J9"/>
    <mergeCell ref="K7:K9"/>
    <mergeCell ref="O7:O9"/>
    <mergeCell ref="B2:F2"/>
    <mergeCell ref="G2:K2"/>
    <mergeCell ref="L2:P2"/>
    <mergeCell ref="A4:A6"/>
    <mergeCell ref="E4:E6"/>
    <mergeCell ref="F4:F6"/>
    <mergeCell ref="J4:J6"/>
    <mergeCell ref="K4:K6"/>
    <mergeCell ref="O4:O6"/>
    <mergeCell ref="P4:P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Wu</vt:lpstr>
      <vt:lpstr>Alfa</vt:lpstr>
      <vt:lpstr>Beta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Carlos Paulino Couto Varela</dc:creator>
  <cp:lastModifiedBy>João Varela</cp:lastModifiedBy>
  <dcterms:created xsi:type="dcterms:W3CDTF">2024-03-29T10:32:19Z</dcterms:created>
  <dcterms:modified xsi:type="dcterms:W3CDTF">2026-03-23T13:05:35Z</dcterms:modified>
</cp:coreProperties>
</file>