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Ex1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charts/chartEx2.xml" ContentType="application/vnd.ms-office.chartex+xml"/>
  <Override PartName="/xl/charts/style9.xml" ContentType="application/vnd.ms-office.chartstyle+xml"/>
  <Override PartName="/xl/charts/colors9.xml" ContentType="application/vnd.ms-office.chartcolorstyle+xml"/>
  <Override PartName="/xl/charts/chartEx3.xml" ContentType="application/vnd.ms-office.chartex+xml"/>
  <Override PartName="/xl/charts/style10.xml" ContentType="application/vnd.ms-office.chartstyle+xml"/>
  <Override PartName="/xl/charts/colors10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Ex4.xml" ContentType="application/vnd.ms-office.chartex+xml"/>
  <Override PartName="/xl/charts/style12.xml" ContentType="application/vnd.ms-office.chartstyle+xml"/>
  <Override PartName="/xl/charts/colors12.xml" ContentType="application/vnd.ms-office.chartcolorstyle+xml"/>
  <Override PartName="/xl/charts/chartEx5.xml" ContentType="application/vnd.ms-office.chartex+xml"/>
  <Override PartName="/xl/charts/style13.xml" ContentType="application/vnd.ms-office.chartstyle+xml"/>
  <Override PartName="/xl/charts/colors13.xml" ContentType="application/vnd.ms-office.chartcolorstyle+xml"/>
  <Override PartName="/xl/charts/chartEx6.xml" ContentType="application/vnd.ms-office.chartex+xml"/>
  <Override PartName="/xl/charts/style14.xml" ContentType="application/vnd.ms-office.chartstyle+xml"/>
  <Override PartName="/xl/charts/colors14.xml" ContentType="application/vnd.ms-office.chartcolorstyle+xml"/>
  <Override PartName="/xl/charts/chart9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0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Ex7.xml" ContentType="application/vnd.ms-office.chartex+xml"/>
  <Override PartName="/xl/charts/style18.xml" ContentType="application/vnd.ms-office.chartstyle+xml"/>
  <Override PartName="/xl/charts/colors18.xml" ContentType="application/vnd.ms-office.chartcolorstyle+xml"/>
  <Override PartName="/xl/charts/chartEx8.xml" ContentType="application/vnd.ms-office.chartex+xml"/>
  <Override PartName="/xl/charts/style19.xml" ContentType="application/vnd.ms-office.chartstyle+xml"/>
  <Override PartName="/xl/charts/colors19.xml" ContentType="application/vnd.ms-office.chartcolorstyle+xml"/>
  <Override PartName="/xl/charts/chartEx9.xml" ContentType="application/vnd.ms-office.chartex+xml"/>
  <Override PartName="/xl/charts/style20.xml" ContentType="application/vnd.ms-office.chartstyle+xml"/>
  <Override PartName="/xl/charts/colors20.xml" ContentType="application/vnd.ms-office.chartcolorstyle+xml"/>
  <Override PartName="/xl/charts/chart12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13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louisjohnson/Downloads/PhD/Thesis/Chapter 4 - in vivo fibres/"/>
    </mc:Choice>
  </mc:AlternateContent>
  <xr:revisionPtr revIDLastSave="0" documentId="13_ncr:1_{1061581D-E735-064F-9B85-7C2EAF8690DE}" xr6:coauthVersionLast="47" xr6:coauthVersionMax="47" xr10:uidLastSave="{00000000-0000-0000-0000-000000000000}"/>
  <bookViews>
    <workbookView xWindow="0" yWindow="740" windowWidth="30240" windowHeight="18900" firstSheet="1" activeTab="6" xr2:uid="{0F83AB09-8AAA-D84B-AC8C-7BFAD40347B0}"/>
  </bookViews>
  <sheets>
    <sheet name="Axon count 1 (YFP)" sheetId="1" r:id="rId1"/>
    <sheet name="Axon count 2 (new YFP images)" sheetId="2" r:id="rId2"/>
    <sheet name="Mean YFP prox count taken" sheetId="3" r:id="rId3"/>
    <sheet name="Mean B3T prox count taken" sheetId="4" r:id="rId4"/>
    <sheet name="Box plots" sheetId="5" r:id="rId5"/>
    <sheet name="Newest YFP" sheetId="6" r:id="rId6"/>
    <sheet name="Newest b3t" sheetId="8" r:id="rId7"/>
  </sheets>
  <definedNames>
    <definedName name="_xlchart.v1.0" hidden="1">'Axon count 2 (new YFP images)'!$R$67</definedName>
    <definedName name="_xlchart.v1.1" hidden="1">'Box plots'!$H$2</definedName>
    <definedName name="_xlchart.v1.10" hidden="1">'Box plots'!$L$3:$L$8</definedName>
    <definedName name="_xlchart.v1.11" hidden="1">'Box plots'!$F$3:$F$16</definedName>
    <definedName name="_xlchart.v1.12" hidden="1">'Box plots'!$G$2</definedName>
    <definedName name="_xlchart.v1.13" hidden="1">'Box plots'!$G$3:$G$16</definedName>
    <definedName name="_xlchart.v1.14" hidden="1">'Box plots'!$H$2</definedName>
    <definedName name="_xlchart.v1.15" hidden="1">'Box plots'!$H$3:$H$16</definedName>
    <definedName name="_xlchart.v1.16" hidden="1">'Box plots'!$I$2</definedName>
    <definedName name="_xlchart.v1.17" hidden="1">'Box plots'!$I$3:$I$16</definedName>
    <definedName name="_xlchart.v1.18" hidden="1">'Box plots'!$J$2</definedName>
    <definedName name="_xlchart.v1.19" hidden="1">'Box plots'!$J$3:$J$16</definedName>
    <definedName name="_xlchart.v1.2" hidden="1">'Box plots'!$H$3:$H$8</definedName>
    <definedName name="_xlchart.v1.20" hidden="1">'Box plots'!$K$2</definedName>
    <definedName name="_xlchart.v1.21" hidden="1">'Box plots'!$K$3:$K$16</definedName>
    <definedName name="_xlchart.v1.22" hidden="1">'Box plots'!$L$2</definedName>
    <definedName name="_xlchart.v1.23" hidden="1">'Box plots'!$L$3:$L$16</definedName>
    <definedName name="_xlchart.v1.24" hidden="1">'Newest YFP'!$AA$48:$AA$53</definedName>
    <definedName name="_xlchart.v1.25" hidden="1">'Newest YFP'!$AB$48:$AB$53</definedName>
    <definedName name="_xlchart.v1.26" hidden="1">'Newest YFP'!$AC$48:$AC$53</definedName>
    <definedName name="_xlchart.v1.27" hidden="1">'Newest YFP'!$AD$48:$AD$53</definedName>
    <definedName name="_xlchart.v1.28" hidden="1">'Newest YFP'!$Y$48:$Y$53</definedName>
    <definedName name="_xlchart.v1.29" hidden="1">'Newest YFP'!$Z$48:$Z$53</definedName>
    <definedName name="_xlchart.v1.3" hidden="1">'Box plots'!$I$2</definedName>
    <definedName name="_xlchart.v1.30" hidden="1">'Newest YFP'!$AA$42:$AA$47</definedName>
    <definedName name="_xlchart.v1.31" hidden="1">'Newest YFP'!$AB$42:$AB$47</definedName>
    <definedName name="_xlchart.v1.32" hidden="1">'Newest YFP'!$AC$42:$AC$47</definedName>
    <definedName name="_xlchart.v1.33" hidden="1">'Newest YFP'!$AD$42:$AD$47</definedName>
    <definedName name="_xlchart.v1.34" hidden="1">'Newest YFP'!$Y$42:$Y$47</definedName>
    <definedName name="_xlchart.v1.35" hidden="1">'Newest YFP'!$Z$42:$Z$47</definedName>
    <definedName name="_xlchart.v1.36" hidden="1">'Newest YFP'!$AA$35</definedName>
    <definedName name="_xlchart.v1.37" hidden="1">'Newest YFP'!$AA$36:$AA$41</definedName>
    <definedName name="_xlchart.v1.38" hidden="1">'Newest YFP'!$AB$35</definedName>
    <definedName name="_xlchart.v1.39" hidden="1">'Newest YFP'!$AB$36:$AB$41</definedName>
    <definedName name="_xlchart.v1.4" hidden="1">'Box plots'!$I$3:$I$8</definedName>
    <definedName name="_xlchart.v1.40" hidden="1">'Newest YFP'!$AC$35</definedName>
    <definedName name="_xlchart.v1.41" hidden="1">'Newest YFP'!$AC$36:$AC$41</definedName>
    <definedName name="_xlchart.v1.42" hidden="1">'Newest YFP'!$AD$35</definedName>
    <definedName name="_xlchart.v1.43" hidden="1">'Newest YFP'!$AD$36:$AD$41</definedName>
    <definedName name="_xlchart.v1.44" hidden="1">'Newest YFP'!$Y$36:$Y$41</definedName>
    <definedName name="_xlchart.v1.45" hidden="1">'Newest YFP'!$Z$35</definedName>
    <definedName name="_xlchart.v1.46" hidden="1">'Newest YFP'!$Z$36:$Z$41</definedName>
    <definedName name="_xlchart.v1.47" hidden="1">'Newest b3t'!$AA$35</definedName>
    <definedName name="_xlchart.v1.48" hidden="1">'Newest b3t'!$AA$36:$AA$41</definedName>
    <definedName name="_xlchart.v1.49" hidden="1">'Newest b3t'!$AB$35</definedName>
    <definedName name="_xlchart.v1.5" hidden="1">'Box plots'!$J$2</definedName>
    <definedName name="_xlchart.v1.50" hidden="1">'Newest b3t'!$AB$36:$AB$41</definedName>
    <definedName name="_xlchart.v1.51" hidden="1">'Newest b3t'!$AC$35</definedName>
    <definedName name="_xlchart.v1.52" hidden="1">'Newest b3t'!$AC$36:$AC$41</definedName>
    <definedName name="_xlchart.v1.53" hidden="1">'Newest b3t'!$AD$35</definedName>
    <definedName name="_xlchart.v1.54" hidden="1">'Newest b3t'!$AD$36:$AD$41</definedName>
    <definedName name="_xlchart.v1.55" hidden="1">'Newest b3t'!$Y$36:$Y$41</definedName>
    <definedName name="_xlchart.v1.56" hidden="1">'Newest b3t'!$Z$35</definedName>
    <definedName name="_xlchart.v1.57" hidden="1">'Newest b3t'!$Z$36:$Z$41</definedName>
    <definedName name="_xlchart.v1.58" hidden="1">'Newest b3t'!$AA$42:$AA$47</definedName>
    <definedName name="_xlchart.v1.59" hidden="1">'Newest b3t'!$AB$42:$AB$47</definedName>
    <definedName name="_xlchart.v1.6" hidden="1">'Box plots'!$J$3:$J$8</definedName>
    <definedName name="_xlchart.v1.60" hidden="1">'Newest b3t'!$AC$42:$AC$47</definedName>
    <definedName name="_xlchart.v1.61" hidden="1">'Newest b3t'!$AD$42:$AD$47</definedName>
    <definedName name="_xlchart.v1.62" hidden="1">'Newest b3t'!$Y$42:$Y$47</definedName>
    <definedName name="_xlchart.v1.63" hidden="1">'Newest b3t'!$Z$42:$Z$47</definedName>
    <definedName name="_xlchart.v1.64" hidden="1">'Newest b3t'!$AA$48:$AA$53</definedName>
    <definedName name="_xlchart.v1.65" hidden="1">'Newest b3t'!$AB$48:$AB$53</definedName>
    <definedName name="_xlchart.v1.66" hidden="1">'Newest b3t'!$AC$48:$AC$53</definedName>
    <definedName name="_xlchart.v1.67" hidden="1">'Newest b3t'!$AD$48:$AD$53</definedName>
    <definedName name="_xlchart.v1.68" hidden="1">'Newest b3t'!$Y$48:$Y$53</definedName>
    <definedName name="_xlchart.v1.69" hidden="1">'Newest b3t'!$Z$48:$Z$53</definedName>
    <definedName name="_xlchart.v1.7" hidden="1">'Box plots'!$K$2</definedName>
    <definedName name="_xlchart.v1.8" hidden="1">'Box plots'!$K$3:$K$8</definedName>
    <definedName name="_xlchart.v1.9" hidden="1">'Box plots'!$L$2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57" i="8" l="1"/>
  <c r="N116" i="8"/>
  <c r="M116" i="8"/>
  <c r="L116" i="8"/>
  <c r="P114" i="8"/>
  <c r="O114" i="8"/>
  <c r="F114" i="8"/>
  <c r="P113" i="8"/>
  <c r="O113" i="8"/>
  <c r="F113" i="8"/>
  <c r="P112" i="8"/>
  <c r="O112" i="8"/>
  <c r="F112" i="8"/>
  <c r="P111" i="8"/>
  <c r="O111" i="8"/>
  <c r="F111" i="8"/>
  <c r="P110" i="8"/>
  <c r="O110" i="8"/>
  <c r="F110" i="8"/>
  <c r="P108" i="8"/>
  <c r="O108" i="8"/>
  <c r="F108" i="8"/>
  <c r="P107" i="8"/>
  <c r="O107" i="8"/>
  <c r="F107" i="8"/>
  <c r="P106" i="8"/>
  <c r="O106" i="8"/>
  <c r="F106" i="8"/>
  <c r="P105" i="8"/>
  <c r="O105" i="8"/>
  <c r="F105" i="8"/>
  <c r="P104" i="8"/>
  <c r="O104" i="8"/>
  <c r="F104" i="8"/>
  <c r="P102" i="8"/>
  <c r="O102" i="8"/>
  <c r="F102" i="8"/>
  <c r="P101" i="8"/>
  <c r="O101" i="8"/>
  <c r="F101" i="8"/>
  <c r="P100" i="8"/>
  <c r="O100" i="8"/>
  <c r="F100" i="8"/>
  <c r="P99" i="8"/>
  <c r="O99" i="8"/>
  <c r="AE5" i="8" s="1"/>
  <c r="F99" i="8"/>
  <c r="P98" i="8"/>
  <c r="O98" i="8"/>
  <c r="F98" i="8"/>
  <c r="P96" i="8"/>
  <c r="O96" i="8"/>
  <c r="F96" i="8"/>
  <c r="P95" i="8"/>
  <c r="O95" i="8"/>
  <c r="F95" i="8"/>
  <c r="P94" i="8"/>
  <c r="O94" i="8"/>
  <c r="F94" i="8"/>
  <c r="P93" i="8"/>
  <c r="O93" i="8"/>
  <c r="F93" i="8"/>
  <c r="P92" i="8"/>
  <c r="O92" i="8"/>
  <c r="F92" i="8"/>
  <c r="P90" i="8"/>
  <c r="O90" i="8"/>
  <c r="F90" i="8"/>
  <c r="P89" i="8"/>
  <c r="O89" i="8"/>
  <c r="F89" i="8"/>
  <c r="P88" i="8"/>
  <c r="O88" i="8"/>
  <c r="F88" i="8"/>
  <c r="P87" i="8"/>
  <c r="O87" i="8"/>
  <c r="F87" i="8"/>
  <c r="P86" i="8"/>
  <c r="O86" i="8"/>
  <c r="AB4" i="8" s="1"/>
  <c r="F86" i="8"/>
  <c r="P84" i="8"/>
  <c r="O84" i="8"/>
  <c r="F84" i="8"/>
  <c r="P83" i="8"/>
  <c r="O83" i="8"/>
  <c r="F83" i="8"/>
  <c r="P82" i="8"/>
  <c r="O82" i="8"/>
  <c r="F82" i="8"/>
  <c r="P81" i="8"/>
  <c r="O81" i="8"/>
  <c r="F81" i="8"/>
  <c r="P80" i="8"/>
  <c r="O80" i="8"/>
  <c r="F80" i="8"/>
  <c r="P76" i="8"/>
  <c r="O76" i="8"/>
  <c r="F76" i="8"/>
  <c r="P75" i="8"/>
  <c r="O75" i="8"/>
  <c r="F75" i="8"/>
  <c r="P74" i="8"/>
  <c r="O74" i="8"/>
  <c r="F74" i="8"/>
  <c r="P73" i="8"/>
  <c r="O73" i="8"/>
  <c r="F73" i="8"/>
  <c r="P72" i="8"/>
  <c r="O72" i="8"/>
  <c r="F72" i="8"/>
  <c r="P70" i="8"/>
  <c r="O70" i="8"/>
  <c r="F70" i="8"/>
  <c r="P69" i="8"/>
  <c r="O69" i="8"/>
  <c r="F69" i="8"/>
  <c r="P68" i="8"/>
  <c r="O68" i="8"/>
  <c r="F68" i="8"/>
  <c r="P67" i="8"/>
  <c r="O67" i="8"/>
  <c r="F67" i="8"/>
  <c r="P66" i="8"/>
  <c r="O66" i="8"/>
  <c r="F66" i="8"/>
  <c r="P64" i="8"/>
  <c r="O64" i="8"/>
  <c r="F64" i="8"/>
  <c r="P63" i="8"/>
  <c r="O63" i="8"/>
  <c r="F63" i="8"/>
  <c r="P62" i="8"/>
  <c r="O62" i="8"/>
  <c r="F62" i="8"/>
  <c r="AE61" i="8"/>
  <c r="AD61" i="8"/>
  <c r="AC61" i="8"/>
  <c r="AB61" i="8"/>
  <c r="AA61" i="8"/>
  <c r="Z61" i="8"/>
  <c r="P61" i="8"/>
  <c r="O61" i="8"/>
  <c r="F61" i="8"/>
  <c r="AE60" i="8"/>
  <c r="AD60" i="8"/>
  <c r="AC60" i="8"/>
  <c r="AB60" i="8"/>
  <c r="AA60" i="8"/>
  <c r="Z60" i="8"/>
  <c r="P60" i="8"/>
  <c r="O60" i="8"/>
  <c r="F60" i="8"/>
  <c r="AE59" i="8"/>
  <c r="AD59" i="8"/>
  <c r="AC59" i="8"/>
  <c r="AB59" i="8"/>
  <c r="AA59" i="8"/>
  <c r="Z59" i="8"/>
  <c r="AE58" i="8"/>
  <c r="AD58" i="8"/>
  <c r="AC58" i="8"/>
  <c r="AB58" i="8"/>
  <c r="AA58" i="8"/>
  <c r="Z58" i="8"/>
  <c r="P58" i="8"/>
  <c r="O58" i="8"/>
  <c r="F58" i="8"/>
  <c r="AE57" i="8"/>
  <c r="AD57" i="8"/>
  <c r="AC57" i="8"/>
  <c r="AB57" i="8"/>
  <c r="AA57" i="8"/>
  <c r="P57" i="8"/>
  <c r="O57" i="8"/>
  <c r="F57" i="8"/>
  <c r="P56" i="8"/>
  <c r="O56" i="8"/>
  <c r="F56" i="8"/>
  <c r="P55" i="8"/>
  <c r="O55" i="8"/>
  <c r="F55" i="8"/>
  <c r="P54" i="8"/>
  <c r="O54" i="8"/>
  <c r="F54" i="8"/>
  <c r="P52" i="8"/>
  <c r="O52" i="8"/>
  <c r="F52" i="8"/>
  <c r="P51" i="8"/>
  <c r="O51" i="8"/>
  <c r="F51" i="8"/>
  <c r="P50" i="8"/>
  <c r="O50" i="8"/>
  <c r="F50" i="8"/>
  <c r="P49" i="8"/>
  <c r="O49" i="8"/>
  <c r="AA5" i="8" s="1"/>
  <c r="F49" i="8"/>
  <c r="P48" i="8"/>
  <c r="O48" i="8"/>
  <c r="AD4" i="8" s="1"/>
  <c r="F48" i="8"/>
  <c r="P46" i="8"/>
  <c r="O46" i="8"/>
  <c r="F46" i="8"/>
  <c r="P45" i="8"/>
  <c r="O45" i="8"/>
  <c r="F45" i="8"/>
  <c r="P44" i="8"/>
  <c r="O44" i="8"/>
  <c r="F44" i="8"/>
  <c r="P43" i="8"/>
  <c r="O43" i="8"/>
  <c r="F43" i="8"/>
  <c r="P42" i="8"/>
  <c r="O42" i="8"/>
  <c r="F42" i="8"/>
  <c r="P39" i="8"/>
  <c r="O39" i="8"/>
  <c r="F39" i="8"/>
  <c r="P38" i="8"/>
  <c r="O38" i="8"/>
  <c r="F38" i="8"/>
  <c r="P37" i="8"/>
  <c r="O37" i="8"/>
  <c r="F37" i="8"/>
  <c r="P36" i="8"/>
  <c r="O36" i="8"/>
  <c r="F36" i="8"/>
  <c r="P35" i="8"/>
  <c r="O35" i="8"/>
  <c r="F35" i="8"/>
  <c r="P32" i="8"/>
  <c r="O32" i="8"/>
  <c r="F32" i="8"/>
  <c r="P31" i="8"/>
  <c r="O31" i="8"/>
  <c r="F31" i="8"/>
  <c r="P30" i="8"/>
  <c r="O30" i="8"/>
  <c r="F30" i="8"/>
  <c r="P29" i="8"/>
  <c r="O29" i="8"/>
  <c r="F29" i="8"/>
  <c r="P28" i="8"/>
  <c r="O28" i="8"/>
  <c r="F28" i="8"/>
  <c r="P26" i="8"/>
  <c r="O26" i="8"/>
  <c r="F26" i="8"/>
  <c r="P25" i="8"/>
  <c r="O25" i="8"/>
  <c r="F25" i="8"/>
  <c r="P24" i="8"/>
  <c r="O24" i="8"/>
  <c r="F24" i="8"/>
  <c r="AE23" i="8"/>
  <c r="AD23" i="8"/>
  <c r="AC23" i="8"/>
  <c r="AB23" i="8"/>
  <c r="AA23" i="8"/>
  <c r="Z23" i="8"/>
  <c r="P23" i="8"/>
  <c r="O23" i="8"/>
  <c r="F23" i="8"/>
  <c r="AE22" i="8"/>
  <c r="AD22" i="8"/>
  <c r="AC22" i="8"/>
  <c r="AB22" i="8"/>
  <c r="AA22" i="8"/>
  <c r="Z22" i="8"/>
  <c r="P22" i="8"/>
  <c r="O22" i="8"/>
  <c r="F22" i="8"/>
  <c r="AE21" i="8"/>
  <c r="AD21" i="8"/>
  <c r="AC21" i="8"/>
  <c r="AB21" i="8"/>
  <c r="AA21" i="8"/>
  <c r="Z21" i="8"/>
  <c r="AE20" i="8"/>
  <c r="AD20" i="8"/>
  <c r="AC20" i="8"/>
  <c r="AB20" i="8"/>
  <c r="AA20" i="8"/>
  <c r="Z20" i="8"/>
  <c r="P20" i="8"/>
  <c r="O20" i="8"/>
  <c r="F20" i="8"/>
  <c r="AE19" i="8"/>
  <c r="AD19" i="8"/>
  <c r="AC19" i="8"/>
  <c r="AB19" i="8"/>
  <c r="AA19" i="8"/>
  <c r="Z19" i="8"/>
  <c r="P19" i="8"/>
  <c r="O19" i="8"/>
  <c r="F19" i="8"/>
  <c r="P18" i="8"/>
  <c r="O18" i="8"/>
  <c r="F18" i="8"/>
  <c r="P17" i="8"/>
  <c r="O17" i="8"/>
  <c r="F17" i="8"/>
  <c r="P16" i="8"/>
  <c r="O16" i="8"/>
  <c r="F16" i="8"/>
  <c r="P14" i="8"/>
  <c r="O14" i="8"/>
  <c r="F14" i="8"/>
  <c r="P13" i="8"/>
  <c r="O13" i="8"/>
  <c r="F13" i="8"/>
  <c r="P12" i="8"/>
  <c r="O12" i="8"/>
  <c r="F12" i="8"/>
  <c r="P11" i="8"/>
  <c r="O11" i="8"/>
  <c r="F11" i="8"/>
  <c r="P10" i="8"/>
  <c r="O10" i="8"/>
  <c r="F10" i="8"/>
  <c r="AE8" i="8"/>
  <c r="P8" i="8"/>
  <c r="O8" i="8"/>
  <c r="F8" i="8"/>
  <c r="P7" i="8"/>
  <c r="F7" i="8"/>
  <c r="P6" i="8"/>
  <c r="O6" i="8"/>
  <c r="AC6" i="8" s="1"/>
  <c r="F6" i="8"/>
  <c r="P5" i="8"/>
  <c r="O5" i="8"/>
  <c r="F5" i="8"/>
  <c r="P4" i="8"/>
  <c r="O4" i="8"/>
  <c r="F4" i="8"/>
  <c r="AE61" i="6"/>
  <c r="AE60" i="6"/>
  <c r="AE59" i="6"/>
  <c r="AE58" i="6"/>
  <c r="AE57" i="6"/>
  <c r="AD61" i="6"/>
  <c r="AD60" i="6"/>
  <c r="AD59" i="6"/>
  <c r="AD58" i="6"/>
  <c r="AD57" i="6"/>
  <c r="AC61" i="6"/>
  <c r="AC60" i="6"/>
  <c r="AC59" i="6"/>
  <c r="AC58" i="6"/>
  <c r="AC57" i="6"/>
  <c r="AB61" i="6"/>
  <c r="AB60" i="6"/>
  <c r="AB59" i="6"/>
  <c r="AB58" i="6"/>
  <c r="AB57" i="6"/>
  <c r="AA61" i="6"/>
  <c r="AA60" i="6"/>
  <c r="AA59" i="6"/>
  <c r="AA58" i="6"/>
  <c r="AA57" i="6"/>
  <c r="Z61" i="6"/>
  <c r="Z60" i="6"/>
  <c r="Z59" i="6"/>
  <c r="Z58" i="6"/>
  <c r="Z57" i="6"/>
  <c r="AE23" i="6"/>
  <c r="AE22" i="6"/>
  <c r="AE21" i="6"/>
  <c r="AE20" i="6"/>
  <c r="AE19" i="6"/>
  <c r="AD23" i="6"/>
  <c r="AD22" i="6"/>
  <c r="AD21" i="6"/>
  <c r="AD20" i="6"/>
  <c r="AD19" i="6"/>
  <c r="AC23" i="6"/>
  <c r="AC22" i="6"/>
  <c r="AC21" i="6"/>
  <c r="AC20" i="6"/>
  <c r="AC19" i="6"/>
  <c r="AB23" i="6"/>
  <c r="AB22" i="6"/>
  <c r="AB21" i="6"/>
  <c r="AB20" i="6"/>
  <c r="AB19" i="6"/>
  <c r="AA23" i="6"/>
  <c r="AA21" i="6"/>
  <c r="AA22" i="6"/>
  <c r="AA20" i="6"/>
  <c r="AA19" i="6"/>
  <c r="Z23" i="6"/>
  <c r="Z22" i="6"/>
  <c r="Z21" i="6"/>
  <c r="Z20" i="6"/>
  <c r="Z19" i="6"/>
  <c r="AE8" i="6"/>
  <c r="AD8" i="6"/>
  <c r="AB8" i="6"/>
  <c r="AA8" i="6"/>
  <c r="Z8" i="6"/>
  <c r="AE7" i="6"/>
  <c r="AB7" i="6"/>
  <c r="AE6" i="6"/>
  <c r="AC6" i="6"/>
  <c r="AB6" i="6"/>
  <c r="AE5" i="6"/>
  <c r="AD5" i="6"/>
  <c r="AB5" i="6"/>
  <c r="Z5" i="6"/>
  <c r="AE4" i="6"/>
  <c r="AC4" i="6"/>
  <c r="AB4" i="6"/>
  <c r="N116" i="6"/>
  <c r="M116" i="6"/>
  <c r="L116" i="6"/>
  <c r="P114" i="6"/>
  <c r="P113" i="6"/>
  <c r="P112" i="6"/>
  <c r="P111" i="6"/>
  <c r="P110" i="6"/>
  <c r="P108" i="6"/>
  <c r="P107" i="6"/>
  <c r="P106" i="6"/>
  <c r="P105" i="6"/>
  <c r="P104" i="6"/>
  <c r="P102" i="6"/>
  <c r="P101" i="6"/>
  <c r="P100" i="6"/>
  <c r="P99" i="6"/>
  <c r="P98" i="6"/>
  <c r="P96" i="6"/>
  <c r="P95" i="6"/>
  <c r="P94" i="6"/>
  <c r="P93" i="6"/>
  <c r="P92" i="6"/>
  <c r="P90" i="6"/>
  <c r="P89" i="6"/>
  <c r="P88" i="6"/>
  <c r="P87" i="6"/>
  <c r="P86" i="6"/>
  <c r="P84" i="6"/>
  <c r="P83" i="6"/>
  <c r="P82" i="6"/>
  <c r="P81" i="6"/>
  <c r="P80" i="6"/>
  <c r="P76" i="6"/>
  <c r="P75" i="6"/>
  <c r="P74" i="6"/>
  <c r="P73" i="6"/>
  <c r="P72" i="6"/>
  <c r="P70" i="6"/>
  <c r="P69" i="6"/>
  <c r="P68" i="6"/>
  <c r="P67" i="6"/>
  <c r="P66" i="6"/>
  <c r="P64" i="6"/>
  <c r="P63" i="6"/>
  <c r="P62" i="6"/>
  <c r="P61" i="6"/>
  <c r="P60" i="6"/>
  <c r="P58" i="6"/>
  <c r="P57" i="6"/>
  <c r="P56" i="6"/>
  <c r="P55" i="6"/>
  <c r="P54" i="6"/>
  <c r="P52" i="6"/>
  <c r="P51" i="6"/>
  <c r="P50" i="6"/>
  <c r="P49" i="6"/>
  <c r="P48" i="6"/>
  <c r="P46" i="6"/>
  <c r="P45" i="6"/>
  <c r="P44" i="6"/>
  <c r="P43" i="6"/>
  <c r="P42" i="6"/>
  <c r="P39" i="6"/>
  <c r="P38" i="6"/>
  <c r="P37" i="6"/>
  <c r="P36" i="6"/>
  <c r="P35" i="6"/>
  <c r="P32" i="6"/>
  <c r="P31" i="6"/>
  <c r="P30" i="6"/>
  <c r="P29" i="6"/>
  <c r="P28" i="6"/>
  <c r="P26" i="6"/>
  <c r="P25" i="6"/>
  <c r="P24" i="6"/>
  <c r="P23" i="6"/>
  <c r="P22" i="6"/>
  <c r="P20" i="6"/>
  <c r="P19" i="6"/>
  <c r="P18" i="6"/>
  <c r="P17" i="6"/>
  <c r="P16" i="6"/>
  <c r="P14" i="6"/>
  <c r="P13" i="6"/>
  <c r="P12" i="6"/>
  <c r="P11" i="6"/>
  <c r="P10" i="6"/>
  <c r="P8" i="6"/>
  <c r="P7" i="6"/>
  <c r="P6" i="6"/>
  <c r="P5" i="6"/>
  <c r="P4" i="6"/>
  <c r="O102" i="6"/>
  <c r="O101" i="6"/>
  <c r="O100" i="6"/>
  <c r="O99" i="6"/>
  <c r="O98" i="6"/>
  <c r="O80" i="6"/>
  <c r="O52" i="6"/>
  <c r="O51" i="6"/>
  <c r="O50" i="6"/>
  <c r="O49" i="6"/>
  <c r="O48" i="6"/>
  <c r="O58" i="6"/>
  <c r="O57" i="6"/>
  <c r="AD7" i="6" s="1"/>
  <c r="O56" i="6"/>
  <c r="AD6" i="6" s="1"/>
  <c r="O55" i="6"/>
  <c r="AA5" i="6" s="1"/>
  <c r="O54" i="6"/>
  <c r="AD4" i="6" s="1"/>
  <c r="O64" i="6"/>
  <c r="O63" i="6"/>
  <c r="O62" i="6"/>
  <c r="O61" i="6"/>
  <c r="O60" i="6"/>
  <c r="O114" i="6"/>
  <c r="O113" i="6"/>
  <c r="O112" i="6"/>
  <c r="O111" i="6"/>
  <c r="O110" i="6"/>
  <c r="O108" i="6"/>
  <c r="O107" i="6"/>
  <c r="O106" i="6"/>
  <c r="O105" i="6"/>
  <c r="O104" i="6"/>
  <c r="O96" i="6"/>
  <c r="O95" i="6"/>
  <c r="O94" i="6"/>
  <c r="O93" i="6"/>
  <c r="O92" i="6"/>
  <c r="O90" i="6"/>
  <c r="O89" i="6"/>
  <c r="O88" i="6"/>
  <c r="O87" i="6"/>
  <c r="O86" i="6"/>
  <c r="O84" i="6"/>
  <c r="O83" i="6"/>
  <c r="O82" i="6"/>
  <c r="O81" i="6"/>
  <c r="F114" i="6"/>
  <c r="F113" i="6"/>
  <c r="F112" i="6"/>
  <c r="F111" i="6"/>
  <c r="F110" i="6"/>
  <c r="F108" i="6"/>
  <c r="F107" i="6"/>
  <c r="F106" i="6"/>
  <c r="F105" i="6"/>
  <c r="F104" i="6"/>
  <c r="F102" i="6"/>
  <c r="F101" i="6"/>
  <c r="F100" i="6"/>
  <c r="F99" i="6"/>
  <c r="F98" i="6"/>
  <c r="F96" i="6"/>
  <c r="F95" i="6"/>
  <c r="F94" i="6"/>
  <c r="F93" i="6"/>
  <c r="F92" i="6"/>
  <c r="F90" i="6"/>
  <c r="F89" i="6"/>
  <c r="F88" i="6"/>
  <c r="F87" i="6"/>
  <c r="F86" i="6"/>
  <c r="F84" i="6"/>
  <c r="F83" i="6"/>
  <c r="F82" i="6"/>
  <c r="F81" i="6"/>
  <c r="F80" i="6"/>
  <c r="O76" i="6"/>
  <c r="F76" i="6"/>
  <c r="O75" i="6"/>
  <c r="F75" i="6"/>
  <c r="O74" i="6"/>
  <c r="F74" i="6"/>
  <c r="O73" i="6"/>
  <c r="F73" i="6"/>
  <c r="O72" i="6"/>
  <c r="F72" i="6"/>
  <c r="O70" i="6"/>
  <c r="F70" i="6"/>
  <c r="O69" i="6"/>
  <c r="F69" i="6"/>
  <c r="O68" i="6"/>
  <c r="F68" i="6"/>
  <c r="O67" i="6"/>
  <c r="F67" i="6"/>
  <c r="O66" i="6"/>
  <c r="F66" i="6"/>
  <c r="F64" i="6"/>
  <c r="F63" i="6"/>
  <c r="F62" i="6"/>
  <c r="F61" i="6"/>
  <c r="F60" i="6"/>
  <c r="F58" i="6"/>
  <c r="F57" i="6"/>
  <c r="F56" i="6"/>
  <c r="F55" i="6"/>
  <c r="F54" i="6"/>
  <c r="F52" i="6"/>
  <c r="F51" i="6"/>
  <c r="F50" i="6"/>
  <c r="F49" i="6"/>
  <c r="F48" i="6"/>
  <c r="O46" i="6"/>
  <c r="F46" i="6"/>
  <c r="O45" i="6"/>
  <c r="F45" i="6"/>
  <c r="O44" i="6"/>
  <c r="F44" i="6"/>
  <c r="O43" i="6"/>
  <c r="F43" i="6"/>
  <c r="O42" i="6"/>
  <c r="F42" i="6"/>
  <c r="O39" i="6"/>
  <c r="F39" i="6"/>
  <c r="O38" i="6"/>
  <c r="F38" i="6"/>
  <c r="O37" i="6"/>
  <c r="F37" i="6"/>
  <c r="O36" i="6"/>
  <c r="F36" i="6"/>
  <c r="O35" i="6"/>
  <c r="F35" i="6"/>
  <c r="O32" i="6"/>
  <c r="F32" i="6"/>
  <c r="O31" i="6"/>
  <c r="F31" i="6"/>
  <c r="O30" i="6"/>
  <c r="F30" i="6"/>
  <c r="O29" i="6"/>
  <c r="F29" i="6"/>
  <c r="O28" i="6"/>
  <c r="F28" i="6"/>
  <c r="O26" i="6"/>
  <c r="AC8" i="6" s="1"/>
  <c r="F26" i="6"/>
  <c r="O25" i="6"/>
  <c r="AC7" i="6" s="1"/>
  <c r="F25" i="6"/>
  <c r="O24" i="6"/>
  <c r="Z6" i="6" s="1"/>
  <c r="F24" i="6"/>
  <c r="O23" i="6"/>
  <c r="AC5" i="6" s="1"/>
  <c r="F23" i="6"/>
  <c r="O22" i="6"/>
  <c r="Z4" i="6" s="1"/>
  <c r="F22" i="6"/>
  <c r="O20" i="6"/>
  <c r="F20" i="6"/>
  <c r="O19" i="6"/>
  <c r="F19" i="6"/>
  <c r="O18" i="6"/>
  <c r="F18" i="6"/>
  <c r="O17" i="6"/>
  <c r="F17" i="6"/>
  <c r="O16" i="6"/>
  <c r="F16" i="6"/>
  <c r="O14" i="6"/>
  <c r="F14" i="6"/>
  <c r="O13" i="6"/>
  <c r="F13" i="6"/>
  <c r="O12" i="6"/>
  <c r="F12" i="6"/>
  <c r="O11" i="6"/>
  <c r="F11" i="6"/>
  <c r="O10" i="6"/>
  <c r="F10" i="6"/>
  <c r="O8" i="6"/>
  <c r="F8" i="6"/>
  <c r="O7" i="6"/>
  <c r="F7" i="6"/>
  <c r="O6" i="6"/>
  <c r="F6" i="6"/>
  <c r="O5" i="6"/>
  <c r="F5" i="6"/>
  <c r="O4" i="6"/>
  <c r="F4" i="6"/>
  <c r="O8" i="4"/>
  <c r="O7" i="4"/>
  <c r="O6" i="4"/>
  <c r="O5" i="4"/>
  <c r="N8" i="4"/>
  <c r="N7" i="4"/>
  <c r="N6" i="4"/>
  <c r="N5" i="4"/>
  <c r="M8" i="4"/>
  <c r="M7" i="4"/>
  <c r="M6" i="4"/>
  <c r="M5" i="4"/>
  <c r="L8" i="4"/>
  <c r="L7" i="4"/>
  <c r="L6" i="4"/>
  <c r="L5" i="4"/>
  <c r="K8" i="4"/>
  <c r="K7" i="4"/>
  <c r="K6" i="4"/>
  <c r="K5" i="4"/>
  <c r="J8" i="4"/>
  <c r="J7" i="4"/>
  <c r="J6" i="4"/>
  <c r="J5" i="4"/>
  <c r="J16" i="4"/>
  <c r="F90" i="4"/>
  <c r="F89" i="4"/>
  <c r="F88" i="4"/>
  <c r="F87" i="4"/>
  <c r="F86" i="4"/>
  <c r="F84" i="4"/>
  <c r="F83" i="4"/>
  <c r="F82" i="4"/>
  <c r="F81" i="4"/>
  <c r="F80" i="4"/>
  <c r="F76" i="4"/>
  <c r="F75" i="4"/>
  <c r="F74" i="4"/>
  <c r="F73" i="4"/>
  <c r="F72" i="4"/>
  <c r="F70" i="4"/>
  <c r="F69" i="4"/>
  <c r="F68" i="4"/>
  <c r="F67" i="4"/>
  <c r="F66" i="4"/>
  <c r="F64" i="4"/>
  <c r="F63" i="4"/>
  <c r="F62" i="4"/>
  <c r="F61" i="4"/>
  <c r="F60" i="4"/>
  <c r="F58" i="4"/>
  <c r="F57" i="4"/>
  <c r="F56" i="4"/>
  <c r="F55" i="4"/>
  <c r="F54" i="4"/>
  <c r="F52" i="4"/>
  <c r="F51" i="4"/>
  <c r="F50" i="4"/>
  <c r="F49" i="4"/>
  <c r="F48" i="4"/>
  <c r="F46" i="4"/>
  <c r="F45" i="4"/>
  <c r="F44" i="4"/>
  <c r="F43" i="4"/>
  <c r="F42" i="4"/>
  <c r="F39" i="4"/>
  <c r="F38" i="4"/>
  <c r="F37" i="4"/>
  <c r="F36" i="4"/>
  <c r="F35" i="4"/>
  <c r="F32" i="4"/>
  <c r="F31" i="4"/>
  <c r="F30" i="4"/>
  <c r="F29" i="4"/>
  <c r="F28" i="4"/>
  <c r="F26" i="4"/>
  <c r="F25" i="4"/>
  <c r="F24" i="4"/>
  <c r="F23" i="4"/>
  <c r="F22" i="4"/>
  <c r="F20" i="4"/>
  <c r="F19" i="4"/>
  <c r="F18" i="4"/>
  <c r="F17" i="4"/>
  <c r="F16" i="4"/>
  <c r="F14" i="4"/>
  <c r="F13" i="4"/>
  <c r="F12" i="4"/>
  <c r="F11" i="4"/>
  <c r="F10" i="4"/>
  <c r="F8" i="4"/>
  <c r="F7" i="4"/>
  <c r="F6" i="4"/>
  <c r="F5" i="4"/>
  <c r="F4" i="4"/>
  <c r="X58" i="2"/>
  <c r="X57" i="2"/>
  <c r="X56" i="2"/>
  <c r="X55" i="2"/>
  <c r="X54" i="2"/>
  <c r="W58" i="2"/>
  <c r="W57" i="2"/>
  <c r="W56" i="2"/>
  <c r="W55" i="2"/>
  <c r="W54" i="2"/>
  <c r="V58" i="2"/>
  <c r="V57" i="2"/>
  <c r="V56" i="2"/>
  <c r="V55" i="2"/>
  <c r="V54" i="2"/>
  <c r="U58" i="2"/>
  <c r="U57" i="2"/>
  <c r="U56" i="2"/>
  <c r="U55" i="2"/>
  <c r="U54" i="2"/>
  <c r="T58" i="2"/>
  <c r="T57" i="2"/>
  <c r="T56" i="2"/>
  <c r="T55" i="2"/>
  <c r="T54" i="2"/>
  <c r="S58" i="2"/>
  <c r="S57" i="2"/>
  <c r="S56" i="2"/>
  <c r="S55" i="2"/>
  <c r="S54" i="2"/>
  <c r="X43" i="2"/>
  <c r="X42" i="2"/>
  <c r="X41" i="2"/>
  <c r="X40" i="2"/>
  <c r="X39" i="2"/>
  <c r="W43" i="2"/>
  <c r="W42" i="2"/>
  <c r="W41" i="2"/>
  <c r="W40" i="2"/>
  <c r="W39" i="2"/>
  <c r="V43" i="2"/>
  <c r="V42" i="2"/>
  <c r="V41" i="2"/>
  <c r="V40" i="2"/>
  <c r="V39" i="2"/>
  <c r="S39" i="2"/>
  <c r="U43" i="2"/>
  <c r="U42" i="2"/>
  <c r="U41" i="2"/>
  <c r="U40" i="2"/>
  <c r="U39" i="2"/>
  <c r="T43" i="2"/>
  <c r="T42" i="2"/>
  <c r="T41" i="2"/>
  <c r="T40" i="2"/>
  <c r="T39" i="2"/>
  <c r="S43" i="2"/>
  <c r="S42" i="2"/>
  <c r="S41" i="2"/>
  <c r="S40" i="2"/>
  <c r="F14" i="2"/>
  <c r="F13" i="2"/>
  <c r="F12" i="2"/>
  <c r="F11" i="2"/>
  <c r="F10" i="2"/>
  <c r="F26" i="2"/>
  <c r="F25" i="2"/>
  <c r="F24" i="2"/>
  <c r="F23" i="2"/>
  <c r="F22" i="2"/>
  <c r="F32" i="2"/>
  <c r="F31" i="2"/>
  <c r="F30" i="2"/>
  <c r="F29" i="2"/>
  <c r="F28" i="2"/>
  <c r="F39" i="2"/>
  <c r="F38" i="2"/>
  <c r="F37" i="2"/>
  <c r="F36" i="2"/>
  <c r="F35" i="2"/>
  <c r="F52" i="2"/>
  <c r="F51" i="2"/>
  <c r="F50" i="2"/>
  <c r="F49" i="2"/>
  <c r="F48" i="2"/>
  <c r="F46" i="2"/>
  <c r="F45" i="2"/>
  <c r="F44" i="2"/>
  <c r="F43" i="2"/>
  <c r="F42" i="2"/>
  <c r="F64" i="2"/>
  <c r="F63" i="2"/>
  <c r="F62" i="2"/>
  <c r="F61" i="2"/>
  <c r="F60" i="2"/>
  <c r="F8" i="2"/>
  <c r="F7" i="2"/>
  <c r="F6" i="2"/>
  <c r="F5" i="2"/>
  <c r="F4" i="2"/>
  <c r="F90" i="2"/>
  <c r="F89" i="2"/>
  <c r="F88" i="2"/>
  <c r="F87" i="2"/>
  <c r="F86" i="2"/>
  <c r="F84" i="2"/>
  <c r="F83" i="2"/>
  <c r="F82" i="2"/>
  <c r="F81" i="2"/>
  <c r="F80" i="2"/>
  <c r="F76" i="2"/>
  <c r="F75" i="2"/>
  <c r="F74" i="2"/>
  <c r="F73" i="2"/>
  <c r="F72" i="2"/>
  <c r="F70" i="2"/>
  <c r="F69" i="2"/>
  <c r="F68" i="2"/>
  <c r="F67" i="2"/>
  <c r="F66" i="2"/>
  <c r="F58" i="2"/>
  <c r="F57" i="2"/>
  <c r="F56" i="2"/>
  <c r="F55" i="2"/>
  <c r="F54" i="2"/>
  <c r="F20" i="2"/>
  <c r="F19" i="2"/>
  <c r="F18" i="2"/>
  <c r="F17" i="2"/>
  <c r="F16" i="2"/>
  <c r="F90" i="3"/>
  <c r="F89" i="3"/>
  <c r="F88" i="3"/>
  <c r="F87" i="3"/>
  <c r="F86" i="3"/>
  <c r="F84" i="3"/>
  <c r="P8" i="3" s="1"/>
  <c r="F83" i="3"/>
  <c r="P7" i="3" s="1"/>
  <c r="F82" i="3"/>
  <c r="P6" i="3" s="1"/>
  <c r="F81" i="3"/>
  <c r="M5" i="3" s="1"/>
  <c r="F80" i="3"/>
  <c r="P4" i="3" s="1"/>
  <c r="F76" i="3"/>
  <c r="F75" i="3"/>
  <c r="F74" i="3"/>
  <c r="F73" i="3"/>
  <c r="F72" i="3"/>
  <c r="F70" i="3"/>
  <c r="F69" i="3"/>
  <c r="F68" i="3"/>
  <c r="F67" i="3"/>
  <c r="F66" i="3"/>
  <c r="F64" i="3"/>
  <c r="F63" i="3"/>
  <c r="F62" i="3"/>
  <c r="F61" i="3"/>
  <c r="F60" i="3"/>
  <c r="F58" i="3"/>
  <c r="F57" i="3"/>
  <c r="F56" i="3"/>
  <c r="F55" i="3"/>
  <c r="F54" i="3"/>
  <c r="F52" i="3"/>
  <c r="F51" i="3"/>
  <c r="F50" i="3"/>
  <c r="O6" i="3" s="1"/>
  <c r="F49" i="3"/>
  <c r="F48" i="3"/>
  <c r="F46" i="3"/>
  <c r="F45" i="3"/>
  <c r="F44" i="3"/>
  <c r="F43" i="3"/>
  <c r="F42" i="3"/>
  <c r="F39" i="3"/>
  <c r="F38" i="3"/>
  <c r="F37" i="3"/>
  <c r="F36" i="3"/>
  <c r="F35" i="3"/>
  <c r="F32" i="3"/>
  <c r="F31" i="3"/>
  <c r="F30" i="3"/>
  <c r="F29" i="3"/>
  <c r="F28" i="3"/>
  <c r="F26" i="3"/>
  <c r="F25" i="3"/>
  <c r="F24" i="3"/>
  <c r="F23" i="3"/>
  <c r="F22" i="3"/>
  <c r="F20" i="3"/>
  <c r="F19" i="3"/>
  <c r="F18" i="3"/>
  <c r="F17" i="3"/>
  <c r="F16" i="3"/>
  <c r="F14" i="3"/>
  <c r="F13" i="3"/>
  <c r="F12" i="3"/>
  <c r="J11" i="3"/>
  <c r="F11" i="3"/>
  <c r="F10" i="3"/>
  <c r="N4" i="3" s="1"/>
  <c r="F8" i="3"/>
  <c r="F7" i="3"/>
  <c r="F6" i="3"/>
  <c r="F5" i="3"/>
  <c r="M4" i="3"/>
  <c r="L4" i="3"/>
  <c r="H4" i="3"/>
  <c r="F4" i="3"/>
  <c r="R11" i="2"/>
  <c r="X8" i="2"/>
  <c r="X7" i="2"/>
  <c r="X6" i="2"/>
  <c r="X5" i="2"/>
  <c r="X4" i="2"/>
  <c r="U8" i="2"/>
  <c r="U7" i="2"/>
  <c r="U6" i="2"/>
  <c r="U5" i="2"/>
  <c r="U4" i="2"/>
  <c r="N90" i="2"/>
  <c r="N89" i="2"/>
  <c r="N88" i="2"/>
  <c r="N87" i="2"/>
  <c r="N86" i="2"/>
  <c r="N84" i="2"/>
  <c r="N83" i="2"/>
  <c r="N82" i="2"/>
  <c r="N81" i="2"/>
  <c r="N80" i="2"/>
  <c r="N76" i="2"/>
  <c r="N75" i="2"/>
  <c r="N74" i="2"/>
  <c r="N73" i="2"/>
  <c r="N72" i="2"/>
  <c r="N64" i="2"/>
  <c r="N63" i="2"/>
  <c r="N62" i="2"/>
  <c r="N61" i="2"/>
  <c r="N60" i="2"/>
  <c r="N70" i="2"/>
  <c r="N69" i="2"/>
  <c r="N68" i="2"/>
  <c r="N67" i="2"/>
  <c r="N66" i="2"/>
  <c r="N52" i="2"/>
  <c r="N51" i="2"/>
  <c r="N50" i="2"/>
  <c r="N49" i="2"/>
  <c r="N48" i="2"/>
  <c r="N58" i="2"/>
  <c r="N57" i="2"/>
  <c r="N56" i="2"/>
  <c r="N55" i="2"/>
  <c r="N54" i="2"/>
  <c r="N46" i="2"/>
  <c r="N45" i="2"/>
  <c r="N44" i="2"/>
  <c r="N43" i="2"/>
  <c r="N42" i="2"/>
  <c r="N39" i="2"/>
  <c r="N38" i="2"/>
  <c r="N37" i="2"/>
  <c r="N36" i="2"/>
  <c r="N35" i="2"/>
  <c r="N32" i="2"/>
  <c r="N31" i="2"/>
  <c r="N30" i="2"/>
  <c r="N29" i="2"/>
  <c r="N28" i="2"/>
  <c r="N26" i="2"/>
  <c r="N25" i="2"/>
  <c r="N24" i="2"/>
  <c r="N23" i="2"/>
  <c r="N22" i="2"/>
  <c r="N20" i="2"/>
  <c r="N19" i="2"/>
  <c r="N18" i="2"/>
  <c r="N17" i="2"/>
  <c r="N16" i="2"/>
  <c r="N14" i="2"/>
  <c r="N13" i="2"/>
  <c r="N12" i="2"/>
  <c r="N11" i="2"/>
  <c r="N10" i="2"/>
  <c r="N8" i="2"/>
  <c r="N7" i="2"/>
  <c r="N6" i="2"/>
  <c r="N5" i="2"/>
  <c r="P4" i="2"/>
  <c r="N4" i="2"/>
  <c r="P4" i="1"/>
  <c r="T7" i="1"/>
  <c r="T6" i="1"/>
  <c r="N76" i="1"/>
  <c r="N75" i="1"/>
  <c r="N74" i="1"/>
  <c r="N73" i="1"/>
  <c r="N72" i="1"/>
  <c r="N70" i="1"/>
  <c r="V8" i="1" s="1"/>
  <c r="N69" i="1"/>
  <c r="V7" i="1" s="1"/>
  <c r="N68" i="1"/>
  <c r="V6" i="1" s="1"/>
  <c r="N67" i="1"/>
  <c r="T5" i="1" s="1"/>
  <c r="N66" i="1"/>
  <c r="T4" i="1" s="1"/>
  <c r="N64" i="1"/>
  <c r="N63" i="1"/>
  <c r="N62" i="1"/>
  <c r="N61" i="1"/>
  <c r="N60" i="1"/>
  <c r="N58" i="1"/>
  <c r="N57" i="1"/>
  <c r="N56" i="1"/>
  <c r="N55" i="1"/>
  <c r="N54" i="1"/>
  <c r="N52" i="1"/>
  <c r="N51" i="1"/>
  <c r="N50" i="1"/>
  <c r="N49" i="1"/>
  <c r="N48" i="1"/>
  <c r="N39" i="1"/>
  <c r="N38" i="1"/>
  <c r="N37" i="1"/>
  <c r="N36" i="1"/>
  <c r="N35" i="1"/>
  <c r="N30" i="1"/>
  <c r="N32" i="1"/>
  <c r="N31" i="1"/>
  <c r="N29" i="1"/>
  <c r="N28" i="1"/>
  <c r="N26" i="1"/>
  <c r="N25" i="1"/>
  <c r="N24" i="1"/>
  <c r="N23" i="1"/>
  <c r="N22" i="1"/>
  <c r="N43" i="1"/>
  <c r="N46" i="1"/>
  <c r="N45" i="1"/>
  <c r="N44" i="1"/>
  <c r="N42" i="1"/>
  <c r="N20" i="1"/>
  <c r="N19" i="1"/>
  <c r="N18" i="1"/>
  <c r="N17" i="1"/>
  <c r="N16" i="1"/>
  <c r="N14" i="1"/>
  <c r="N13" i="1"/>
  <c r="N12" i="1"/>
  <c r="N11" i="1"/>
  <c r="N10" i="1"/>
  <c r="N8" i="1"/>
  <c r="U8" i="1" s="1"/>
  <c r="N7" i="1"/>
  <c r="U7" i="1" s="1"/>
  <c r="N6" i="1"/>
  <c r="U6" i="1" s="1"/>
  <c r="N5" i="1"/>
  <c r="N4" i="1"/>
  <c r="F20" i="1"/>
  <c r="F19" i="1"/>
  <c r="F18" i="1"/>
  <c r="F17" i="1"/>
  <c r="F16" i="1"/>
  <c r="F10" i="1"/>
  <c r="F4" i="1"/>
  <c r="F14" i="1"/>
  <c r="F13" i="1"/>
  <c r="F12" i="1"/>
  <c r="F11" i="1"/>
  <c r="F8" i="1"/>
  <c r="F7" i="1"/>
  <c r="F6" i="1"/>
  <c r="F5" i="1"/>
  <c r="AD5" i="8" l="1"/>
  <c r="AE6" i="8"/>
  <c r="AB5" i="8"/>
  <c r="AE7" i="8"/>
  <c r="AE4" i="8"/>
  <c r="AB8" i="8"/>
  <c r="AB7" i="8"/>
  <c r="AA6" i="8"/>
  <c r="AA7" i="8"/>
  <c r="AA4" i="8"/>
  <c r="AD8" i="8"/>
  <c r="AA8" i="8"/>
  <c r="Z7" i="8"/>
  <c r="AC5" i="8"/>
  <c r="AC8" i="8"/>
  <c r="AB6" i="8"/>
  <c r="AC4" i="8"/>
  <c r="Z6" i="8"/>
  <c r="Z8" i="8"/>
  <c r="AD6" i="8"/>
  <c r="Z5" i="8"/>
  <c r="AD7" i="8"/>
  <c r="AC7" i="8"/>
  <c r="Z4" i="8"/>
  <c r="AA6" i="6"/>
  <c r="AA4" i="6"/>
  <c r="AA7" i="6"/>
  <c r="Z7" i="6"/>
  <c r="P5" i="3"/>
  <c r="M7" i="3"/>
  <c r="O5" i="3"/>
  <c r="O7" i="3"/>
  <c r="L8" i="3"/>
  <c r="L6" i="3"/>
  <c r="L7" i="3"/>
  <c r="O8" i="3"/>
  <c r="O4" i="3"/>
  <c r="N5" i="3"/>
  <c r="N6" i="3"/>
  <c r="K7" i="3"/>
  <c r="K4" i="3"/>
  <c r="N8" i="3"/>
  <c r="N7" i="3"/>
  <c r="K6" i="3"/>
  <c r="M6" i="3"/>
  <c r="K8" i="3"/>
  <c r="K5" i="3"/>
  <c r="L5" i="3"/>
  <c r="M8" i="3"/>
  <c r="V8" i="2"/>
  <c r="S4" i="2"/>
  <c r="V5" i="2"/>
  <c r="V6" i="2"/>
  <c r="T7" i="2"/>
  <c r="V7" i="2"/>
  <c r="W8" i="2"/>
  <c r="T5" i="2"/>
  <c r="W6" i="2"/>
  <c r="W5" i="2"/>
  <c r="T4" i="2"/>
  <c r="T8" i="2"/>
  <c r="T8" i="1"/>
  <c r="V5" i="1"/>
  <c r="V4" i="1"/>
  <c r="S7" i="2"/>
  <c r="S5" i="2"/>
  <c r="W7" i="2"/>
  <c r="S6" i="2"/>
  <c r="V4" i="2"/>
  <c r="S8" i="2"/>
  <c r="W4" i="2"/>
  <c r="T6" i="2"/>
  <c r="U4" i="1"/>
  <c r="S6" i="1"/>
  <c r="U5" i="1"/>
  <c r="S5" i="1"/>
  <c r="S7" i="1"/>
  <c r="S8" i="1"/>
  <c r="S4" i="1"/>
</calcChain>
</file>

<file path=xl/sharedStrings.xml><?xml version="1.0" encoding="utf-8"?>
<sst xmlns="http://schemas.openxmlformats.org/spreadsheetml/2006/main" count="1409" uniqueCount="218">
  <si>
    <t>Mouse ID</t>
  </si>
  <si>
    <t>Region</t>
  </si>
  <si>
    <t>Proximal</t>
  </si>
  <si>
    <t>Entrance</t>
  </si>
  <si>
    <t>Middle</t>
  </si>
  <si>
    <t>Exit</t>
  </si>
  <si>
    <t>Distal</t>
  </si>
  <si>
    <t>Axon count</t>
  </si>
  <si>
    <t>Total axons (percentage)</t>
  </si>
  <si>
    <t>PCL</t>
  </si>
  <si>
    <t>Number of axons (YFP)</t>
  </si>
  <si>
    <t>Number of axons (B3T)</t>
  </si>
  <si>
    <t>GDNF</t>
  </si>
  <si>
    <t>Mean (PCL)</t>
  </si>
  <si>
    <t>Mean (GDNF)</t>
  </si>
  <si>
    <t>SD (PCL)</t>
  </si>
  <si>
    <t>SD (GDNF)</t>
  </si>
  <si>
    <t>Graft</t>
  </si>
  <si>
    <t>SD (Graft)</t>
  </si>
  <si>
    <t>Proximal average</t>
  </si>
  <si>
    <t>GRAFT</t>
  </si>
  <si>
    <t>YFP (axon %)</t>
  </si>
  <si>
    <t>B3T (axon %)</t>
  </si>
  <si>
    <t>B3T (axon count</t>
  </si>
  <si>
    <t>Material</t>
  </si>
  <si>
    <t>362903 PCL_362903 40x Distal B3T_ch00_SV.tif</t>
  </si>
  <si>
    <t>362903 PCL_362903 40x End B3T_ch00_SV.tif</t>
  </si>
  <si>
    <t>362903 PCL_362903 40x Entrance B3T_ch00_SV.tif</t>
  </si>
  <si>
    <t>362903 PCL_362903 40x Middle B3T_ch00_SV.tif</t>
  </si>
  <si>
    <t>362903 PCL_362903 40x Proximal B3T_ch00_SV.tif</t>
  </si>
  <si>
    <t xml:space="preserve">Axon count </t>
  </si>
  <si>
    <t>Total Area</t>
  </si>
  <si>
    <t>Average size (um squared)</t>
  </si>
  <si>
    <t>363491_363491 30x distal_ch00_SV.tif</t>
  </si>
  <si>
    <t>363491_363491 40x end_ch00_SV.tif</t>
  </si>
  <si>
    <t>363491_363491 40x entrance_ch00_SV.tif</t>
  </si>
  <si>
    <t>363491_363491 40x middle_ch00_SV.tif</t>
  </si>
  <si>
    <t>363491_363491 40x prox_ch00_SV.tif</t>
  </si>
  <si>
    <t>366515_366515 20x end_ch00_SV.tif</t>
  </si>
  <si>
    <t>366515_366515 20x entrance 3_ch00_SV.tif</t>
  </si>
  <si>
    <t>366515_366515 20x middle_ch00_SV.tif</t>
  </si>
  <si>
    <t>366515_366515 20x proximal_ch00_SV.tif</t>
  </si>
  <si>
    <t>366515_366515 distal 20x_ch00_SV.tif</t>
  </si>
  <si>
    <t>363492 PCL_363482 PCL 40x Distal B3Tub_ch00_SV.tif</t>
  </si>
  <si>
    <t>363492 PCL_363482 PCL 40x End B3Tub_ch00_SV.tif</t>
  </si>
  <si>
    <t>363492 PCL_363482 PCL 40x Entrance B3Tub_ch00_SV.tif</t>
  </si>
  <si>
    <t>363492 PCL_363482 PCL 40x Middle B3Tub_ch00_SV.tif</t>
  </si>
  <si>
    <t>363492 PCL_363482 PCL 40x Prox B3Tub_ch00_SV.tif</t>
  </si>
  <si>
    <t>364545 PCL_364545 PCL 40x Distal b3t_ch00_SV.tif</t>
  </si>
  <si>
    <t>364545 PCL_364545 PCL 40x End b3t_ch00_SV.tif</t>
  </si>
  <si>
    <t>364545 PCL_364545 PCL 40x Entrance b3t_ch00_SV.tif</t>
  </si>
  <si>
    <t>364545 PCL_364545 PCL 40x Middle b3t_ch00_SV.tif</t>
  </si>
  <si>
    <t>364545 PCL_364545 PCL 40x Proximal b3t_ch00_SV.tif</t>
  </si>
  <si>
    <t>363492 PCL_363492 PCL 40x Distal b3t_ch00_SV.tif</t>
  </si>
  <si>
    <t>363492 PCL_363492 PCL 40x End b3t_ch00_SV.tif</t>
  </si>
  <si>
    <t>363492 PCL_363492 PCL 40x Entrance b3t_ch00_SV.tif</t>
  </si>
  <si>
    <t>363492 PCL_363492 PCL 40x Mid b3t_ch00_SV.tif</t>
  </si>
  <si>
    <t>363492 PCL_363492 PCL 40x Proximal b3t_ch00_SV.tif</t>
  </si>
  <si>
    <t>361273 GDNF_361273 GDNF 40x Distal b3t_ch00_SV.tif</t>
  </si>
  <si>
    <t>361273 GDNF_361273 GDNF 40x End b3t_ch00_SV.tif</t>
  </si>
  <si>
    <t>361273 GDNF_361273 GDNF 40x Entrance b3t_ch00_SV.tif</t>
  </si>
  <si>
    <t>361273 GDNF_361273 GDNF 40x Mid b3t_ch00_SV.tif</t>
  </si>
  <si>
    <t>361273 GDNF_361273 GDNF 40x Proximal b3t_ch00_SV.tif</t>
  </si>
  <si>
    <t>361273 cropped GDNF_361273 GDNF 40x End b3t_ch00_SV.tif</t>
  </si>
  <si>
    <t>367077 GDNF_367077 GDNF 40x Distal B3t_ch00_SV.tif</t>
  </si>
  <si>
    <t>367077 GDNF_367077 GDNF 40x End B3t_ch00_SV.tif</t>
  </si>
  <si>
    <t>367077 GDNF_367077 GDNF 40x Entrance B3t_ch00_SV.tif</t>
  </si>
  <si>
    <t>367077 GDNF_367077 GDNF 40x Middle B3t_ch00_SV.tif</t>
  </si>
  <si>
    <t>367077 GDNF_367077 GDNF 40x Proximal B3t_ch00_SV.tif</t>
  </si>
  <si>
    <t>367074 GDNF_367074 GDNF 40x Distal B3T_ch00_SV.tif</t>
  </si>
  <si>
    <t>367074 GDNF_367074 GDNF 40x End B3T_ch00_SV.tif</t>
  </si>
  <si>
    <t>367074 GDNF_367074 GDNF 40x Entrance B3T_ch00_SV.tif</t>
  </si>
  <si>
    <t>367074 GDNF_367074 GDNF 40x Middle B3T_ch00_SV.tif</t>
  </si>
  <si>
    <t>367074 GDNF_367074 GDNF 40x Proximal B3T_ch00_SV.tif</t>
  </si>
  <si>
    <t>367078 GDNF_367078 GDNF 40x Distal B3t_ch00_SV.tif</t>
  </si>
  <si>
    <t>367078 GDNF_367078 GDNF 40x End B3t_ch00_SV.tif</t>
  </si>
  <si>
    <t>367078 GDNF_367078 GDNF 40x Entrance B3t_ch00_SV.tif</t>
  </si>
  <si>
    <t>367078 GDNF_367078 GDNF 40x Middle B3t_ch00_SV.tif</t>
  </si>
  <si>
    <t>367078 GDNF_367078 GDNF 40x Proximal B3t_ch00_SV.tif</t>
  </si>
  <si>
    <t>367073 GDNF_367073 GDNF 40x Distal B3t_ch00_SV.tif</t>
  </si>
  <si>
    <t>367073 GDNF_367073 GDNF 40x End B3t_ch00_SV.tif</t>
  </si>
  <si>
    <t>367073 GDNF_367073 GDNF 40x Entrance B3t_ch00_SV.tif</t>
  </si>
  <si>
    <t>367073 GDNF_367073 GDNF 40x Middle B3t_ch00_SV.tif</t>
  </si>
  <si>
    <t>367073 GDNF_367073 GDNF 40x Prox B3t_ch00_SV.tif</t>
  </si>
  <si>
    <t>367080 GDNF_367080 GDNF 40x Distal B3t_ch00_SV.tif</t>
  </si>
  <si>
    <t>367080 GDNF_367080 GDNF 40x End B3t_ch00_SV.tif</t>
  </si>
  <si>
    <t>367080 GDNF_367080 GDNF 40x Entrance B3t_ch00_SV.tif</t>
  </si>
  <si>
    <t>367080 GDNF_367080 GDNF 40x Middle B3t_ch00_SV.tif</t>
  </si>
  <si>
    <t>367080 GDNF_367080 GDNF 40x Prox B3t_ch00_SV.tif</t>
  </si>
  <si>
    <t>359731 Graft_359731 Graft 40x Distal B3T_ch00_SV.tif</t>
  </si>
  <si>
    <t>359731 Graft_359731 Graft 40x Distal B3T_ch03_SV.tif</t>
  </si>
  <si>
    <t>359731 Graft_359731 Graft 40x End B3T_ch00_SV.tif</t>
  </si>
  <si>
    <t>359731 Graft_359731 Graft 40x End B3T_ch03_SV.tif</t>
  </si>
  <si>
    <t>359731 Graft_359731 Graft 40x Entrance B3T_ch00_SV.tif</t>
  </si>
  <si>
    <t>359731 Graft_359731 Graft 40x Entrance B3T_ch03_SV.tif</t>
  </si>
  <si>
    <t>359731 Graft_359731 Graft 40x Mid B3T_ch00_SV.tif</t>
  </si>
  <si>
    <t>359731 Graft_359731 Graft 40x Mid B3T_ch03_SV.tif</t>
  </si>
  <si>
    <t>359731 Graft_359731 Graft 40x Proximal B3T_ch00_SV.tif</t>
  </si>
  <si>
    <t>359731 Graft_359731 Graft 40x Proximal B3T_ch03_SV.tif</t>
  </si>
  <si>
    <t>370887 Graft_370887 Graft 40x Distal B3T_ch00_SV.tif</t>
  </si>
  <si>
    <t>370887 Graft_370887 Graft 40x Distal B3T_ch03_SV.tif</t>
  </si>
  <si>
    <t>370887 Graft_370887 Graft 40x End B3T_ch00_SV.tif</t>
  </si>
  <si>
    <t>370887 Graft_370887 Graft 40x End B3T_ch03_SV.tif</t>
  </si>
  <si>
    <t>370887 Graft_370887 Graft 40x Entrance B3T_ch00_SV.tif</t>
  </si>
  <si>
    <t>370887 Graft_370887 Graft 40x Entrance B3T_ch03_SV.tif</t>
  </si>
  <si>
    <t>370887 Graft_370887 Graft 40x Mid B3T_ch00_SV.tif</t>
  </si>
  <si>
    <t>370887 Graft_370887 Graft 40x Mid B3T_ch03_SV.tif</t>
  </si>
  <si>
    <t>370887 Graft_370887 Graft 40x Proximal B3T_ch00_SV.tif</t>
  </si>
  <si>
    <t>370887 Graft_370887 Graft 40x Proximal B3T_ch03_SV.tif</t>
  </si>
  <si>
    <t>359732 GRAFT_359732 Graft 40x Distal B3T_Processed001_ch00_SV.tif</t>
  </si>
  <si>
    <t>359732 GRAFT_359732 Graft 40x End B3T_ch00_SV.tif</t>
  </si>
  <si>
    <t>359732 GRAFT_359732 Graft 40x Entrance B3T_ch00_SV.tif</t>
  </si>
  <si>
    <t>359732 GRAFT_359732 Graft 40x Mid B3T_Processed001_ch00_SV.tif</t>
  </si>
  <si>
    <t>359732 GRAFT_359732 Graft 40x Proximal B3T_ch00_SV.tif</t>
  </si>
  <si>
    <t>366516 GRAFT_366516 Graft 40x Distal B3T_ch00_SV.tif</t>
  </si>
  <si>
    <t>366516 GRAFT_366516 Graft 40x End B3T_ch00_SV.tif</t>
  </si>
  <si>
    <t>366516 GRAFT_366516 Graft 40x Entrance B3T_ch00_SV.tif</t>
  </si>
  <si>
    <t>366516 GRAFT_366516 Graft 40x Mid B3T_ch00_SV.tif</t>
  </si>
  <si>
    <t>366516 GRAFT_366516 Graft 40x Proximal B3T_ch00_SV.tif</t>
  </si>
  <si>
    <t>367065 GRAFT_367065 Graft 40x Distal B3T_Processed001_ch00_SV.tif</t>
  </si>
  <si>
    <t>367065 GRAFT_367065 Graft 40x End B3T_ch00_SV.tif</t>
  </si>
  <si>
    <t>367065 GRAFT_367065 Graft 40x Entrance B3T_ch00_SV.tif</t>
  </si>
  <si>
    <t>367065 GRAFT_367065 Graft 40x Mid B3T_ch00_SV.tif</t>
  </si>
  <si>
    <t>367065 GRAFT_367065 Graft 40x Proximal B3T_ch00_SV.tif</t>
  </si>
  <si>
    <t>368667 GRAFT_368667 Graft 40x Distal B3T_ch00_SV.tif</t>
  </si>
  <si>
    <t>368667 GRAFT_368667 Graft 40x End B3T_ch00_SV.tif</t>
  </si>
  <si>
    <t>368667 GRAFT_368667 Graft 40x Entrance B3T_ch00_SV.tif</t>
  </si>
  <si>
    <t>368667 GRAFT_368667 Graft 40x Mid B3T_ch00_SV.tif</t>
  </si>
  <si>
    <t>368667 GRAFT_368667 Graft 40x Proximal B3T_ch00_SV.tif</t>
  </si>
  <si>
    <t>Total area (%)</t>
  </si>
  <si>
    <t>Average</t>
  </si>
  <si>
    <t>YFP (axon count %)</t>
  </si>
  <si>
    <t>YFP (axon count)</t>
  </si>
  <si>
    <t>Axon count YFP</t>
  </si>
  <si>
    <t>YFP (axon size μm2)</t>
  </si>
  <si>
    <t>End</t>
  </si>
  <si>
    <t>363491_363491 30x distal_ch03_SV.tif</t>
  </si>
  <si>
    <t>363491_363491 40x end_ch03_SV.tif</t>
  </si>
  <si>
    <t>363491_363491 40x entrance_ch03_SV.tif</t>
  </si>
  <si>
    <t>363491_363491 40x middle_ch03_SV.tif</t>
  </si>
  <si>
    <t>363491_363491 40x prox_ch03_SV.tif</t>
  </si>
  <si>
    <t>363492 PCL_363492 PCL 40x Distal b3t_ch03_SV.tif</t>
  </si>
  <si>
    <t>363492 PCL_363492 PCL 40x End b3t_ch03_SV.tif</t>
  </si>
  <si>
    <t>363492 PCL_363492 PCL 40x Entrance b3t_ch03_SV.tif</t>
  </si>
  <si>
    <t>363492 PCL_363492 PCL 40x Mid b3t_ch03_SV.tif</t>
  </si>
  <si>
    <t>363492 PCL_363492 PCL 40x Proximal b3t_ch03_SV.tif</t>
  </si>
  <si>
    <t>363492 PCL_363482 PCL 40x Distal B3Tub_ch03_SV.tif</t>
  </si>
  <si>
    <t>363492 PCL_363482 PCL 40x End B3Tub_ch03_SV.tif</t>
  </si>
  <si>
    <t>363492 PCL_363482 PCL 40x Entrance B3Tub_ch03_SV.tif</t>
  </si>
  <si>
    <t>363492 PCL_363482 PCL 40x Middle B3Tub_ch03_SV.tif</t>
  </si>
  <si>
    <t>363492 PCL_363482 PCL 40x Prox B3Tub_ch03_SV.tif</t>
  </si>
  <si>
    <t>364545 PCL_364545 PCL 40x Distal b3t_ch03_SV.tif</t>
  </si>
  <si>
    <t>364545 PCL_364545 PCL 40x End b3t_ch03_SV.tif</t>
  </si>
  <si>
    <t>364545 PCL_364545 PCL 40x Entrance b3t_ch03_SV.tif</t>
  </si>
  <si>
    <t>364545 PCL_364545 PCL 40x Middle b3t_ch03_SV.tif</t>
  </si>
  <si>
    <t>364545 PCL_364545 PCL 40x Proximal b3t_ch03_SV.tif</t>
  </si>
  <si>
    <t>cropped 362903 PCL_362903 40x Proximal B3T_ch03_SV.tif</t>
  </si>
  <si>
    <t>cropped 362903 PCL_362903 40x Distal B3T_ch03_SV.tif</t>
  </si>
  <si>
    <t>362903 PCL_362903 40x End B3T_ch03_SV.tif</t>
  </si>
  <si>
    <t>362903 PCL_362903 40x Entrance B3T_ch03_SV.tif</t>
  </si>
  <si>
    <t>362903 PCL_362903 40x Middle B3T_ch03_SV.tif</t>
  </si>
  <si>
    <t>366515 B3 tub_366515 40x distal z_Processed001_ch02_SV.tif</t>
  </si>
  <si>
    <t>366515 B3 tub_366515 40x entrance_ch02_SV.tif</t>
  </si>
  <si>
    <t>366515 B3 tub_366515 40x middle_ch02_SV.tif</t>
  </si>
  <si>
    <t>366515 B3 tub_366515 40x prox_ch02_SV.tif</t>
  </si>
  <si>
    <t>361273 GDNF_361273 GDNF 40x Distal b3t_ch03_SV.tif</t>
  </si>
  <si>
    <t>361273 GDNF_361273 GDNF 40x End b3t_ch03_SV.tif</t>
  </si>
  <si>
    <t>361273 GDNF_361273 GDNF 40x Entrance b3t_ch03_SV.tif</t>
  </si>
  <si>
    <t>361273 GDNF_361273 GDNF 40x Mid b3t_ch03_SV.tif</t>
  </si>
  <si>
    <t>361273 GDNF_361273 GDNF 40x Proximal b3t_ch03_SV.tif</t>
  </si>
  <si>
    <t>367077 GDNF_367077 GDNF 40x Distal B3t_ch03_SV.tif</t>
  </si>
  <si>
    <t>367077 GDNF_367077 GDNF 40x End B3t_ch03_SV.tif</t>
  </si>
  <si>
    <t>367077 GDNF_367077 GDNF 40x Entrance B3t_ch03_SV.tif</t>
  </si>
  <si>
    <t>367077 GDNF_367077 GDNF 40x Middle B3t_ch03_SV.tif</t>
  </si>
  <si>
    <t>367077 GDNF_367077 GDNF 40x Proximal B3t_ch03_SV.tif</t>
  </si>
  <si>
    <t>367074 GDNF_367074 GDNF 40x Distal B3T_ch03_SV.tif</t>
  </si>
  <si>
    <t>367074 GDNF_367074 GDNF 40x End B3T_ch03_SV.tif</t>
  </si>
  <si>
    <t>367074 GDNF_367074 GDNF 40x Entrance B3T_ch03_SV.tif</t>
  </si>
  <si>
    <t>367074 GDNF_367074 GDNF 40x Middle B3T_ch03_SV.tif</t>
  </si>
  <si>
    <t>367074 GDNF_367074 GDNF 40x Proximal B3T_ch03_SV.tif</t>
  </si>
  <si>
    <t>367078 GDNF_367078 GDNF 40x End B3t_ch03_SV.tif</t>
  </si>
  <si>
    <t>367078 GDNF_367078 GDNF 40x Entrance B3t_ch03_SV.tif</t>
  </si>
  <si>
    <t>367078 GDNF_367078 GDNF 40x Middle B3t_ch03_SV.tif</t>
  </si>
  <si>
    <t>367078 GDNF_367078 GDNF 40x Proximal B3t_ch03_SV.tif</t>
  </si>
  <si>
    <t>cropped 367078 GDNF_367078 GDNF 40x Distal B3t_ch03_SV.tif</t>
  </si>
  <si>
    <t>367073 GDNF_367073 GDNF 40x Distal B3t_ch03_SV.tif</t>
  </si>
  <si>
    <t>367073 GDNF_367073 GDNF 40x End B3t_ch03_SV.tif</t>
  </si>
  <si>
    <t>367073 GDNF_367073 GDNF 40x Entrance B3t_ch03_SV.tif</t>
  </si>
  <si>
    <t>367073 GDNF_367073 GDNF 40x Middle B3t_ch03_SV.tif</t>
  </si>
  <si>
    <t>367073 GDNF_367073 GDNF 40x Prox B3t_ch03_SV.tif</t>
  </si>
  <si>
    <t>367080 GDNF_367080 GDNF 40x End B3t_ch03_SV.tif</t>
  </si>
  <si>
    <t>367080 GDNF_367080 GDNF 40x Entrance B3t_ch03_SV.tif</t>
  </si>
  <si>
    <t>367080 GDNF_367080 GDNF 40x Middle B3t_ch03_SV.tif</t>
  </si>
  <si>
    <t>367080 GDNF_367080 GDNF 40x Prox B3t_ch03_SV.tif</t>
  </si>
  <si>
    <t>cropped 367080 GDNF_367080 GDNF 40x Distal B3t_ch03_SV.tif</t>
  </si>
  <si>
    <t>359732 GRAFT_359732 Graft 40x Distal B3T_Processed001_ch03_SV.tif</t>
  </si>
  <si>
    <t>359732 GRAFT_359732 Graft 40x End B3T_ch03_SV.tif</t>
  </si>
  <si>
    <t>359732 GRAFT_359732 Graft 40x Entrance B3T_ch03_SV.tif</t>
  </si>
  <si>
    <t>359732 GRAFT_359732 Graft 40x Mid B3T_Processed001_ch03_SV.tif</t>
  </si>
  <si>
    <t>359732 GRAFT_359732 Graft 40x Proximal B3T_ch03_SV.tif</t>
  </si>
  <si>
    <t>366516 GRAFT_366516 Graft 40x Distal B3T_ch03_SV.tif</t>
  </si>
  <si>
    <t>366516 GRAFT_366516 Graft 40x End B3T_ch03_SV.tif</t>
  </si>
  <si>
    <t>366516 GRAFT_366516 Graft 40x Entrance B3T_ch03_SV.tif</t>
  </si>
  <si>
    <t>366516 GRAFT_366516 Graft 40x Mid B3T_ch03_SV.tif</t>
  </si>
  <si>
    <t>366516 GRAFT_366516 Graft 40x Proximal B3T_ch03_SV.tif</t>
  </si>
  <si>
    <t>367065 GRAFT_367065 Graft 40x Distal B3T_Processed001_ch03_SV.tif</t>
  </si>
  <si>
    <t>367065 GRAFT_367065 Graft 40x End B3T_ch03_SV.tif</t>
  </si>
  <si>
    <t>367065 GRAFT_367065 Graft 40x Entrance B3T_ch03_SV.tif</t>
  </si>
  <si>
    <t>367065 GRAFT_367065 Graft 40x Mid B3T_ch03_SV.tif</t>
  </si>
  <si>
    <t>367065 GRAFT_367065 Graft 40x Proximal B3T_ch03_SV.tif</t>
  </si>
  <si>
    <t>368667 GRAFT_368667 Graft 40x Distal B3T_ch03_SV.tif</t>
  </si>
  <si>
    <t>368667 GRAFT_368667 Graft 40x End B3T_ch03_SV.tif</t>
  </si>
  <si>
    <t>368667 GRAFT_368667 Graft 40x Entrance B3T_ch03_SV.tif</t>
  </si>
  <si>
    <t>368667 GRAFT_368667 Graft 40x Mid B3T_ch03_SV.tif</t>
  </si>
  <si>
    <t>368667 GRAFT_368667 Graft 40x Proximal B3T_ch03_SV.tif</t>
  </si>
  <si>
    <t>B3T (axon count %)</t>
  </si>
  <si>
    <t>B3T (axon count)</t>
  </si>
  <si>
    <t>Axon count b3t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</si>
</sst>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rgb="FF000000"/>
      <name val="Aptos Narrow"/>
      <family val="2"/>
      <scheme val="minor"/>
    </font>
    <font>
      <b/>
      <sz val="12"/>
      <color rgb="FF000000"/>
      <name val="Aptos Narrow"/>
      <scheme val="minor"/>
    </font>
    <font>
      <sz val="12"/>
      <color rgb="FF000000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2" borderId="0" xfId="0" applyFill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Ex7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Ex8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Ex9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YFP Axon</a:t>
            </a:r>
            <a:r>
              <a:rPr lang="en-GB" baseline="0"/>
              <a:t> Count (%) 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'Axon count 2 (new YFP images)'!$S$3</c:f>
              <c:strCache>
                <c:ptCount val="1"/>
                <c:pt idx="0">
                  <c:v>PCL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'Axon count 2 (new YFP images)'!$R$4:$R$8</c:f>
              <c:strCache>
                <c:ptCount val="5"/>
                <c:pt idx="0">
                  <c:v>Proximal</c:v>
                </c:pt>
                <c:pt idx="1">
                  <c:v>Entrance</c:v>
                </c:pt>
                <c:pt idx="2">
                  <c:v>Middle</c:v>
                </c:pt>
                <c:pt idx="3">
                  <c:v>Exit</c:v>
                </c:pt>
                <c:pt idx="4">
                  <c:v>Distal</c:v>
                </c:pt>
              </c:strCache>
            </c:strRef>
          </c:cat>
          <c:val>
            <c:numRef>
              <c:f>'Axon count 2 (new YFP images)'!$S$4:$S$8</c:f>
              <c:numCache>
                <c:formatCode>General</c:formatCode>
                <c:ptCount val="5"/>
                <c:pt idx="0">
                  <c:v>100</c:v>
                </c:pt>
                <c:pt idx="1">
                  <c:v>135.85912003526821</c:v>
                </c:pt>
                <c:pt idx="2">
                  <c:v>54.348263541895022</c:v>
                </c:pt>
                <c:pt idx="3">
                  <c:v>27.402375146696205</c:v>
                </c:pt>
                <c:pt idx="4">
                  <c:v>19.983074491168381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D7-BC4F-9874-B19F324D317F}"/>
            </c:ext>
          </c:extLst>
        </c:ser>
        <c:ser>
          <c:idx val="1"/>
          <c:order val="1"/>
          <c:tx>
            <c:strRef>
              <c:f>'Axon count 2 (new YFP images)'!$T$3</c:f>
              <c:strCache>
                <c:ptCount val="1"/>
                <c:pt idx="0">
                  <c:v>GDNF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'Axon count 2 (new YFP images)'!$R$4:$R$8</c:f>
              <c:strCache>
                <c:ptCount val="5"/>
                <c:pt idx="0">
                  <c:v>Proximal</c:v>
                </c:pt>
                <c:pt idx="1">
                  <c:v>Entrance</c:v>
                </c:pt>
                <c:pt idx="2">
                  <c:v>Middle</c:v>
                </c:pt>
                <c:pt idx="3">
                  <c:v>Exit</c:v>
                </c:pt>
                <c:pt idx="4">
                  <c:v>Distal</c:v>
                </c:pt>
              </c:strCache>
            </c:strRef>
          </c:cat>
          <c:val>
            <c:numRef>
              <c:f>'Axon count 2 (new YFP images)'!$T$4:$T$8</c:f>
              <c:numCache>
                <c:formatCode>General</c:formatCode>
                <c:ptCount val="5"/>
                <c:pt idx="0">
                  <c:v>100</c:v>
                </c:pt>
                <c:pt idx="1">
                  <c:v>272.52001601647828</c:v>
                </c:pt>
                <c:pt idx="2">
                  <c:v>86.632825213308706</c:v>
                </c:pt>
                <c:pt idx="3">
                  <c:v>60.842632374177185</c:v>
                </c:pt>
                <c:pt idx="4">
                  <c:v>43.09411811328085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D7-BC4F-9874-B19F324D317F}"/>
            </c:ext>
          </c:extLst>
        </c:ser>
        <c:ser>
          <c:idx val="2"/>
          <c:order val="2"/>
          <c:tx>
            <c:strRef>
              <c:f>'Axon count 2 (new YFP images)'!$U$3</c:f>
              <c:strCache>
                <c:ptCount val="1"/>
                <c:pt idx="0">
                  <c:v>GRAFT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'Axon count 2 (new YFP images)'!$R$4:$R$8</c:f>
              <c:strCache>
                <c:ptCount val="5"/>
                <c:pt idx="0">
                  <c:v>Proximal</c:v>
                </c:pt>
                <c:pt idx="1">
                  <c:v>Entrance</c:v>
                </c:pt>
                <c:pt idx="2">
                  <c:v>Middle</c:v>
                </c:pt>
                <c:pt idx="3">
                  <c:v>Exit</c:v>
                </c:pt>
                <c:pt idx="4">
                  <c:v>Distal</c:v>
                </c:pt>
              </c:strCache>
            </c:strRef>
          </c:cat>
          <c:val>
            <c:numRef>
              <c:f>'Axon count 2 (new YFP images)'!$U$4:$U$8</c:f>
              <c:numCache>
                <c:formatCode>General</c:formatCode>
                <c:ptCount val="5"/>
                <c:pt idx="0">
                  <c:v>100</c:v>
                </c:pt>
                <c:pt idx="1">
                  <c:v>178.96582866023985</c:v>
                </c:pt>
                <c:pt idx="2">
                  <c:v>150.89576376199778</c:v>
                </c:pt>
                <c:pt idx="3">
                  <c:v>102.55497448175917</c:v>
                </c:pt>
                <c:pt idx="4">
                  <c:v>62.17209585617374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D7-BC4F-9874-B19F324D3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31012992"/>
        <c:axId val="930490800"/>
      </c:barChart>
      <c:catAx>
        <c:axId val="931012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0490800"/>
        <c:crosses val="autoZero"/>
        <c:auto val="1"/>
        <c:lblAlgn val="ctr"/>
        <c:lblOffset val="100"/>
        <c:noMultiLvlLbl val="0"/>
      </c:catAx>
      <c:valAx>
        <c:axId val="930490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1012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YFP Axon</a:t>
            </a:r>
            <a:r>
              <a:rPr lang="en-GB" baseline="0"/>
              <a:t> </a:t>
            </a:r>
            <a:r>
              <a:rPr lang="en-GB" b="0" baseline="0"/>
              <a:t>size (</a:t>
            </a:r>
            <a:r>
              <a:rPr lang="el-GR" sz="1400" b="0" i="0" u="none" strike="noStrike" baseline="0">
                <a:effectLst/>
              </a:rPr>
              <a:t>μ</a:t>
            </a:r>
            <a:r>
              <a:rPr lang="en-GB" sz="1400" b="0" i="0" u="none" strike="noStrike" baseline="0">
                <a:effectLst/>
              </a:rPr>
              <a:t>m</a:t>
            </a:r>
            <a:r>
              <a:rPr lang="en-GB" sz="1400" b="0" i="0" u="none" strike="noStrike" baseline="30000">
                <a:effectLst/>
              </a:rPr>
              <a:t>2</a:t>
            </a:r>
            <a:r>
              <a:rPr lang="en-GB" sz="1400" b="0" i="0" u="none" strike="noStrike" baseline="0">
                <a:effectLst/>
              </a:rPr>
              <a:t>)</a:t>
            </a:r>
            <a:r>
              <a:rPr lang="en-GB" b="0" baseline="0"/>
              <a:t>  </a:t>
            </a:r>
            <a:endParaRPr lang="en-GB" b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'Newest YFP'!$Z$56</c:f>
              <c:strCache>
                <c:ptCount val="1"/>
                <c:pt idx="0">
                  <c:v>PCL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'Newest YFP'!$AC$57:$AC$61</c:f>
                <c:numCache>
                  <c:formatCode>General</c:formatCode>
                  <c:ptCount val="5"/>
                  <c:pt idx="0">
                    <c:v>12.019647343689661</c:v>
                  </c:pt>
                  <c:pt idx="1">
                    <c:v>11.002346586069731</c:v>
                  </c:pt>
                  <c:pt idx="2">
                    <c:v>15.195868789465997</c:v>
                  </c:pt>
                  <c:pt idx="3">
                    <c:v>12.458756814653171</c:v>
                  </c:pt>
                  <c:pt idx="4">
                    <c:v>8.2451602955915924</c:v>
                  </c:pt>
                </c:numCache>
              </c:numRef>
            </c:plus>
            <c:minus>
              <c:numRef>
                <c:f>'Newest YFP'!$AC$57:$AC$61</c:f>
                <c:numCache>
                  <c:formatCode>General</c:formatCode>
                  <c:ptCount val="5"/>
                  <c:pt idx="0">
                    <c:v>12.019647343689661</c:v>
                  </c:pt>
                  <c:pt idx="1">
                    <c:v>11.002346586069731</c:v>
                  </c:pt>
                  <c:pt idx="2">
                    <c:v>15.195868789465997</c:v>
                  </c:pt>
                  <c:pt idx="3">
                    <c:v>12.458756814653171</c:v>
                  </c:pt>
                  <c:pt idx="4">
                    <c:v>8.2451602955915924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'Newest YFP'!$Y$57:$Y$61</c:f>
              <c:strCache>
                <c:ptCount val="5"/>
                <c:pt idx="0">
                  <c:v>Proximal</c:v>
                </c:pt>
                <c:pt idx="1">
                  <c:v>Entrance</c:v>
                </c:pt>
                <c:pt idx="2">
                  <c:v>Middle</c:v>
                </c:pt>
                <c:pt idx="3">
                  <c:v>End</c:v>
                </c:pt>
                <c:pt idx="4">
                  <c:v>Distal</c:v>
                </c:pt>
              </c:strCache>
            </c:strRef>
          </c:cat>
          <c:val>
            <c:numRef>
              <c:f>'Newest YFP'!$Z$57:$Z$61</c:f>
              <c:numCache>
                <c:formatCode>General</c:formatCode>
                <c:ptCount val="5"/>
                <c:pt idx="0">
                  <c:v>53.814333333333337</c:v>
                </c:pt>
                <c:pt idx="1">
                  <c:v>33.173999999999999</c:v>
                </c:pt>
                <c:pt idx="2">
                  <c:v>35.491333333333337</c:v>
                </c:pt>
                <c:pt idx="3">
                  <c:v>30.255833333333332</c:v>
                </c:pt>
                <c:pt idx="4">
                  <c:v>25.260499999999997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46-D14B-9CAB-F1301ABC691A}"/>
            </c:ext>
          </c:extLst>
        </c:ser>
        <c:ser>
          <c:idx val="1"/>
          <c:order val="1"/>
          <c:tx>
            <c:strRef>
              <c:f>'Newest YFP'!$AA$56</c:f>
              <c:strCache>
                <c:ptCount val="1"/>
                <c:pt idx="0">
                  <c:v>GDNF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'Newest YFP'!$AD$57:$AD$61</c:f>
                <c:numCache>
                  <c:formatCode>General</c:formatCode>
                  <c:ptCount val="5"/>
                  <c:pt idx="0">
                    <c:v>13.787284292661328</c:v>
                  </c:pt>
                  <c:pt idx="1">
                    <c:v>10.532850188814036</c:v>
                  </c:pt>
                  <c:pt idx="2">
                    <c:v>5.7899382264983599</c:v>
                  </c:pt>
                  <c:pt idx="3">
                    <c:v>5.9627504280043899</c:v>
                  </c:pt>
                  <c:pt idx="4">
                    <c:v>6.650582182536068</c:v>
                  </c:pt>
                </c:numCache>
              </c:numRef>
            </c:plus>
            <c:minus>
              <c:numRef>
                <c:f>'Newest YFP'!$AD$57:$AD$61</c:f>
                <c:numCache>
                  <c:formatCode>General</c:formatCode>
                  <c:ptCount val="5"/>
                  <c:pt idx="0">
                    <c:v>13.787284292661328</c:v>
                  </c:pt>
                  <c:pt idx="1">
                    <c:v>10.532850188814036</c:v>
                  </c:pt>
                  <c:pt idx="2">
                    <c:v>5.7899382264983599</c:v>
                  </c:pt>
                  <c:pt idx="3">
                    <c:v>5.9627504280043899</c:v>
                  </c:pt>
                  <c:pt idx="4">
                    <c:v>6.650582182536068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'Newest YFP'!$Y$57:$Y$61</c:f>
              <c:strCache>
                <c:ptCount val="5"/>
                <c:pt idx="0">
                  <c:v>Proximal</c:v>
                </c:pt>
                <c:pt idx="1">
                  <c:v>Entrance</c:v>
                </c:pt>
                <c:pt idx="2">
                  <c:v>Middle</c:v>
                </c:pt>
                <c:pt idx="3">
                  <c:v>End</c:v>
                </c:pt>
                <c:pt idx="4">
                  <c:v>Distal</c:v>
                </c:pt>
              </c:strCache>
            </c:strRef>
          </c:cat>
          <c:val>
            <c:numRef>
              <c:f>'Newest YFP'!$AA$57:$AA$61</c:f>
              <c:numCache>
                <c:formatCode>General</c:formatCode>
                <c:ptCount val="5"/>
                <c:pt idx="0">
                  <c:v>62.199166666666677</c:v>
                </c:pt>
                <c:pt idx="1">
                  <c:v>37.518499999999996</c:v>
                </c:pt>
                <c:pt idx="2">
                  <c:v>35.442666666666661</c:v>
                </c:pt>
                <c:pt idx="3">
                  <c:v>37.68333333333333</c:v>
                </c:pt>
                <c:pt idx="4">
                  <c:v>33.849833333333336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46-D14B-9CAB-F1301ABC691A}"/>
            </c:ext>
          </c:extLst>
        </c:ser>
        <c:ser>
          <c:idx val="2"/>
          <c:order val="2"/>
          <c:tx>
            <c:strRef>
              <c:f>'Newest YFP'!$AB$56</c:f>
              <c:strCache>
                <c:ptCount val="1"/>
                <c:pt idx="0">
                  <c:v>GRAFT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'Newest YFP'!$AE$57:$AE$61</c:f>
                <c:numCache>
                  <c:formatCode>General</c:formatCode>
                  <c:ptCount val="5"/>
                  <c:pt idx="0">
                    <c:v>6.4989507281304482</c:v>
                  </c:pt>
                  <c:pt idx="1">
                    <c:v>13.265135476126863</c:v>
                  </c:pt>
                  <c:pt idx="2">
                    <c:v>5.4996298057232993</c:v>
                  </c:pt>
                  <c:pt idx="3">
                    <c:v>9.1853264159020007</c:v>
                  </c:pt>
                  <c:pt idx="4">
                    <c:v>12.923858752967956</c:v>
                  </c:pt>
                </c:numCache>
              </c:numRef>
            </c:plus>
            <c:minus>
              <c:numRef>
                <c:f>'Newest YFP'!$AE$57:$AE$61</c:f>
                <c:numCache>
                  <c:formatCode>General</c:formatCode>
                  <c:ptCount val="5"/>
                  <c:pt idx="0">
                    <c:v>6.4989507281304482</c:v>
                  </c:pt>
                  <c:pt idx="1">
                    <c:v>13.265135476126863</c:v>
                  </c:pt>
                  <c:pt idx="2">
                    <c:v>5.4996298057232993</c:v>
                  </c:pt>
                  <c:pt idx="3">
                    <c:v>9.1853264159020007</c:v>
                  </c:pt>
                  <c:pt idx="4">
                    <c:v>12.923858752967956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'Newest YFP'!$Y$57:$Y$61</c:f>
              <c:strCache>
                <c:ptCount val="5"/>
                <c:pt idx="0">
                  <c:v>Proximal</c:v>
                </c:pt>
                <c:pt idx="1">
                  <c:v>Entrance</c:v>
                </c:pt>
                <c:pt idx="2">
                  <c:v>Middle</c:v>
                </c:pt>
                <c:pt idx="3">
                  <c:v>End</c:v>
                </c:pt>
                <c:pt idx="4">
                  <c:v>Distal</c:v>
                </c:pt>
              </c:strCache>
            </c:strRef>
          </c:cat>
          <c:val>
            <c:numRef>
              <c:f>'Newest YFP'!$AB$57:$AB$61</c:f>
              <c:numCache>
                <c:formatCode>General</c:formatCode>
                <c:ptCount val="5"/>
                <c:pt idx="0">
                  <c:v>58.552166666666665</c:v>
                </c:pt>
                <c:pt idx="1">
                  <c:v>42.57</c:v>
                </c:pt>
                <c:pt idx="2">
                  <c:v>33.686999999999998</c:v>
                </c:pt>
                <c:pt idx="3">
                  <c:v>37.995166666666663</c:v>
                </c:pt>
                <c:pt idx="4">
                  <c:v>34.085333333333331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46-D14B-9CAB-F1301ABC69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54905552"/>
        <c:axId val="645113696"/>
      </c:barChart>
      <c:catAx>
        <c:axId val="165490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5113696"/>
        <c:crosses val="autoZero"/>
        <c:auto val="1"/>
        <c:lblAlgn val="ctr"/>
        <c:lblOffset val="100"/>
        <c:noMultiLvlLbl val="0"/>
      </c:catAx>
      <c:valAx>
        <c:axId val="6451136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4905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BIII Tubulin+ Axon count 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'Newest b3t'!$Z$3</c:f>
              <c:strCache>
                <c:ptCount val="1"/>
                <c:pt idx="0">
                  <c:v>PCL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'Newest b3t'!$AC$4:$AC$8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78.257628598111424</c:v>
                  </c:pt>
                  <c:pt idx="2">
                    <c:v>38.443699986768991</c:v>
                  </c:pt>
                  <c:pt idx="3">
                    <c:v>30.448138704315973</c:v>
                  </c:pt>
                  <c:pt idx="4">
                    <c:v>55.740704667435658</c:v>
                  </c:pt>
                </c:numCache>
              </c:numRef>
            </c:plus>
            <c:minus>
              <c:numRef>
                <c:f>'Newest b3t'!$AC$4:$AC$8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78.257628598111424</c:v>
                  </c:pt>
                  <c:pt idx="2">
                    <c:v>38.443699986768991</c:v>
                  </c:pt>
                  <c:pt idx="3">
                    <c:v>30.448138704315973</c:v>
                  </c:pt>
                  <c:pt idx="4">
                    <c:v>55.740704667435658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'Newest b3t'!$Y$4:$Y$8</c:f>
              <c:strCache>
                <c:ptCount val="5"/>
                <c:pt idx="0">
                  <c:v>Proximal</c:v>
                </c:pt>
                <c:pt idx="1">
                  <c:v>Entrance</c:v>
                </c:pt>
                <c:pt idx="2">
                  <c:v>Middle</c:v>
                </c:pt>
                <c:pt idx="3">
                  <c:v>End</c:v>
                </c:pt>
                <c:pt idx="4">
                  <c:v>Distal</c:v>
                </c:pt>
              </c:strCache>
            </c:strRef>
          </c:cat>
          <c:val>
            <c:numRef>
              <c:f>'Newest b3t'!$Z$4:$Z$8</c:f>
              <c:numCache>
                <c:formatCode>General</c:formatCode>
                <c:ptCount val="5"/>
                <c:pt idx="0">
                  <c:v>100</c:v>
                </c:pt>
                <c:pt idx="1">
                  <c:v>138.56580647838132</c:v>
                </c:pt>
                <c:pt idx="2">
                  <c:v>58.433944025409879</c:v>
                </c:pt>
                <c:pt idx="3">
                  <c:v>52.883841602546894</c:v>
                </c:pt>
                <c:pt idx="4">
                  <c:v>109.31515060142488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91-B642-9896-C4227304BEE6}"/>
            </c:ext>
          </c:extLst>
        </c:ser>
        <c:ser>
          <c:idx val="1"/>
          <c:order val="1"/>
          <c:tx>
            <c:strRef>
              <c:f>'Newest b3t'!$AA$3</c:f>
              <c:strCache>
                <c:ptCount val="1"/>
                <c:pt idx="0">
                  <c:v>GDNF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'Newest b3t'!$AD$4:$AD$8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77.560729845213729</c:v>
                  </c:pt>
                  <c:pt idx="2">
                    <c:v>33.513108866179032</c:v>
                  </c:pt>
                  <c:pt idx="3">
                    <c:v>38.777260247896621</c:v>
                  </c:pt>
                  <c:pt idx="4">
                    <c:v>69.661454445507744</c:v>
                  </c:pt>
                </c:numCache>
              </c:numRef>
            </c:plus>
            <c:minus>
              <c:numRef>
                <c:f>'Newest b3t'!$AD$4:$AD$8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77.560729845213729</c:v>
                  </c:pt>
                  <c:pt idx="2">
                    <c:v>33.513108866179032</c:v>
                  </c:pt>
                  <c:pt idx="3">
                    <c:v>38.777260247896621</c:v>
                  </c:pt>
                  <c:pt idx="4">
                    <c:v>69.661454445507744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'Newest b3t'!$Y$4:$Y$8</c:f>
              <c:strCache>
                <c:ptCount val="5"/>
                <c:pt idx="0">
                  <c:v>Proximal</c:v>
                </c:pt>
                <c:pt idx="1">
                  <c:v>Entrance</c:v>
                </c:pt>
                <c:pt idx="2">
                  <c:v>Middle</c:v>
                </c:pt>
                <c:pt idx="3">
                  <c:v>End</c:v>
                </c:pt>
                <c:pt idx="4">
                  <c:v>Distal</c:v>
                </c:pt>
              </c:strCache>
            </c:strRef>
          </c:cat>
          <c:val>
            <c:numRef>
              <c:f>'Newest b3t'!$AA$4:$AA$8</c:f>
              <c:numCache>
                <c:formatCode>General</c:formatCode>
                <c:ptCount val="5"/>
                <c:pt idx="0">
                  <c:v>100</c:v>
                </c:pt>
                <c:pt idx="1">
                  <c:v>180.0072314483651</c:v>
                </c:pt>
                <c:pt idx="2">
                  <c:v>100.96155738225553</c:v>
                </c:pt>
                <c:pt idx="3">
                  <c:v>63.711048121905151</c:v>
                </c:pt>
                <c:pt idx="4">
                  <c:v>94.293913615745183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91-B642-9896-C4227304BEE6}"/>
            </c:ext>
          </c:extLst>
        </c:ser>
        <c:ser>
          <c:idx val="2"/>
          <c:order val="2"/>
          <c:tx>
            <c:strRef>
              <c:f>'Newest b3t'!$AB$3</c:f>
              <c:strCache>
                <c:ptCount val="1"/>
                <c:pt idx="0">
                  <c:v>GRAFT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'Newest b3t'!$AE$4:$AE$8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104.74253467722454</c:v>
                  </c:pt>
                  <c:pt idx="2">
                    <c:v>44.007486984973362</c:v>
                  </c:pt>
                  <c:pt idx="3">
                    <c:v>54.753371125119962</c:v>
                  </c:pt>
                  <c:pt idx="4">
                    <c:v>40.932074183046296</c:v>
                  </c:pt>
                </c:numCache>
              </c:numRef>
            </c:plus>
            <c:minus>
              <c:numRef>
                <c:f>'Newest b3t'!$AE$4:$AE$8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104.74253467722454</c:v>
                  </c:pt>
                  <c:pt idx="2">
                    <c:v>44.007486984973362</c:v>
                  </c:pt>
                  <c:pt idx="3">
                    <c:v>54.753371125119962</c:v>
                  </c:pt>
                  <c:pt idx="4">
                    <c:v>40.932074183046296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'Newest b3t'!$Y$4:$Y$8</c:f>
              <c:strCache>
                <c:ptCount val="5"/>
                <c:pt idx="0">
                  <c:v>Proximal</c:v>
                </c:pt>
                <c:pt idx="1">
                  <c:v>Entrance</c:v>
                </c:pt>
                <c:pt idx="2">
                  <c:v>Middle</c:v>
                </c:pt>
                <c:pt idx="3">
                  <c:v>End</c:v>
                </c:pt>
                <c:pt idx="4">
                  <c:v>Distal</c:v>
                </c:pt>
              </c:strCache>
            </c:strRef>
          </c:cat>
          <c:val>
            <c:numRef>
              <c:f>'Newest b3t'!$AB$4:$AB$8</c:f>
              <c:numCache>
                <c:formatCode>General</c:formatCode>
                <c:ptCount val="5"/>
                <c:pt idx="0">
                  <c:v>100</c:v>
                </c:pt>
                <c:pt idx="1">
                  <c:v>170.35967016984944</c:v>
                </c:pt>
                <c:pt idx="2">
                  <c:v>160.33805843658166</c:v>
                </c:pt>
                <c:pt idx="3">
                  <c:v>112.35648770632865</c:v>
                </c:pt>
                <c:pt idx="4">
                  <c:v>100.81613192085473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91-B642-9896-C4227304B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54905552"/>
        <c:axId val="645113696"/>
      </c:barChart>
      <c:catAx>
        <c:axId val="165490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5113696"/>
        <c:crosses val="autoZero"/>
        <c:auto val="1"/>
        <c:lblAlgn val="ctr"/>
        <c:lblOffset val="100"/>
        <c:noMultiLvlLbl val="0"/>
      </c:catAx>
      <c:valAx>
        <c:axId val="6451136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4905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BIII</a:t>
            </a:r>
            <a:r>
              <a:rPr lang="en-GB" baseline="0"/>
              <a:t> Tubulin+</a:t>
            </a:r>
            <a:r>
              <a:rPr lang="en-GB"/>
              <a:t> Axon</a:t>
            </a:r>
            <a:r>
              <a:rPr lang="en-GB" baseline="0"/>
              <a:t> count 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'Newest b3t'!$Z$18</c:f>
              <c:strCache>
                <c:ptCount val="1"/>
                <c:pt idx="0">
                  <c:v>PCL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'Newest b3t'!$AC$19:$AC$23</c:f>
                <c:numCache>
                  <c:formatCode>General</c:formatCode>
                  <c:ptCount val="5"/>
                  <c:pt idx="0">
                    <c:v>995.11354461019494</c:v>
                  </c:pt>
                  <c:pt idx="1">
                    <c:v>1296.0408429778231</c:v>
                  </c:pt>
                  <c:pt idx="2">
                    <c:v>281.97145245574063</c:v>
                  </c:pt>
                  <c:pt idx="3">
                    <c:v>242.03553458118489</c:v>
                  </c:pt>
                  <c:pt idx="4">
                    <c:v>667.53656578996959</c:v>
                  </c:pt>
                </c:numCache>
              </c:numRef>
            </c:plus>
            <c:minus>
              <c:numRef>
                <c:f>'Newest b3t'!$AC$19:$AC$23</c:f>
                <c:numCache>
                  <c:formatCode>General</c:formatCode>
                  <c:ptCount val="5"/>
                  <c:pt idx="0">
                    <c:v>995.11354461019494</c:v>
                  </c:pt>
                  <c:pt idx="1">
                    <c:v>1296.0408429778231</c:v>
                  </c:pt>
                  <c:pt idx="2">
                    <c:v>281.97145245574063</c:v>
                  </c:pt>
                  <c:pt idx="3">
                    <c:v>242.03553458118489</c:v>
                  </c:pt>
                  <c:pt idx="4">
                    <c:v>667.53656578996959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'Newest b3t'!$Y$19:$Y$23</c:f>
              <c:strCache>
                <c:ptCount val="5"/>
                <c:pt idx="0">
                  <c:v>Proximal</c:v>
                </c:pt>
                <c:pt idx="1">
                  <c:v>Entrance</c:v>
                </c:pt>
                <c:pt idx="2">
                  <c:v>Middle</c:v>
                </c:pt>
                <c:pt idx="3">
                  <c:v>End</c:v>
                </c:pt>
                <c:pt idx="4">
                  <c:v>Distal</c:v>
                </c:pt>
              </c:strCache>
            </c:strRef>
          </c:cat>
          <c:val>
            <c:numRef>
              <c:f>'Newest b3t'!$Z$19:$Z$23</c:f>
              <c:numCache>
                <c:formatCode>General</c:formatCode>
                <c:ptCount val="5"/>
                <c:pt idx="0">
                  <c:v>2064.8333333333335</c:v>
                </c:pt>
                <c:pt idx="1">
                  <c:v>2333.3333333333335</c:v>
                </c:pt>
                <c:pt idx="2">
                  <c:v>922.5</c:v>
                </c:pt>
                <c:pt idx="3">
                  <c:v>832.2</c:v>
                </c:pt>
                <c:pt idx="4">
                  <c:v>1913.3333333333333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4D-BA41-A907-4DC7F62410FF}"/>
            </c:ext>
          </c:extLst>
        </c:ser>
        <c:ser>
          <c:idx val="1"/>
          <c:order val="1"/>
          <c:tx>
            <c:strRef>
              <c:f>'Newest b3t'!$AA$18</c:f>
              <c:strCache>
                <c:ptCount val="1"/>
                <c:pt idx="0">
                  <c:v>GDNF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'Newest b3t'!$AD$19:$AD$23</c:f>
                <c:numCache>
                  <c:formatCode>General</c:formatCode>
                  <c:ptCount val="5"/>
                  <c:pt idx="0">
                    <c:v>332.26074098514857</c:v>
                  </c:pt>
                  <c:pt idx="1">
                    <c:v>1291.5264870170752</c:v>
                  </c:pt>
                  <c:pt idx="2">
                    <c:v>478.7015771856199</c:v>
                  </c:pt>
                  <c:pt idx="3">
                    <c:v>650.85955986423573</c:v>
                  </c:pt>
                  <c:pt idx="4">
                    <c:v>1177.3271423015779</c:v>
                  </c:pt>
                </c:numCache>
              </c:numRef>
            </c:plus>
            <c:minus>
              <c:numRef>
                <c:f>'Newest b3t'!$AD$19:$AD$23</c:f>
                <c:numCache>
                  <c:formatCode>General</c:formatCode>
                  <c:ptCount val="5"/>
                  <c:pt idx="0">
                    <c:v>332.26074098514857</c:v>
                  </c:pt>
                  <c:pt idx="1">
                    <c:v>1291.5264870170752</c:v>
                  </c:pt>
                  <c:pt idx="2">
                    <c:v>478.7015771856199</c:v>
                  </c:pt>
                  <c:pt idx="3">
                    <c:v>650.85955986423573</c:v>
                  </c:pt>
                  <c:pt idx="4">
                    <c:v>1177.3271423015779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'Newest b3t'!$Y$19:$Y$23</c:f>
              <c:strCache>
                <c:ptCount val="5"/>
                <c:pt idx="0">
                  <c:v>Proximal</c:v>
                </c:pt>
                <c:pt idx="1">
                  <c:v>Entrance</c:v>
                </c:pt>
                <c:pt idx="2">
                  <c:v>Middle</c:v>
                </c:pt>
                <c:pt idx="3">
                  <c:v>End</c:v>
                </c:pt>
                <c:pt idx="4">
                  <c:v>Distal</c:v>
                </c:pt>
              </c:strCache>
            </c:strRef>
          </c:cat>
          <c:val>
            <c:numRef>
              <c:f>'Newest b3t'!$AA$19:$AA$23</c:f>
              <c:numCache>
                <c:formatCode>General</c:formatCode>
                <c:ptCount val="5"/>
                <c:pt idx="0">
                  <c:v>1655</c:v>
                </c:pt>
                <c:pt idx="1">
                  <c:v>2942.6666666666665</c:v>
                </c:pt>
                <c:pt idx="2">
                  <c:v>1605</c:v>
                </c:pt>
                <c:pt idx="3">
                  <c:v>1031.8333333333333</c:v>
                </c:pt>
                <c:pt idx="4">
                  <c:v>1506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4D-BA41-A907-4DC7F62410FF}"/>
            </c:ext>
          </c:extLst>
        </c:ser>
        <c:ser>
          <c:idx val="2"/>
          <c:order val="2"/>
          <c:tx>
            <c:strRef>
              <c:f>'Newest b3t'!$AB$18</c:f>
              <c:strCache>
                <c:ptCount val="1"/>
                <c:pt idx="0">
                  <c:v>GRAFT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'Newest b3t'!$AE$19:$AE$23</c:f>
                <c:numCache>
                  <c:formatCode>General</c:formatCode>
                  <c:ptCount val="5"/>
                  <c:pt idx="0">
                    <c:v>586.91566685512839</c:v>
                  </c:pt>
                  <c:pt idx="1">
                    <c:v>1406.7875106070569</c:v>
                  </c:pt>
                  <c:pt idx="2">
                    <c:v>761.47794890375337</c:v>
                  </c:pt>
                  <c:pt idx="3">
                    <c:v>876.53326614947503</c:v>
                  </c:pt>
                  <c:pt idx="4">
                    <c:v>396.55184612691744</c:v>
                  </c:pt>
                </c:numCache>
              </c:numRef>
            </c:plus>
            <c:minus>
              <c:numRef>
                <c:f>'Newest b3t'!$AE$19:$AE$23</c:f>
                <c:numCache>
                  <c:formatCode>General</c:formatCode>
                  <c:ptCount val="5"/>
                  <c:pt idx="0">
                    <c:v>586.91566685512839</c:v>
                  </c:pt>
                  <c:pt idx="1">
                    <c:v>1406.7875106070569</c:v>
                  </c:pt>
                  <c:pt idx="2">
                    <c:v>761.47794890375337</c:v>
                  </c:pt>
                  <c:pt idx="3">
                    <c:v>876.53326614947503</c:v>
                  </c:pt>
                  <c:pt idx="4">
                    <c:v>396.55184612691744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'Newest b3t'!$Y$19:$Y$23</c:f>
              <c:strCache>
                <c:ptCount val="5"/>
                <c:pt idx="0">
                  <c:v>Proximal</c:v>
                </c:pt>
                <c:pt idx="1">
                  <c:v>Entrance</c:v>
                </c:pt>
                <c:pt idx="2">
                  <c:v>Middle</c:v>
                </c:pt>
                <c:pt idx="3">
                  <c:v>End</c:v>
                </c:pt>
                <c:pt idx="4">
                  <c:v>Distal</c:v>
                </c:pt>
              </c:strCache>
            </c:strRef>
          </c:cat>
          <c:val>
            <c:numRef>
              <c:f>'Newest b3t'!$AB$19:$AB$23</c:f>
              <c:numCache>
                <c:formatCode>General</c:formatCode>
                <c:ptCount val="5"/>
                <c:pt idx="0">
                  <c:v>1929</c:v>
                </c:pt>
                <c:pt idx="1">
                  <c:v>2818.5</c:v>
                </c:pt>
                <c:pt idx="2">
                  <c:v>2987.3333333333335</c:v>
                </c:pt>
                <c:pt idx="3">
                  <c:v>2076.1666666666665</c:v>
                </c:pt>
                <c:pt idx="4">
                  <c:v>1753.8333333333333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4D-BA41-A907-4DC7F6241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54905552"/>
        <c:axId val="645113696"/>
      </c:barChart>
      <c:catAx>
        <c:axId val="165490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5113696"/>
        <c:crosses val="autoZero"/>
        <c:auto val="1"/>
        <c:lblAlgn val="ctr"/>
        <c:lblOffset val="100"/>
        <c:noMultiLvlLbl val="0"/>
      </c:catAx>
      <c:valAx>
        <c:axId val="6451136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4905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YFP Axon</a:t>
            </a:r>
            <a:r>
              <a:rPr lang="en-GB" baseline="0"/>
              <a:t> </a:t>
            </a:r>
            <a:r>
              <a:rPr lang="en-GB" b="0" baseline="0"/>
              <a:t>size (</a:t>
            </a:r>
            <a:r>
              <a:rPr lang="el-GR" sz="1400" b="0" i="0" u="none" strike="noStrike" baseline="0">
                <a:effectLst/>
              </a:rPr>
              <a:t>μ</a:t>
            </a:r>
            <a:r>
              <a:rPr lang="en-GB" sz="1400" b="0" i="0" u="none" strike="noStrike" baseline="0">
                <a:effectLst/>
              </a:rPr>
              <a:t>m</a:t>
            </a:r>
            <a:r>
              <a:rPr lang="en-GB" sz="1400" b="0" i="0" u="none" strike="noStrike" baseline="30000">
                <a:effectLst/>
              </a:rPr>
              <a:t>2</a:t>
            </a:r>
            <a:r>
              <a:rPr lang="en-GB" sz="1400" b="0" i="0" u="none" strike="noStrike" baseline="0">
                <a:effectLst/>
              </a:rPr>
              <a:t>)</a:t>
            </a:r>
            <a:r>
              <a:rPr lang="en-GB" b="0" baseline="0"/>
              <a:t>  </a:t>
            </a:r>
            <a:endParaRPr lang="en-GB" b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'Newest b3t'!$Z$56</c:f>
              <c:strCache>
                <c:ptCount val="1"/>
                <c:pt idx="0">
                  <c:v>PCL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'Newest b3t'!$AC$57:$AC$61</c:f>
                <c:numCache>
                  <c:formatCode>General</c:formatCode>
                  <c:ptCount val="5"/>
                  <c:pt idx="0">
                    <c:v>3.5784064889277176</c:v>
                  </c:pt>
                  <c:pt idx="1">
                    <c:v>0.31183409050326671</c:v>
                  </c:pt>
                  <c:pt idx="2">
                    <c:v>0.14707821048680328</c:v>
                  </c:pt>
                  <c:pt idx="3">
                    <c:v>0</c:v>
                  </c:pt>
                  <c:pt idx="4">
                    <c:v>0.34860364312496817</c:v>
                  </c:pt>
                </c:numCache>
              </c:numRef>
            </c:plus>
            <c:minus>
              <c:numRef>
                <c:f>'Newest b3t'!$AC$57:$AC$61</c:f>
                <c:numCache>
                  <c:formatCode>General</c:formatCode>
                  <c:ptCount val="5"/>
                  <c:pt idx="0">
                    <c:v>3.5784064889277176</c:v>
                  </c:pt>
                  <c:pt idx="1">
                    <c:v>0.31183409050326671</c:v>
                  </c:pt>
                  <c:pt idx="2">
                    <c:v>0.14707821048680328</c:v>
                  </c:pt>
                  <c:pt idx="3">
                    <c:v>0</c:v>
                  </c:pt>
                  <c:pt idx="4">
                    <c:v>0.34860364312496817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'Newest b3t'!$Y$57:$Y$61</c:f>
              <c:strCache>
                <c:ptCount val="5"/>
                <c:pt idx="0">
                  <c:v>Proximal</c:v>
                </c:pt>
                <c:pt idx="1">
                  <c:v>Entrance</c:v>
                </c:pt>
                <c:pt idx="2">
                  <c:v>Middle</c:v>
                </c:pt>
                <c:pt idx="3">
                  <c:v>End</c:v>
                </c:pt>
                <c:pt idx="4">
                  <c:v>Distal</c:v>
                </c:pt>
              </c:strCache>
            </c:strRef>
          </c:cat>
          <c:val>
            <c:numRef>
              <c:f>'Newest b3t'!$Z$57:$Z$61</c:f>
              <c:numCache>
                <c:formatCode>General</c:formatCode>
                <c:ptCount val="5"/>
                <c:pt idx="0">
                  <c:v>10.125</c:v>
                </c:pt>
                <c:pt idx="1">
                  <c:v>11.3065</c:v>
                </c:pt>
                <c:pt idx="2">
                  <c:v>18.872999999999998</c:v>
                </c:pt>
                <c:pt idx="3">
                  <c:v>21.047000000000001</c:v>
                </c:pt>
                <c:pt idx="4">
                  <c:v>9.6374999999999993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A5-2F4E-B0E2-394AB4BF39F5}"/>
            </c:ext>
          </c:extLst>
        </c:ser>
        <c:ser>
          <c:idx val="1"/>
          <c:order val="1"/>
          <c:tx>
            <c:strRef>
              <c:f>'Newest b3t'!$AA$56</c:f>
              <c:strCache>
                <c:ptCount val="1"/>
                <c:pt idx="0">
                  <c:v>GDNF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'Newest b3t'!$AD$57:$AD$61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numCache>
              </c:numRef>
            </c:plus>
            <c:minus>
              <c:numRef>
                <c:f>'Newest b3t'!$AD$57:$AD$61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'Newest b3t'!$Y$57:$Y$61</c:f>
              <c:strCache>
                <c:ptCount val="5"/>
                <c:pt idx="0">
                  <c:v>Proximal</c:v>
                </c:pt>
                <c:pt idx="1">
                  <c:v>Entrance</c:v>
                </c:pt>
                <c:pt idx="2">
                  <c:v>Middle</c:v>
                </c:pt>
                <c:pt idx="3">
                  <c:v>End</c:v>
                </c:pt>
                <c:pt idx="4">
                  <c:v>Distal</c:v>
                </c:pt>
              </c:strCache>
            </c:strRef>
          </c:cat>
          <c:val>
            <c:numRef>
              <c:f>'Newest b3t'!$AA$57:$AA$61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A5-2F4E-B0E2-394AB4BF39F5}"/>
            </c:ext>
          </c:extLst>
        </c:ser>
        <c:ser>
          <c:idx val="2"/>
          <c:order val="2"/>
          <c:tx>
            <c:strRef>
              <c:f>'Newest b3t'!$AB$56</c:f>
              <c:strCache>
                <c:ptCount val="1"/>
                <c:pt idx="0">
                  <c:v>GRAFT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'Newest b3t'!$AE$57:$AE$61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numCache>
              </c:numRef>
            </c:plus>
            <c:minus>
              <c:numRef>
                <c:f>'Newest b3t'!$AE$57:$AE$61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'Newest b3t'!$Y$57:$Y$61</c:f>
              <c:strCache>
                <c:ptCount val="5"/>
                <c:pt idx="0">
                  <c:v>Proximal</c:v>
                </c:pt>
                <c:pt idx="1">
                  <c:v>Entrance</c:v>
                </c:pt>
                <c:pt idx="2">
                  <c:v>Middle</c:v>
                </c:pt>
                <c:pt idx="3">
                  <c:v>End</c:v>
                </c:pt>
                <c:pt idx="4">
                  <c:v>Distal</c:v>
                </c:pt>
              </c:strCache>
            </c:strRef>
          </c:cat>
          <c:val>
            <c:numRef>
              <c:f>'Newest b3t'!$AB$57:$AB$61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A5-2F4E-B0E2-394AB4BF39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54905552"/>
        <c:axId val="645113696"/>
      </c:barChart>
      <c:catAx>
        <c:axId val="165490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5113696"/>
        <c:crosses val="autoZero"/>
        <c:auto val="1"/>
        <c:lblAlgn val="ctr"/>
        <c:lblOffset val="100"/>
        <c:noMultiLvlLbl val="0"/>
      </c:catAx>
      <c:valAx>
        <c:axId val="6451136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4905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YFP Axon Count (%) with mean prox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'Axon count 2 (new YFP images)'!$S$3</c:f>
              <c:strCache>
                <c:ptCount val="1"/>
                <c:pt idx="0">
                  <c:v>PCL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'Axon count 2 (new YFP images)'!$V$4:$V$8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92.791573967116463</c:v>
                  </c:pt>
                  <c:pt idx="2">
                    <c:v>32.461979625297872</c:v>
                  </c:pt>
                  <c:pt idx="3">
                    <c:v>23.301179076535064</c:v>
                  </c:pt>
                  <c:pt idx="4">
                    <c:v>16.411693343929969</c:v>
                  </c:pt>
                </c:numCache>
              </c:numRef>
            </c:plus>
            <c:minus>
              <c:numRef>
                <c:f>'Axon count 2 (new YFP images)'!$V$4:$V$8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92.791573967116463</c:v>
                  </c:pt>
                  <c:pt idx="2">
                    <c:v>32.461979625297872</c:v>
                  </c:pt>
                  <c:pt idx="3">
                    <c:v>23.301179076535064</c:v>
                  </c:pt>
                  <c:pt idx="4">
                    <c:v>16.411693343929969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'Axon count 2 (new YFP images)'!$R$4:$R$8</c:f>
              <c:strCache>
                <c:ptCount val="5"/>
                <c:pt idx="0">
                  <c:v>Proximal</c:v>
                </c:pt>
                <c:pt idx="1">
                  <c:v>Entrance</c:v>
                </c:pt>
                <c:pt idx="2">
                  <c:v>Middle</c:v>
                </c:pt>
                <c:pt idx="3">
                  <c:v>Exit</c:v>
                </c:pt>
                <c:pt idx="4">
                  <c:v>Distal</c:v>
                </c:pt>
              </c:strCache>
            </c:strRef>
          </c:cat>
          <c:val>
            <c:numRef>
              <c:f>'Axon count 2 (new YFP images)'!$S$4:$S$8</c:f>
              <c:numCache>
                <c:formatCode>General</c:formatCode>
                <c:ptCount val="5"/>
                <c:pt idx="0">
                  <c:v>100</c:v>
                </c:pt>
                <c:pt idx="1">
                  <c:v>135.85912003526821</c:v>
                </c:pt>
                <c:pt idx="2">
                  <c:v>54.348263541895022</c:v>
                </c:pt>
                <c:pt idx="3">
                  <c:v>27.402375146696205</c:v>
                </c:pt>
                <c:pt idx="4">
                  <c:v>19.983074491168381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DF-AF4A-A98A-FFA3C46AF334}"/>
            </c:ext>
          </c:extLst>
        </c:ser>
        <c:ser>
          <c:idx val="1"/>
          <c:order val="1"/>
          <c:tx>
            <c:strRef>
              <c:f>'Axon count 2 (new YFP images)'!$T$3</c:f>
              <c:strCache>
                <c:ptCount val="1"/>
                <c:pt idx="0">
                  <c:v>GDNF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'Axon count 2 (new YFP images)'!$W$4:$W$8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112.80317273097579</c:v>
                  </c:pt>
                  <c:pt idx="2">
                    <c:v>50.7230332972537</c:v>
                  </c:pt>
                  <c:pt idx="3">
                    <c:v>24.132070761500906</c:v>
                  </c:pt>
                  <c:pt idx="4">
                    <c:v>10.703407112442829</c:v>
                  </c:pt>
                </c:numCache>
              </c:numRef>
            </c:plus>
            <c:minus>
              <c:numRef>
                <c:f>'Axon count 2 (new YFP images)'!$W$4:$W$8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112.80317273097579</c:v>
                  </c:pt>
                  <c:pt idx="2">
                    <c:v>50.7230332972537</c:v>
                  </c:pt>
                  <c:pt idx="3">
                    <c:v>24.132070761500906</c:v>
                  </c:pt>
                  <c:pt idx="4">
                    <c:v>10.703407112442829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'Axon count 2 (new YFP images)'!$R$4:$R$8</c:f>
              <c:strCache>
                <c:ptCount val="5"/>
                <c:pt idx="0">
                  <c:v>Proximal</c:v>
                </c:pt>
                <c:pt idx="1">
                  <c:v>Entrance</c:v>
                </c:pt>
                <c:pt idx="2">
                  <c:v>Middle</c:v>
                </c:pt>
                <c:pt idx="3">
                  <c:v>Exit</c:v>
                </c:pt>
                <c:pt idx="4">
                  <c:v>Distal</c:v>
                </c:pt>
              </c:strCache>
            </c:strRef>
          </c:cat>
          <c:val>
            <c:numRef>
              <c:f>'Axon count 2 (new YFP images)'!$T$4:$T$8</c:f>
              <c:numCache>
                <c:formatCode>General</c:formatCode>
                <c:ptCount val="5"/>
                <c:pt idx="0">
                  <c:v>100</c:v>
                </c:pt>
                <c:pt idx="1">
                  <c:v>272.52001601647828</c:v>
                </c:pt>
                <c:pt idx="2">
                  <c:v>86.632825213308706</c:v>
                </c:pt>
                <c:pt idx="3">
                  <c:v>60.842632374177185</c:v>
                </c:pt>
                <c:pt idx="4">
                  <c:v>43.09411811328085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DF-AF4A-A98A-FFA3C46AF334}"/>
            </c:ext>
          </c:extLst>
        </c:ser>
        <c:ser>
          <c:idx val="2"/>
          <c:order val="2"/>
          <c:tx>
            <c:strRef>
              <c:f>'Axon count 2 (new YFP images)'!$U$3</c:f>
              <c:strCache>
                <c:ptCount val="1"/>
                <c:pt idx="0">
                  <c:v>GRAFT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'Mean YFP prox count taken'!$P$4:$P$8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11.444502816892074</c:v>
                  </c:pt>
                  <c:pt idx="2">
                    <c:v>54.770120623698062</c:v>
                  </c:pt>
                  <c:pt idx="3">
                    <c:v>21.662808903402908</c:v>
                  </c:pt>
                  <c:pt idx="4">
                    <c:v>18.801683199179916</c:v>
                  </c:pt>
                </c:numCache>
              </c:numRef>
            </c:plus>
            <c:minus>
              <c:numRef>
                <c:f>'Mean YFP prox count taken'!$P$4:$P$8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11.444502816892074</c:v>
                  </c:pt>
                  <c:pt idx="2">
                    <c:v>54.770120623698062</c:v>
                  </c:pt>
                  <c:pt idx="3">
                    <c:v>21.662808903402908</c:v>
                  </c:pt>
                  <c:pt idx="4">
                    <c:v>18.801683199179916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'Axon count 2 (new YFP images)'!$R$4:$R$8</c:f>
              <c:strCache>
                <c:ptCount val="5"/>
                <c:pt idx="0">
                  <c:v>Proximal</c:v>
                </c:pt>
                <c:pt idx="1">
                  <c:v>Entrance</c:v>
                </c:pt>
                <c:pt idx="2">
                  <c:v>Middle</c:v>
                </c:pt>
                <c:pt idx="3">
                  <c:v>Exit</c:v>
                </c:pt>
                <c:pt idx="4">
                  <c:v>Distal</c:v>
                </c:pt>
              </c:strCache>
            </c:strRef>
          </c:cat>
          <c:val>
            <c:numRef>
              <c:f>'Axon count 2 (new YFP images)'!$U$4:$U$8</c:f>
              <c:numCache>
                <c:formatCode>General</c:formatCode>
                <c:ptCount val="5"/>
                <c:pt idx="0">
                  <c:v>100</c:v>
                </c:pt>
                <c:pt idx="1">
                  <c:v>178.96582866023985</c:v>
                </c:pt>
                <c:pt idx="2">
                  <c:v>150.89576376199778</c:v>
                </c:pt>
                <c:pt idx="3">
                  <c:v>102.55497448175917</c:v>
                </c:pt>
                <c:pt idx="4">
                  <c:v>62.17209585617374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DF-AF4A-A98A-FFA3C46AF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08708799"/>
        <c:axId val="308710511"/>
      </c:barChart>
      <c:catAx>
        <c:axId val="308708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8710511"/>
        <c:crosses val="autoZero"/>
        <c:auto val="1"/>
        <c:lblAlgn val="ctr"/>
        <c:lblOffset val="100"/>
        <c:noMultiLvlLbl val="0"/>
      </c:catAx>
      <c:valAx>
        <c:axId val="308710511"/>
        <c:scaling>
          <c:orientation val="minMax"/>
          <c:max val="40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87087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B3t Axon</a:t>
            </a:r>
            <a:r>
              <a:rPr lang="en-GB" baseline="0"/>
              <a:t> Count (%) 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'Axon count 2 (new YFP images)'!$S$38</c:f>
              <c:strCache>
                <c:ptCount val="1"/>
                <c:pt idx="0">
                  <c:v>PCL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'Axon count 2 (new YFP images)'!$R$39:$R$43</c:f>
              <c:strCache>
                <c:ptCount val="5"/>
                <c:pt idx="0">
                  <c:v>Proximal</c:v>
                </c:pt>
                <c:pt idx="1">
                  <c:v>Entrance</c:v>
                </c:pt>
                <c:pt idx="2">
                  <c:v>Middle</c:v>
                </c:pt>
                <c:pt idx="3">
                  <c:v>Exit</c:v>
                </c:pt>
                <c:pt idx="4">
                  <c:v>Distal</c:v>
                </c:pt>
              </c:strCache>
            </c:strRef>
          </c:cat>
          <c:val>
            <c:numRef>
              <c:f>'Axon count 2 (new YFP images)'!$S$39:$S$43</c:f>
              <c:numCache>
                <c:formatCode>General</c:formatCode>
                <c:ptCount val="5"/>
                <c:pt idx="0">
                  <c:v>100</c:v>
                </c:pt>
                <c:pt idx="1">
                  <c:v>156.74677408129787</c:v>
                </c:pt>
                <c:pt idx="2">
                  <c:v>62.782966698818242</c:v>
                </c:pt>
                <c:pt idx="3">
                  <c:v>53.091387361507472</c:v>
                </c:pt>
                <c:pt idx="4">
                  <c:v>117.60252234373107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2D-3048-8401-EC56EEA913BE}"/>
            </c:ext>
          </c:extLst>
        </c:ser>
        <c:ser>
          <c:idx val="1"/>
          <c:order val="1"/>
          <c:tx>
            <c:strRef>
              <c:f>'Axon count 2 (new YFP images)'!$T$38</c:f>
              <c:strCache>
                <c:ptCount val="1"/>
                <c:pt idx="0">
                  <c:v>GDNF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'Axon count 2 (new YFP images)'!$R$39:$R$43</c:f>
              <c:strCache>
                <c:ptCount val="5"/>
                <c:pt idx="0">
                  <c:v>Proximal</c:v>
                </c:pt>
                <c:pt idx="1">
                  <c:v>Entrance</c:v>
                </c:pt>
                <c:pt idx="2">
                  <c:v>Middle</c:v>
                </c:pt>
                <c:pt idx="3">
                  <c:v>Exit</c:v>
                </c:pt>
                <c:pt idx="4">
                  <c:v>Distal</c:v>
                </c:pt>
              </c:strCache>
            </c:strRef>
          </c:cat>
          <c:val>
            <c:numRef>
              <c:f>'Axon count 2 (new YFP images)'!$T$39:$T$43</c:f>
              <c:numCache>
                <c:formatCode>General</c:formatCode>
                <c:ptCount val="5"/>
                <c:pt idx="0">
                  <c:v>100</c:v>
                </c:pt>
                <c:pt idx="1">
                  <c:v>322.6265303223642</c:v>
                </c:pt>
                <c:pt idx="2">
                  <c:v>166.83877024027115</c:v>
                </c:pt>
                <c:pt idx="3">
                  <c:v>107.16718393177963</c:v>
                </c:pt>
                <c:pt idx="4">
                  <c:v>185.04386463775765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2D-3048-8401-EC56EEA913BE}"/>
            </c:ext>
          </c:extLst>
        </c:ser>
        <c:ser>
          <c:idx val="2"/>
          <c:order val="2"/>
          <c:tx>
            <c:strRef>
              <c:f>'Axon count 2 (new YFP images)'!$U$38</c:f>
              <c:strCache>
                <c:ptCount val="1"/>
                <c:pt idx="0">
                  <c:v>GRAFT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'Axon count 2 (new YFP images)'!$R$39:$R$43</c:f>
              <c:strCache>
                <c:ptCount val="5"/>
                <c:pt idx="0">
                  <c:v>Proximal</c:v>
                </c:pt>
                <c:pt idx="1">
                  <c:v>Entrance</c:v>
                </c:pt>
                <c:pt idx="2">
                  <c:v>Middle</c:v>
                </c:pt>
                <c:pt idx="3">
                  <c:v>Exit</c:v>
                </c:pt>
                <c:pt idx="4">
                  <c:v>Distal</c:v>
                </c:pt>
              </c:strCache>
            </c:strRef>
          </c:cat>
          <c:val>
            <c:numRef>
              <c:f>'Axon count 2 (new YFP images)'!$U$39:$U$43</c:f>
              <c:numCache>
                <c:formatCode>General</c:formatCode>
                <c:ptCount val="5"/>
                <c:pt idx="0">
                  <c:v>100</c:v>
                </c:pt>
                <c:pt idx="1">
                  <c:v>109.91192472636496</c:v>
                </c:pt>
                <c:pt idx="2">
                  <c:v>157.43796539290361</c:v>
                </c:pt>
                <c:pt idx="3">
                  <c:v>117.19430753803152</c:v>
                </c:pt>
                <c:pt idx="4">
                  <c:v>90.691011116089527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2D-3048-8401-EC56EEA91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31012992"/>
        <c:axId val="930490800"/>
      </c:barChart>
      <c:catAx>
        <c:axId val="931012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0490800"/>
        <c:crosses val="autoZero"/>
        <c:auto val="1"/>
        <c:lblAlgn val="ctr"/>
        <c:lblOffset val="100"/>
        <c:noMultiLvlLbl val="0"/>
      </c:catAx>
      <c:valAx>
        <c:axId val="930490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1012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B3t Axon</a:t>
            </a:r>
            <a:r>
              <a:rPr lang="en-GB" baseline="0"/>
              <a:t> Count  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'Axon count 2 (new YFP images)'!$S$53</c:f>
              <c:strCache>
                <c:ptCount val="1"/>
                <c:pt idx="0">
                  <c:v>PCL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'Axon count 2 (new YFP images)'!$V$54:$V$58</c:f>
                <c:numCache>
                  <c:formatCode>General</c:formatCode>
                  <c:ptCount val="5"/>
                  <c:pt idx="0">
                    <c:v>1225.7662909380401</c:v>
                  </c:pt>
                  <c:pt idx="1">
                    <c:v>1593.939982140691</c:v>
                  </c:pt>
                  <c:pt idx="2">
                    <c:v>292.98620559109378</c:v>
                  </c:pt>
                  <c:pt idx="3">
                    <c:v>287.70876478364943</c:v>
                  </c:pt>
                  <c:pt idx="4">
                    <c:v>439.04441688740332</c:v>
                  </c:pt>
                </c:numCache>
              </c:numRef>
            </c:plus>
            <c:minus>
              <c:numRef>
                <c:f>'Axon count 2 (new YFP images)'!$V$54:$V$58</c:f>
                <c:numCache>
                  <c:formatCode>General</c:formatCode>
                  <c:ptCount val="5"/>
                  <c:pt idx="0">
                    <c:v>1225.7662909380401</c:v>
                  </c:pt>
                  <c:pt idx="1">
                    <c:v>1593.939982140691</c:v>
                  </c:pt>
                  <c:pt idx="2">
                    <c:v>292.98620559109378</c:v>
                  </c:pt>
                  <c:pt idx="3">
                    <c:v>287.70876478364943</c:v>
                  </c:pt>
                  <c:pt idx="4">
                    <c:v>439.04441688740332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'Axon count 2 (new YFP images)'!$R$54:$R$58</c:f>
              <c:strCache>
                <c:ptCount val="5"/>
                <c:pt idx="0">
                  <c:v>Proximal</c:v>
                </c:pt>
                <c:pt idx="1">
                  <c:v>Entrance</c:v>
                </c:pt>
                <c:pt idx="2">
                  <c:v>Middle</c:v>
                </c:pt>
                <c:pt idx="3">
                  <c:v>Exit</c:v>
                </c:pt>
                <c:pt idx="4">
                  <c:v>Distal</c:v>
                </c:pt>
              </c:strCache>
            </c:strRef>
          </c:cat>
          <c:val>
            <c:numRef>
              <c:f>'Axon count 2 (new YFP images)'!$S$54:$S$58</c:f>
              <c:numCache>
                <c:formatCode>General</c:formatCode>
                <c:ptCount val="5"/>
                <c:pt idx="0">
                  <c:v>2125.5</c:v>
                </c:pt>
                <c:pt idx="1">
                  <c:v>2578</c:v>
                </c:pt>
                <c:pt idx="2">
                  <c:v>947.75</c:v>
                </c:pt>
                <c:pt idx="3">
                  <c:v>836.5</c:v>
                </c:pt>
                <c:pt idx="4">
                  <c:v>2093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28-EF44-9EDD-1A24C879EA74}"/>
            </c:ext>
          </c:extLst>
        </c:ser>
        <c:ser>
          <c:idx val="1"/>
          <c:order val="1"/>
          <c:tx>
            <c:strRef>
              <c:f>'Axon count 2 (new YFP images)'!$T$53</c:f>
              <c:strCache>
                <c:ptCount val="1"/>
                <c:pt idx="0">
                  <c:v>GDNF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'Axon count 2 (new YFP images)'!$W$54:$W$58</c:f>
                <c:numCache>
                  <c:formatCode>General</c:formatCode>
                  <c:ptCount val="5"/>
                  <c:pt idx="0">
                    <c:v>613.00364327356715</c:v>
                  </c:pt>
                  <c:pt idx="1">
                    <c:v>1255.3319348549478</c:v>
                  </c:pt>
                  <c:pt idx="2">
                    <c:v>466.26430272968571</c:v>
                  </c:pt>
                  <c:pt idx="3">
                    <c:v>622.85645751382128</c:v>
                  </c:pt>
                  <c:pt idx="4">
                    <c:v>1321.01517780834</c:v>
                  </c:pt>
                </c:numCache>
              </c:numRef>
            </c:plus>
            <c:minus>
              <c:numRef>
                <c:f>'Axon count 2 (new YFP images)'!$W$54:$W$58</c:f>
                <c:numCache>
                  <c:formatCode>General</c:formatCode>
                  <c:ptCount val="5"/>
                  <c:pt idx="0">
                    <c:v>613.00364327356715</c:v>
                  </c:pt>
                  <c:pt idx="1">
                    <c:v>1255.3319348549478</c:v>
                  </c:pt>
                  <c:pt idx="2">
                    <c:v>466.26430272968571</c:v>
                  </c:pt>
                  <c:pt idx="3">
                    <c:v>622.85645751382128</c:v>
                  </c:pt>
                  <c:pt idx="4">
                    <c:v>1321.01517780834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'Axon count 2 (new YFP images)'!$R$54:$R$58</c:f>
              <c:strCache>
                <c:ptCount val="5"/>
                <c:pt idx="0">
                  <c:v>Proximal</c:v>
                </c:pt>
                <c:pt idx="1">
                  <c:v>Entrance</c:v>
                </c:pt>
                <c:pt idx="2">
                  <c:v>Middle</c:v>
                </c:pt>
                <c:pt idx="3">
                  <c:v>Exit</c:v>
                </c:pt>
                <c:pt idx="4">
                  <c:v>Distal</c:v>
                </c:pt>
              </c:strCache>
            </c:strRef>
          </c:cat>
          <c:val>
            <c:numRef>
              <c:f>'Axon count 2 (new YFP images)'!$T$54:$T$58</c:f>
              <c:numCache>
                <c:formatCode>General</c:formatCode>
                <c:ptCount val="5"/>
                <c:pt idx="0">
                  <c:v>1280.3333333333333</c:v>
                </c:pt>
                <c:pt idx="1">
                  <c:v>2913.3333333333335</c:v>
                </c:pt>
                <c:pt idx="2">
                  <c:v>1568</c:v>
                </c:pt>
                <c:pt idx="3">
                  <c:v>1007.8333333333334</c:v>
                </c:pt>
                <c:pt idx="4">
                  <c:v>2114.5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28-EF44-9EDD-1A24C879EA74}"/>
            </c:ext>
          </c:extLst>
        </c:ser>
        <c:ser>
          <c:idx val="2"/>
          <c:order val="2"/>
          <c:tx>
            <c:strRef>
              <c:f>'Axon count 2 (new YFP images)'!$U$53</c:f>
              <c:strCache>
                <c:ptCount val="1"/>
                <c:pt idx="0">
                  <c:v>GRAFT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'Axon count 2 (new YFP images)'!$X$54:$X$58</c:f>
                <c:numCache>
                  <c:formatCode>General</c:formatCode>
                  <c:ptCount val="5"/>
                  <c:pt idx="0">
                    <c:v>503.46002820482181</c:v>
                  </c:pt>
                  <c:pt idx="1">
                    <c:v>60.811183182043088</c:v>
                  </c:pt>
                  <c:pt idx="2">
                    <c:v>28.284271247461902</c:v>
                  </c:pt>
                  <c:pt idx="3">
                    <c:v>1084.7018023401638</c:v>
                  </c:pt>
                  <c:pt idx="4">
                    <c:v>120.91525958289962</c:v>
                  </c:pt>
                </c:numCache>
              </c:numRef>
            </c:plus>
            <c:minus>
              <c:numRef>
                <c:f>'Axon count 2 (new YFP images)'!$X$54:$X$58</c:f>
                <c:numCache>
                  <c:formatCode>General</c:formatCode>
                  <c:ptCount val="5"/>
                  <c:pt idx="0">
                    <c:v>503.46002820482181</c:v>
                  </c:pt>
                  <c:pt idx="1">
                    <c:v>60.811183182043088</c:v>
                  </c:pt>
                  <c:pt idx="2">
                    <c:v>28.284271247461902</c:v>
                  </c:pt>
                  <c:pt idx="3">
                    <c:v>1084.7018023401638</c:v>
                  </c:pt>
                  <c:pt idx="4">
                    <c:v>120.91525958289962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'Axon count 2 (new YFP images)'!$R$54:$R$58</c:f>
              <c:strCache>
                <c:ptCount val="5"/>
                <c:pt idx="0">
                  <c:v>Proximal</c:v>
                </c:pt>
                <c:pt idx="1">
                  <c:v>Entrance</c:v>
                </c:pt>
                <c:pt idx="2">
                  <c:v>Middle</c:v>
                </c:pt>
                <c:pt idx="3">
                  <c:v>Exit</c:v>
                </c:pt>
                <c:pt idx="4">
                  <c:v>Distal</c:v>
                </c:pt>
              </c:strCache>
            </c:strRef>
          </c:cat>
          <c:val>
            <c:numRef>
              <c:f>'Axon count 2 (new YFP images)'!$U$54:$U$58</c:f>
              <c:numCache>
                <c:formatCode>General</c:formatCode>
                <c:ptCount val="5"/>
                <c:pt idx="0">
                  <c:v>2194</c:v>
                </c:pt>
                <c:pt idx="1">
                  <c:v>2341</c:v>
                </c:pt>
                <c:pt idx="2">
                  <c:v>3360</c:v>
                </c:pt>
                <c:pt idx="3">
                  <c:v>2628</c:v>
                </c:pt>
                <c:pt idx="4">
                  <c:v>1923.5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28-EF44-9EDD-1A24C879EA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31012992"/>
        <c:axId val="930490800"/>
      </c:barChart>
      <c:catAx>
        <c:axId val="931012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0490800"/>
        <c:crosses val="autoZero"/>
        <c:auto val="1"/>
        <c:lblAlgn val="ctr"/>
        <c:lblOffset val="100"/>
        <c:noMultiLvlLbl val="0"/>
      </c:catAx>
      <c:valAx>
        <c:axId val="930490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1012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B3T  Axon Count (%) with mean prox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'Mean B3T prox count taken'!$J$3</c:f>
              <c:strCache>
                <c:ptCount val="1"/>
                <c:pt idx="0">
                  <c:v>PCL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'Mean B3T prox count taken'!$M$4:$M$8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92.995331513459178</c:v>
                  </c:pt>
                  <c:pt idx="2">
                    <c:v>17.093710944637902</c:v>
                  </c:pt>
                  <c:pt idx="3">
                    <c:v>16.785808913865228</c:v>
                  </c:pt>
                  <c:pt idx="4">
                    <c:v>25.615193517351443</c:v>
                  </c:pt>
                </c:numCache>
              </c:numRef>
            </c:plus>
            <c:minus>
              <c:numRef>
                <c:f>'Mean B3T prox count taken'!$M$4:$M$8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92.995331513459178</c:v>
                  </c:pt>
                  <c:pt idx="2">
                    <c:v>17.093710944637902</c:v>
                  </c:pt>
                  <c:pt idx="3">
                    <c:v>16.785808913865228</c:v>
                  </c:pt>
                  <c:pt idx="4">
                    <c:v>25.615193517351443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'Mean B3T prox count taken'!$I$4:$I$8</c:f>
              <c:strCache>
                <c:ptCount val="5"/>
                <c:pt idx="0">
                  <c:v>Proximal</c:v>
                </c:pt>
                <c:pt idx="1">
                  <c:v>Entrance</c:v>
                </c:pt>
                <c:pt idx="2">
                  <c:v>Middle</c:v>
                </c:pt>
                <c:pt idx="3">
                  <c:v>Exit</c:v>
                </c:pt>
                <c:pt idx="4">
                  <c:v>Distal</c:v>
                </c:pt>
              </c:strCache>
            </c:strRef>
          </c:cat>
          <c:val>
            <c:numRef>
              <c:f>'Mean B3T prox count taken'!$J$4:$J$8</c:f>
              <c:numCache>
                <c:formatCode>General</c:formatCode>
                <c:ptCount val="5"/>
                <c:pt idx="0">
                  <c:v>100</c:v>
                </c:pt>
                <c:pt idx="1">
                  <c:v>150.40840140023337</c:v>
                </c:pt>
                <c:pt idx="2">
                  <c:v>55.294632438739796</c:v>
                </c:pt>
                <c:pt idx="3">
                  <c:v>48.803967327887975</c:v>
                </c:pt>
                <c:pt idx="4">
                  <c:v>122.11201866977829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D-1B4F-9B1B-E38605FBA232}"/>
            </c:ext>
          </c:extLst>
        </c:ser>
        <c:ser>
          <c:idx val="1"/>
          <c:order val="1"/>
          <c:tx>
            <c:strRef>
              <c:f>'Mean B3T prox count taken'!$K$3</c:f>
              <c:strCache>
                <c:ptCount val="1"/>
                <c:pt idx="0">
                  <c:v>GDNF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'Mean B3T prox count taken'!$N$4:$N$8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73.239902850347022</c:v>
                  </c:pt>
                  <c:pt idx="2">
                    <c:v>27.203284873377221</c:v>
                  </c:pt>
                  <c:pt idx="3">
                    <c:v>36.339349913291784</c:v>
                  </c:pt>
                  <c:pt idx="4">
                    <c:v>77.072064049494756</c:v>
                  </c:pt>
                </c:numCache>
              </c:numRef>
            </c:plus>
            <c:minus>
              <c:numRef>
                <c:f>'Mean B3T prox count taken'!$N$4:$N$8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73.239902850347022</c:v>
                  </c:pt>
                  <c:pt idx="2">
                    <c:v>27.203284873377221</c:v>
                  </c:pt>
                  <c:pt idx="3">
                    <c:v>36.339349913291784</c:v>
                  </c:pt>
                  <c:pt idx="4">
                    <c:v>77.072064049494756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'Mean B3T prox count taken'!$I$4:$I$8</c:f>
              <c:strCache>
                <c:ptCount val="5"/>
                <c:pt idx="0">
                  <c:v>Proximal</c:v>
                </c:pt>
                <c:pt idx="1">
                  <c:v>Entrance</c:v>
                </c:pt>
                <c:pt idx="2">
                  <c:v>Middle</c:v>
                </c:pt>
                <c:pt idx="3">
                  <c:v>Exit</c:v>
                </c:pt>
                <c:pt idx="4">
                  <c:v>Distal</c:v>
                </c:pt>
              </c:strCache>
            </c:strRef>
          </c:cat>
          <c:val>
            <c:numRef>
              <c:f>'Mean B3T prox count taken'!$K$4:$K$8</c:f>
              <c:numCache>
                <c:formatCode>General</c:formatCode>
                <c:ptCount val="5"/>
                <c:pt idx="0">
                  <c:v>100</c:v>
                </c:pt>
                <c:pt idx="1">
                  <c:v>169.97277323998443</c:v>
                </c:pt>
                <c:pt idx="2">
                  <c:v>91.481913652275395</c:v>
                </c:pt>
                <c:pt idx="3">
                  <c:v>58.800077790742911</c:v>
                </c:pt>
                <c:pt idx="4">
                  <c:v>123.36639439906651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3D-1B4F-9B1B-E38605FBA232}"/>
            </c:ext>
          </c:extLst>
        </c:ser>
        <c:ser>
          <c:idx val="2"/>
          <c:order val="2"/>
          <c:tx>
            <c:strRef>
              <c:f>'Mean B3T prox count taken'!$L$3</c:f>
              <c:strCache>
                <c:ptCount val="1"/>
                <c:pt idx="0">
                  <c:v>GRAFT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'Mean B3T prox count taken'!$O$4:$O$8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3.5479103373420666</c:v>
                  </c:pt>
                  <c:pt idx="2">
                    <c:v>1.650190854577682</c:v>
                  </c:pt>
                  <c:pt idx="3">
                    <c:v>63.284819273055092</c:v>
                  </c:pt>
                  <c:pt idx="4">
                    <c:v>7.0545659033196966</c:v>
                  </c:pt>
                </c:numCache>
              </c:numRef>
            </c:plus>
            <c:minus>
              <c:numRef>
                <c:f>'Mean B3T prox count taken'!$O$4:$O$8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3.5479103373420666</c:v>
                  </c:pt>
                  <c:pt idx="2">
                    <c:v>1.650190854577682</c:v>
                  </c:pt>
                  <c:pt idx="3">
                    <c:v>63.284819273055092</c:v>
                  </c:pt>
                  <c:pt idx="4">
                    <c:v>7.0545659033196966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'Mean B3T prox count taken'!$I$4:$I$8</c:f>
              <c:strCache>
                <c:ptCount val="5"/>
                <c:pt idx="0">
                  <c:v>Proximal</c:v>
                </c:pt>
                <c:pt idx="1">
                  <c:v>Entrance</c:v>
                </c:pt>
                <c:pt idx="2">
                  <c:v>Middle</c:v>
                </c:pt>
                <c:pt idx="3">
                  <c:v>Exit</c:v>
                </c:pt>
                <c:pt idx="4">
                  <c:v>Distal</c:v>
                </c:pt>
              </c:strCache>
            </c:strRef>
          </c:cat>
          <c:val>
            <c:numRef>
              <c:f>'Mean B3T prox count taken'!$L$4:$L$8</c:f>
              <c:numCache>
                <c:formatCode>General</c:formatCode>
                <c:ptCount val="5"/>
                <c:pt idx="0">
                  <c:v>100</c:v>
                </c:pt>
                <c:pt idx="1">
                  <c:v>136.5810968494749</c:v>
                </c:pt>
                <c:pt idx="2">
                  <c:v>196.03267211201867</c:v>
                </c:pt>
                <c:pt idx="3">
                  <c:v>153.32555425904317</c:v>
                </c:pt>
                <c:pt idx="4">
                  <c:v>112.22287047841306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3D-1B4F-9B1B-E38605FBA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08708799"/>
        <c:axId val="308710511"/>
      </c:barChart>
      <c:catAx>
        <c:axId val="308708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8710511"/>
        <c:crosses val="autoZero"/>
        <c:auto val="1"/>
        <c:lblAlgn val="ctr"/>
        <c:lblOffset val="100"/>
        <c:noMultiLvlLbl val="0"/>
      </c:catAx>
      <c:valAx>
        <c:axId val="308710511"/>
        <c:scaling>
          <c:orientation val="minMax"/>
          <c:max val="40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87087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YFP Axon Count (%)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'Mean YFP prox count taken'!$K$3</c:f>
              <c:strCache>
                <c:ptCount val="1"/>
                <c:pt idx="0">
                  <c:v>PCL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'Mean YFP prox count taken'!$N$4:$N$8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73.412376894599106</c:v>
                  </c:pt>
                  <c:pt idx="2">
                    <c:v>26.807351616767395</c:v>
                  </c:pt>
                  <c:pt idx="3">
                    <c:v>20.333898506425179</c:v>
                  </c:pt>
                  <c:pt idx="4">
                    <c:v>19.8796875733658</c:v>
                  </c:pt>
                </c:numCache>
              </c:numRef>
            </c:plus>
            <c:minus>
              <c:numRef>
                <c:f>'Mean YFP prox count taken'!$N$4:$N$8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73.412376894599106</c:v>
                  </c:pt>
                  <c:pt idx="2">
                    <c:v>26.807351616767395</c:v>
                  </c:pt>
                  <c:pt idx="3">
                    <c:v>20.333898506425179</c:v>
                  </c:pt>
                  <c:pt idx="4">
                    <c:v>19.8796875733658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'Mean YFP prox count taken'!$J$4:$J$8</c:f>
              <c:strCache>
                <c:ptCount val="5"/>
                <c:pt idx="0">
                  <c:v>Proximal</c:v>
                </c:pt>
                <c:pt idx="1">
                  <c:v>Entrance</c:v>
                </c:pt>
                <c:pt idx="2">
                  <c:v>Middle</c:v>
                </c:pt>
                <c:pt idx="3">
                  <c:v>Exit</c:v>
                </c:pt>
                <c:pt idx="4">
                  <c:v>Distal</c:v>
                </c:pt>
              </c:strCache>
            </c:strRef>
          </c:cat>
          <c:val>
            <c:numRef>
              <c:f>'Mean YFP prox count taken'!$K$4:$K$8</c:f>
              <c:numCache>
                <c:formatCode>General</c:formatCode>
                <c:ptCount val="5"/>
                <c:pt idx="0">
                  <c:v>100</c:v>
                </c:pt>
                <c:pt idx="1">
                  <c:v>128.13102119460501</c:v>
                </c:pt>
                <c:pt idx="2">
                  <c:v>50.28901734104047</c:v>
                </c:pt>
                <c:pt idx="3">
                  <c:v>26.204238921001927</c:v>
                </c:pt>
                <c:pt idx="4">
                  <c:v>22.543352601156069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35-8B42-BF55-420E95AF0A5F}"/>
            </c:ext>
          </c:extLst>
        </c:ser>
        <c:ser>
          <c:idx val="1"/>
          <c:order val="1"/>
          <c:tx>
            <c:strRef>
              <c:f>'Mean YFP prox count taken'!$L$3</c:f>
              <c:strCache>
                <c:ptCount val="1"/>
                <c:pt idx="0">
                  <c:v>GDNF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'Mean YFP prox count taken'!$O$4:$O$8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77.510477944218977</c:v>
                  </c:pt>
                  <c:pt idx="2">
                    <c:v>14.416143252416095</c:v>
                  </c:pt>
                  <c:pt idx="3">
                    <c:v>6.4055006599745914</c:v>
                  </c:pt>
                  <c:pt idx="4">
                    <c:v>14.771774034221538</c:v>
                  </c:pt>
                </c:numCache>
              </c:numRef>
            </c:plus>
            <c:minus>
              <c:numRef>
                <c:f>'Mean YFP prox count taken'!$O$4:$O$8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77.510477944218977</c:v>
                  </c:pt>
                  <c:pt idx="2">
                    <c:v>14.416143252416095</c:v>
                  </c:pt>
                  <c:pt idx="3">
                    <c:v>6.4055006599745914</c:v>
                  </c:pt>
                  <c:pt idx="4">
                    <c:v>14.771774034221538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'Mean YFP prox count taken'!$J$4:$J$8</c:f>
              <c:strCache>
                <c:ptCount val="5"/>
                <c:pt idx="0">
                  <c:v>Proximal</c:v>
                </c:pt>
                <c:pt idx="1">
                  <c:v>Entrance</c:v>
                </c:pt>
                <c:pt idx="2">
                  <c:v>Middle</c:v>
                </c:pt>
                <c:pt idx="3">
                  <c:v>Exit</c:v>
                </c:pt>
                <c:pt idx="4">
                  <c:v>Distal</c:v>
                </c:pt>
              </c:strCache>
            </c:strRef>
          </c:cat>
          <c:val>
            <c:numRef>
              <c:f>'Mean YFP prox count taken'!$L$4:$L$8</c:f>
              <c:numCache>
                <c:formatCode>General</c:formatCode>
                <c:ptCount val="5"/>
                <c:pt idx="0">
                  <c:v>100</c:v>
                </c:pt>
                <c:pt idx="1">
                  <c:v>186.22350674373797</c:v>
                </c:pt>
                <c:pt idx="2">
                  <c:v>52.023121387283233</c:v>
                </c:pt>
                <c:pt idx="3">
                  <c:v>37.572254335260119</c:v>
                </c:pt>
                <c:pt idx="4">
                  <c:v>31.599229287090555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35-8B42-BF55-420E95AF0A5F}"/>
            </c:ext>
          </c:extLst>
        </c:ser>
        <c:ser>
          <c:idx val="2"/>
          <c:order val="2"/>
          <c:tx>
            <c:strRef>
              <c:f>'Mean YFP prox count taken'!$M$3</c:f>
              <c:strCache>
                <c:ptCount val="1"/>
                <c:pt idx="0">
                  <c:v>GRAFT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'Mean YFP prox count taken'!$P$4:$P$8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11.444502816892074</c:v>
                  </c:pt>
                  <c:pt idx="2">
                    <c:v>54.770120623698062</c:v>
                  </c:pt>
                  <c:pt idx="3">
                    <c:v>21.662808903402908</c:v>
                  </c:pt>
                  <c:pt idx="4">
                    <c:v>18.801683199179916</c:v>
                  </c:pt>
                </c:numCache>
              </c:numRef>
            </c:plus>
            <c:minus>
              <c:numRef>
                <c:f>'Axon count 2 (new YFP images)'!$V$4:$V$8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92.791573967116463</c:v>
                  </c:pt>
                  <c:pt idx="2">
                    <c:v>32.461979625297872</c:v>
                  </c:pt>
                  <c:pt idx="3">
                    <c:v>23.301179076535064</c:v>
                  </c:pt>
                  <c:pt idx="4">
                    <c:v>16.411693343929969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'Mean YFP prox count taken'!$J$4:$J$8</c:f>
              <c:strCache>
                <c:ptCount val="5"/>
                <c:pt idx="0">
                  <c:v>Proximal</c:v>
                </c:pt>
                <c:pt idx="1">
                  <c:v>Entrance</c:v>
                </c:pt>
                <c:pt idx="2">
                  <c:v>Middle</c:v>
                </c:pt>
                <c:pt idx="3">
                  <c:v>Exit</c:v>
                </c:pt>
                <c:pt idx="4">
                  <c:v>Distal</c:v>
                </c:pt>
              </c:strCache>
            </c:strRef>
          </c:cat>
          <c:val>
            <c:numRef>
              <c:f>'Mean YFP prox count taken'!$M$4:$M$8</c:f>
              <c:numCache>
                <c:formatCode>General</c:formatCode>
                <c:ptCount val="5"/>
                <c:pt idx="0">
                  <c:v>100</c:v>
                </c:pt>
                <c:pt idx="1">
                  <c:v>222.54335260115607</c:v>
                </c:pt>
                <c:pt idx="2">
                  <c:v>194.21965317919074</c:v>
                </c:pt>
                <c:pt idx="3">
                  <c:v>123.41040462427746</c:v>
                </c:pt>
                <c:pt idx="4">
                  <c:v>73.988439306358373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35-8B42-BF55-420E95AF0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08708799"/>
        <c:axId val="308710511"/>
      </c:barChart>
      <c:catAx>
        <c:axId val="308708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8710511"/>
        <c:crosses val="autoZero"/>
        <c:auto val="1"/>
        <c:lblAlgn val="ctr"/>
        <c:lblOffset val="100"/>
        <c:noMultiLvlLbl val="0"/>
      </c:catAx>
      <c:valAx>
        <c:axId val="308710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87087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B3T  Axon Count (%)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'Mean B3T prox count taken'!$J$3</c:f>
              <c:strCache>
                <c:ptCount val="1"/>
                <c:pt idx="0">
                  <c:v>PCL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'Mean B3T prox count taken'!$M$4:$M$8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92.995331513459178</c:v>
                  </c:pt>
                  <c:pt idx="2">
                    <c:v>17.093710944637902</c:v>
                  </c:pt>
                  <c:pt idx="3">
                    <c:v>16.785808913865228</c:v>
                  </c:pt>
                  <c:pt idx="4">
                    <c:v>25.615193517351443</c:v>
                  </c:pt>
                </c:numCache>
              </c:numRef>
            </c:plus>
            <c:minus>
              <c:numRef>
                <c:f>'Mean B3T prox count taken'!$M$4:$M$8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92.995331513459178</c:v>
                  </c:pt>
                  <c:pt idx="2">
                    <c:v>17.093710944637902</c:v>
                  </c:pt>
                  <c:pt idx="3">
                    <c:v>16.785808913865228</c:v>
                  </c:pt>
                  <c:pt idx="4">
                    <c:v>25.615193517351443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'Mean B3T prox count taken'!$I$4:$I$8</c:f>
              <c:strCache>
                <c:ptCount val="5"/>
                <c:pt idx="0">
                  <c:v>Proximal</c:v>
                </c:pt>
                <c:pt idx="1">
                  <c:v>Entrance</c:v>
                </c:pt>
                <c:pt idx="2">
                  <c:v>Middle</c:v>
                </c:pt>
                <c:pt idx="3">
                  <c:v>Exit</c:v>
                </c:pt>
                <c:pt idx="4">
                  <c:v>Distal</c:v>
                </c:pt>
              </c:strCache>
            </c:strRef>
          </c:cat>
          <c:val>
            <c:numRef>
              <c:f>'Mean B3T prox count taken'!$J$4:$J$8</c:f>
              <c:numCache>
                <c:formatCode>General</c:formatCode>
                <c:ptCount val="5"/>
                <c:pt idx="0">
                  <c:v>100</c:v>
                </c:pt>
                <c:pt idx="1">
                  <c:v>150.40840140023337</c:v>
                </c:pt>
                <c:pt idx="2">
                  <c:v>55.294632438739796</c:v>
                </c:pt>
                <c:pt idx="3">
                  <c:v>48.803967327887975</c:v>
                </c:pt>
                <c:pt idx="4">
                  <c:v>122.11201866977829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6F-C549-89DB-29B202F362E1}"/>
            </c:ext>
          </c:extLst>
        </c:ser>
        <c:ser>
          <c:idx val="1"/>
          <c:order val="1"/>
          <c:tx>
            <c:strRef>
              <c:f>'Mean B3T prox count taken'!$K$3</c:f>
              <c:strCache>
                <c:ptCount val="1"/>
                <c:pt idx="0">
                  <c:v>GDNF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'Mean B3T prox count taken'!$N$4:$N$8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73.239902850347022</c:v>
                  </c:pt>
                  <c:pt idx="2">
                    <c:v>27.203284873377221</c:v>
                  </c:pt>
                  <c:pt idx="3">
                    <c:v>36.339349913291784</c:v>
                  </c:pt>
                  <c:pt idx="4">
                    <c:v>77.072064049494756</c:v>
                  </c:pt>
                </c:numCache>
              </c:numRef>
            </c:plus>
            <c:minus>
              <c:numRef>
                <c:f>'Mean B3T prox count taken'!$N$4:$N$8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73.239902850347022</c:v>
                  </c:pt>
                  <c:pt idx="2">
                    <c:v>27.203284873377221</c:v>
                  </c:pt>
                  <c:pt idx="3">
                    <c:v>36.339349913291784</c:v>
                  </c:pt>
                  <c:pt idx="4">
                    <c:v>77.072064049494756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'Mean B3T prox count taken'!$I$4:$I$8</c:f>
              <c:strCache>
                <c:ptCount val="5"/>
                <c:pt idx="0">
                  <c:v>Proximal</c:v>
                </c:pt>
                <c:pt idx="1">
                  <c:v>Entrance</c:v>
                </c:pt>
                <c:pt idx="2">
                  <c:v>Middle</c:v>
                </c:pt>
                <c:pt idx="3">
                  <c:v>Exit</c:v>
                </c:pt>
                <c:pt idx="4">
                  <c:v>Distal</c:v>
                </c:pt>
              </c:strCache>
            </c:strRef>
          </c:cat>
          <c:val>
            <c:numRef>
              <c:f>'Mean B3T prox count taken'!$K$4:$K$8</c:f>
              <c:numCache>
                <c:formatCode>General</c:formatCode>
                <c:ptCount val="5"/>
                <c:pt idx="0">
                  <c:v>100</c:v>
                </c:pt>
                <c:pt idx="1">
                  <c:v>169.97277323998443</c:v>
                </c:pt>
                <c:pt idx="2">
                  <c:v>91.481913652275395</c:v>
                </c:pt>
                <c:pt idx="3">
                  <c:v>58.800077790742911</c:v>
                </c:pt>
                <c:pt idx="4">
                  <c:v>123.36639439906651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6F-C549-89DB-29B202F362E1}"/>
            </c:ext>
          </c:extLst>
        </c:ser>
        <c:ser>
          <c:idx val="2"/>
          <c:order val="2"/>
          <c:tx>
            <c:strRef>
              <c:f>'Mean B3T prox count taken'!$L$3</c:f>
              <c:strCache>
                <c:ptCount val="1"/>
                <c:pt idx="0">
                  <c:v>GRAFT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'Mean B3T prox count taken'!$O$4:$O$8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3.5479103373420666</c:v>
                  </c:pt>
                  <c:pt idx="2">
                    <c:v>1.650190854577682</c:v>
                  </c:pt>
                  <c:pt idx="3">
                    <c:v>63.284819273055092</c:v>
                  </c:pt>
                  <c:pt idx="4">
                    <c:v>7.0545659033196966</c:v>
                  </c:pt>
                </c:numCache>
              </c:numRef>
            </c:plus>
            <c:minus>
              <c:numRef>
                <c:f>'Mean B3T prox count taken'!$O$4:$O$8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3.5479103373420666</c:v>
                  </c:pt>
                  <c:pt idx="2">
                    <c:v>1.650190854577682</c:v>
                  </c:pt>
                  <c:pt idx="3">
                    <c:v>63.284819273055092</c:v>
                  </c:pt>
                  <c:pt idx="4">
                    <c:v>7.0545659033196966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'Mean B3T prox count taken'!$I$4:$I$8</c:f>
              <c:strCache>
                <c:ptCount val="5"/>
                <c:pt idx="0">
                  <c:v>Proximal</c:v>
                </c:pt>
                <c:pt idx="1">
                  <c:v>Entrance</c:v>
                </c:pt>
                <c:pt idx="2">
                  <c:v>Middle</c:v>
                </c:pt>
                <c:pt idx="3">
                  <c:v>Exit</c:v>
                </c:pt>
                <c:pt idx="4">
                  <c:v>Distal</c:v>
                </c:pt>
              </c:strCache>
            </c:strRef>
          </c:cat>
          <c:val>
            <c:numRef>
              <c:f>'Mean B3T prox count taken'!$L$4:$L$8</c:f>
              <c:numCache>
                <c:formatCode>General</c:formatCode>
                <c:ptCount val="5"/>
                <c:pt idx="0">
                  <c:v>100</c:v>
                </c:pt>
                <c:pt idx="1">
                  <c:v>136.5810968494749</c:v>
                </c:pt>
                <c:pt idx="2">
                  <c:v>196.03267211201867</c:v>
                </c:pt>
                <c:pt idx="3">
                  <c:v>153.32555425904317</c:v>
                </c:pt>
                <c:pt idx="4">
                  <c:v>112.22287047841306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6F-C549-89DB-29B202F36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08708799"/>
        <c:axId val="308710511"/>
      </c:barChart>
      <c:catAx>
        <c:axId val="308708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8710511"/>
        <c:crosses val="autoZero"/>
        <c:auto val="1"/>
        <c:lblAlgn val="ctr"/>
        <c:lblOffset val="100"/>
        <c:noMultiLvlLbl val="0"/>
      </c:catAx>
      <c:valAx>
        <c:axId val="308710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87087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YFP Axon</a:t>
            </a:r>
            <a:r>
              <a:rPr lang="en-GB" baseline="0"/>
              <a:t> count (%)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'Newest YFP'!$Z$3</c:f>
              <c:strCache>
                <c:ptCount val="1"/>
                <c:pt idx="0">
                  <c:v>PCL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'Newest YFP'!$AC$4:$AC$8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147.11985515095276</c:v>
                  </c:pt>
                  <c:pt idx="2">
                    <c:v>52.415573261770447</c:v>
                  </c:pt>
                  <c:pt idx="3">
                    <c:v>29.711096484893673</c:v>
                  </c:pt>
                  <c:pt idx="4">
                    <c:v>31.591254943505277</c:v>
                  </c:pt>
                </c:numCache>
              </c:numRef>
            </c:plus>
            <c:minus>
              <c:numRef>
                <c:f>'Newest YFP'!$AC$4:$AC$8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147.11985515095276</c:v>
                  </c:pt>
                  <c:pt idx="2">
                    <c:v>52.415573261770447</c:v>
                  </c:pt>
                  <c:pt idx="3">
                    <c:v>29.711096484893673</c:v>
                  </c:pt>
                  <c:pt idx="4">
                    <c:v>31.591254943505277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'Newest YFP'!$Y$4:$Y$8</c:f>
              <c:strCache>
                <c:ptCount val="5"/>
                <c:pt idx="0">
                  <c:v>Proximal</c:v>
                </c:pt>
                <c:pt idx="1">
                  <c:v>Entrance</c:v>
                </c:pt>
                <c:pt idx="2">
                  <c:v>Middle</c:v>
                </c:pt>
                <c:pt idx="3">
                  <c:v>End</c:v>
                </c:pt>
                <c:pt idx="4">
                  <c:v>Distal</c:v>
                </c:pt>
              </c:strCache>
            </c:strRef>
          </c:cat>
          <c:val>
            <c:numRef>
              <c:f>'Newest YFP'!$Z$4:$Z$8</c:f>
              <c:numCache>
                <c:formatCode>General</c:formatCode>
                <c:ptCount val="5"/>
                <c:pt idx="0">
                  <c:v>100</c:v>
                </c:pt>
                <c:pt idx="1">
                  <c:v>239.44334354658295</c:v>
                </c:pt>
                <c:pt idx="2">
                  <c:v>88.710069286669395</c:v>
                </c:pt>
                <c:pt idx="3">
                  <c:v>57.458607450222189</c:v>
                </c:pt>
                <c:pt idx="4">
                  <c:v>34.734074799201316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17-B448-9B86-B09D79FACE57}"/>
            </c:ext>
          </c:extLst>
        </c:ser>
        <c:ser>
          <c:idx val="1"/>
          <c:order val="1"/>
          <c:tx>
            <c:strRef>
              <c:f>'Newest YFP'!$AA$3</c:f>
              <c:strCache>
                <c:ptCount val="1"/>
                <c:pt idx="0">
                  <c:v>GDNF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'Newest YFP'!$AD$4:$AD$8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247.87128001269568</c:v>
                  </c:pt>
                  <c:pt idx="2">
                    <c:v>61.547600203261162</c:v>
                  </c:pt>
                  <c:pt idx="3">
                    <c:v>52.817302651275398</c:v>
                  </c:pt>
                  <c:pt idx="4">
                    <c:v>27.156965724371446</c:v>
                  </c:pt>
                </c:numCache>
              </c:numRef>
            </c:plus>
            <c:minus>
              <c:numRef>
                <c:f>'Newest YFP'!$AD$4:$AD$8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247.87128001269568</c:v>
                  </c:pt>
                  <c:pt idx="2">
                    <c:v>61.547600203261162</c:v>
                  </c:pt>
                  <c:pt idx="3">
                    <c:v>52.817302651275398</c:v>
                  </c:pt>
                  <c:pt idx="4">
                    <c:v>27.156965724371446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'Newest YFP'!$Y$4:$Y$8</c:f>
              <c:strCache>
                <c:ptCount val="5"/>
                <c:pt idx="0">
                  <c:v>Proximal</c:v>
                </c:pt>
                <c:pt idx="1">
                  <c:v>Entrance</c:v>
                </c:pt>
                <c:pt idx="2">
                  <c:v>Middle</c:v>
                </c:pt>
                <c:pt idx="3">
                  <c:v>End</c:v>
                </c:pt>
                <c:pt idx="4">
                  <c:v>Distal</c:v>
                </c:pt>
              </c:strCache>
            </c:strRef>
          </c:cat>
          <c:val>
            <c:numRef>
              <c:f>'Newest YFP'!$AA$4:$AA$8</c:f>
              <c:numCache>
                <c:formatCode>General</c:formatCode>
                <c:ptCount val="5"/>
                <c:pt idx="0">
                  <c:v>100</c:v>
                </c:pt>
                <c:pt idx="1">
                  <c:v>334.81599242701026</c:v>
                </c:pt>
                <c:pt idx="2">
                  <c:v>102.86738223595398</c:v>
                </c:pt>
                <c:pt idx="3">
                  <c:v>67.783192920066895</c:v>
                </c:pt>
                <c:pt idx="4">
                  <c:v>62.945793728941112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17-B448-9B86-B09D79FACE57}"/>
            </c:ext>
          </c:extLst>
        </c:ser>
        <c:ser>
          <c:idx val="2"/>
          <c:order val="2"/>
          <c:tx>
            <c:strRef>
              <c:f>'Newest YFP'!$AB$3</c:f>
              <c:strCache>
                <c:ptCount val="1"/>
                <c:pt idx="0">
                  <c:v>GRAFT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'Newest YFP'!$AE$4:$AE$8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102.65599805100308</c:v>
                  </c:pt>
                  <c:pt idx="2">
                    <c:v>62.037035209306197</c:v>
                  </c:pt>
                  <c:pt idx="3">
                    <c:v>73.39387245212535</c:v>
                  </c:pt>
                  <c:pt idx="4">
                    <c:v>45.788166408426044</c:v>
                  </c:pt>
                </c:numCache>
              </c:numRef>
            </c:plus>
            <c:minus>
              <c:numRef>
                <c:f>'Newest YFP'!$AE$4:$AE$8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102.65599805100308</c:v>
                  </c:pt>
                  <c:pt idx="2">
                    <c:v>62.037035209306197</c:v>
                  </c:pt>
                  <c:pt idx="3">
                    <c:v>73.39387245212535</c:v>
                  </c:pt>
                  <c:pt idx="4">
                    <c:v>45.788166408426044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'Newest YFP'!$Y$4:$Y$8</c:f>
              <c:strCache>
                <c:ptCount val="5"/>
                <c:pt idx="0">
                  <c:v>Proximal</c:v>
                </c:pt>
                <c:pt idx="1">
                  <c:v>Entrance</c:v>
                </c:pt>
                <c:pt idx="2">
                  <c:v>Middle</c:v>
                </c:pt>
                <c:pt idx="3">
                  <c:v>End</c:v>
                </c:pt>
                <c:pt idx="4">
                  <c:v>Distal</c:v>
                </c:pt>
              </c:strCache>
            </c:strRef>
          </c:cat>
          <c:val>
            <c:numRef>
              <c:f>'Newest YFP'!$AB$4:$AB$8</c:f>
              <c:numCache>
                <c:formatCode>General</c:formatCode>
                <c:ptCount val="5"/>
                <c:pt idx="0">
                  <c:v>100</c:v>
                </c:pt>
                <c:pt idx="1">
                  <c:v>221.74240565344346</c:v>
                </c:pt>
                <c:pt idx="2">
                  <c:v>215.73379778227687</c:v>
                </c:pt>
                <c:pt idx="3">
                  <c:v>176.4217791267109</c:v>
                </c:pt>
                <c:pt idx="4">
                  <c:v>88.033157556055116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17-B448-9B86-B09D79FAC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54905552"/>
        <c:axId val="645113696"/>
      </c:barChart>
      <c:catAx>
        <c:axId val="165490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5113696"/>
        <c:crosses val="autoZero"/>
        <c:auto val="1"/>
        <c:lblAlgn val="ctr"/>
        <c:lblOffset val="100"/>
        <c:noMultiLvlLbl val="0"/>
      </c:catAx>
      <c:valAx>
        <c:axId val="6451136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4905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YFP Axon</a:t>
            </a:r>
            <a:r>
              <a:rPr lang="en-GB" baseline="0"/>
              <a:t> count 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'Newest YFP'!$Z$18</c:f>
              <c:strCache>
                <c:ptCount val="1"/>
                <c:pt idx="0">
                  <c:v>PCL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'Newest YFP'!$AC$19:$AC$23</c:f>
                <c:numCache>
                  <c:formatCode>General</c:formatCode>
                  <c:ptCount val="5"/>
                  <c:pt idx="0">
                    <c:v>47.349762407006857</c:v>
                  </c:pt>
                  <c:pt idx="1">
                    <c:v>147.19205141582884</c:v>
                  </c:pt>
                  <c:pt idx="2">
                    <c:v>26.981475126464083</c:v>
                  </c:pt>
                  <c:pt idx="3">
                    <c:v>33.524120669551742</c:v>
                  </c:pt>
                  <c:pt idx="4">
                    <c:v>42.829896100737862</c:v>
                  </c:pt>
                </c:numCache>
              </c:numRef>
            </c:plus>
            <c:minus>
              <c:numRef>
                <c:f>'Newest YFP'!$AC$19:$AC$23</c:f>
                <c:numCache>
                  <c:formatCode>General</c:formatCode>
                  <c:ptCount val="5"/>
                  <c:pt idx="0">
                    <c:v>47.349762407006857</c:v>
                  </c:pt>
                  <c:pt idx="1">
                    <c:v>147.19205141582884</c:v>
                  </c:pt>
                  <c:pt idx="2">
                    <c:v>26.981475126464083</c:v>
                  </c:pt>
                  <c:pt idx="3">
                    <c:v>33.524120669551742</c:v>
                  </c:pt>
                  <c:pt idx="4">
                    <c:v>42.829896100737862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'Newest YFP'!$Y$19:$Y$23</c:f>
              <c:strCache>
                <c:ptCount val="5"/>
                <c:pt idx="0">
                  <c:v>Proximal</c:v>
                </c:pt>
                <c:pt idx="1">
                  <c:v>Entrance</c:v>
                </c:pt>
                <c:pt idx="2">
                  <c:v>Middle</c:v>
                </c:pt>
                <c:pt idx="3">
                  <c:v>End</c:v>
                </c:pt>
                <c:pt idx="4">
                  <c:v>Distal</c:v>
                </c:pt>
              </c:strCache>
            </c:strRef>
          </c:cat>
          <c:val>
            <c:numRef>
              <c:f>'Newest YFP'!$Z$19:$Z$23</c:f>
              <c:numCache>
                <c:formatCode>General</c:formatCode>
                <c:ptCount val="5"/>
                <c:pt idx="0">
                  <c:v>133</c:v>
                </c:pt>
                <c:pt idx="1">
                  <c:v>281.5</c:v>
                </c:pt>
                <c:pt idx="2">
                  <c:v>100</c:v>
                </c:pt>
                <c:pt idx="3">
                  <c:v>72.666666666666671</c:v>
                </c:pt>
                <c:pt idx="4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CC-7041-B42C-C2038A1152AE}"/>
            </c:ext>
          </c:extLst>
        </c:ser>
        <c:ser>
          <c:idx val="1"/>
          <c:order val="1"/>
          <c:tx>
            <c:strRef>
              <c:f>'Newest YFP'!$AA$18</c:f>
              <c:strCache>
                <c:ptCount val="1"/>
                <c:pt idx="0">
                  <c:v>GDNF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'Newest YFP'!$AD$19:$AD$23</c:f>
                <c:numCache>
                  <c:formatCode>General</c:formatCode>
                  <c:ptCount val="5"/>
                  <c:pt idx="0">
                    <c:v>118.75254383240247</c:v>
                  </c:pt>
                  <c:pt idx="1">
                    <c:v>126.53800483122323</c:v>
                  </c:pt>
                  <c:pt idx="2">
                    <c:v>27.505756973162313</c:v>
                  </c:pt>
                  <c:pt idx="3">
                    <c:v>14.501724035437993</c:v>
                  </c:pt>
                  <c:pt idx="4">
                    <c:v>48.177449773381191</c:v>
                  </c:pt>
                </c:numCache>
              </c:numRef>
            </c:plus>
            <c:minus>
              <c:numRef>
                <c:f>'Newest YFP'!$AD$19:$AD$23</c:f>
                <c:numCache>
                  <c:formatCode>General</c:formatCode>
                  <c:ptCount val="5"/>
                  <c:pt idx="0">
                    <c:v>118.75254383240247</c:v>
                  </c:pt>
                  <c:pt idx="1">
                    <c:v>126.53800483122323</c:v>
                  </c:pt>
                  <c:pt idx="2">
                    <c:v>27.505756973162313</c:v>
                  </c:pt>
                  <c:pt idx="3">
                    <c:v>14.501724035437993</c:v>
                  </c:pt>
                  <c:pt idx="4">
                    <c:v>48.177449773381191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'Newest YFP'!$Y$19:$Y$23</c:f>
              <c:strCache>
                <c:ptCount val="5"/>
                <c:pt idx="0">
                  <c:v>Proximal</c:v>
                </c:pt>
                <c:pt idx="1">
                  <c:v>Entrance</c:v>
                </c:pt>
                <c:pt idx="2">
                  <c:v>Middle</c:v>
                </c:pt>
                <c:pt idx="3">
                  <c:v>End</c:v>
                </c:pt>
                <c:pt idx="4">
                  <c:v>Distal</c:v>
                </c:pt>
              </c:strCache>
            </c:strRef>
          </c:cat>
          <c:val>
            <c:numRef>
              <c:f>'Newest YFP'!$AA$19:$AA$23</c:f>
              <c:numCache>
                <c:formatCode>General</c:formatCode>
                <c:ptCount val="5"/>
                <c:pt idx="0">
                  <c:v>152.83333333333334</c:v>
                </c:pt>
                <c:pt idx="1">
                  <c:v>337.33333333333331</c:v>
                </c:pt>
                <c:pt idx="2">
                  <c:v>98.833333333333329</c:v>
                </c:pt>
                <c:pt idx="3">
                  <c:v>59.5</c:v>
                </c:pt>
                <c:pt idx="4">
                  <c:v>78.333333333333329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CC-7041-B42C-C2038A1152AE}"/>
            </c:ext>
          </c:extLst>
        </c:ser>
        <c:ser>
          <c:idx val="2"/>
          <c:order val="2"/>
          <c:tx>
            <c:strRef>
              <c:f>'Newest YFP'!$AB$18</c:f>
              <c:strCache>
                <c:ptCount val="1"/>
                <c:pt idx="0">
                  <c:v>GRAFT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'Newest YFP'!$AE$19:$AE$23</c:f>
                <c:numCache>
                  <c:formatCode>General</c:formatCode>
                  <c:ptCount val="5"/>
                  <c:pt idx="0">
                    <c:v>60.193022851490021</c:v>
                  </c:pt>
                  <c:pt idx="1">
                    <c:v>117.37702784900746</c:v>
                  </c:pt>
                  <c:pt idx="2">
                    <c:v>101.49022941478984</c:v>
                  </c:pt>
                  <c:pt idx="3">
                    <c:v>50.870095996239904</c:v>
                  </c:pt>
                  <c:pt idx="4">
                    <c:v>46.624743073465467</c:v>
                  </c:pt>
                </c:numCache>
              </c:numRef>
            </c:plus>
            <c:minus>
              <c:numRef>
                <c:f>'Newest YFP'!$AE$19:$AE$23</c:f>
                <c:numCache>
                  <c:formatCode>General</c:formatCode>
                  <c:ptCount val="5"/>
                  <c:pt idx="0">
                    <c:v>60.193022851490021</c:v>
                  </c:pt>
                  <c:pt idx="1">
                    <c:v>117.37702784900746</c:v>
                  </c:pt>
                  <c:pt idx="2">
                    <c:v>101.49022941478984</c:v>
                  </c:pt>
                  <c:pt idx="3">
                    <c:v>50.870095996239904</c:v>
                  </c:pt>
                  <c:pt idx="4">
                    <c:v>46.624743073465467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'Newest YFP'!$Y$19:$Y$23</c:f>
              <c:strCache>
                <c:ptCount val="5"/>
                <c:pt idx="0">
                  <c:v>Proximal</c:v>
                </c:pt>
                <c:pt idx="1">
                  <c:v>Entrance</c:v>
                </c:pt>
                <c:pt idx="2">
                  <c:v>Middle</c:v>
                </c:pt>
                <c:pt idx="3">
                  <c:v>End</c:v>
                </c:pt>
                <c:pt idx="4">
                  <c:v>Distal</c:v>
                </c:pt>
              </c:strCache>
            </c:strRef>
          </c:cat>
          <c:val>
            <c:numRef>
              <c:f>'Newest YFP'!$AB$19:$AB$23</c:f>
              <c:numCache>
                <c:formatCode>General</c:formatCode>
                <c:ptCount val="5"/>
                <c:pt idx="0">
                  <c:v>145</c:v>
                </c:pt>
                <c:pt idx="1">
                  <c:v>296.16666666666669</c:v>
                </c:pt>
                <c:pt idx="2">
                  <c:v>301.33333333333331</c:v>
                </c:pt>
                <c:pt idx="3">
                  <c:v>225.16666666666666</c:v>
                </c:pt>
                <c:pt idx="4">
                  <c:v>113.66666666666667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CC-7041-B42C-C2038A115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54905552"/>
        <c:axId val="645113696"/>
      </c:barChart>
      <c:catAx>
        <c:axId val="165490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5113696"/>
        <c:crosses val="autoZero"/>
        <c:auto val="1"/>
        <c:lblAlgn val="ctr"/>
        <c:lblOffset val="100"/>
        <c:noMultiLvlLbl val="0"/>
      </c:catAx>
      <c:valAx>
        <c:axId val="6451136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4905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_xlchart.v1.0</cx:f>
      </cx:numDim>
    </cx:data>
  </cx:chartData>
  <cx:chart>
    <cx:title pos="t" align="ctr" overlay="0"/>
    <cx:plotArea>
      <cx:plotAreaRegion>
        <cx:series layoutId="boxWhisker" uniqueId="{EA7B9D43-539E-7E48-8D41-26C71C6D9FBB}"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val">
        <cx:f>_xlchart.v1.13</cx:f>
      </cx:numDim>
    </cx:data>
    <cx:data id="1">
      <cx:strDim type="cat">
        <cx:f>_xlchart.v1.11</cx:f>
      </cx:strDim>
      <cx:numDim type="val">
        <cx:f>_xlchart.v1.15</cx:f>
      </cx:numDim>
    </cx:data>
    <cx:data id="2">
      <cx:strDim type="cat">
        <cx:f>_xlchart.v1.11</cx:f>
      </cx:strDim>
      <cx:numDim type="val">
        <cx:f>_xlchart.v1.17</cx:f>
      </cx:numDim>
    </cx:data>
    <cx:data id="3">
      <cx:strDim type="cat">
        <cx:f>_xlchart.v1.11</cx:f>
      </cx:strDim>
      <cx:numDim type="val">
        <cx:f>_xlchart.v1.19</cx:f>
      </cx:numDim>
    </cx:data>
    <cx:data id="4">
      <cx:strDim type="cat">
        <cx:f>_xlchart.v1.11</cx:f>
      </cx:strDim>
      <cx:numDim type="val">
        <cx:f>_xlchart.v1.21</cx:f>
      </cx:numDim>
    </cx:data>
    <cx:data id="5">
      <cx:strDim type="cat">
        <cx:f>_xlchart.v1.11</cx:f>
      </cx:strDim>
      <cx:numDim type="val">
        <cx:f>_xlchart.v1.23</cx:f>
      </cx:numDim>
    </cx:data>
  </cx:chartData>
  <cx:chart>
    <cx:title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n-GB" sz="14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Aptos Narrow" panose="02110004020202020204"/>
          </a:endParaRPr>
        </a:p>
      </cx:txPr>
    </cx:title>
    <cx:plotArea>
      <cx:plotAreaRegion>
        <cx:series layoutId="boxWhisker" uniqueId="{8CA39188-FFD9-4143-B9E5-631CE2A2DF2E}">
          <cx:tx>
            <cx:txData>
              <cx:f>_xlchart.v1.12</cx:f>
              <cx:v/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B6C52179-DBB5-4A4C-8BCA-97E2495F4F3D}">
          <cx:tx>
            <cx:txData>
              <cx:f>_xlchart.v1.14</cx:f>
              <cx:v>Proximal</cx:v>
            </cx:txData>
          </cx:tx>
          <cx:dataId val="1"/>
          <cx:layoutPr>
            <cx:visibility meanLine="0" meanMarker="1" nonoutliers="0" outliers="1"/>
            <cx:statistics quartileMethod="exclusive"/>
          </cx:layoutPr>
        </cx:series>
        <cx:series layoutId="boxWhisker" uniqueId="{F346994B-33D5-9349-8B62-033349E7AF12}">
          <cx:tx>
            <cx:txData>
              <cx:f>_xlchart.v1.16</cx:f>
              <cx:v>Entrance</cx:v>
            </cx:txData>
          </cx:tx>
          <cx:dataId val="2"/>
          <cx:layoutPr>
            <cx:visibility meanLine="0" meanMarker="1" nonoutliers="0" outliers="1"/>
            <cx:statistics quartileMethod="exclusive"/>
          </cx:layoutPr>
        </cx:series>
        <cx:series layoutId="boxWhisker" uniqueId="{B1668FA0-CB8C-6442-BC30-0750D8E6C5B1}">
          <cx:tx>
            <cx:txData>
              <cx:f>_xlchart.v1.18</cx:f>
              <cx:v>Middle</cx:v>
            </cx:txData>
          </cx:tx>
          <cx:dataId val="3"/>
          <cx:layoutPr>
            <cx:visibility meanLine="0" meanMarker="1" nonoutliers="0" outliers="1"/>
            <cx:statistics quartileMethod="exclusive"/>
          </cx:layoutPr>
        </cx:series>
        <cx:series layoutId="boxWhisker" uniqueId="{B02F6FBE-B2A8-654D-9A3A-7AB9AA82466D}">
          <cx:tx>
            <cx:txData>
              <cx:f>_xlchart.v1.20</cx:f>
              <cx:v>Exit</cx:v>
            </cx:txData>
          </cx:tx>
          <cx:dataId val="4"/>
          <cx:layoutPr>
            <cx:visibility meanLine="0" meanMarker="1" nonoutliers="0" outliers="1"/>
            <cx:statistics quartileMethod="exclusive"/>
          </cx:layoutPr>
        </cx:series>
        <cx:series layoutId="boxWhisker" uniqueId="{2E4D86D6-6C63-4F45-9BA3-CE1706837CBF}">
          <cx:tx>
            <cx:txData>
              <cx:f>_xlchart.v1.22</cx:f>
              <cx:v>Distal</cx:v>
            </cx:txData>
          </cx:tx>
          <cx:dataId val="5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_xlchart.v1.2</cx:f>
      </cx:numDim>
    </cx:data>
    <cx:data id="1">
      <cx:numDim type="val">
        <cx:f>_xlchart.v1.4</cx:f>
      </cx:numDim>
    </cx:data>
    <cx:data id="2">
      <cx:numDim type="val">
        <cx:f>_xlchart.v1.6</cx:f>
      </cx:numDim>
    </cx:data>
    <cx:data id="3">
      <cx:numDim type="val">
        <cx:f>_xlchart.v1.8</cx:f>
      </cx:numDim>
    </cx:data>
    <cx:data id="4">
      <cx:numDim type="val">
        <cx:f>_xlchart.v1.10</cx:f>
      </cx:numDim>
    </cx:data>
  </cx:chartData>
  <cx:chart>
    <cx:title pos="t" align="ctr" overlay="0">
      <cx:tx>
        <cx:txData>
          <cx:v>PCL only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GB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ptos Narrow" panose="02110004020202020204"/>
            </a:rPr>
            <a:t>PCL only</a:t>
          </a:r>
        </a:p>
      </cx:txPr>
    </cx:title>
    <cx:plotArea>
      <cx:plotAreaRegion>
        <cx:series layoutId="boxWhisker" uniqueId="{D0DCB0C9-3631-C341-96C1-EFA2122BB598}">
          <cx:tx>
            <cx:txData>
              <cx:f>_xlchart.v1.1</cx:f>
              <cx:v>Proximal</cx:v>
            </cx:txData>
          </cx:tx>
          <cx:dataId val="0"/>
          <cx:layoutPr>
            <cx:visibility meanLine="1" meanMarker="1" nonoutliers="0" outliers="1"/>
            <cx:statistics quartileMethod="exclusive"/>
          </cx:layoutPr>
        </cx:series>
        <cx:series layoutId="boxWhisker" uniqueId="{DEF0F0FD-B53E-9249-8E6E-A19F92BB795D}">
          <cx:tx>
            <cx:txData>
              <cx:f>_xlchart.v1.3</cx:f>
              <cx:v>Entrance</cx:v>
            </cx:txData>
          </cx:tx>
          <cx:dataId val="1"/>
          <cx:layoutPr>
            <cx:visibility meanLine="0" meanMarker="1" nonoutliers="0" outliers="1"/>
            <cx:statistics quartileMethod="exclusive"/>
          </cx:layoutPr>
        </cx:series>
        <cx:series layoutId="boxWhisker" uniqueId="{6CAEAB9C-902C-3B40-B2C5-B95ACFC864AB}">
          <cx:tx>
            <cx:txData>
              <cx:f>_xlchart.v1.5</cx:f>
              <cx:v>Middle</cx:v>
            </cx:txData>
          </cx:tx>
          <cx:dataId val="2"/>
          <cx:layoutPr>
            <cx:visibility meanLine="0" meanMarker="1" nonoutliers="0" outliers="1"/>
            <cx:statistics quartileMethod="exclusive"/>
          </cx:layoutPr>
        </cx:series>
        <cx:series layoutId="boxWhisker" uniqueId="{DD5E13FA-6BD5-DF46-A5A8-9F6427034A68}">
          <cx:tx>
            <cx:txData>
              <cx:f>_xlchart.v1.7</cx:f>
              <cx:v>Exit</cx:v>
            </cx:txData>
          </cx:tx>
          <cx:dataId val="3"/>
          <cx:layoutPr>
            <cx:visibility meanLine="0" meanMarker="1" nonoutliers="0" outliers="1"/>
            <cx:statistics quartileMethod="exclusive"/>
          </cx:layoutPr>
        </cx:series>
        <cx:series layoutId="boxWhisker" uniqueId="{3478903B-0AD7-0A40-85F6-1AB1A00DD98F}">
          <cx:tx>
            <cx:txData>
              <cx:f>_xlchart.v1.9</cx:f>
              <cx:v>Distal</cx:v>
            </cx:txData>
          </cx:tx>
          <cx:dataId val="4"/>
          <cx:layoutPr>
            <cx:visibility meanLine="0" meanMarker="1" nonoutliers="0" outliers="1"/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_xlchart.v1.44</cx:f>
      </cx:strDim>
      <cx:numDim type="val">
        <cx:f>_xlchart.v1.46</cx:f>
      </cx:numDim>
    </cx:data>
    <cx:data id="1">
      <cx:strDim type="cat">
        <cx:f>_xlchart.v1.44</cx:f>
      </cx:strDim>
      <cx:numDim type="val">
        <cx:f>_xlchart.v1.37</cx:f>
      </cx:numDim>
    </cx:data>
    <cx:data id="2">
      <cx:strDim type="cat">
        <cx:f>_xlchart.v1.44</cx:f>
      </cx:strDim>
      <cx:numDim type="val">
        <cx:f>_xlchart.v1.39</cx:f>
      </cx:numDim>
    </cx:data>
    <cx:data id="3">
      <cx:strDim type="cat">
        <cx:f>_xlchart.v1.44</cx:f>
      </cx:strDim>
      <cx:numDim type="val">
        <cx:f>_xlchart.v1.41</cx:f>
      </cx:numDim>
    </cx:data>
    <cx:data id="4">
      <cx:strDim type="cat">
        <cx:f>_xlchart.v1.44</cx:f>
      </cx:strDim>
      <cx:numDim type="val">
        <cx:f>_xlchart.v1.43</cx:f>
      </cx:numDim>
    </cx:data>
  </cx:chartData>
  <cx:chart>
    <cx:title pos="t" align="ctr" overlay="0">
      <cx:tx>
        <cx:txData>
          <cx:v>PCL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GB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ptos Narrow" panose="02110004020202020204"/>
            </a:rPr>
            <a:t>PCL</a:t>
          </a:r>
        </a:p>
      </cx:txPr>
    </cx:title>
    <cx:plotArea>
      <cx:plotAreaRegion>
        <cx:series layoutId="boxWhisker" uniqueId="{AE516DD0-745C-F447-AD11-D81A12DD6152}">
          <cx:tx>
            <cx:txData>
              <cx:f>_xlchart.v1.45</cx:f>
              <cx:v>Proximal</cx:v>
            </cx:txData>
          </cx:tx>
          <cx:dataId val="0"/>
          <cx:layoutPr>
            <cx:visibility meanLine="0" meanMarker="1" nonoutliers="0" outliers="1"/>
            <cx:statistics quartileMethod="inclusive"/>
          </cx:layoutPr>
        </cx:series>
        <cx:series layoutId="boxWhisker" uniqueId="{99DEB37C-AE87-E144-AF70-639486DDEF18}">
          <cx:tx>
            <cx:txData>
              <cx:f>_xlchart.v1.36</cx:f>
              <cx:v>Entrance</cx:v>
            </cx:txData>
          </cx:tx>
          <cx:dataId val="1"/>
          <cx:layoutPr>
            <cx:visibility meanLine="0" meanMarker="1" nonoutliers="0" outliers="1"/>
            <cx:statistics quartileMethod="inclusive"/>
          </cx:layoutPr>
        </cx:series>
        <cx:series layoutId="boxWhisker" uniqueId="{0C268D7B-3908-CC49-9255-7295DF37E236}">
          <cx:tx>
            <cx:txData>
              <cx:f>_xlchart.v1.38</cx:f>
              <cx:v>Middle</cx:v>
            </cx:txData>
          </cx:tx>
          <cx:dataId val="2"/>
          <cx:layoutPr>
            <cx:visibility meanLine="0" meanMarker="1" nonoutliers="0" outliers="1"/>
            <cx:statistics quartileMethod="inclusive"/>
          </cx:layoutPr>
        </cx:series>
        <cx:series layoutId="boxWhisker" uniqueId="{255595A6-061B-9747-8E87-DCAC261DC9D1}">
          <cx:tx>
            <cx:txData>
              <cx:f>_xlchart.v1.40</cx:f>
              <cx:v>End</cx:v>
            </cx:txData>
          </cx:tx>
          <cx:dataId val="3"/>
          <cx:layoutPr>
            <cx:visibility meanLine="0" meanMarker="1" nonoutliers="0" outliers="1"/>
            <cx:statistics quartileMethod="inclusive"/>
          </cx:layoutPr>
        </cx:series>
        <cx:series layoutId="boxWhisker" uniqueId="{C90A073E-6797-5A44-8DE0-13802E26A02E}">
          <cx:tx>
            <cx:txData>
              <cx:f>_xlchart.v1.42</cx:f>
              <cx:v>Distal</cx:v>
            </cx:txData>
          </cx:tx>
          <cx:dataId val="4"/>
          <cx:layoutPr>
            <cx:visibility meanLine="0" meanMarker="1" nonoutliers="0" outliers="1"/>
            <cx:statistics quartileMethod="inclusive"/>
          </cx:layoutPr>
        </cx:series>
      </cx:plotAreaRegion>
      <cx:axis id="0">
        <cx:catScaling gapWidth="1"/>
        <cx:tickLabels/>
      </cx:axis>
      <cx:axis id="1">
        <cx:valScaling max="600" min="0"/>
        <cx:tickLabels/>
      </cx:axis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_xlchart.v1.34</cx:f>
      </cx:strDim>
      <cx:numDim type="val">
        <cx:f>_xlchart.v1.35</cx:f>
      </cx:numDim>
    </cx:data>
    <cx:data id="1">
      <cx:strDim type="cat">
        <cx:f>_xlchart.v1.34</cx:f>
      </cx:strDim>
      <cx:numDim type="val">
        <cx:f>_xlchart.v1.30</cx:f>
      </cx:numDim>
    </cx:data>
    <cx:data id="2">
      <cx:strDim type="cat">
        <cx:f>_xlchart.v1.34</cx:f>
      </cx:strDim>
      <cx:numDim type="val">
        <cx:f>_xlchart.v1.31</cx:f>
      </cx:numDim>
    </cx:data>
    <cx:data id="3">
      <cx:strDim type="cat">
        <cx:f>_xlchart.v1.34</cx:f>
      </cx:strDim>
      <cx:numDim type="val">
        <cx:f>_xlchart.v1.32</cx:f>
      </cx:numDim>
    </cx:data>
    <cx:data id="4">
      <cx:strDim type="cat">
        <cx:f>_xlchart.v1.34</cx:f>
      </cx:strDim>
      <cx:numDim type="val">
        <cx:f>_xlchart.v1.33</cx:f>
      </cx:numDim>
    </cx:data>
  </cx:chartData>
  <cx:chart>
    <cx:title pos="t" align="ctr" overlay="0">
      <cx:tx>
        <cx:txData>
          <cx:v>GDNF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GB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ptos Narrow" panose="02110004020202020204"/>
            </a:rPr>
            <a:t>GDNF</a:t>
          </a:r>
        </a:p>
      </cx:txPr>
    </cx:title>
    <cx:plotArea>
      <cx:plotAreaRegion>
        <cx:series layoutId="boxWhisker" uniqueId="{9357808B-26C4-C249-8E49-C8AB52412BB5}">
          <cx:dataId val="0"/>
          <cx:layoutPr>
            <cx:visibility meanLine="0" meanMarker="1" nonoutliers="0" outliers="1"/>
            <cx:statistics quartileMethod="inclusive"/>
          </cx:layoutPr>
        </cx:series>
        <cx:series layoutId="boxWhisker" uniqueId="{AE77F41C-665C-B24C-8CDB-56643ECDFB29}">
          <cx:dataId val="1"/>
          <cx:layoutPr>
            <cx:visibility meanLine="0" meanMarker="1" nonoutliers="0" outliers="1"/>
            <cx:statistics quartileMethod="inclusive"/>
          </cx:layoutPr>
        </cx:series>
        <cx:series layoutId="boxWhisker" uniqueId="{CCA34058-0455-714E-81E8-E35E992B8564}">
          <cx:dataId val="2"/>
          <cx:layoutPr>
            <cx:visibility meanLine="0" meanMarker="1" nonoutliers="0" outliers="1"/>
            <cx:statistics quartileMethod="inclusive"/>
          </cx:layoutPr>
        </cx:series>
        <cx:series layoutId="boxWhisker" uniqueId="{7B16DBE1-75D6-4440-B360-ED60D2B2181B}">
          <cx:dataId val="3"/>
          <cx:layoutPr>
            <cx:visibility meanLine="0" meanMarker="1" nonoutliers="0" outliers="1"/>
            <cx:statistics quartileMethod="inclusive"/>
          </cx:layoutPr>
        </cx:series>
        <cx:series layoutId="boxWhisker" uniqueId="{33BA20B6-AD68-C446-95C0-EC99C0F05A18}">
          <cx:dataId val="4"/>
          <cx:layoutPr>
            <cx:visibility meanLine="0" meanMarker="1" nonoutliers="0" outliers="1"/>
            <cx:statistics quartileMethod="inclusive"/>
          </cx:layoutPr>
        </cx:series>
      </cx:plotAreaRegion>
      <cx:axis id="0">
        <cx:catScaling gapWidth="1"/>
        <cx:tickLabels/>
      </cx:axis>
      <cx:axis id="1">
        <cx:valScaling/>
        <cx:tickLabels/>
      </cx:axis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_xlchart.v1.28</cx:f>
      </cx:strDim>
      <cx:numDim type="val">
        <cx:f>_xlchart.v1.29</cx:f>
      </cx:numDim>
    </cx:data>
    <cx:data id="1">
      <cx:strDim type="cat">
        <cx:f>_xlchart.v1.28</cx:f>
      </cx:strDim>
      <cx:numDim type="val">
        <cx:f>_xlchart.v1.24</cx:f>
      </cx:numDim>
    </cx:data>
    <cx:data id="2">
      <cx:strDim type="cat">
        <cx:f>_xlchart.v1.28</cx:f>
      </cx:strDim>
      <cx:numDim type="val">
        <cx:f>_xlchart.v1.25</cx:f>
      </cx:numDim>
    </cx:data>
    <cx:data id="3">
      <cx:strDim type="cat">
        <cx:f>_xlchart.v1.28</cx:f>
      </cx:strDim>
      <cx:numDim type="val">
        <cx:f>_xlchart.v1.26</cx:f>
      </cx:numDim>
    </cx:data>
    <cx:data id="4">
      <cx:strDim type="cat">
        <cx:f>_xlchart.v1.28</cx:f>
      </cx:strDim>
      <cx:numDim type="val">
        <cx:f>_xlchart.v1.27</cx:f>
      </cx:numDim>
    </cx:data>
  </cx:chartData>
  <cx:chart>
    <cx:title pos="t" align="ctr" overlay="0">
      <cx:tx>
        <cx:txData>
          <cx:v>GRAFT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GB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ptos Narrow" panose="02110004020202020204"/>
            </a:rPr>
            <a:t>GRAFT</a:t>
          </a:r>
        </a:p>
      </cx:txPr>
    </cx:title>
    <cx:plotArea>
      <cx:plotAreaRegion>
        <cx:series layoutId="boxWhisker" uniqueId="{A3BFBE02-A191-6A42-8EB7-6FCBA93D3425}">
          <cx:dataId val="0"/>
          <cx:layoutPr>
            <cx:visibility meanLine="0" meanMarker="1" nonoutliers="0" outliers="1"/>
            <cx:statistics quartileMethod="inclusive"/>
          </cx:layoutPr>
        </cx:series>
        <cx:series layoutId="boxWhisker" uniqueId="{718D69B5-8CF0-7347-B43F-29609BD18E5B}">
          <cx:dataId val="1"/>
          <cx:layoutPr>
            <cx:visibility meanLine="0" meanMarker="1" nonoutliers="0" outliers="1"/>
            <cx:statistics quartileMethod="inclusive"/>
          </cx:layoutPr>
        </cx:series>
        <cx:series layoutId="boxWhisker" uniqueId="{C2CA7BE9-2A2A-EE43-84E7-94F3C05DDA3C}">
          <cx:dataId val="2"/>
          <cx:layoutPr>
            <cx:visibility meanLine="0" meanMarker="1" nonoutliers="0" outliers="1"/>
            <cx:statistics quartileMethod="inclusive"/>
          </cx:layoutPr>
        </cx:series>
        <cx:series layoutId="boxWhisker" uniqueId="{27AD8FF7-36E7-A04E-8833-DE7B8FC2C716}">
          <cx:dataId val="3"/>
          <cx:layoutPr>
            <cx:visibility meanLine="0" meanMarker="1" nonoutliers="0" outliers="1"/>
            <cx:statistics quartileMethod="inclusive"/>
          </cx:layoutPr>
        </cx:series>
        <cx:series layoutId="boxWhisker" uniqueId="{8C2A66CC-7EA0-4E41-8EB0-0ADD08C12D85}">
          <cx:dataId val="4"/>
          <cx:layoutPr>
            <cx:visibility meanLine="0" meanMarker="1" nonoutliers="0" outliers="1"/>
            <cx:statistics quartileMethod="inclusive"/>
          </cx:layoutPr>
        </cx:series>
      </cx:plotAreaRegion>
      <cx:axis id="0">
        <cx:catScaling gapWidth="1"/>
        <cx:tickLabels/>
      </cx:axis>
      <cx:axis id="1">
        <cx:valScaling max="600"/>
        <cx:tickLabels/>
      </cx:axis>
    </cx:plotArea>
  </cx:chart>
</cx:chartSpace>
</file>

<file path=xl/charts/chartEx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_xlchart.v1.55</cx:f>
      </cx:strDim>
      <cx:numDim type="val">
        <cx:f>_xlchart.v1.57</cx:f>
      </cx:numDim>
    </cx:data>
    <cx:data id="1">
      <cx:strDim type="cat">
        <cx:f>_xlchart.v1.55</cx:f>
      </cx:strDim>
      <cx:numDim type="val">
        <cx:f>_xlchart.v1.48</cx:f>
      </cx:numDim>
    </cx:data>
    <cx:data id="2">
      <cx:strDim type="cat">
        <cx:f>_xlchart.v1.55</cx:f>
      </cx:strDim>
      <cx:numDim type="val">
        <cx:f>_xlchart.v1.50</cx:f>
      </cx:numDim>
    </cx:data>
    <cx:data id="3">
      <cx:strDim type="cat">
        <cx:f>_xlchart.v1.55</cx:f>
      </cx:strDim>
      <cx:numDim type="val">
        <cx:f>_xlchart.v1.52</cx:f>
      </cx:numDim>
    </cx:data>
    <cx:data id="4">
      <cx:strDim type="cat">
        <cx:f>_xlchart.v1.55</cx:f>
      </cx:strDim>
      <cx:numDim type="val">
        <cx:f>_xlchart.v1.54</cx:f>
      </cx:numDim>
    </cx:data>
  </cx:chartData>
  <cx:chart>
    <cx:title pos="t" align="ctr" overlay="0">
      <cx:tx>
        <cx:txData>
          <cx:v>PCL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GB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ptos Narrow" panose="02110004020202020204"/>
            </a:rPr>
            <a:t>PCL</a:t>
          </a:r>
        </a:p>
      </cx:txPr>
    </cx:title>
    <cx:plotArea>
      <cx:plotAreaRegion>
        <cx:series layoutId="boxWhisker" uniqueId="{01CA273E-3A1C-7C41-8C96-BAE2395BC9AF}">
          <cx:tx>
            <cx:txData>
              <cx:f>_xlchart.v1.56</cx:f>
              <cx:v>Proximal</cx:v>
            </cx:txData>
          </cx:tx>
          <cx:dataId val="0"/>
          <cx:layoutPr>
            <cx:statistics quartileMethod="inclusive"/>
          </cx:layoutPr>
        </cx:series>
        <cx:series layoutId="boxWhisker" uniqueId="{15FC9405-08F6-4C48-886E-0383D4622CC6}">
          <cx:tx>
            <cx:txData>
              <cx:f>_xlchart.v1.47</cx:f>
              <cx:v>Entrance</cx:v>
            </cx:txData>
          </cx:tx>
          <cx:dataId val="1"/>
          <cx:layoutPr>
            <cx:statistics quartileMethod="inclusive"/>
          </cx:layoutPr>
        </cx:series>
        <cx:series layoutId="boxWhisker" uniqueId="{0DB31C6B-7151-2E4C-82BA-6929A80ED375}">
          <cx:tx>
            <cx:txData>
              <cx:f>_xlchart.v1.49</cx:f>
              <cx:v>Middle</cx:v>
            </cx:txData>
          </cx:tx>
          <cx:dataId val="2"/>
          <cx:layoutPr>
            <cx:statistics quartileMethod="inclusive"/>
          </cx:layoutPr>
        </cx:series>
        <cx:series layoutId="boxWhisker" uniqueId="{D43977B1-B336-A34A-84FD-E5622BCE63F5}">
          <cx:tx>
            <cx:txData>
              <cx:f>_xlchart.v1.51</cx:f>
              <cx:v>End</cx:v>
            </cx:txData>
          </cx:tx>
          <cx:dataId val="3"/>
          <cx:layoutPr>
            <cx:statistics quartileMethod="inclusive"/>
          </cx:layoutPr>
        </cx:series>
        <cx:series layoutId="boxWhisker" uniqueId="{B184B3AE-D604-CB44-9AAA-73DE22F591B9}">
          <cx:tx>
            <cx:txData>
              <cx:f>_xlchart.v1.53</cx:f>
              <cx:v>Distal</cx:v>
            </cx:txData>
          </cx:tx>
          <cx:dataId val="4"/>
          <cx:layoutPr>
            <cx:statistics quartileMethod="inclusive"/>
          </cx:layoutPr>
        </cx:series>
      </cx:plotAreaRegion>
      <cx:axis id="0">
        <cx:catScaling gapWidth="1"/>
        <cx:tickLabels/>
      </cx:axis>
      <cx:axis id="1">
        <cx:valScaling/>
        <cx:tickLabels/>
      </cx:axis>
    </cx:plotArea>
  </cx:chart>
</cx:chartSpace>
</file>

<file path=xl/charts/chartEx8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_xlchart.v1.62</cx:f>
      </cx:strDim>
      <cx:numDim type="val">
        <cx:f>_xlchart.v1.63</cx:f>
      </cx:numDim>
    </cx:data>
    <cx:data id="1">
      <cx:strDim type="cat">
        <cx:f>_xlchart.v1.62</cx:f>
      </cx:strDim>
      <cx:numDim type="val">
        <cx:f>_xlchart.v1.58</cx:f>
      </cx:numDim>
    </cx:data>
    <cx:data id="2">
      <cx:strDim type="cat">
        <cx:f>_xlchart.v1.62</cx:f>
      </cx:strDim>
      <cx:numDim type="val">
        <cx:f>_xlchart.v1.59</cx:f>
      </cx:numDim>
    </cx:data>
    <cx:data id="3">
      <cx:strDim type="cat">
        <cx:f>_xlchart.v1.62</cx:f>
      </cx:strDim>
      <cx:numDim type="val">
        <cx:f>_xlchart.v1.60</cx:f>
      </cx:numDim>
    </cx:data>
    <cx:data id="4">
      <cx:strDim type="cat">
        <cx:f>_xlchart.v1.62</cx:f>
      </cx:strDim>
      <cx:numDim type="val">
        <cx:f>_xlchart.v1.61</cx:f>
      </cx:numDim>
    </cx:data>
  </cx:chartData>
  <cx:chart>
    <cx:title pos="t" align="ctr" overlay="0">
      <cx:tx>
        <cx:txData>
          <cx:v>GDNF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GB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ptos Narrow" panose="02110004020202020204"/>
            </a:rPr>
            <a:t>GDNF</a:t>
          </a:r>
        </a:p>
      </cx:txPr>
    </cx:title>
    <cx:plotArea>
      <cx:plotAreaRegion>
        <cx:series layoutId="boxWhisker" uniqueId="{9357808B-26C4-C249-8E49-C8AB52412BB5}">
          <cx:dataId val="0"/>
          <cx:layoutPr>
            <cx:visibility meanLine="0" meanMarker="1" nonoutliers="0" outliers="1"/>
            <cx:statistics quartileMethod="inclusive"/>
          </cx:layoutPr>
        </cx:series>
        <cx:series layoutId="boxWhisker" uniqueId="{AE77F41C-665C-B24C-8CDB-56643ECDFB29}">
          <cx:dataId val="1"/>
          <cx:layoutPr>
            <cx:visibility meanLine="0" meanMarker="1" nonoutliers="0" outliers="1"/>
            <cx:statistics quartileMethod="inclusive"/>
          </cx:layoutPr>
        </cx:series>
        <cx:series layoutId="boxWhisker" uniqueId="{CCA34058-0455-714E-81E8-E35E992B8564}">
          <cx:dataId val="2"/>
          <cx:layoutPr>
            <cx:visibility meanLine="0" meanMarker="1" nonoutliers="0" outliers="1"/>
            <cx:statistics quartileMethod="inclusive"/>
          </cx:layoutPr>
        </cx:series>
        <cx:series layoutId="boxWhisker" uniqueId="{7B16DBE1-75D6-4440-B360-ED60D2B2181B}">
          <cx:dataId val="3"/>
          <cx:layoutPr>
            <cx:visibility meanLine="0" meanMarker="1" nonoutliers="0" outliers="1"/>
            <cx:statistics quartileMethod="inclusive"/>
          </cx:layoutPr>
        </cx:series>
        <cx:series layoutId="boxWhisker" uniqueId="{33BA20B6-AD68-C446-95C0-EC99C0F05A18}">
          <cx:dataId val="4"/>
          <cx:layoutPr>
            <cx:visibility meanLine="0" meanMarker="1" nonoutliers="0" outliers="1"/>
            <cx:statistics quartileMethod="inclusive"/>
          </cx:layoutPr>
        </cx:series>
      </cx:plotAreaRegion>
      <cx:axis id="0">
        <cx:catScaling gapWidth="1"/>
        <cx:tickLabels/>
      </cx:axis>
      <cx:axis id="1">
        <cx:valScaling max="5000"/>
        <cx:tickLabels/>
      </cx:axis>
    </cx:plotArea>
  </cx:chart>
</cx:chartSpace>
</file>

<file path=xl/charts/chartEx9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_xlchart.v1.68</cx:f>
      </cx:strDim>
      <cx:numDim type="val">
        <cx:f>_xlchart.v1.69</cx:f>
      </cx:numDim>
    </cx:data>
    <cx:data id="1">
      <cx:strDim type="cat">
        <cx:f>_xlchart.v1.68</cx:f>
      </cx:strDim>
      <cx:numDim type="val">
        <cx:f>_xlchart.v1.64</cx:f>
      </cx:numDim>
    </cx:data>
    <cx:data id="2">
      <cx:strDim type="cat">
        <cx:f>_xlchart.v1.68</cx:f>
      </cx:strDim>
      <cx:numDim type="val">
        <cx:f>_xlchart.v1.65</cx:f>
      </cx:numDim>
    </cx:data>
    <cx:data id="3">
      <cx:strDim type="cat">
        <cx:f>_xlchart.v1.68</cx:f>
      </cx:strDim>
      <cx:numDim type="val">
        <cx:f>_xlchart.v1.66</cx:f>
      </cx:numDim>
    </cx:data>
    <cx:data id="4">
      <cx:strDim type="cat">
        <cx:f>_xlchart.v1.68</cx:f>
      </cx:strDim>
      <cx:numDim type="val">
        <cx:f>_xlchart.v1.67</cx:f>
      </cx:numDim>
    </cx:data>
  </cx:chartData>
  <cx:chart>
    <cx:title pos="t" align="ctr" overlay="0">
      <cx:tx>
        <cx:txData>
          <cx:v>GRAFT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GB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ptos Narrow" panose="02110004020202020204"/>
            </a:rPr>
            <a:t>GRAFT</a:t>
          </a:r>
        </a:p>
      </cx:txPr>
    </cx:title>
    <cx:plotArea>
      <cx:plotAreaRegion>
        <cx:series layoutId="boxWhisker" uniqueId="{A3BFBE02-A191-6A42-8EB7-6FCBA93D3425}">
          <cx:dataId val="0"/>
          <cx:layoutPr>
            <cx:visibility meanLine="0" meanMarker="1" nonoutliers="0" outliers="1"/>
            <cx:statistics quartileMethod="inclusive"/>
          </cx:layoutPr>
        </cx:series>
        <cx:series layoutId="boxWhisker" uniqueId="{718D69B5-8CF0-7347-B43F-29609BD18E5B}">
          <cx:dataId val="1"/>
          <cx:layoutPr>
            <cx:visibility meanLine="0" meanMarker="1" nonoutliers="0" outliers="1"/>
            <cx:statistics quartileMethod="inclusive"/>
          </cx:layoutPr>
        </cx:series>
        <cx:series layoutId="boxWhisker" uniqueId="{C2CA7BE9-2A2A-EE43-84E7-94F3C05DDA3C}">
          <cx:dataId val="2"/>
          <cx:layoutPr>
            <cx:visibility meanLine="0" meanMarker="1" nonoutliers="0" outliers="1"/>
            <cx:statistics quartileMethod="inclusive"/>
          </cx:layoutPr>
        </cx:series>
        <cx:series layoutId="boxWhisker" uniqueId="{27AD8FF7-36E7-A04E-8833-DE7B8FC2C716}">
          <cx:dataId val="3"/>
          <cx:layoutPr>
            <cx:visibility meanLine="0" meanMarker="1" nonoutliers="0" outliers="1"/>
            <cx:statistics quartileMethod="inclusive"/>
          </cx:layoutPr>
        </cx:series>
        <cx:series layoutId="boxWhisker" uniqueId="{8C2A66CC-7EA0-4E41-8EB0-0ADD08C12D85}">
          <cx:dataId val="4"/>
          <cx:layoutPr>
            <cx:visibility meanLine="0" meanMarker="1" nonoutliers="0" outliers="1"/>
            <cx:statistics quartileMethod="inclusive"/>
          </cx:layoutPr>
        </cx:series>
      </cx:plotAreaRegion>
      <cx:axis id="0">
        <cx:catScaling gapWidth="1"/>
        <cx:tickLabels/>
      </cx:axis>
      <cx:axis id="1">
        <cx:valScaling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microsoft.com/office/2014/relationships/chartEx" Target="../charts/chartEx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2" Type="http://schemas.microsoft.com/office/2014/relationships/chartEx" Target="../charts/chartEx3.xml"/><Relationship Id="rId1" Type="http://schemas.microsoft.com/office/2014/relationships/chartEx" Target="../charts/chartEx2.xml"/></Relationships>
</file>

<file path=xl/drawings/_rels/drawing5.xml.rels><?xml version="1.0" encoding="UTF-8" standalone="yes"?>
<Relationships xmlns="http://schemas.openxmlformats.org/package/2006/relationships"><Relationship Id="rId3" Type="http://schemas.microsoft.com/office/2014/relationships/chartEx" Target="../charts/chartEx5.xml"/><Relationship Id="rId2" Type="http://schemas.microsoft.com/office/2014/relationships/chartEx" Target="../charts/chartEx4.xml"/><Relationship Id="rId1" Type="http://schemas.openxmlformats.org/officeDocument/2006/relationships/chart" Target="../charts/chart8.xml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microsoft.com/office/2014/relationships/chartEx" Target="../charts/chartEx6.xml"/></Relationships>
</file>

<file path=xl/drawings/_rels/drawing6.xml.rels><?xml version="1.0" encoding="UTF-8" standalone="yes"?>
<Relationships xmlns="http://schemas.openxmlformats.org/package/2006/relationships"><Relationship Id="rId3" Type="http://schemas.microsoft.com/office/2014/relationships/chartEx" Target="../charts/chartEx8.xml"/><Relationship Id="rId2" Type="http://schemas.microsoft.com/office/2014/relationships/chartEx" Target="../charts/chartEx7.xml"/><Relationship Id="rId1" Type="http://schemas.openxmlformats.org/officeDocument/2006/relationships/chart" Target="../charts/chart11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microsoft.com/office/2014/relationships/chartEx" Target="../charts/chartEx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419806</xdr:colOff>
      <xdr:row>13</xdr:row>
      <xdr:rowOff>27516</xdr:rowOff>
    </xdr:from>
    <xdr:to>
      <xdr:col>23</xdr:col>
      <xdr:colOff>8467</xdr:colOff>
      <xdr:row>26</xdr:row>
      <xdr:rowOff>128764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532CBF4-7D6E-54E5-4AF0-F98732DF1C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0</xdr:colOff>
      <xdr:row>13</xdr:row>
      <xdr:rowOff>0</xdr:rowOff>
    </xdr:from>
    <xdr:to>
      <xdr:col>30</xdr:col>
      <xdr:colOff>131798</xdr:colOff>
      <xdr:row>32</xdr:row>
      <xdr:rowOff>46026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C62AAAF-C1F4-5E4A-B4D7-5E7858EC6E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146756</xdr:colOff>
      <xdr:row>35</xdr:row>
      <xdr:rowOff>154484</xdr:rowOff>
    </xdr:from>
    <xdr:to>
      <xdr:col>29</xdr:col>
      <xdr:colOff>560375</xdr:colOff>
      <xdr:row>49</xdr:row>
      <xdr:rowOff>52532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FC7A010-89B4-B747-9BF6-1B22646E18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238805</xdr:colOff>
      <xdr:row>51</xdr:row>
      <xdr:rowOff>141111</xdr:rowOff>
    </xdr:from>
    <xdr:to>
      <xdr:col>29</xdr:col>
      <xdr:colOff>652424</xdr:colOff>
      <xdr:row>65</xdr:row>
      <xdr:rowOff>39158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F8CEAC9-C123-6149-B7B9-3AF79F7F80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30</xdr:col>
      <xdr:colOff>171621</xdr:colOff>
      <xdr:row>13</xdr:row>
      <xdr:rowOff>137297</xdr:rowOff>
    </xdr:from>
    <xdr:to>
      <xdr:col>36</xdr:col>
      <xdr:colOff>625572</xdr:colOff>
      <xdr:row>32</xdr:row>
      <xdr:rowOff>52951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D7B035A-0321-D84C-985F-2223E35C38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948906</xdr:colOff>
      <xdr:row>63</xdr:row>
      <xdr:rowOff>114060</xdr:rowOff>
    </xdr:from>
    <xdr:to>
      <xdr:col>22</xdr:col>
      <xdr:colOff>21567</xdr:colOff>
      <xdr:row>77</xdr:row>
      <xdr:rowOff>5750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Chart 5">
              <a:extLst>
                <a:ext uri="{FF2B5EF4-FFF2-40B4-BE49-F238E27FC236}">
                  <a16:creationId xmlns:a16="http://schemas.microsoft.com/office/drawing/2014/main" id="{5B6DE6A8-ACB8-90EE-F9F4-5525FBF3A29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4156906" y="12915660"/>
              <a:ext cx="4571761" cy="273649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isn’t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690879</xdr:colOff>
      <xdr:row>13</xdr:row>
      <xdr:rowOff>116839</xdr:rowOff>
    </xdr:from>
    <xdr:to>
      <xdr:col>14</xdr:col>
      <xdr:colOff>829732</xdr:colOff>
      <xdr:row>32</xdr:row>
      <xdr:rowOff>84666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96E2351-6DCF-877F-FA00-4D21D6ABFA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2</xdr:row>
      <xdr:rowOff>0</xdr:rowOff>
    </xdr:from>
    <xdr:to>
      <xdr:col>22</xdr:col>
      <xdr:colOff>443653</xdr:colOff>
      <xdr:row>20</xdr:row>
      <xdr:rowOff>171027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63A8830-B64E-8047-A991-B5EE8C097E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48425</xdr:colOff>
      <xdr:row>17</xdr:row>
      <xdr:rowOff>145090</xdr:rowOff>
    </xdr:from>
    <xdr:to>
      <xdr:col>14</xdr:col>
      <xdr:colOff>508914</xdr:colOff>
      <xdr:row>31</xdr:row>
      <xdr:rowOff>74189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8F9B98E9-905F-F7C6-E84B-FA3A9027A3C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477925" y="3599490"/>
              <a:ext cx="4587989" cy="27738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isn’t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12</xdr:col>
      <xdr:colOff>558800</xdr:colOff>
      <xdr:row>1</xdr:row>
      <xdr:rowOff>157480</xdr:rowOff>
    </xdr:from>
    <xdr:to>
      <xdr:col>18</xdr:col>
      <xdr:colOff>193040</xdr:colOff>
      <xdr:row>15</xdr:row>
      <xdr:rowOff>55880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Chart 3">
              <a:extLst>
                <a:ext uri="{FF2B5EF4-FFF2-40B4-BE49-F238E27FC236}">
                  <a16:creationId xmlns:a16="http://schemas.microsoft.com/office/drawing/2014/main" id="{FF6DEA6E-930A-80E9-2C71-DD50D1C2C95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464800" y="360680"/>
              <a:ext cx="458724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isn’t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21681</xdr:colOff>
      <xdr:row>2</xdr:row>
      <xdr:rowOff>0</xdr:rowOff>
    </xdr:from>
    <xdr:to>
      <xdr:col>37</xdr:col>
      <xdr:colOff>447242</xdr:colOff>
      <xdr:row>15</xdr:row>
      <xdr:rowOff>53574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9CA9477-0C3C-F34F-A5D1-5F4FE6AD81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31</xdr:col>
      <xdr:colOff>16565</xdr:colOff>
      <xdr:row>33</xdr:row>
      <xdr:rowOff>196574</xdr:rowOff>
    </xdr:from>
    <xdr:to>
      <xdr:col>35</xdr:col>
      <xdr:colOff>11044</xdr:colOff>
      <xdr:row>47</xdr:row>
      <xdr:rowOff>156817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Chart 3">
              <a:extLst>
                <a:ext uri="{FF2B5EF4-FFF2-40B4-BE49-F238E27FC236}">
                  <a16:creationId xmlns:a16="http://schemas.microsoft.com/office/drawing/2014/main" id="{A3002F31-A16A-7943-D226-BE18162C0F2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0445765" y="6902174"/>
              <a:ext cx="3296479" cy="280504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isn’t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35</xdr:col>
      <xdr:colOff>16565</xdr:colOff>
      <xdr:row>34</xdr:row>
      <xdr:rowOff>19879</xdr:rowOff>
    </xdr:from>
    <xdr:to>
      <xdr:col>39</xdr:col>
      <xdr:colOff>22086</xdr:colOff>
      <xdr:row>47</xdr:row>
      <xdr:rowOff>178905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Chart 4">
              <a:extLst>
                <a:ext uri="{FF2B5EF4-FFF2-40B4-BE49-F238E27FC236}">
                  <a16:creationId xmlns:a16="http://schemas.microsoft.com/office/drawing/2014/main" id="{094C26E0-F13F-5C24-65C8-27F1CC44ADF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3747765" y="6928679"/>
              <a:ext cx="3307521" cy="280062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isn’t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39</xdr:col>
      <xdr:colOff>5521</xdr:colOff>
      <xdr:row>34</xdr:row>
      <xdr:rowOff>8834</xdr:rowOff>
    </xdr:from>
    <xdr:to>
      <xdr:col>43</xdr:col>
      <xdr:colOff>0</xdr:colOff>
      <xdr:row>47</xdr:row>
      <xdr:rowOff>167860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Chart 5">
              <a:extLst>
                <a:ext uri="{FF2B5EF4-FFF2-40B4-BE49-F238E27FC236}">
                  <a16:creationId xmlns:a16="http://schemas.microsoft.com/office/drawing/2014/main" id="{6A7EB69F-527B-283D-4D55-7C4F242A40B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7038721" y="6917634"/>
              <a:ext cx="3296479" cy="280062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isn’t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32</xdr:col>
      <xdr:colOff>0</xdr:colOff>
      <xdr:row>17</xdr:row>
      <xdr:rowOff>0</xdr:rowOff>
    </xdr:from>
    <xdr:to>
      <xdr:col>37</xdr:col>
      <xdr:colOff>425561</xdr:colOff>
      <xdr:row>30</xdr:row>
      <xdr:rowOff>53574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881AC22-824D-3140-B89A-38B0FFE41A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55</xdr:row>
      <xdr:rowOff>0</xdr:rowOff>
    </xdr:from>
    <xdr:to>
      <xdr:col>37</xdr:col>
      <xdr:colOff>425561</xdr:colOff>
      <xdr:row>68</xdr:row>
      <xdr:rowOff>53574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F7C63B27-758E-DE42-929F-1C8131A30F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21681</xdr:colOff>
      <xdr:row>2</xdr:row>
      <xdr:rowOff>0</xdr:rowOff>
    </xdr:from>
    <xdr:to>
      <xdr:col>37</xdr:col>
      <xdr:colOff>447242</xdr:colOff>
      <xdr:row>15</xdr:row>
      <xdr:rowOff>53574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D7EC3B4-CBD2-EE44-9D12-5E502A5FD1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31</xdr:col>
      <xdr:colOff>16565</xdr:colOff>
      <xdr:row>33</xdr:row>
      <xdr:rowOff>196574</xdr:rowOff>
    </xdr:from>
    <xdr:to>
      <xdr:col>35</xdr:col>
      <xdr:colOff>11044</xdr:colOff>
      <xdr:row>47</xdr:row>
      <xdr:rowOff>156817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84EFC363-999B-3048-8B70-803F495BAA2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0445765" y="6902174"/>
              <a:ext cx="3296479" cy="280504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isn’t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35</xdr:col>
      <xdr:colOff>16565</xdr:colOff>
      <xdr:row>34</xdr:row>
      <xdr:rowOff>19879</xdr:rowOff>
    </xdr:from>
    <xdr:to>
      <xdr:col>39</xdr:col>
      <xdr:colOff>22086</xdr:colOff>
      <xdr:row>47</xdr:row>
      <xdr:rowOff>178905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Chart 3">
              <a:extLst>
                <a:ext uri="{FF2B5EF4-FFF2-40B4-BE49-F238E27FC236}">
                  <a16:creationId xmlns:a16="http://schemas.microsoft.com/office/drawing/2014/main" id="{B3627E5A-69B3-C240-84D4-7CD75BD0FCD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3747765" y="6928679"/>
              <a:ext cx="3307521" cy="280062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isn’t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39</xdr:col>
      <xdr:colOff>5521</xdr:colOff>
      <xdr:row>34</xdr:row>
      <xdr:rowOff>8834</xdr:rowOff>
    </xdr:from>
    <xdr:to>
      <xdr:col>43</xdr:col>
      <xdr:colOff>0</xdr:colOff>
      <xdr:row>47</xdr:row>
      <xdr:rowOff>167860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Chart 4">
              <a:extLst>
                <a:ext uri="{FF2B5EF4-FFF2-40B4-BE49-F238E27FC236}">
                  <a16:creationId xmlns:a16="http://schemas.microsoft.com/office/drawing/2014/main" id="{6FE7DD58-4D29-E548-BB2C-5DC6C22D7AC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7038721" y="6917634"/>
              <a:ext cx="3296479" cy="280062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isn’t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32</xdr:col>
      <xdr:colOff>0</xdr:colOff>
      <xdr:row>17</xdr:row>
      <xdr:rowOff>0</xdr:rowOff>
    </xdr:from>
    <xdr:to>
      <xdr:col>37</xdr:col>
      <xdr:colOff>425561</xdr:colOff>
      <xdr:row>30</xdr:row>
      <xdr:rowOff>53574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1CBC027-5931-624A-82AC-475474AE6D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55</xdr:row>
      <xdr:rowOff>0</xdr:rowOff>
    </xdr:from>
    <xdr:to>
      <xdr:col>37</xdr:col>
      <xdr:colOff>425561</xdr:colOff>
      <xdr:row>68</xdr:row>
      <xdr:rowOff>53574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90E3231-0B26-2645-81FE-B5C3B06381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54181-0EC9-6946-8505-F33ADC899F7F}">
  <dimension ref="A1:V76"/>
  <sheetViews>
    <sheetView zoomScale="107" workbookViewId="0">
      <selection activeCell="G21" sqref="G21"/>
    </sheetView>
  </sheetViews>
  <sheetFormatPr baseColWidth="10" defaultRowHeight="16" x14ac:dyDescent="0.2"/>
  <sheetData>
    <row r="1" spans="1:22" x14ac:dyDescent="0.2">
      <c r="A1" t="s">
        <v>11</v>
      </c>
      <c r="I1" t="s">
        <v>10</v>
      </c>
    </row>
    <row r="3" spans="1:22" x14ac:dyDescent="0.2">
      <c r="B3" s="1" t="s">
        <v>0</v>
      </c>
      <c r="C3" s="1" t="s">
        <v>1</v>
      </c>
      <c r="D3" s="1" t="s">
        <v>7</v>
      </c>
      <c r="F3" s="1" t="s">
        <v>8</v>
      </c>
      <c r="J3" s="1" t="s">
        <v>0</v>
      </c>
      <c r="K3" s="1" t="s">
        <v>1</v>
      </c>
      <c r="L3" s="1" t="s">
        <v>7</v>
      </c>
      <c r="N3" s="1" t="s">
        <v>8</v>
      </c>
      <c r="S3" t="s">
        <v>13</v>
      </c>
      <c r="T3" t="s">
        <v>14</v>
      </c>
      <c r="U3" t="s">
        <v>15</v>
      </c>
      <c r="V3" t="s">
        <v>16</v>
      </c>
    </row>
    <row r="4" spans="1:22" x14ac:dyDescent="0.2">
      <c r="A4" t="s">
        <v>9</v>
      </c>
      <c r="B4">
        <v>366515</v>
      </c>
      <c r="C4" t="s">
        <v>2</v>
      </c>
      <c r="D4">
        <v>4515</v>
      </c>
      <c r="F4">
        <f>D4/D4*100</f>
        <v>100</v>
      </c>
      <c r="I4" t="s">
        <v>9</v>
      </c>
      <c r="J4">
        <v>366515</v>
      </c>
      <c r="K4" t="s">
        <v>2</v>
      </c>
      <c r="L4">
        <v>185</v>
      </c>
      <c r="N4">
        <f>L4/L4*100</f>
        <v>100</v>
      </c>
      <c r="P4">
        <f>AVERAGE(L4,L10,L16,L22,L28,L35,L42,L48,L54,L60,L66,L72)</f>
        <v>170.66666666666666</v>
      </c>
      <c r="R4" t="s">
        <v>2</v>
      </c>
      <c r="S4">
        <f>AVERAGE(N4,N10,N16,N22,N28,N35)</f>
        <v>100</v>
      </c>
      <c r="T4">
        <f>AVERAGE(N42,N48,N54,N60,N66,N72)</f>
        <v>100</v>
      </c>
      <c r="U4">
        <f>STDEV(N4,N10,N16,N22,N28,N35)</f>
        <v>0</v>
      </c>
      <c r="V4">
        <f>STDEV(N42,N48,N54,N60,N66,N72)</f>
        <v>0</v>
      </c>
    </row>
    <row r="5" spans="1:22" x14ac:dyDescent="0.2">
      <c r="C5" t="s">
        <v>3</v>
      </c>
      <c r="D5">
        <v>2128</v>
      </c>
      <c r="F5">
        <f>(D5/D4)*100</f>
        <v>47.131782945736433</v>
      </c>
      <c r="K5" t="s">
        <v>3</v>
      </c>
      <c r="L5">
        <v>97</v>
      </c>
      <c r="N5">
        <f>(L5/L4)*100</f>
        <v>52.432432432432428</v>
      </c>
      <c r="R5" t="s">
        <v>3</v>
      </c>
      <c r="S5">
        <f>AVERAGE(N5,N11,N17,N23,N29,N36)</f>
        <v>152.9520342259616</v>
      </c>
      <c r="T5">
        <f>AVERAGE(N43,N49,N55,N61,N67,N73)</f>
        <v>291.0050777088025</v>
      </c>
      <c r="U5">
        <f>STDEV(N5,N11,N17,N23,N29,N36)</f>
        <v>137.81482935639565</v>
      </c>
      <c r="V5">
        <f>STDEV(N43,N49,N55,N61,N67,N73)</f>
        <v>200.7409452533324</v>
      </c>
    </row>
    <row r="6" spans="1:22" x14ac:dyDescent="0.2">
      <c r="C6" t="s">
        <v>4</v>
      </c>
      <c r="D6">
        <v>1256</v>
      </c>
      <c r="F6">
        <f>(D6/D4)*100</f>
        <v>27.818383167220379</v>
      </c>
      <c r="K6" t="s">
        <v>4</v>
      </c>
      <c r="L6">
        <v>20</v>
      </c>
      <c r="N6">
        <f>(L6/L4)*100</f>
        <v>10.810810810810811</v>
      </c>
      <c r="R6" t="s">
        <v>4</v>
      </c>
      <c r="S6">
        <f>AVERAGE(N6,N12,N18,N24,N30,N37)</f>
        <v>53.805218557006164</v>
      </c>
      <c r="T6">
        <f>AVERAGE(N44,N50,N56,N62,N68,N74)</f>
        <v>105.73605901481447</v>
      </c>
      <c r="U6">
        <f>STDEV(N6,N12,N18,N24,N30,N37)</f>
        <v>51.634161617073865</v>
      </c>
      <c r="V6">
        <f>STDEV(N44,N50,N56,N62,N68,N74)</f>
        <v>83.206693183397164</v>
      </c>
    </row>
    <row r="7" spans="1:22" x14ac:dyDescent="0.2">
      <c r="C7" t="s">
        <v>5</v>
      </c>
      <c r="D7">
        <v>1546</v>
      </c>
      <c r="F7">
        <f>(D7/D4)*100</f>
        <v>34.241417497231453</v>
      </c>
      <c r="K7" t="s">
        <v>5</v>
      </c>
      <c r="L7">
        <v>7</v>
      </c>
      <c r="N7">
        <f>(L7/L4)*100</f>
        <v>3.7837837837837842</v>
      </c>
      <c r="R7" t="s">
        <v>5</v>
      </c>
      <c r="S7">
        <f>AVERAGE(N7,N13,N19,N25,N31,N38)</f>
        <v>27.674063315023165</v>
      </c>
      <c r="T7">
        <f>AVERAGE(N45,N51,N57,N63,N69,N75)</f>
        <v>28.51652131313698</v>
      </c>
      <c r="U7">
        <f>STDEV(N7,N13,N19,N25,N31,N38)</f>
        <v>30.663086718745788</v>
      </c>
      <c r="V7">
        <f>STDEV(N45,N51,N57,N63,N69,N75)</f>
        <v>24.151000325346608</v>
      </c>
    </row>
    <row r="8" spans="1:22" x14ac:dyDescent="0.2">
      <c r="C8" t="s">
        <v>6</v>
      </c>
      <c r="D8">
        <v>1637</v>
      </c>
      <c r="F8">
        <f>(D8/D4)*100</f>
        <v>36.256921373200441</v>
      </c>
      <c r="K8" t="s">
        <v>6</v>
      </c>
      <c r="L8">
        <v>11</v>
      </c>
      <c r="N8">
        <f>(L8/L4)*100</f>
        <v>5.9459459459459465</v>
      </c>
      <c r="R8" t="s">
        <v>6</v>
      </c>
      <c r="S8">
        <f>AVERAGE(N8,N14,N20,N26,N32,N39)</f>
        <v>17.822076083879985</v>
      </c>
      <c r="T8">
        <f>AVERAGE(N46,N52,N58,N64,N70,N76)</f>
        <v>27.656159609864034</v>
      </c>
      <c r="U8">
        <f>STDEV(N8,N14,N20,N26,N32,N39)</f>
        <v>18.852035575298743</v>
      </c>
      <c r="V8">
        <f>STDEV(N46,N52,N58,N64,N70,N76)</f>
        <v>18.527514705147098</v>
      </c>
    </row>
    <row r="10" spans="1:22" x14ac:dyDescent="0.2">
      <c r="A10" t="s">
        <v>9</v>
      </c>
      <c r="B10">
        <v>363491</v>
      </c>
      <c r="C10" t="s">
        <v>2</v>
      </c>
      <c r="D10">
        <v>11594</v>
      </c>
      <c r="F10">
        <f>D10/D10*100</f>
        <v>100</v>
      </c>
      <c r="I10" t="s">
        <v>9</v>
      </c>
      <c r="J10">
        <v>363491</v>
      </c>
      <c r="K10" t="s">
        <v>2</v>
      </c>
      <c r="L10">
        <v>116</v>
      </c>
      <c r="N10">
        <f>L10/L10*100</f>
        <v>100</v>
      </c>
    </row>
    <row r="11" spans="1:22" x14ac:dyDescent="0.2">
      <c r="C11" t="s">
        <v>3</v>
      </c>
      <c r="D11">
        <v>3182</v>
      </c>
      <c r="F11">
        <f>(D11/D10)*100</f>
        <v>27.445230291530105</v>
      </c>
      <c r="K11" t="s">
        <v>3</v>
      </c>
      <c r="L11">
        <v>150</v>
      </c>
      <c r="N11">
        <f>(L11/L10)*100</f>
        <v>129.31034482758622</v>
      </c>
    </row>
    <row r="12" spans="1:22" x14ac:dyDescent="0.2">
      <c r="C12" t="s">
        <v>4</v>
      </c>
      <c r="D12">
        <v>1568</v>
      </c>
      <c r="F12">
        <f>(D12/D10)*100</f>
        <v>13.524236674141799</v>
      </c>
      <c r="K12" t="s">
        <v>4</v>
      </c>
      <c r="L12">
        <v>56</v>
      </c>
      <c r="N12">
        <f>(L12/L10)*100</f>
        <v>48.275862068965516</v>
      </c>
    </row>
    <row r="13" spans="1:22" x14ac:dyDescent="0.2">
      <c r="C13" t="s">
        <v>5</v>
      </c>
      <c r="D13">
        <v>886</v>
      </c>
      <c r="F13">
        <f>(D13/D10)*100</f>
        <v>7.6418837329653266</v>
      </c>
      <c r="K13" t="s">
        <v>5</v>
      </c>
      <c r="L13">
        <v>32</v>
      </c>
      <c r="N13">
        <f>(L13/L10)*100</f>
        <v>27.586206896551722</v>
      </c>
    </row>
    <row r="14" spans="1:22" x14ac:dyDescent="0.2">
      <c r="C14" t="s">
        <v>6</v>
      </c>
      <c r="D14">
        <v>1597</v>
      </c>
      <c r="F14">
        <f>(D14/D10)*100</f>
        <v>13.774366051405901</v>
      </c>
      <c r="K14" t="s">
        <v>6</v>
      </c>
      <c r="L14">
        <v>57</v>
      </c>
      <c r="N14">
        <f>(L14/L10)*100</f>
        <v>49.137931034482754</v>
      </c>
    </row>
    <row r="16" spans="1:22" x14ac:dyDescent="0.2">
      <c r="A16" t="s">
        <v>9</v>
      </c>
      <c r="B16">
        <v>362903</v>
      </c>
      <c r="C16" t="s">
        <v>2</v>
      </c>
      <c r="D16">
        <v>7601</v>
      </c>
      <c r="F16">
        <f>D16/D16*100</f>
        <v>100</v>
      </c>
      <c r="I16" t="s">
        <v>9</v>
      </c>
      <c r="J16">
        <v>362903</v>
      </c>
      <c r="K16" t="s">
        <v>2</v>
      </c>
      <c r="L16">
        <v>401</v>
      </c>
      <c r="N16">
        <f>L16/L16*100</f>
        <v>100</v>
      </c>
    </row>
    <row r="17" spans="3:14" x14ac:dyDescent="0.2">
      <c r="C17" t="s">
        <v>3</v>
      </c>
      <c r="D17">
        <v>3676</v>
      </c>
      <c r="F17">
        <f>(D17/D16)*100</f>
        <v>48.36205762399684</v>
      </c>
      <c r="K17" t="s">
        <v>3</v>
      </c>
      <c r="L17">
        <v>213</v>
      </c>
      <c r="N17">
        <f>(L17/L16)*100</f>
        <v>53.117206982543642</v>
      </c>
    </row>
    <row r="18" spans="3:14" x14ac:dyDescent="0.2">
      <c r="C18" t="s">
        <v>4</v>
      </c>
      <c r="D18">
        <v>1740</v>
      </c>
      <c r="F18">
        <f>(D18/D16)*100</f>
        <v>22.891724773056175</v>
      </c>
      <c r="K18" t="s">
        <v>4</v>
      </c>
      <c r="L18">
        <v>93</v>
      </c>
      <c r="N18">
        <f>(L18/L16)*100</f>
        <v>23.192019950124688</v>
      </c>
    </row>
    <row r="19" spans="3:14" x14ac:dyDescent="0.2">
      <c r="C19" t="s">
        <v>5</v>
      </c>
      <c r="D19">
        <v>1377</v>
      </c>
      <c r="F19">
        <f>(D19/D16)*100</f>
        <v>18.116037363504802</v>
      </c>
      <c r="K19" t="s">
        <v>5</v>
      </c>
      <c r="L19">
        <v>47</v>
      </c>
      <c r="N19">
        <f>(L19/L16)*100</f>
        <v>11.720698254364089</v>
      </c>
    </row>
    <row r="20" spans="3:14" x14ac:dyDescent="0.2">
      <c r="C20" t="s">
        <v>6</v>
      </c>
      <c r="D20">
        <v>2951</v>
      </c>
      <c r="F20">
        <f>(D20/D16)*100</f>
        <v>38.823838968556771</v>
      </c>
      <c r="K20" t="s">
        <v>6</v>
      </c>
      <c r="L20">
        <v>16</v>
      </c>
      <c r="N20">
        <f>(L20/L16)*100</f>
        <v>3.9900249376558601</v>
      </c>
    </row>
    <row r="22" spans="3:14" x14ac:dyDescent="0.2">
      <c r="I22" t="s">
        <v>9</v>
      </c>
      <c r="J22">
        <v>363493</v>
      </c>
      <c r="K22" t="s">
        <v>2</v>
      </c>
      <c r="L22">
        <v>73</v>
      </c>
      <c r="N22">
        <f>L22/L22*100</f>
        <v>100</v>
      </c>
    </row>
    <row r="23" spans="3:14" x14ac:dyDescent="0.2">
      <c r="K23" t="s">
        <v>3</v>
      </c>
      <c r="L23">
        <v>252</v>
      </c>
      <c r="N23">
        <f>(L23/L22)*100</f>
        <v>345.20547945205482</v>
      </c>
    </row>
    <row r="24" spans="3:14" x14ac:dyDescent="0.2">
      <c r="K24" t="s">
        <v>4</v>
      </c>
      <c r="L24">
        <v>97</v>
      </c>
      <c r="N24">
        <f>(L24/L22)*100</f>
        <v>132.87671232876713</v>
      </c>
    </row>
    <row r="25" spans="3:14" x14ac:dyDescent="0.2">
      <c r="K25" t="s">
        <v>5</v>
      </c>
      <c r="L25">
        <v>22</v>
      </c>
      <c r="N25">
        <f>(L25/L22)*100</f>
        <v>30.136986301369863</v>
      </c>
    </row>
    <row r="26" spans="3:14" x14ac:dyDescent="0.2">
      <c r="K26" t="s">
        <v>6</v>
      </c>
      <c r="L26">
        <v>5</v>
      </c>
      <c r="N26">
        <f>(L26/L22)*100</f>
        <v>6.8493150684931505</v>
      </c>
    </row>
    <row r="28" spans="3:14" x14ac:dyDescent="0.2">
      <c r="I28" t="s">
        <v>9</v>
      </c>
      <c r="J28">
        <v>364545</v>
      </c>
      <c r="K28" t="s">
        <v>2</v>
      </c>
      <c r="L28">
        <v>87</v>
      </c>
      <c r="N28">
        <f>L28/L28*100</f>
        <v>100</v>
      </c>
    </row>
    <row r="29" spans="3:14" x14ac:dyDescent="0.2">
      <c r="K29" t="s">
        <v>3</v>
      </c>
      <c r="L29">
        <v>265</v>
      </c>
      <c r="N29">
        <f>(L29/L28)*100</f>
        <v>304.59770114942529</v>
      </c>
    </row>
    <row r="30" spans="3:14" x14ac:dyDescent="0.2">
      <c r="K30" t="s">
        <v>4</v>
      </c>
      <c r="L30">
        <v>87</v>
      </c>
      <c r="N30">
        <f>(L30/L28)*100</f>
        <v>100</v>
      </c>
    </row>
    <row r="31" spans="3:14" x14ac:dyDescent="0.2">
      <c r="K31" t="s">
        <v>5</v>
      </c>
      <c r="L31">
        <v>75</v>
      </c>
      <c r="N31">
        <f>(L31/L28)*100</f>
        <v>86.206896551724128</v>
      </c>
    </row>
    <row r="32" spans="3:14" x14ac:dyDescent="0.2">
      <c r="K32" t="s">
        <v>6</v>
      </c>
      <c r="L32">
        <v>29</v>
      </c>
      <c r="N32">
        <f>(L32/L28)*100</f>
        <v>33.333333333333329</v>
      </c>
    </row>
    <row r="35" spans="9:14" x14ac:dyDescent="0.2">
      <c r="I35" t="s">
        <v>9</v>
      </c>
      <c r="J35">
        <v>363492</v>
      </c>
      <c r="K35" t="s">
        <v>2</v>
      </c>
      <c r="L35">
        <v>469</v>
      </c>
      <c r="N35">
        <f>L35/L35*100</f>
        <v>100</v>
      </c>
    </row>
    <row r="36" spans="9:14" x14ac:dyDescent="0.2">
      <c r="K36" t="s">
        <v>3</v>
      </c>
      <c r="L36">
        <v>155</v>
      </c>
      <c r="N36">
        <f>(L36/L35)*100</f>
        <v>33.049040511727078</v>
      </c>
    </row>
    <row r="37" spans="9:14" x14ac:dyDescent="0.2">
      <c r="K37" t="s">
        <v>4</v>
      </c>
      <c r="L37">
        <v>36</v>
      </c>
      <c r="N37">
        <f>(L37/L35)*100</f>
        <v>7.6759061833688706</v>
      </c>
    </row>
    <row r="38" spans="9:14" x14ac:dyDescent="0.2">
      <c r="K38" t="s">
        <v>5</v>
      </c>
      <c r="L38">
        <v>31</v>
      </c>
      <c r="N38">
        <f>(L38/L35)*100</f>
        <v>6.6098081023454158</v>
      </c>
    </row>
    <row r="39" spans="9:14" x14ac:dyDescent="0.2">
      <c r="K39" t="s">
        <v>6</v>
      </c>
      <c r="L39">
        <v>36</v>
      </c>
      <c r="N39">
        <f>(L39/L35)*100</f>
        <v>7.6759061833688706</v>
      </c>
    </row>
    <row r="42" spans="9:14" x14ac:dyDescent="0.2">
      <c r="I42" t="s">
        <v>12</v>
      </c>
      <c r="J42">
        <v>361273</v>
      </c>
      <c r="K42" t="s">
        <v>2</v>
      </c>
      <c r="L42">
        <v>85</v>
      </c>
      <c r="N42">
        <f>L42/L42*100</f>
        <v>100</v>
      </c>
    </row>
    <row r="43" spans="9:14" x14ac:dyDescent="0.2">
      <c r="K43" t="s">
        <v>3</v>
      </c>
      <c r="L43">
        <v>83</v>
      </c>
      <c r="N43">
        <f>(L43/L42)*100</f>
        <v>97.647058823529406</v>
      </c>
    </row>
    <row r="44" spans="9:14" x14ac:dyDescent="0.2">
      <c r="K44" t="s">
        <v>4</v>
      </c>
      <c r="L44">
        <v>54</v>
      </c>
      <c r="N44">
        <f>(L44/L42)*100</f>
        <v>63.529411764705877</v>
      </c>
    </row>
    <row r="45" spans="9:14" x14ac:dyDescent="0.2">
      <c r="K45" t="s">
        <v>5</v>
      </c>
      <c r="L45">
        <v>10</v>
      </c>
      <c r="N45">
        <f>(L45/L42)*100</f>
        <v>11.76470588235294</v>
      </c>
    </row>
    <row r="46" spans="9:14" x14ac:dyDescent="0.2">
      <c r="K46" t="s">
        <v>6</v>
      </c>
      <c r="L46">
        <v>16</v>
      </c>
      <c r="N46">
        <f>(L46/L42)*100</f>
        <v>18.823529411764707</v>
      </c>
    </row>
    <row r="48" spans="9:14" x14ac:dyDescent="0.2">
      <c r="I48" t="s">
        <v>12</v>
      </c>
      <c r="J48">
        <v>367077</v>
      </c>
      <c r="K48" t="s">
        <v>2</v>
      </c>
      <c r="L48">
        <v>49</v>
      </c>
      <c r="N48">
        <f>L48/L48*100</f>
        <v>100</v>
      </c>
    </row>
    <row r="49" spans="9:14" x14ac:dyDescent="0.2">
      <c r="K49" t="s">
        <v>3</v>
      </c>
      <c r="L49">
        <v>248</v>
      </c>
      <c r="N49">
        <f>(L49/L48)*100</f>
        <v>506.12244897959187</v>
      </c>
    </row>
    <row r="50" spans="9:14" x14ac:dyDescent="0.2">
      <c r="K50" t="s">
        <v>4</v>
      </c>
      <c r="L50">
        <v>61</v>
      </c>
      <c r="N50">
        <f>(L50/L48)*100</f>
        <v>124.48979591836735</v>
      </c>
    </row>
    <row r="51" spans="9:14" x14ac:dyDescent="0.2">
      <c r="K51" t="s">
        <v>5</v>
      </c>
      <c r="L51">
        <v>33</v>
      </c>
      <c r="N51">
        <f>(L51/L48)*100</f>
        <v>67.346938775510196</v>
      </c>
    </row>
    <row r="52" spans="9:14" x14ac:dyDescent="0.2">
      <c r="K52" t="s">
        <v>6</v>
      </c>
      <c r="L52">
        <v>14</v>
      </c>
      <c r="N52">
        <f>(L52/L48)*100</f>
        <v>28.571428571428569</v>
      </c>
    </row>
    <row r="54" spans="9:14" x14ac:dyDescent="0.2">
      <c r="I54" t="s">
        <v>12</v>
      </c>
      <c r="J54">
        <v>367074</v>
      </c>
      <c r="K54" t="s">
        <v>2</v>
      </c>
      <c r="L54">
        <v>32</v>
      </c>
      <c r="N54">
        <f>L54/L54*100</f>
        <v>100</v>
      </c>
    </row>
    <row r="55" spans="9:14" x14ac:dyDescent="0.2">
      <c r="K55" t="s">
        <v>3</v>
      </c>
      <c r="L55">
        <v>108</v>
      </c>
      <c r="N55">
        <f>(L55/L54)*100</f>
        <v>337.5</v>
      </c>
    </row>
    <row r="56" spans="9:14" x14ac:dyDescent="0.2">
      <c r="K56" t="s">
        <v>4</v>
      </c>
      <c r="L56">
        <v>74</v>
      </c>
      <c r="N56">
        <f>(L56/L54)*100</f>
        <v>231.25</v>
      </c>
    </row>
    <row r="57" spans="9:14" x14ac:dyDescent="0.2">
      <c r="K57" t="s">
        <v>5</v>
      </c>
      <c r="L57">
        <v>14</v>
      </c>
      <c r="N57">
        <f>(L57/L54)*100</f>
        <v>43.75</v>
      </c>
    </row>
    <row r="58" spans="9:14" x14ac:dyDescent="0.2">
      <c r="K58" t="s">
        <v>6</v>
      </c>
      <c r="L58">
        <v>17</v>
      </c>
      <c r="N58">
        <f>(L58/L54)*100</f>
        <v>53.125</v>
      </c>
    </row>
    <row r="60" spans="9:14" x14ac:dyDescent="0.2">
      <c r="I60" t="s">
        <v>12</v>
      </c>
      <c r="J60">
        <v>367078</v>
      </c>
      <c r="K60" t="s">
        <v>2</v>
      </c>
      <c r="L60">
        <v>197</v>
      </c>
      <c r="N60">
        <f>L60/L60*100</f>
        <v>100</v>
      </c>
    </row>
    <row r="61" spans="9:14" x14ac:dyDescent="0.2">
      <c r="K61" t="s">
        <v>3</v>
      </c>
      <c r="L61">
        <v>267</v>
      </c>
      <c r="N61">
        <f>(L61/L60)*100</f>
        <v>135.53299492385787</v>
      </c>
    </row>
    <row r="62" spans="9:14" x14ac:dyDescent="0.2">
      <c r="K62" t="s">
        <v>4</v>
      </c>
      <c r="L62">
        <v>81</v>
      </c>
      <c r="N62">
        <f>(L62/L60)*100</f>
        <v>41.116751269035532</v>
      </c>
    </row>
    <row r="63" spans="9:14" x14ac:dyDescent="0.2">
      <c r="K63" t="s">
        <v>5</v>
      </c>
      <c r="L63">
        <v>26</v>
      </c>
      <c r="N63">
        <f>(L63/L60)*100</f>
        <v>13.197969543147209</v>
      </c>
    </row>
    <row r="64" spans="9:14" x14ac:dyDescent="0.2">
      <c r="K64" t="s">
        <v>6</v>
      </c>
      <c r="L64">
        <v>38</v>
      </c>
      <c r="N64">
        <f>(L64/L60)*100</f>
        <v>19.289340101522843</v>
      </c>
    </row>
    <row r="66" spans="9:14" x14ac:dyDescent="0.2">
      <c r="I66" t="s">
        <v>12</v>
      </c>
      <c r="J66">
        <v>367073</v>
      </c>
      <c r="K66" t="s">
        <v>2</v>
      </c>
      <c r="L66">
        <v>25</v>
      </c>
      <c r="N66">
        <f>L66/L66*100</f>
        <v>100</v>
      </c>
    </row>
    <row r="67" spans="9:14" x14ac:dyDescent="0.2">
      <c r="K67" t="s">
        <v>3</v>
      </c>
      <c r="L67">
        <v>136</v>
      </c>
      <c r="N67">
        <f>(L67/L66)*100</f>
        <v>544</v>
      </c>
    </row>
    <row r="68" spans="9:14" x14ac:dyDescent="0.2">
      <c r="K68" t="s">
        <v>4</v>
      </c>
      <c r="L68">
        <v>41</v>
      </c>
      <c r="N68">
        <f>(L68/L66)*100</f>
        <v>164</v>
      </c>
    </row>
    <row r="69" spans="9:14" x14ac:dyDescent="0.2">
      <c r="K69" t="s">
        <v>5</v>
      </c>
      <c r="L69">
        <v>8</v>
      </c>
      <c r="N69">
        <f>(L69/L66)*100</f>
        <v>32</v>
      </c>
    </row>
    <row r="70" spans="9:14" x14ac:dyDescent="0.2">
      <c r="K70" t="s">
        <v>6</v>
      </c>
      <c r="L70">
        <v>11</v>
      </c>
      <c r="N70">
        <f>(L70/L66)*100</f>
        <v>44</v>
      </c>
    </row>
    <row r="72" spans="9:14" x14ac:dyDescent="0.2">
      <c r="I72" t="s">
        <v>12</v>
      </c>
      <c r="J72">
        <v>367080</v>
      </c>
      <c r="K72" t="s">
        <v>2</v>
      </c>
      <c r="L72">
        <v>329</v>
      </c>
      <c r="N72">
        <f>L72/L72*100</f>
        <v>100</v>
      </c>
    </row>
    <row r="73" spans="9:14" x14ac:dyDescent="0.2">
      <c r="K73" t="s">
        <v>3</v>
      </c>
      <c r="L73">
        <v>412</v>
      </c>
      <c r="N73">
        <f>(L73/L72)*100</f>
        <v>125.22796352583588</v>
      </c>
    </row>
    <row r="74" spans="9:14" x14ac:dyDescent="0.2">
      <c r="K74" t="s">
        <v>4</v>
      </c>
      <c r="L74">
        <v>33</v>
      </c>
      <c r="N74">
        <f>(L74/L72)*100</f>
        <v>10.030395136778116</v>
      </c>
    </row>
    <row r="75" spans="9:14" x14ac:dyDescent="0.2">
      <c r="K75" t="s">
        <v>5</v>
      </c>
      <c r="L75">
        <v>10</v>
      </c>
      <c r="N75">
        <f>(L75/L72)*100</f>
        <v>3.0395136778115504</v>
      </c>
    </row>
    <row r="76" spans="9:14" x14ac:dyDescent="0.2">
      <c r="K76" t="s">
        <v>6</v>
      </c>
      <c r="L76">
        <v>7</v>
      </c>
      <c r="N76">
        <f>(L76/L72)*100</f>
        <v>2.1276595744680851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27663-FE50-ED46-9A7A-8D0E1AAD876F}">
  <dimension ref="A1:X90"/>
  <sheetViews>
    <sheetView topLeftCell="G1" workbookViewId="0">
      <selection activeCell="R3" sqref="R3:X8"/>
    </sheetView>
  </sheetViews>
  <sheetFormatPr baseColWidth="10" defaultRowHeight="16" x14ac:dyDescent="0.2"/>
  <cols>
    <col min="17" max="17" width="14.83203125" bestFit="1" customWidth="1"/>
    <col min="18" max="18" width="14" bestFit="1" customWidth="1"/>
  </cols>
  <sheetData>
    <row r="1" spans="1:24" x14ac:dyDescent="0.2">
      <c r="A1" t="s">
        <v>11</v>
      </c>
      <c r="I1" t="s">
        <v>10</v>
      </c>
    </row>
    <row r="3" spans="1:24" x14ac:dyDescent="0.2">
      <c r="B3" s="1" t="s">
        <v>0</v>
      </c>
      <c r="C3" s="1" t="s">
        <v>1</v>
      </c>
      <c r="D3" s="1" t="s">
        <v>7</v>
      </c>
      <c r="F3" s="1" t="s">
        <v>8</v>
      </c>
      <c r="J3" s="1" t="s">
        <v>0</v>
      </c>
      <c r="K3" s="1" t="s">
        <v>1</v>
      </c>
      <c r="L3" s="1" t="s">
        <v>7</v>
      </c>
      <c r="N3" s="1" t="s">
        <v>8</v>
      </c>
      <c r="R3" s="1" t="s">
        <v>21</v>
      </c>
      <c r="S3" t="s">
        <v>9</v>
      </c>
      <c r="T3" t="s">
        <v>12</v>
      </c>
      <c r="U3" t="s">
        <v>20</v>
      </c>
      <c r="V3" t="s">
        <v>15</v>
      </c>
      <c r="W3" t="s">
        <v>16</v>
      </c>
      <c r="X3" t="s">
        <v>18</v>
      </c>
    </row>
    <row r="4" spans="1:24" x14ac:dyDescent="0.2">
      <c r="A4" t="s">
        <v>9</v>
      </c>
      <c r="B4">
        <v>366515</v>
      </c>
      <c r="C4" t="s">
        <v>2</v>
      </c>
      <c r="F4" t="e">
        <f>D4/D4*100</f>
        <v>#DIV/0!</v>
      </c>
      <c r="I4" t="s">
        <v>9</v>
      </c>
      <c r="J4">
        <v>366515</v>
      </c>
      <c r="K4" t="s">
        <v>2</v>
      </c>
      <c r="L4">
        <v>122</v>
      </c>
      <c r="N4">
        <f>L4/L4*100</f>
        <v>100</v>
      </c>
      <c r="P4" t="e">
        <f>AVERAGE(L4,L10,L16,L22,L28,L35,L42,L66,L54,#REF!,#REF!,L60)</f>
        <v>#REF!</v>
      </c>
      <c r="R4" t="s">
        <v>2</v>
      </c>
      <c r="S4">
        <f>AVERAGE(N4,N10,N16,N22,N28,N35)</f>
        <v>100</v>
      </c>
      <c r="T4">
        <f>AVERAGE(N42,N48,N54,N60,N66,N72)</f>
        <v>100</v>
      </c>
      <c r="U4">
        <f>AVERAGE(N80,N86)</f>
        <v>100</v>
      </c>
      <c r="V4">
        <f>STDEV(N4,N10,N16,N22,N28,N35)</f>
        <v>0</v>
      </c>
      <c r="W4">
        <f>STDEV(N42,N48,N54,N60,N66,N72)</f>
        <v>0</v>
      </c>
      <c r="X4">
        <f>STDEV(N80,N86)</f>
        <v>0</v>
      </c>
    </row>
    <row r="5" spans="1:24" x14ac:dyDescent="0.2">
      <c r="C5" t="s">
        <v>3</v>
      </c>
      <c r="F5" t="e">
        <f>(D5/D4)*100</f>
        <v>#DIV/0!</v>
      </c>
      <c r="K5" t="s">
        <v>3</v>
      </c>
      <c r="L5">
        <v>30</v>
      </c>
      <c r="N5">
        <f>(L5/L4)*100</f>
        <v>24.590163934426229</v>
      </c>
      <c r="R5" t="s">
        <v>3</v>
      </c>
      <c r="S5">
        <f>AVERAGE(N5,N11,N17,N23,N29,N36)</f>
        <v>135.85912003526821</v>
      </c>
      <c r="T5">
        <f>AVERAGE(N43,N49,N55,N61,N67,N73)</f>
        <v>272.52001601647828</v>
      </c>
      <c r="U5">
        <f>AVERAGE(N81,N87)</f>
        <v>178.96582866023985</v>
      </c>
      <c r="V5">
        <f>STDEV(N5,N11,N17,N23,N29,N36)</f>
        <v>92.791573967116463</v>
      </c>
      <c r="W5">
        <f>STDEV(N43,N49,N55,N61,N67,N73)</f>
        <v>112.80317273097579</v>
      </c>
      <c r="X5">
        <f>STDEV(N81,N87)</f>
        <v>43.329652506455588</v>
      </c>
    </row>
    <row r="6" spans="1:24" x14ac:dyDescent="0.2">
      <c r="C6" t="s">
        <v>4</v>
      </c>
      <c r="F6" t="e">
        <f>(D6/D4)*100</f>
        <v>#DIV/0!</v>
      </c>
      <c r="K6" t="s">
        <v>4</v>
      </c>
      <c r="L6">
        <v>39</v>
      </c>
      <c r="N6">
        <f>(L6/L4)*100</f>
        <v>31.967213114754102</v>
      </c>
      <c r="R6" t="s">
        <v>4</v>
      </c>
      <c r="S6">
        <f>AVERAGE(N6,N12,N18,N24,N30,N37)</f>
        <v>54.348263541895022</v>
      </c>
      <c r="T6">
        <f>AVERAGE(N44,N50,N56,N62,N68,N74)</f>
        <v>86.632825213308706</v>
      </c>
      <c r="U6">
        <f>AVERAGE(N82,N88)</f>
        <v>150.89576376199778</v>
      </c>
      <c r="V6">
        <f>STDEV(N6,N12,N18,N24,N30,N37)</f>
        <v>32.461979625297872</v>
      </c>
      <c r="W6">
        <f>STDEV(N44,N50,N56,N62,N68,N74)</f>
        <v>50.7230332972537</v>
      </c>
      <c r="X6">
        <f>STDEV(N82,N88)</f>
        <v>1.529666235318391</v>
      </c>
    </row>
    <row r="7" spans="1:24" x14ac:dyDescent="0.2">
      <c r="C7" t="s">
        <v>5</v>
      </c>
      <c r="F7" t="e">
        <f>(D7/D4)*100</f>
        <v>#DIV/0!</v>
      </c>
      <c r="K7" t="s">
        <v>5</v>
      </c>
      <c r="L7">
        <v>22</v>
      </c>
      <c r="N7">
        <f>(L7/L4)*100</f>
        <v>18.032786885245901</v>
      </c>
      <c r="R7" t="s">
        <v>5</v>
      </c>
      <c r="S7">
        <f>AVERAGE(N7,N13,N19,N25,N31,N38)</f>
        <v>27.402375146696205</v>
      </c>
      <c r="T7">
        <f>AVERAGE(N45,N51,N57,N63,N69,N75)</f>
        <v>60.842632374177185</v>
      </c>
      <c r="U7">
        <f>AVERAGE(N83,N89)</f>
        <v>102.55497448175917</v>
      </c>
      <c r="V7">
        <f>STDEV(N7,N13,N19,N25,N31,N38)</f>
        <v>23.301179076535064</v>
      </c>
      <c r="W7">
        <f>STDEV(N45,N51,N57,N63,N69,N75)</f>
        <v>24.132070761500906</v>
      </c>
      <c r="X7">
        <f>STDEV(N83,N89)</f>
        <v>46.723135368302721</v>
      </c>
    </row>
    <row r="8" spans="1:24" x14ac:dyDescent="0.2">
      <c r="C8" t="s">
        <v>6</v>
      </c>
      <c r="F8" t="e">
        <f>(D8/D4)*100</f>
        <v>#DIV/0!</v>
      </c>
      <c r="K8" t="s">
        <v>6</v>
      </c>
      <c r="L8">
        <v>7</v>
      </c>
      <c r="N8">
        <f>(L8/L4)*100</f>
        <v>5.7377049180327866</v>
      </c>
      <c r="R8" t="s">
        <v>6</v>
      </c>
      <c r="S8">
        <f>AVERAGE(N8,N14,N20,N26,N32,N39)</f>
        <v>19.983074491168381</v>
      </c>
      <c r="T8">
        <f>AVERAGE(N46,N52,N58,N64,N70,N76)</f>
        <v>43.09411811328085</v>
      </c>
      <c r="U8">
        <f>AVERAGE(N84,N90)</f>
        <v>62.17209585617374</v>
      </c>
      <c r="V8">
        <f>STDEV(N8,N14,N20,N26,N32,N39)</f>
        <v>16.411693343929969</v>
      </c>
      <c r="W8">
        <f>STDEV(N46,N52,N58,N64,N70,N76)</f>
        <v>10.703407112442829</v>
      </c>
      <c r="X8">
        <f>STDEV(N84,N90)</f>
        <v>32.722976533014887</v>
      </c>
    </row>
    <row r="10" spans="1:24" x14ac:dyDescent="0.2">
      <c r="A10" t="s">
        <v>9</v>
      </c>
      <c r="B10">
        <v>363491</v>
      </c>
      <c r="C10" t="s">
        <v>2</v>
      </c>
      <c r="D10">
        <v>2218</v>
      </c>
      <c r="F10">
        <f>D10/D10*100</f>
        <v>100</v>
      </c>
      <c r="I10" t="s">
        <v>9</v>
      </c>
      <c r="J10">
        <v>363491</v>
      </c>
      <c r="K10" t="s">
        <v>2</v>
      </c>
      <c r="L10">
        <v>186</v>
      </c>
      <c r="N10">
        <f>L10/L10*100</f>
        <v>100</v>
      </c>
    </row>
    <row r="11" spans="1:24" x14ac:dyDescent="0.2">
      <c r="C11" t="s">
        <v>3</v>
      </c>
      <c r="D11">
        <v>4549</v>
      </c>
      <c r="F11">
        <f>(D11/D10)*100</f>
        <v>205.09467989179439</v>
      </c>
      <c r="K11" t="s">
        <v>3</v>
      </c>
      <c r="L11">
        <v>248</v>
      </c>
      <c r="N11">
        <f>(L11/L10)*100</f>
        <v>133.33333333333331</v>
      </c>
      <c r="Q11" t="s">
        <v>19</v>
      </c>
      <c r="R11">
        <f>AVERAGE(L4,L10,L16,L28,L35,L42,L48,L54,L60,L66,L72,L80,L86)</f>
        <v>173.61538461538461</v>
      </c>
    </row>
    <row r="12" spans="1:24" x14ac:dyDescent="0.2">
      <c r="C12" t="s">
        <v>4</v>
      </c>
      <c r="D12">
        <v>860</v>
      </c>
      <c r="F12">
        <f>(D12/D10)*100</f>
        <v>38.773669972948603</v>
      </c>
      <c r="K12" t="s">
        <v>4</v>
      </c>
      <c r="L12">
        <v>85</v>
      </c>
      <c r="N12">
        <f>(L12/L10)*100</f>
        <v>45.698924731182792</v>
      </c>
    </row>
    <row r="13" spans="1:24" x14ac:dyDescent="0.2">
      <c r="C13" t="s">
        <v>5</v>
      </c>
      <c r="D13">
        <v>597</v>
      </c>
      <c r="F13">
        <f>(D13/D10)*100</f>
        <v>26.916140667267808</v>
      </c>
      <c r="K13" t="s">
        <v>5</v>
      </c>
      <c r="L13">
        <v>28</v>
      </c>
      <c r="N13">
        <f>(L13/L10)*100</f>
        <v>15.053763440860216</v>
      </c>
    </row>
    <row r="14" spans="1:24" x14ac:dyDescent="0.2">
      <c r="C14" t="s">
        <v>6</v>
      </c>
      <c r="D14">
        <v>2095</v>
      </c>
      <c r="F14">
        <f>(D14/D10)*100</f>
        <v>94.454463480613157</v>
      </c>
      <c r="K14" t="s">
        <v>6</v>
      </c>
      <c r="L14">
        <v>14</v>
      </c>
      <c r="N14">
        <f>(L14/L10)*100</f>
        <v>7.5268817204301079</v>
      </c>
    </row>
    <row r="16" spans="1:24" x14ac:dyDescent="0.2">
      <c r="A16" t="s">
        <v>9</v>
      </c>
      <c r="B16">
        <v>362903</v>
      </c>
      <c r="C16" t="s">
        <v>2</v>
      </c>
      <c r="F16" t="e">
        <f>D16/D16*100</f>
        <v>#DIV/0!</v>
      </c>
      <c r="I16" t="s">
        <v>9</v>
      </c>
      <c r="J16">
        <v>362903</v>
      </c>
      <c r="K16" t="s">
        <v>2</v>
      </c>
      <c r="L16">
        <v>84</v>
      </c>
      <c r="N16">
        <f>L16/L16*100</f>
        <v>100</v>
      </c>
    </row>
    <row r="17" spans="1:14" x14ac:dyDescent="0.2">
      <c r="C17" t="s">
        <v>3</v>
      </c>
      <c r="F17" t="e">
        <f>(D17/D16)*100</f>
        <v>#DIV/0!</v>
      </c>
      <c r="K17" t="s">
        <v>3</v>
      </c>
      <c r="L17">
        <v>163</v>
      </c>
      <c r="N17">
        <f>(L17/L16)*100</f>
        <v>194.04761904761904</v>
      </c>
    </row>
    <row r="18" spans="1:14" x14ac:dyDescent="0.2">
      <c r="C18" t="s">
        <v>4</v>
      </c>
      <c r="F18" t="e">
        <f>(D18/D16)*100</f>
        <v>#DIV/0!</v>
      </c>
      <c r="K18" t="s">
        <v>4</v>
      </c>
      <c r="L18">
        <v>54</v>
      </c>
      <c r="N18">
        <f>(L18/L16)*100</f>
        <v>64.285714285714292</v>
      </c>
    </row>
    <row r="19" spans="1:14" x14ac:dyDescent="0.2">
      <c r="C19" t="s">
        <v>5</v>
      </c>
      <c r="F19" t="e">
        <f>(D19/D16)*100</f>
        <v>#DIV/0!</v>
      </c>
      <c r="K19" t="s">
        <v>5</v>
      </c>
      <c r="L19">
        <v>24</v>
      </c>
      <c r="N19">
        <f>(L19/L16)*100</f>
        <v>28.571428571428569</v>
      </c>
    </row>
    <row r="20" spans="1:14" x14ac:dyDescent="0.2">
      <c r="C20" t="s">
        <v>6</v>
      </c>
      <c r="F20" t="e">
        <f>(D20/D16)*100</f>
        <v>#DIV/0!</v>
      </c>
      <c r="K20" t="s">
        <v>6</v>
      </c>
      <c r="L20">
        <v>32</v>
      </c>
      <c r="N20">
        <f>(L20/L16)*100</f>
        <v>38.095238095238095</v>
      </c>
    </row>
    <row r="22" spans="1:14" x14ac:dyDescent="0.2">
      <c r="A22" t="s">
        <v>9</v>
      </c>
      <c r="B22">
        <v>363493</v>
      </c>
      <c r="C22" t="s">
        <v>2</v>
      </c>
      <c r="D22">
        <v>3781</v>
      </c>
      <c r="F22">
        <f>D22/D22*100</f>
        <v>100</v>
      </c>
      <c r="I22" t="s">
        <v>9</v>
      </c>
      <c r="J22">
        <v>363493</v>
      </c>
      <c r="K22" t="s">
        <v>2</v>
      </c>
      <c r="L22">
        <v>679</v>
      </c>
      <c r="N22">
        <f>L22/L22*100</f>
        <v>100</v>
      </c>
    </row>
    <row r="23" spans="1:14" x14ac:dyDescent="0.2">
      <c r="C23" t="s">
        <v>3</v>
      </c>
      <c r="D23">
        <v>820</v>
      </c>
      <c r="F23">
        <f>(D23/D22)*100</f>
        <v>21.687384289870405</v>
      </c>
      <c r="K23" t="s">
        <v>3</v>
      </c>
      <c r="L23">
        <v>182</v>
      </c>
      <c r="N23">
        <f>(L23/L22)*100</f>
        <v>26.804123711340207</v>
      </c>
    </row>
    <row r="24" spans="1:14" x14ac:dyDescent="0.2">
      <c r="C24" t="s">
        <v>4</v>
      </c>
      <c r="D24">
        <v>591</v>
      </c>
      <c r="F24">
        <f>(D24/D22)*100</f>
        <v>15.630785506479766</v>
      </c>
      <c r="K24" t="s">
        <v>4</v>
      </c>
      <c r="L24">
        <v>60</v>
      </c>
      <c r="N24">
        <f>(L24/L22)*100</f>
        <v>8.8365243004418268</v>
      </c>
    </row>
    <row r="25" spans="1:14" x14ac:dyDescent="0.2">
      <c r="C25" t="s">
        <v>5</v>
      </c>
      <c r="D25">
        <v>692</v>
      </c>
      <c r="F25">
        <f>(D25/D22)*100</f>
        <v>18.302036498280877</v>
      </c>
      <c r="K25" t="s">
        <v>5</v>
      </c>
      <c r="L25">
        <v>43</v>
      </c>
      <c r="N25">
        <f>(L25/L22)*100</f>
        <v>6.3328424153166418</v>
      </c>
    </row>
    <row r="26" spans="1:14" x14ac:dyDescent="0.2">
      <c r="C26" t="s">
        <v>6</v>
      </c>
      <c r="D26">
        <v>2707</v>
      </c>
      <c r="F26">
        <f>(D26/D22)*100</f>
        <v>71.594816186194137</v>
      </c>
      <c r="K26" t="s">
        <v>6</v>
      </c>
      <c r="L26">
        <v>93</v>
      </c>
      <c r="N26">
        <f>(L26/L22)*100</f>
        <v>13.696612665684832</v>
      </c>
    </row>
    <row r="28" spans="1:14" x14ac:dyDescent="0.2">
      <c r="A28" t="s">
        <v>9</v>
      </c>
      <c r="B28">
        <v>364545</v>
      </c>
      <c r="C28" t="s">
        <v>2</v>
      </c>
      <c r="D28">
        <v>1591</v>
      </c>
      <c r="F28">
        <f>D28/D28*100</f>
        <v>100</v>
      </c>
      <c r="I28" t="s">
        <v>9</v>
      </c>
      <c r="J28">
        <v>364545</v>
      </c>
      <c r="K28" t="s">
        <v>2</v>
      </c>
      <c r="L28">
        <v>159</v>
      </c>
      <c r="N28">
        <f>L28/L28*100</f>
        <v>100</v>
      </c>
    </row>
    <row r="29" spans="1:14" x14ac:dyDescent="0.2">
      <c r="C29" t="s">
        <v>3</v>
      </c>
      <c r="D29">
        <v>3030</v>
      </c>
      <c r="F29">
        <f>(D29/D28)*100</f>
        <v>190.44626021370209</v>
      </c>
      <c r="K29" t="s">
        <v>3</v>
      </c>
      <c r="L29">
        <v>395</v>
      </c>
      <c r="N29">
        <f>(L29/L28)*100</f>
        <v>248.42767295597486</v>
      </c>
    </row>
    <row r="30" spans="1:14" x14ac:dyDescent="0.2">
      <c r="C30" t="s">
        <v>4</v>
      </c>
      <c r="D30">
        <v>1279</v>
      </c>
      <c r="F30">
        <f>(D30/D28)*100</f>
        <v>80.389692017598989</v>
      </c>
      <c r="K30" t="s">
        <v>4</v>
      </c>
      <c r="L30">
        <v>159</v>
      </c>
      <c r="N30">
        <f>(L30/L28)*100</f>
        <v>100</v>
      </c>
    </row>
    <row r="31" spans="1:14" x14ac:dyDescent="0.2">
      <c r="C31" t="s">
        <v>5</v>
      </c>
      <c r="D31">
        <v>1248</v>
      </c>
      <c r="F31">
        <f>(D31/D28)*100</f>
        <v>78.441231929604029</v>
      </c>
      <c r="K31" t="s">
        <v>5</v>
      </c>
      <c r="L31">
        <v>115</v>
      </c>
      <c r="N31">
        <f>(L31/L28)*100</f>
        <v>72.327044025157221</v>
      </c>
    </row>
    <row r="32" spans="1:14" x14ac:dyDescent="0.2">
      <c r="C32" t="s">
        <v>6</v>
      </c>
      <c r="D32">
        <v>1861</v>
      </c>
      <c r="F32">
        <f>(D32/D28)*100</f>
        <v>116.97045883092395</v>
      </c>
      <c r="K32" t="s">
        <v>6</v>
      </c>
      <c r="L32">
        <v>69</v>
      </c>
      <c r="N32">
        <f>(L32/L28)*100</f>
        <v>43.39622641509434</v>
      </c>
    </row>
    <row r="35" spans="1:24" x14ac:dyDescent="0.2">
      <c r="A35" t="s">
        <v>9</v>
      </c>
      <c r="B35">
        <v>363492</v>
      </c>
      <c r="C35" t="s">
        <v>2</v>
      </c>
      <c r="D35">
        <v>912</v>
      </c>
      <c r="F35">
        <f>D35/D35*100</f>
        <v>100</v>
      </c>
      <c r="I35" t="s">
        <v>9</v>
      </c>
      <c r="J35">
        <v>363492</v>
      </c>
      <c r="K35" t="s">
        <v>2</v>
      </c>
      <c r="L35">
        <v>166</v>
      </c>
      <c r="N35">
        <f>L35/L35*100</f>
        <v>100</v>
      </c>
    </row>
    <row r="36" spans="1:24" x14ac:dyDescent="0.2">
      <c r="C36" t="s">
        <v>3</v>
      </c>
      <c r="D36">
        <v>1913</v>
      </c>
      <c r="F36">
        <f>(D36/D35)*100</f>
        <v>209.75877192982458</v>
      </c>
      <c r="K36" t="s">
        <v>3</v>
      </c>
      <c r="L36">
        <v>312</v>
      </c>
      <c r="N36">
        <f>(L36/L35)*100</f>
        <v>187.95180722891567</v>
      </c>
    </row>
    <row r="37" spans="1:24" x14ac:dyDescent="0.2">
      <c r="C37" t="s">
        <v>4</v>
      </c>
      <c r="D37">
        <v>1061</v>
      </c>
      <c r="F37">
        <f>(D37/D35)*100</f>
        <v>116.33771929824562</v>
      </c>
      <c r="K37" t="s">
        <v>4</v>
      </c>
      <c r="L37">
        <v>125</v>
      </c>
      <c r="N37">
        <f>(L37/L35)*100</f>
        <v>75.301204819277118</v>
      </c>
    </row>
    <row r="38" spans="1:24" x14ac:dyDescent="0.2">
      <c r="C38" t="s">
        <v>5</v>
      </c>
      <c r="D38">
        <v>809</v>
      </c>
      <c r="F38">
        <f>(D38/D35)*100</f>
        <v>88.706140350877192</v>
      </c>
      <c r="K38" t="s">
        <v>5</v>
      </c>
      <c r="L38">
        <v>40</v>
      </c>
      <c r="N38">
        <f>(L38/L35)*100</f>
        <v>24.096385542168676</v>
      </c>
      <c r="R38" s="1" t="s">
        <v>22</v>
      </c>
      <c r="S38" t="s">
        <v>9</v>
      </c>
      <c r="T38" t="s">
        <v>12</v>
      </c>
      <c r="U38" t="s">
        <v>20</v>
      </c>
      <c r="V38" t="s">
        <v>15</v>
      </c>
      <c r="W38" t="s">
        <v>16</v>
      </c>
      <c r="X38" t="s">
        <v>18</v>
      </c>
    </row>
    <row r="39" spans="1:24" x14ac:dyDescent="0.2">
      <c r="C39" t="s">
        <v>6</v>
      </c>
      <c r="D39">
        <v>1709</v>
      </c>
      <c r="F39">
        <f>(D39/D35)*100</f>
        <v>187.39035087719299</v>
      </c>
      <c r="K39" t="s">
        <v>6</v>
      </c>
      <c r="L39">
        <v>19</v>
      </c>
      <c r="N39">
        <f>(L39/L35)*100</f>
        <v>11.445783132530121</v>
      </c>
      <c r="R39" t="s">
        <v>2</v>
      </c>
      <c r="S39">
        <f>AVERAGE(F10,F22,F28,F35)</f>
        <v>100</v>
      </c>
      <c r="T39">
        <f>AVERAGE(F42,F48,F54,F60,F66,F72)</f>
        <v>100</v>
      </c>
      <c r="U39">
        <f>AVERAGE(F80,F86)</f>
        <v>100</v>
      </c>
      <c r="V39">
        <f>STDEV(F10,F22,F28,F35)</f>
        <v>0</v>
      </c>
      <c r="W39">
        <f>STDEV(F42,F48,F54,F60,F66,F72)</f>
        <v>0</v>
      </c>
      <c r="X39">
        <f>STDEV(F80,F86)</f>
        <v>0</v>
      </c>
    </row>
    <row r="40" spans="1:24" x14ac:dyDescent="0.2">
      <c r="R40" t="s">
        <v>3</v>
      </c>
      <c r="S40">
        <f>AVERAGE(F11,F23,F29,F36)</f>
        <v>156.74677408129787</v>
      </c>
      <c r="T40">
        <f>AVERAGE(F43,F49,F55,F61,F67,F73)</f>
        <v>322.6265303223642</v>
      </c>
      <c r="U40">
        <f>AVERAGE(F81,F87)</f>
        <v>109.91192472636496</v>
      </c>
      <c r="V40">
        <f>STDEV(F11,F23,F29,F36)</f>
        <v>90.41475920920152</v>
      </c>
      <c r="W40">
        <f>STDEV(F43,F49,F55,F61,F67,F73)</f>
        <v>277.74952615513888</v>
      </c>
      <c r="X40">
        <f>STDEV(F81,F87)</f>
        <v>27.993335934815981</v>
      </c>
    </row>
    <row r="41" spans="1:24" x14ac:dyDescent="0.2">
      <c r="R41" t="s">
        <v>4</v>
      </c>
      <c r="S41">
        <f>AVERAGE(F12,F24,F30,F37)</f>
        <v>62.782966698818242</v>
      </c>
      <c r="T41">
        <f>AVERAGE(F44,F50,F56,F62,F68,F74)</f>
        <v>166.83877024027115</v>
      </c>
      <c r="U41">
        <f>AVERAGE(F82,F88)</f>
        <v>157.43796539290361</v>
      </c>
      <c r="V41">
        <f>STDEV(F12,F24,F30,F37)</f>
        <v>44.63885759777326</v>
      </c>
      <c r="W41">
        <f>STDEV(F44,F50,F56,F62,F68,F74)</f>
        <v>121.34222747891802</v>
      </c>
      <c r="X41">
        <f>STDEV(F82,F88)</f>
        <v>37.416658897888588</v>
      </c>
    </row>
    <row r="42" spans="1:24" x14ac:dyDescent="0.2">
      <c r="A42" t="s">
        <v>12</v>
      </c>
      <c r="B42">
        <v>361273</v>
      </c>
      <c r="C42" t="s">
        <v>2</v>
      </c>
      <c r="D42">
        <v>1673</v>
      </c>
      <c r="F42">
        <f>D42/D42*100</f>
        <v>100</v>
      </c>
      <c r="I42" t="s">
        <v>12</v>
      </c>
      <c r="J42">
        <v>361273</v>
      </c>
      <c r="K42" t="s">
        <v>2</v>
      </c>
      <c r="L42">
        <v>128</v>
      </c>
      <c r="N42">
        <f>L42/L42*100</f>
        <v>100</v>
      </c>
      <c r="R42" t="s">
        <v>5</v>
      </c>
      <c r="S42">
        <f>AVERAGE(F13,F25,F31,F38)</f>
        <v>53.091387361507472</v>
      </c>
      <c r="T42">
        <f>AVERAGE(F45,F51,F57,F63,F69,F75)</f>
        <v>107.16718393177963</v>
      </c>
      <c r="U42">
        <f>AVERAGE(F83,F89)</f>
        <v>117.19430753803152</v>
      </c>
      <c r="V42">
        <f>STDEV(F13,F25,F31,F38)</f>
        <v>35.620535851806359</v>
      </c>
      <c r="W42">
        <f>STDEV(F45,F51,F57,F63,F69,F75)</f>
        <v>106.34529339766344</v>
      </c>
      <c r="X42">
        <f>STDEV(F83,F89)</f>
        <v>22.546732386269142</v>
      </c>
    </row>
    <row r="43" spans="1:24" x14ac:dyDescent="0.2">
      <c r="C43" t="s">
        <v>3</v>
      </c>
      <c r="D43">
        <v>1314</v>
      </c>
      <c r="F43">
        <f>(D43/D42)*100</f>
        <v>78.541542139868497</v>
      </c>
      <c r="K43" t="s">
        <v>3</v>
      </c>
      <c r="L43">
        <v>172</v>
      </c>
      <c r="N43">
        <f>(L43/L42)*100</f>
        <v>134.375</v>
      </c>
      <c r="R43" t="s">
        <v>6</v>
      </c>
      <c r="S43">
        <f>AVERAGE(F14,F26,F32,F39)</f>
        <v>117.60252234373107</v>
      </c>
      <c r="T43">
        <f>AVERAGE(F46,F52,F58,F64,F70,F76)</f>
        <v>185.04386463775765</v>
      </c>
      <c r="U43">
        <f>AVERAGE(F84,F90)</f>
        <v>90.691011116089527</v>
      </c>
      <c r="V43">
        <f>STDEV(F14,F26,F32,F39)</f>
        <v>50.077547100168317</v>
      </c>
      <c r="W43">
        <f>STDEV(F46,F52,F58,F64,F70,F76)</f>
        <v>124.857192019682</v>
      </c>
      <c r="X43">
        <f>STDEV(F84,F90)</f>
        <v>26.322162704065754</v>
      </c>
    </row>
    <row r="44" spans="1:24" x14ac:dyDescent="0.2">
      <c r="C44" t="s">
        <v>4</v>
      </c>
      <c r="D44">
        <v>1755</v>
      </c>
      <c r="F44">
        <f>(D44/D42)*100</f>
        <v>104.90137477585175</v>
      </c>
      <c r="K44" t="s">
        <v>4</v>
      </c>
      <c r="L44">
        <v>89</v>
      </c>
      <c r="N44">
        <f>(L44/L42)*100</f>
        <v>69.53125</v>
      </c>
    </row>
    <row r="45" spans="1:24" x14ac:dyDescent="0.2">
      <c r="C45" t="s">
        <v>5</v>
      </c>
      <c r="D45">
        <v>1370</v>
      </c>
      <c r="F45">
        <f>(D45/D42)*100</f>
        <v>81.888822474596537</v>
      </c>
      <c r="K45" t="s">
        <v>5</v>
      </c>
      <c r="L45">
        <v>75</v>
      </c>
      <c r="N45">
        <f>(L45/L42)*100</f>
        <v>58.59375</v>
      </c>
    </row>
    <row r="46" spans="1:24" x14ac:dyDescent="0.2">
      <c r="C46" t="s">
        <v>6</v>
      </c>
      <c r="D46">
        <v>3239</v>
      </c>
      <c r="F46">
        <f>(D46/D42)*100</f>
        <v>193.60430364614464</v>
      </c>
      <c r="K46" t="s">
        <v>6</v>
      </c>
      <c r="L46">
        <v>65</v>
      </c>
      <c r="N46">
        <f>(L46/L42)*100</f>
        <v>50.78125</v>
      </c>
    </row>
    <row r="48" spans="1:24" x14ac:dyDescent="0.2">
      <c r="A48" t="s">
        <v>12</v>
      </c>
      <c r="B48">
        <v>367077</v>
      </c>
      <c r="C48" t="s">
        <v>2</v>
      </c>
      <c r="D48">
        <v>669</v>
      </c>
      <c r="F48">
        <f>D48/D48*100</f>
        <v>100</v>
      </c>
      <c r="I48" t="s">
        <v>12</v>
      </c>
      <c r="J48">
        <v>367077</v>
      </c>
      <c r="K48" t="s">
        <v>2</v>
      </c>
      <c r="L48">
        <v>104</v>
      </c>
      <c r="N48">
        <f>L48/L48*100</f>
        <v>100</v>
      </c>
    </row>
    <row r="49" spans="1:24" x14ac:dyDescent="0.2">
      <c r="C49" t="s">
        <v>3</v>
      </c>
      <c r="D49">
        <v>4658</v>
      </c>
      <c r="F49">
        <f>(D49/D48)*100</f>
        <v>696.26307922272042</v>
      </c>
      <c r="K49" t="s">
        <v>3</v>
      </c>
      <c r="L49">
        <v>379</v>
      </c>
      <c r="N49">
        <f>(L49/L48)*100</f>
        <v>364.42307692307691</v>
      </c>
    </row>
    <row r="50" spans="1:24" x14ac:dyDescent="0.2">
      <c r="C50" t="s">
        <v>4</v>
      </c>
      <c r="D50">
        <v>2275</v>
      </c>
      <c r="F50">
        <f>(D50/D48)*100</f>
        <v>340.05979073243651</v>
      </c>
      <c r="K50" t="s">
        <v>4</v>
      </c>
      <c r="L50">
        <v>79</v>
      </c>
      <c r="N50">
        <f>(L50/L48)*100</f>
        <v>75.961538461538453</v>
      </c>
    </row>
    <row r="51" spans="1:24" x14ac:dyDescent="0.2">
      <c r="C51" t="s">
        <v>5</v>
      </c>
      <c r="D51">
        <v>2101</v>
      </c>
      <c r="F51">
        <f>(D51/D48)*100</f>
        <v>314.05082212257099</v>
      </c>
      <c r="K51" t="s">
        <v>5</v>
      </c>
      <c r="L51">
        <v>75</v>
      </c>
      <c r="N51">
        <f>(L51/L48)*100</f>
        <v>72.115384615384613</v>
      </c>
    </row>
    <row r="52" spans="1:24" x14ac:dyDescent="0.2">
      <c r="C52" t="s">
        <v>6</v>
      </c>
      <c r="D52">
        <v>2514</v>
      </c>
      <c r="F52">
        <f>(D52/D48)*100</f>
        <v>375.78475336322873</v>
      </c>
      <c r="K52" t="s">
        <v>6</v>
      </c>
      <c r="L52">
        <v>45</v>
      </c>
      <c r="N52">
        <f>(L52/L48)*100</f>
        <v>43.269230769230774</v>
      </c>
    </row>
    <row r="53" spans="1:24" x14ac:dyDescent="0.2">
      <c r="R53" s="1" t="s">
        <v>23</v>
      </c>
      <c r="S53" t="s">
        <v>9</v>
      </c>
      <c r="T53" t="s">
        <v>12</v>
      </c>
      <c r="U53" t="s">
        <v>20</v>
      </c>
      <c r="V53" t="s">
        <v>15</v>
      </c>
      <c r="W53" t="s">
        <v>16</v>
      </c>
      <c r="X53" t="s">
        <v>18</v>
      </c>
    </row>
    <row r="54" spans="1:24" x14ac:dyDescent="0.2">
      <c r="A54" t="s">
        <v>12</v>
      </c>
      <c r="B54">
        <v>367074</v>
      </c>
      <c r="C54" t="s">
        <v>2</v>
      </c>
      <c r="D54">
        <v>570</v>
      </c>
      <c r="F54">
        <f>D54/D54*100</f>
        <v>100</v>
      </c>
      <c r="I54" t="s">
        <v>12</v>
      </c>
      <c r="J54">
        <v>367074</v>
      </c>
      <c r="K54" t="s">
        <v>2</v>
      </c>
      <c r="L54">
        <v>80</v>
      </c>
      <c r="N54">
        <f>L54/L54*100</f>
        <v>100</v>
      </c>
      <c r="R54" t="s">
        <v>2</v>
      </c>
      <c r="S54">
        <f>AVERAGE(D10,D22,D28,D35)</f>
        <v>2125.5</v>
      </c>
      <c r="T54">
        <f>AVERAGE(D42,D48,D54,D60,D66,D72)</f>
        <v>1280.3333333333333</v>
      </c>
      <c r="U54">
        <f>AVERAGE(D80,D86)</f>
        <v>2194</v>
      </c>
      <c r="V54">
        <f>STDEV(D10,D22,D28,D35)</f>
        <v>1225.7662909380401</v>
      </c>
      <c r="W54">
        <f>STDEV(D72,D66,D60,D54,D48,D42)</f>
        <v>613.00364327356715</v>
      </c>
      <c r="X54">
        <f>STDEV(D80,D86)</f>
        <v>503.46002820482181</v>
      </c>
    </row>
    <row r="55" spans="1:24" x14ac:dyDescent="0.2">
      <c r="C55" t="s">
        <v>3</v>
      </c>
      <c r="D55">
        <v>3718</v>
      </c>
      <c r="F55">
        <f>(D55/D54)*100</f>
        <v>652.28070175438597</v>
      </c>
      <c r="K55" t="s">
        <v>3</v>
      </c>
      <c r="L55">
        <v>239</v>
      </c>
      <c r="N55">
        <f>(L55/L54)*100</f>
        <v>298.75</v>
      </c>
      <c r="R55" t="s">
        <v>3</v>
      </c>
      <c r="S55">
        <f>AVERAGE(D11,D23,D29,D36)</f>
        <v>2578</v>
      </c>
      <c r="T55">
        <f>AVERAGE(D43,D49,D55,D61,D67,D73)</f>
        <v>2913.3333333333335</v>
      </c>
      <c r="U55">
        <f>AVERAGE(D81,D87)</f>
        <v>2341</v>
      </c>
      <c r="V55">
        <f>STDEV(D11,D23,D29,D36)</f>
        <v>1593.939982140691</v>
      </c>
      <c r="W55">
        <f>STDEV(D73,D67,D61,D55,D49,D43)</f>
        <v>1255.3319348549478</v>
      </c>
      <c r="X55">
        <f>STDEV(D81,D87)</f>
        <v>60.811183182043088</v>
      </c>
    </row>
    <row r="56" spans="1:24" x14ac:dyDescent="0.2">
      <c r="C56" t="s">
        <v>4</v>
      </c>
      <c r="D56">
        <v>1690</v>
      </c>
      <c r="F56">
        <f>(D56/D54)*100</f>
        <v>296.49122807017545</v>
      </c>
      <c r="K56" t="s">
        <v>4</v>
      </c>
      <c r="L56">
        <v>139</v>
      </c>
      <c r="N56">
        <f>(L56/L54)*100</f>
        <v>173.75</v>
      </c>
      <c r="R56" t="s">
        <v>4</v>
      </c>
      <c r="S56">
        <f>AVERAGE(D12,D24,D30,D37)</f>
        <v>947.75</v>
      </c>
      <c r="T56">
        <f>AVERAGE(D44,D50,D56,D62,D68,D74)</f>
        <v>1568</v>
      </c>
      <c r="U56">
        <f>AVERAGE(D82,D88)</f>
        <v>3360</v>
      </c>
      <c r="V56">
        <f>STDEV(D12,D24,D30,D37)</f>
        <v>292.98620559109378</v>
      </c>
      <c r="W56">
        <f>STDEV(D74,D68,D62,D56,D50,D44)</f>
        <v>466.26430272968571</v>
      </c>
      <c r="X56">
        <f>STDEV(D82,D88)</f>
        <v>28.284271247461902</v>
      </c>
    </row>
    <row r="57" spans="1:24" x14ac:dyDescent="0.2">
      <c r="C57" t="s">
        <v>5</v>
      </c>
      <c r="D57">
        <v>667</v>
      </c>
      <c r="F57">
        <f>(D57/D54)*100</f>
        <v>117.01754385964914</v>
      </c>
      <c r="K57" t="s">
        <v>5</v>
      </c>
      <c r="L57">
        <v>56</v>
      </c>
      <c r="N57">
        <f>(L57/L54)*100</f>
        <v>70</v>
      </c>
      <c r="R57" t="s">
        <v>5</v>
      </c>
      <c r="S57">
        <f>AVERAGE(D13,D25,D31,D38)</f>
        <v>836.5</v>
      </c>
      <c r="T57">
        <f>AVERAGE(D45,D51,D57,D63,D69,D75)</f>
        <v>1007.8333333333334</v>
      </c>
      <c r="U57">
        <f>AVERAGE(D83,D89)</f>
        <v>2628</v>
      </c>
      <c r="V57">
        <f>STDEV(D13,D25,D31,D38)</f>
        <v>287.70876478364943</v>
      </c>
      <c r="W57">
        <f>STDEV(D75,D69,D63,D57,D51,D45)</f>
        <v>622.85645751382128</v>
      </c>
      <c r="X57">
        <f>STDEV(D83,D89)</f>
        <v>1084.7018023401638</v>
      </c>
    </row>
    <row r="58" spans="1:24" x14ac:dyDescent="0.2">
      <c r="C58" t="s">
        <v>6</v>
      </c>
      <c r="D58">
        <v>708</v>
      </c>
      <c r="F58">
        <f>(D58/D54)*100</f>
        <v>124.21052631578948</v>
      </c>
      <c r="K58" t="s">
        <v>6</v>
      </c>
      <c r="L58">
        <v>44</v>
      </c>
      <c r="N58">
        <f>(L58/L54)*100</f>
        <v>55.000000000000007</v>
      </c>
      <c r="R58" t="s">
        <v>6</v>
      </c>
      <c r="S58">
        <f>AVERAGE(D14,D26,D32,D39)</f>
        <v>2093</v>
      </c>
      <c r="T58">
        <f>AVERAGE(D46,D52,D58,D64,D70,D76)</f>
        <v>2114.5</v>
      </c>
      <c r="U58">
        <f>AVERAGE(D84,D90)</f>
        <v>1923.5</v>
      </c>
      <c r="V58">
        <f>STDEV(D14,D26,D32,D39)</f>
        <v>439.04441688740332</v>
      </c>
      <c r="W58">
        <f>STDEV(D76,D70,D64,D58,D52,D46)</f>
        <v>1321.01517780834</v>
      </c>
      <c r="X58">
        <f>STDEV(D84,D90)</f>
        <v>120.91525958289962</v>
      </c>
    </row>
    <row r="60" spans="1:24" x14ac:dyDescent="0.2">
      <c r="A60" t="s">
        <v>12</v>
      </c>
      <c r="B60">
        <v>367078</v>
      </c>
      <c r="C60" t="s">
        <v>2</v>
      </c>
      <c r="D60">
        <v>1370</v>
      </c>
      <c r="F60">
        <f>D60/D60*100</f>
        <v>100</v>
      </c>
      <c r="I60" t="s">
        <v>12</v>
      </c>
      <c r="J60">
        <v>367078</v>
      </c>
      <c r="K60" t="s">
        <v>2</v>
      </c>
      <c r="L60">
        <v>292</v>
      </c>
      <c r="N60">
        <f>L48/L48*100</f>
        <v>100</v>
      </c>
    </row>
    <row r="61" spans="1:24" x14ac:dyDescent="0.2">
      <c r="C61" t="s">
        <v>3</v>
      </c>
      <c r="D61">
        <v>1676</v>
      </c>
      <c r="F61">
        <f>(D61/D60)*100</f>
        <v>122.33576642335765</v>
      </c>
      <c r="K61" t="s">
        <v>3</v>
      </c>
      <c r="L61">
        <v>382</v>
      </c>
      <c r="N61">
        <f>(L49/L48)*100</f>
        <v>364.42307692307691</v>
      </c>
    </row>
    <row r="62" spans="1:24" x14ac:dyDescent="0.2">
      <c r="C62" t="s">
        <v>4</v>
      </c>
      <c r="D62">
        <v>1289</v>
      </c>
      <c r="F62">
        <f>(D62/D60)*100</f>
        <v>94.087591240875909</v>
      </c>
      <c r="K62" t="s">
        <v>4</v>
      </c>
      <c r="L62">
        <v>150</v>
      </c>
      <c r="N62">
        <f>(L50/L48)*100</f>
        <v>75.961538461538453</v>
      </c>
    </row>
    <row r="63" spans="1:24" x14ac:dyDescent="0.2">
      <c r="C63" t="s">
        <v>5</v>
      </c>
      <c r="D63">
        <v>872</v>
      </c>
      <c r="F63">
        <f>(D63/D60)*100</f>
        <v>63.649635036496356</v>
      </c>
      <c r="K63" t="s">
        <v>5</v>
      </c>
      <c r="L63">
        <v>69</v>
      </c>
      <c r="N63">
        <f>(L51/L48)*100</f>
        <v>72.115384615384613</v>
      </c>
    </row>
    <row r="64" spans="1:24" x14ac:dyDescent="0.2">
      <c r="C64" t="s">
        <v>6</v>
      </c>
      <c r="D64">
        <v>3881</v>
      </c>
      <c r="F64">
        <f>(D64/D60)*100</f>
        <v>283.28467153284669</v>
      </c>
      <c r="K64" t="s">
        <v>6</v>
      </c>
      <c r="L64">
        <v>127</v>
      </c>
      <c r="N64">
        <f>(L52/L48)*100</f>
        <v>43.269230769230774</v>
      </c>
    </row>
    <row r="66" spans="1:14" x14ac:dyDescent="0.2">
      <c r="A66" t="s">
        <v>12</v>
      </c>
      <c r="B66">
        <v>367073</v>
      </c>
      <c r="C66" t="s">
        <v>2</v>
      </c>
      <c r="D66">
        <v>1207</v>
      </c>
      <c r="F66">
        <f>D66/D66*100</f>
        <v>100</v>
      </c>
      <c r="I66" t="s">
        <v>12</v>
      </c>
      <c r="J66">
        <v>367073</v>
      </c>
      <c r="K66" t="s">
        <v>2</v>
      </c>
      <c r="L66">
        <v>66</v>
      </c>
      <c r="N66">
        <f>L66/L66*100</f>
        <v>100</v>
      </c>
    </row>
    <row r="67" spans="1:14" x14ac:dyDescent="0.2">
      <c r="C67" t="s">
        <v>3</v>
      </c>
      <c r="D67">
        <v>2887</v>
      </c>
      <c r="F67">
        <f>(D67/D66)*100</f>
        <v>239.1880695940348</v>
      </c>
      <c r="K67" t="s">
        <v>3</v>
      </c>
      <c r="L67">
        <v>229</v>
      </c>
      <c r="N67">
        <f>(L67/L66)*100</f>
        <v>346.969696969697</v>
      </c>
    </row>
    <row r="68" spans="1:14" x14ac:dyDescent="0.2">
      <c r="C68" t="s">
        <v>4</v>
      </c>
      <c r="D68">
        <v>1506</v>
      </c>
      <c r="F68">
        <f>(D68/D66)*100</f>
        <v>124.77216238608119</v>
      </c>
      <c r="K68" t="s">
        <v>4</v>
      </c>
      <c r="L68">
        <v>69</v>
      </c>
      <c r="N68">
        <f>(L68/L66)*100</f>
        <v>104.54545454545455</v>
      </c>
    </row>
    <row r="69" spans="1:14" x14ac:dyDescent="0.2">
      <c r="C69" t="s">
        <v>5</v>
      </c>
      <c r="D69">
        <v>513</v>
      </c>
      <c r="F69">
        <f>(D69/D66)*100</f>
        <v>42.50207125103563</v>
      </c>
      <c r="K69" t="s">
        <v>5</v>
      </c>
      <c r="L69">
        <v>52</v>
      </c>
      <c r="N69">
        <f>(L69/L66)*100</f>
        <v>78.787878787878782</v>
      </c>
    </row>
    <row r="70" spans="1:14" x14ac:dyDescent="0.2">
      <c r="C70" t="s">
        <v>6</v>
      </c>
      <c r="D70">
        <v>710</v>
      </c>
      <c r="F70">
        <f>(D70/D66)*100</f>
        <v>58.82352941176471</v>
      </c>
      <c r="K70" t="s">
        <v>6</v>
      </c>
      <c r="L70">
        <v>28</v>
      </c>
      <c r="N70">
        <f>(L70/L66)*100</f>
        <v>42.424242424242422</v>
      </c>
    </row>
    <row r="72" spans="1:14" x14ac:dyDescent="0.2">
      <c r="A72" t="s">
        <v>12</v>
      </c>
      <c r="B72">
        <v>367080</v>
      </c>
      <c r="C72" t="s">
        <v>2</v>
      </c>
      <c r="D72">
        <v>2193</v>
      </c>
      <c r="F72">
        <f>D72/D72*100</f>
        <v>100</v>
      </c>
      <c r="I72" t="s">
        <v>12</v>
      </c>
      <c r="J72">
        <v>367080</v>
      </c>
      <c r="K72" t="s">
        <v>2</v>
      </c>
      <c r="L72">
        <v>424</v>
      </c>
      <c r="N72">
        <f>L72/L72*100</f>
        <v>100</v>
      </c>
    </row>
    <row r="73" spans="1:14" x14ac:dyDescent="0.2">
      <c r="C73" t="s">
        <v>3</v>
      </c>
      <c r="D73">
        <v>3227</v>
      </c>
      <c r="F73">
        <f>(D73/D72)*100</f>
        <v>147.15002279981761</v>
      </c>
      <c r="K73" t="s">
        <v>3</v>
      </c>
      <c r="L73">
        <v>535</v>
      </c>
      <c r="N73">
        <f>(L73/L72)*100</f>
        <v>126.17924528301887</v>
      </c>
    </row>
    <row r="74" spans="1:14" x14ac:dyDescent="0.2">
      <c r="C74" t="s">
        <v>4</v>
      </c>
      <c r="D74">
        <v>893</v>
      </c>
      <c r="F74">
        <f>(D74/D72)*100</f>
        <v>40.720474236206108</v>
      </c>
      <c r="K74" t="s">
        <v>4</v>
      </c>
      <c r="L74">
        <v>85</v>
      </c>
      <c r="N74">
        <f>(L74/L72)*100</f>
        <v>20.047169811320757</v>
      </c>
    </row>
    <row r="75" spans="1:14" x14ac:dyDescent="0.2">
      <c r="C75" t="s">
        <v>5</v>
      </c>
      <c r="D75">
        <v>524</v>
      </c>
      <c r="F75">
        <f>(D75/D72)*100</f>
        <v>23.894208846329228</v>
      </c>
      <c r="K75" t="s">
        <v>5</v>
      </c>
      <c r="L75">
        <v>57</v>
      </c>
      <c r="N75">
        <f>(L75/L72)*100</f>
        <v>13.443396226415095</v>
      </c>
    </row>
    <row r="76" spans="1:14" x14ac:dyDescent="0.2">
      <c r="C76" t="s">
        <v>6</v>
      </c>
      <c r="D76">
        <v>1635</v>
      </c>
      <c r="F76">
        <f>(D76/D72)*100</f>
        <v>74.555403556771552</v>
      </c>
      <c r="K76" t="s">
        <v>6</v>
      </c>
      <c r="L76">
        <v>101</v>
      </c>
      <c r="N76">
        <f>(L76/L72)*100</f>
        <v>23.820754716981131</v>
      </c>
    </row>
    <row r="80" spans="1:14" x14ac:dyDescent="0.2">
      <c r="A80" t="s">
        <v>17</v>
      </c>
      <c r="B80">
        <v>359731</v>
      </c>
      <c r="C80" t="s">
        <v>2</v>
      </c>
      <c r="D80">
        <v>1838</v>
      </c>
      <c r="F80">
        <f>D80/D80*100</f>
        <v>100</v>
      </c>
      <c r="I80" t="s">
        <v>17</v>
      </c>
      <c r="J80">
        <v>359731</v>
      </c>
      <c r="K80" t="s">
        <v>2</v>
      </c>
      <c r="L80">
        <v>269</v>
      </c>
      <c r="N80">
        <f>L80/L80*100</f>
        <v>100</v>
      </c>
    </row>
    <row r="81" spans="1:14" x14ac:dyDescent="0.2">
      <c r="C81" t="s">
        <v>3</v>
      </c>
      <c r="D81">
        <v>2384</v>
      </c>
      <c r="F81">
        <f>(D81/D80)*100</f>
        <v>129.70620239390641</v>
      </c>
      <c r="K81" t="s">
        <v>3</v>
      </c>
      <c r="L81">
        <v>399</v>
      </c>
      <c r="N81">
        <f>(L81/L80)*100</f>
        <v>148.32713754646841</v>
      </c>
    </row>
    <row r="82" spans="1:14" x14ac:dyDescent="0.2">
      <c r="C82" t="s">
        <v>4</v>
      </c>
      <c r="D82">
        <v>3380</v>
      </c>
      <c r="F82">
        <f>(D82/D80)*100</f>
        <v>183.89553862894451</v>
      </c>
      <c r="K82" t="s">
        <v>4</v>
      </c>
      <c r="L82">
        <v>403</v>
      </c>
      <c r="N82">
        <f>(L82/L80)*100</f>
        <v>149.81412639405204</v>
      </c>
    </row>
    <row r="83" spans="1:14" x14ac:dyDescent="0.2">
      <c r="C83" t="s">
        <v>5</v>
      </c>
      <c r="D83">
        <v>1861</v>
      </c>
      <c r="F83">
        <f>(D83/D80)*100</f>
        <v>101.25136017410227</v>
      </c>
      <c r="K83" t="s">
        <v>5</v>
      </c>
      <c r="L83">
        <v>187</v>
      </c>
      <c r="N83">
        <f>(L83/L80)*100</f>
        <v>69.516728624535318</v>
      </c>
    </row>
    <row r="84" spans="1:14" x14ac:dyDescent="0.2">
      <c r="C84" t="s">
        <v>6</v>
      </c>
      <c r="D84">
        <v>2009</v>
      </c>
      <c r="F84">
        <f>(D84/D80)*100</f>
        <v>109.30359085963003</v>
      </c>
      <c r="K84" t="s">
        <v>6</v>
      </c>
      <c r="L84">
        <v>105</v>
      </c>
      <c r="N84">
        <f>(L84/L80)*100</f>
        <v>39.033457249070629</v>
      </c>
    </row>
    <row r="86" spans="1:14" x14ac:dyDescent="0.2">
      <c r="A86" t="s">
        <v>17</v>
      </c>
      <c r="B86">
        <v>370887</v>
      </c>
      <c r="C86" t="s">
        <v>2</v>
      </c>
      <c r="D86">
        <v>2550</v>
      </c>
      <c r="F86">
        <f>D86/D86*100</f>
        <v>100</v>
      </c>
      <c r="I86" t="s">
        <v>17</v>
      </c>
      <c r="J86">
        <v>370887</v>
      </c>
      <c r="K86" t="s">
        <v>2</v>
      </c>
      <c r="L86">
        <v>177</v>
      </c>
      <c r="N86">
        <f>L86/L86*100</f>
        <v>100</v>
      </c>
    </row>
    <row r="87" spans="1:14" x14ac:dyDescent="0.2">
      <c r="C87" t="s">
        <v>3</v>
      </c>
      <c r="D87">
        <v>2298</v>
      </c>
      <c r="F87">
        <f>(D87/D86)*100</f>
        <v>90.117647058823522</v>
      </c>
      <c r="K87" t="s">
        <v>3</v>
      </c>
      <c r="L87">
        <v>371</v>
      </c>
      <c r="N87">
        <f>(L87/L86)*100</f>
        <v>209.60451977401129</v>
      </c>
    </row>
    <row r="88" spans="1:14" x14ac:dyDescent="0.2">
      <c r="C88" t="s">
        <v>4</v>
      </c>
      <c r="D88">
        <v>3340</v>
      </c>
      <c r="F88">
        <f>(D88/D86)*100</f>
        <v>130.98039215686273</v>
      </c>
      <c r="K88" t="s">
        <v>4</v>
      </c>
      <c r="L88">
        <v>269</v>
      </c>
      <c r="N88">
        <f>(L88/L86)*100</f>
        <v>151.9774011299435</v>
      </c>
    </row>
    <row r="89" spans="1:14" x14ac:dyDescent="0.2">
      <c r="C89" t="s">
        <v>5</v>
      </c>
      <c r="D89">
        <v>3395</v>
      </c>
      <c r="F89">
        <f>(D89/D86)*100</f>
        <v>133.13725490196077</v>
      </c>
      <c r="K89" t="s">
        <v>5</v>
      </c>
      <c r="L89">
        <v>240</v>
      </c>
      <c r="N89">
        <f>(L89/L86)*100</f>
        <v>135.59322033898303</v>
      </c>
    </row>
    <row r="90" spans="1:14" x14ac:dyDescent="0.2">
      <c r="C90" t="s">
        <v>6</v>
      </c>
      <c r="D90">
        <v>1838</v>
      </c>
      <c r="F90">
        <f>(D90/D86)*100</f>
        <v>72.078431372549019</v>
      </c>
      <c r="K90" t="s">
        <v>6</v>
      </c>
      <c r="L90">
        <v>151</v>
      </c>
      <c r="N90">
        <f>(L90/L86)*100</f>
        <v>85.310734463276845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AA515-75CE-A149-8AE3-5429355E9CBE}">
  <dimension ref="A1:P90"/>
  <sheetViews>
    <sheetView workbookViewId="0">
      <selection activeCell="Q15" sqref="Q15"/>
    </sheetView>
  </sheetViews>
  <sheetFormatPr baseColWidth="10" defaultRowHeight="16" x14ac:dyDescent="0.2"/>
  <cols>
    <col min="9" max="9" width="14.83203125" bestFit="1" customWidth="1"/>
  </cols>
  <sheetData>
    <row r="1" spans="1:16" x14ac:dyDescent="0.2">
      <c r="A1" t="s">
        <v>10</v>
      </c>
    </row>
    <row r="3" spans="1:16" x14ac:dyDescent="0.2">
      <c r="B3" s="1" t="s">
        <v>0</v>
      </c>
      <c r="C3" s="1" t="s">
        <v>1</v>
      </c>
      <c r="D3" s="1" t="s">
        <v>7</v>
      </c>
      <c r="F3" s="1" t="s">
        <v>8</v>
      </c>
      <c r="K3" t="s">
        <v>9</v>
      </c>
      <c r="L3" t="s">
        <v>12</v>
      </c>
      <c r="M3" t="s">
        <v>20</v>
      </c>
      <c r="N3" t="s">
        <v>15</v>
      </c>
      <c r="O3" t="s">
        <v>16</v>
      </c>
      <c r="P3" t="s">
        <v>18</v>
      </c>
    </row>
    <row r="4" spans="1:16" x14ac:dyDescent="0.2">
      <c r="A4" t="s">
        <v>9</v>
      </c>
      <c r="B4">
        <v>366515</v>
      </c>
      <c r="C4" t="s">
        <v>2</v>
      </c>
      <c r="D4">
        <v>173</v>
      </c>
      <c r="F4">
        <f>D4/D4*100</f>
        <v>100</v>
      </c>
      <c r="H4" t="e">
        <f>AVERAGE(D4,D10,D16,D22,D28,D35,D42,D66,D54,#REF!,#REF!,D60)</f>
        <v>#REF!</v>
      </c>
      <c r="J4" t="s">
        <v>2</v>
      </c>
      <c r="K4">
        <f>AVERAGE(F4,F10,F16,F22,F28,F35)</f>
        <v>100</v>
      </c>
      <c r="L4">
        <f>AVERAGE(F42,F48,F54,F60,F66,F72)</f>
        <v>100</v>
      </c>
      <c r="M4">
        <f>AVERAGE(F80,F86)</f>
        <v>100</v>
      </c>
      <c r="N4">
        <f>STDEV(F4,F10,F16,F22,F28,F35)</f>
        <v>0</v>
      </c>
      <c r="O4">
        <f>STDEV(F42,F48,F54,F60,F66,F72)</f>
        <v>0</v>
      </c>
      <c r="P4">
        <f>STDEV(F80,F86)</f>
        <v>0</v>
      </c>
    </row>
    <row r="5" spans="1:16" x14ac:dyDescent="0.2">
      <c r="C5" t="s">
        <v>3</v>
      </c>
      <c r="D5">
        <v>30</v>
      </c>
      <c r="F5">
        <f>(D5/D4)*100</f>
        <v>17.341040462427745</v>
      </c>
      <c r="J5" t="s">
        <v>3</v>
      </c>
      <c r="K5">
        <f>AVERAGE(F5,F11,F17,F23,F29,F36)</f>
        <v>128.13102119460501</v>
      </c>
      <c r="L5">
        <f>AVERAGE(F43,F49,F55,F61,F67,F73)</f>
        <v>186.22350674373797</v>
      </c>
      <c r="M5">
        <f>AVERAGE(F81,F87)</f>
        <v>222.54335260115607</v>
      </c>
      <c r="N5">
        <f>STDEV(F5,F11,F17,F23,F29,F36)</f>
        <v>73.412376894599106</v>
      </c>
      <c r="O5">
        <f>STDEV(F43,F49,F55,F61,F67,F73)</f>
        <v>77.510477944218977</v>
      </c>
      <c r="P5">
        <f>STDEV(F81,F87)</f>
        <v>11.444502816892074</v>
      </c>
    </row>
    <row r="6" spans="1:16" x14ac:dyDescent="0.2">
      <c r="C6" t="s">
        <v>4</v>
      </c>
      <c r="D6">
        <v>39</v>
      </c>
      <c r="F6">
        <f>(D6/D4)*100</f>
        <v>22.543352601156069</v>
      </c>
      <c r="J6" t="s">
        <v>4</v>
      </c>
      <c r="K6">
        <f>AVERAGE(F6,F12,F18,F24,F30,F37)</f>
        <v>50.28901734104047</v>
      </c>
      <c r="L6">
        <f>AVERAGE(F44,F50,F56,F62,F68,F74)</f>
        <v>52.023121387283233</v>
      </c>
      <c r="M6">
        <f>AVERAGE(F82,F88)</f>
        <v>194.21965317919074</v>
      </c>
      <c r="N6">
        <f>STDEV(F6,F12,F18,F24,F30,F37)</f>
        <v>26.807351616767395</v>
      </c>
      <c r="O6">
        <f>STDEV(F44,F50,F56,F62,F68,F74)</f>
        <v>14.416143252416095</v>
      </c>
      <c r="P6">
        <f>STDEV(F82,F88)</f>
        <v>54.770120623698062</v>
      </c>
    </row>
    <row r="7" spans="1:16" x14ac:dyDescent="0.2">
      <c r="C7" t="s">
        <v>5</v>
      </c>
      <c r="D7">
        <v>22</v>
      </c>
      <c r="F7">
        <f>(D7/D4)*100</f>
        <v>12.716763005780345</v>
      </c>
      <c r="J7" t="s">
        <v>5</v>
      </c>
      <c r="K7">
        <f>AVERAGE(F7,F13,F19,F25,F31,F38)</f>
        <v>26.204238921001927</v>
      </c>
      <c r="L7">
        <f>AVERAGE(F45,F51,F57,F63,F69,F75)</f>
        <v>37.572254335260119</v>
      </c>
      <c r="M7">
        <f>AVERAGE(F83,F89)</f>
        <v>123.41040462427746</v>
      </c>
      <c r="N7">
        <f>STDEV(F7,F13,F19,F25,F31,F38)</f>
        <v>20.333898506425179</v>
      </c>
      <c r="O7">
        <f>STDEV(F45,F51,F57,F63,F69,F75)</f>
        <v>6.4055006599745914</v>
      </c>
      <c r="P7">
        <f>STDEV(F83,F89)</f>
        <v>21.662808903402908</v>
      </c>
    </row>
    <row r="8" spans="1:16" x14ac:dyDescent="0.2">
      <c r="C8" t="s">
        <v>6</v>
      </c>
      <c r="D8">
        <v>7</v>
      </c>
      <c r="F8">
        <f>(D8/D4)*100</f>
        <v>4.0462427745664744</v>
      </c>
      <c r="J8" t="s">
        <v>6</v>
      </c>
      <c r="K8">
        <f>AVERAGE(F8,F14,F20,F26,F32,F39)</f>
        <v>22.543352601156069</v>
      </c>
      <c r="L8">
        <f>AVERAGE(F46,F52,F58,F64,F70,F76)</f>
        <v>31.599229287090555</v>
      </c>
      <c r="M8">
        <f>AVERAGE(F84,F90)</f>
        <v>73.988439306358373</v>
      </c>
      <c r="N8">
        <f>STDEV(F8,F14,F20,F26,F32,F39)</f>
        <v>19.8796875733658</v>
      </c>
      <c r="O8">
        <f>STDEV(F46,F52,F58,F64,F70,F76)</f>
        <v>14.771774034221538</v>
      </c>
      <c r="P8">
        <f>STDEV(F84,F90)</f>
        <v>18.801683199179916</v>
      </c>
    </row>
    <row r="10" spans="1:16" x14ac:dyDescent="0.2">
      <c r="A10" t="s">
        <v>9</v>
      </c>
      <c r="B10">
        <v>363491</v>
      </c>
      <c r="C10" t="s">
        <v>2</v>
      </c>
      <c r="D10">
        <v>173</v>
      </c>
      <c r="F10">
        <f>D10/D10*100</f>
        <v>100</v>
      </c>
    </row>
    <row r="11" spans="1:16" x14ac:dyDescent="0.2">
      <c r="C11" t="s">
        <v>3</v>
      </c>
      <c r="D11">
        <v>248</v>
      </c>
      <c r="F11">
        <f>(D11/D10)*100</f>
        <v>143.35260115606937</v>
      </c>
      <c r="I11" t="s">
        <v>19</v>
      </c>
      <c r="J11">
        <f>AVERAGE(D4,D10,D16,D28,D35,D42,D48,D54,D60,D66,D72,D80,D86)</f>
        <v>173</v>
      </c>
    </row>
    <row r="12" spans="1:16" x14ac:dyDescent="0.2">
      <c r="C12" t="s">
        <v>4</v>
      </c>
      <c r="D12">
        <v>85</v>
      </c>
      <c r="F12">
        <f>(D12/D10)*100</f>
        <v>49.132947976878611</v>
      </c>
    </row>
    <row r="13" spans="1:16" x14ac:dyDescent="0.2">
      <c r="C13" t="s">
        <v>5</v>
      </c>
      <c r="D13">
        <v>28</v>
      </c>
      <c r="F13">
        <f>(D13/D10)*100</f>
        <v>16.184971098265898</v>
      </c>
    </row>
    <row r="14" spans="1:16" x14ac:dyDescent="0.2">
      <c r="C14" t="s">
        <v>6</v>
      </c>
      <c r="D14">
        <v>14</v>
      </c>
      <c r="F14">
        <f>(D14/D10)*100</f>
        <v>8.0924855491329488</v>
      </c>
    </row>
    <row r="16" spans="1:16" x14ac:dyDescent="0.2">
      <c r="A16" t="s">
        <v>9</v>
      </c>
      <c r="B16">
        <v>362903</v>
      </c>
      <c r="C16" t="s">
        <v>2</v>
      </c>
      <c r="D16">
        <v>173</v>
      </c>
      <c r="F16">
        <f>D16/D16*100</f>
        <v>100</v>
      </c>
    </row>
    <row r="17" spans="1:6" x14ac:dyDescent="0.2">
      <c r="C17" t="s">
        <v>3</v>
      </c>
      <c r="D17">
        <v>163</v>
      </c>
      <c r="F17">
        <f>(D17/D16)*100</f>
        <v>94.219653179190757</v>
      </c>
    </row>
    <row r="18" spans="1:6" x14ac:dyDescent="0.2">
      <c r="C18" t="s">
        <v>4</v>
      </c>
      <c r="D18">
        <v>54</v>
      </c>
      <c r="F18">
        <f>(D18/D16)*100</f>
        <v>31.213872832369944</v>
      </c>
    </row>
    <row r="19" spans="1:6" x14ac:dyDescent="0.2">
      <c r="C19" t="s">
        <v>5</v>
      </c>
      <c r="D19">
        <v>24</v>
      </c>
      <c r="F19">
        <f>(D19/D16)*100</f>
        <v>13.872832369942195</v>
      </c>
    </row>
    <row r="20" spans="1:6" x14ac:dyDescent="0.2">
      <c r="C20" t="s">
        <v>6</v>
      </c>
      <c r="D20">
        <v>32</v>
      </c>
      <c r="F20">
        <f>(D20/D16)*100</f>
        <v>18.497109826589593</v>
      </c>
    </row>
    <row r="22" spans="1:6" x14ac:dyDescent="0.2">
      <c r="A22" t="s">
        <v>9</v>
      </c>
      <c r="B22">
        <v>363493</v>
      </c>
      <c r="C22" t="s">
        <v>2</v>
      </c>
      <c r="D22">
        <v>173</v>
      </c>
      <c r="F22">
        <f>D22/D22*100</f>
        <v>100</v>
      </c>
    </row>
    <row r="23" spans="1:6" x14ac:dyDescent="0.2">
      <c r="C23" t="s">
        <v>3</v>
      </c>
      <c r="D23">
        <v>182</v>
      </c>
      <c r="F23">
        <f>(D23/D22)*100</f>
        <v>105.20231213872833</v>
      </c>
    </row>
    <row r="24" spans="1:6" x14ac:dyDescent="0.2">
      <c r="C24" t="s">
        <v>4</v>
      </c>
      <c r="D24">
        <v>60</v>
      </c>
      <c r="F24">
        <f>(D24/D22)*100</f>
        <v>34.682080924855491</v>
      </c>
    </row>
    <row r="25" spans="1:6" x14ac:dyDescent="0.2">
      <c r="C25" t="s">
        <v>5</v>
      </c>
      <c r="D25">
        <v>43</v>
      </c>
      <c r="F25">
        <f>(D25/D22)*100</f>
        <v>24.855491329479769</v>
      </c>
    </row>
    <row r="26" spans="1:6" x14ac:dyDescent="0.2">
      <c r="C26" t="s">
        <v>6</v>
      </c>
      <c r="D26">
        <v>93</v>
      </c>
      <c r="F26">
        <f>(D26/D22)*100</f>
        <v>53.75722543352601</v>
      </c>
    </row>
    <row r="28" spans="1:6" x14ac:dyDescent="0.2">
      <c r="A28" t="s">
        <v>9</v>
      </c>
      <c r="B28">
        <v>364545</v>
      </c>
      <c r="C28" t="s">
        <v>2</v>
      </c>
      <c r="D28">
        <v>173</v>
      </c>
      <c r="F28">
        <f>D28/D28*100</f>
        <v>100</v>
      </c>
    </row>
    <row r="29" spans="1:6" x14ac:dyDescent="0.2">
      <c r="C29" t="s">
        <v>3</v>
      </c>
      <c r="D29">
        <v>395</v>
      </c>
      <c r="F29">
        <f>(D29/D28)*100</f>
        <v>228.32369942196533</v>
      </c>
    </row>
    <row r="30" spans="1:6" x14ac:dyDescent="0.2">
      <c r="C30" t="s">
        <v>4</v>
      </c>
      <c r="D30">
        <v>159</v>
      </c>
      <c r="F30">
        <f>(D30/D28)*100</f>
        <v>91.907514450867055</v>
      </c>
    </row>
    <row r="31" spans="1:6" x14ac:dyDescent="0.2">
      <c r="C31" t="s">
        <v>5</v>
      </c>
      <c r="D31">
        <v>115</v>
      </c>
      <c r="F31">
        <f>(D31/D28)*100</f>
        <v>66.473988439306353</v>
      </c>
    </row>
    <row r="32" spans="1:6" x14ac:dyDescent="0.2">
      <c r="C32" t="s">
        <v>6</v>
      </c>
      <c r="D32">
        <v>69</v>
      </c>
      <c r="F32">
        <f>(D32/D28)*100</f>
        <v>39.884393063583815</v>
      </c>
    </row>
    <row r="35" spans="1:6" x14ac:dyDescent="0.2">
      <c r="A35" t="s">
        <v>9</v>
      </c>
      <c r="B35">
        <v>363492</v>
      </c>
      <c r="C35" t="s">
        <v>2</v>
      </c>
      <c r="D35">
        <v>173</v>
      </c>
      <c r="F35">
        <f>D35/D35*100</f>
        <v>100</v>
      </c>
    </row>
    <row r="36" spans="1:6" x14ac:dyDescent="0.2">
      <c r="C36" t="s">
        <v>3</v>
      </c>
      <c r="D36">
        <v>312</v>
      </c>
      <c r="F36">
        <f>(D36/D35)*100</f>
        <v>180.34682080924856</v>
      </c>
    </row>
    <row r="37" spans="1:6" x14ac:dyDescent="0.2">
      <c r="C37" t="s">
        <v>4</v>
      </c>
      <c r="D37">
        <v>125</v>
      </c>
      <c r="F37">
        <f>(D37/D35)*100</f>
        <v>72.25433526011561</v>
      </c>
    </row>
    <row r="38" spans="1:6" x14ac:dyDescent="0.2">
      <c r="C38" t="s">
        <v>5</v>
      </c>
      <c r="D38">
        <v>40</v>
      </c>
      <c r="F38">
        <f>(D38/D35)*100</f>
        <v>23.121387283236995</v>
      </c>
    </row>
    <row r="39" spans="1:6" x14ac:dyDescent="0.2">
      <c r="C39" t="s">
        <v>6</v>
      </c>
      <c r="D39">
        <v>19</v>
      </c>
      <c r="F39">
        <f>(D39/D35)*100</f>
        <v>10.982658959537572</v>
      </c>
    </row>
    <row r="42" spans="1:6" x14ac:dyDescent="0.2">
      <c r="A42" t="s">
        <v>12</v>
      </c>
      <c r="B42">
        <v>361273</v>
      </c>
      <c r="C42" t="s">
        <v>2</v>
      </c>
      <c r="D42">
        <v>173</v>
      </c>
      <c r="F42">
        <f>D42/D42*100</f>
        <v>100</v>
      </c>
    </row>
    <row r="43" spans="1:6" x14ac:dyDescent="0.2">
      <c r="C43" t="s">
        <v>3</v>
      </c>
      <c r="D43">
        <v>172</v>
      </c>
      <c r="F43">
        <f>(D43/D42)*100</f>
        <v>99.421965317919074</v>
      </c>
    </row>
    <row r="44" spans="1:6" x14ac:dyDescent="0.2">
      <c r="C44" t="s">
        <v>4</v>
      </c>
      <c r="D44">
        <v>89</v>
      </c>
      <c r="F44">
        <f>(D44/D42)*100</f>
        <v>51.445086705202314</v>
      </c>
    </row>
    <row r="45" spans="1:6" x14ac:dyDescent="0.2">
      <c r="C45" t="s">
        <v>5</v>
      </c>
      <c r="D45">
        <v>75</v>
      </c>
      <c r="F45">
        <f>(D45/D42)*100</f>
        <v>43.352601156069362</v>
      </c>
    </row>
    <row r="46" spans="1:6" x14ac:dyDescent="0.2">
      <c r="C46" t="s">
        <v>6</v>
      </c>
      <c r="D46">
        <v>65</v>
      </c>
      <c r="F46">
        <f>(D46/D42)*100</f>
        <v>37.572254335260112</v>
      </c>
    </row>
    <row r="48" spans="1:6" x14ac:dyDescent="0.2">
      <c r="A48" t="s">
        <v>12</v>
      </c>
      <c r="B48">
        <v>367077</v>
      </c>
      <c r="C48" t="s">
        <v>2</v>
      </c>
      <c r="D48">
        <v>173</v>
      </c>
      <c r="F48">
        <f>D48/D48*100</f>
        <v>100</v>
      </c>
    </row>
    <row r="49" spans="1:6" x14ac:dyDescent="0.2">
      <c r="C49" t="s">
        <v>3</v>
      </c>
      <c r="D49">
        <v>379</v>
      </c>
      <c r="F49">
        <f>(D49/D48)*100</f>
        <v>219.07514450867055</v>
      </c>
    </row>
    <row r="50" spans="1:6" x14ac:dyDescent="0.2">
      <c r="C50" t="s">
        <v>4</v>
      </c>
      <c r="D50">
        <v>79</v>
      </c>
      <c r="F50">
        <f>(D50/D48)*100</f>
        <v>45.664739884393065</v>
      </c>
    </row>
    <row r="51" spans="1:6" x14ac:dyDescent="0.2">
      <c r="C51" t="s">
        <v>5</v>
      </c>
      <c r="D51">
        <v>75</v>
      </c>
      <c r="F51">
        <f>(D51/D48)*100</f>
        <v>43.352601156069362</v>
      </c>
    </row>
    <row r="52" spans="1:6" x14ac:dyDescent="0.2">
      <c r="C52" t="s">
        <v>6</v>
      </c>
      <c r="D52">
        <v>45</v>
      </c>
      <c r="F52">
        <f>(D52/D48)*100</f>
        <v>26.011560693641616</v>
      </c>
    </row>
    <row r="54" spans="1:6" x14ac:dyDescent="0.2">
      <c r="A54" t="s">
        <v>12</v>
      </c>
      <c r="B54">
        <v>367074</v>
      </c>
      <c r="C54" t="s">
        <v>2</v>
      </c>
      <c r="D54">
        <v>173</v>
      </c>
      <c r="F54">
        <f>D54/D54*100</f>
        <v>100</v>
      </c>
    </row>
    <row r="55" spans="1:6" x14ac:dyDescent="0.2">
      <c r="C55" t="s">
        <v>3</v>
      </c>
      <c r="D55">
        <v>239</v>
      </c>
      <c r="F55">
        <f>(D55/D54)*100</f>
        <v>138.15028901734104</v>
      </c>
    </row>
    <row r="56" spans="1:6" x14ac:dyDescent="0.2">
      <c r="C56" t="s">
        <v>4</v>
      </c>
      <c r="D56">
        <v>139</v>
      </c>
      <c r="F56">
        <f>(D56/D54)*100</f>
        <v>80.346820809248555</v>
      </c>
    </row>
    <row r="57" spans="1:6" x14ac:dyDescent="0.2">
      <c r="C57" t="s">
        <v>5</v>
      </c>
      <c r="D57">
        <v>56</v>
      </c>
      <c r="F57">
        <f>(D57/D54)*100</f>
        <v>32.369942196531795</v>
      </c>
    </row>
    <row r="58" spans="1:6" x14ac:dyDescent="0.2">
      <c r="C58" t="s">
        <v>6</v>
      </c>
      <c r="D58">
        <v>44</v>
      </c>
      <c r="F58">
        <f>(D58/D54)*100</f>
        <v>25.433526011560691</v>
      </c>
    </row>
    <row r="60" spans="1:6" x14ac:dyDescent="0.2">
      <c r="A60" t="s">
        <v>12</v>
      </c>
      <c r="B60">
        <v>367078</v>
      </c>
      <c r="C60" t="s">
        <v>2</v>
      </c>
      <c r="D60">
        <v>173</v>
      </c>
      <c r="F60">
        <f>D48/D48*100</f>
        <v>100</v>
      </c>
    </row>
    <row r="61" spans="1:6" x14ac:dyDescent="0.2">
      <c r="C61" t="s">
        <v>3</v>
      </c>
      <c r="D61">
        <v>382</v>
      </c>
      <c r="F61">
        <f>(D49/D48)*100</f>
        <v>219.07514450867055</v>
      </c>
    </row>
    <row r="62" spans="1:6" x14ac:dyDescent="0.2">
      <c r="C62" t="s">
        <v>4</v>
      </c>
      <c r="D62">
        <v>150</v>
      </c>
      <c r="F62">
        <f>(D50/D48)*100</f>
        <v>45.664739884393065</v>
      </c>
    </row>
    <row r="63" spans="1:6" x14ac:dyDescent="0.2">
      <c r="C63" t="s">
        <v>5</v>
      </c>
      <c r="D63">
        <v>69</v>
      </c>
      <c r="F63">
        <f>(D51/D48)*100</f>
        <v>43.352601156069362</v>
      </c>
    </row>
    <row r="64" spans="1:6" x14ac:dyDescent="0.2">
      <c r="C64" t="s">
        <v>6</v>
      </c>
      <c r="D64">
        <v>127</v>
      </c>
      <c r="F64">
        <f>(D52/D48)*100</f>
        <v>26.011560693641616</v>
      </c>
    </row>
    <row r="66" spans="1:15" x14ac:dyDescent="0.2">
      <c r="A66" t="s">
        <v>12</v>
      </c>
      <c r="B66">
        <v>367073</v>
      </c>
      <c r="C66" t="s">
        <v>2</v>
      </c>
      <c r="D66">
        <v>173</v>
      </c>
      <c r="F66">
        <f>D66/D66*100</f>
        <v>100</v>
      </c>
      <c r="H66">
        <v>1</v>
      </c>
      <c r="I66">
        <v>30260.638999999999</v>
      </c>
      <c r="J66">
        <v>255</v>
      </c>
      <c r="K66">
        <v>7716462.8200000003</v>
      </c>
      <c r="L66">
        <v>291855915</v>
      </c>
      <c r="N66">
        <v>255</v>
      </c>
      <c r="O66">
        <v>255</v>
      </c>
    </row>
    <row r="67" spans="1:15" x14ac:dyDescent="0.2">
      <c r="C67" t="s">
        <v>3</v>
      </c>
      <c r="D67">
        <v>229</v>
      </c>
      <c r="F67">
        <f>(D67/D66)*100</f>
        <v>132.36994219653181</v>
      </c>
    </row>
    <row r="68" spans="1:15" x14ac:dyDescent="0.2">
      <c r="C68" t="s">
        <v>4</v>
      </c>
      <c r="D68">
        <v>69</v>
      </c>
      <c r="F68">
        <f>(D68/D66)*100</f>
        <v>39.884393063583815</v>
      </c>
    </row>
    <row r="69" spans="1:15" x14ac:dyDescent="0.2">
      <c r="C69" t="s">
        <v>5</v>
      </c>
      <c r="D69">
        <v>52</v>
      </c>
      <c r="F69">
        <f>(D69/D66)*100</f>
        <v>30.057803468208093</v>
      </c>
    </row>
    <row r="70" spans="1:15" x14ac:dyDescent="0.2">
      <c r="C70" t="s">
        <v>6</v>
      </c>
      <c r="D70">
        <v>28</v>
      </c>
      <c r="F70">
        <f>(D70/D66)*100</f>
        <v>16.184971098265898</v>
      </c>
      <c r="H70">
        <v>1</v>
      </c>
      <c r="I70">
        <v>2381.73</v>
      </c>
      <c r="J70">
        <v>255</v>
      </c>
      <c r="K70">
        <v>607341.26500000001</v>
      </c>
      <c r="L70">
        <v>22971165</v>
      </c>
      <c r="N70">
        <v>255</v>
      </c>
      <c r="O70">
        <v>255</v>
      </c>
    </row>
    <row r="72" spans="1:15" x14ac:dyDescent="0.2">
      <c r="A72" t="s">
        <v>12</v>
      </c>
      <c r="B72">
        <v>367080</v>
      </c>
      <c r="C72" t="s">
        <v>2</v>
      </c>
      <c r="D72">
        <v>173</v>
      </c>
      <c r="F72">
        <f>D72/D72*100</f>
        <v>100</v>
      </c>
    </row>
    <row r="73" spans="1:15" x14ac:dyDescent="0.2">
      <c r="C73" t="s">
        <v>3</v>
      </c>
      <c r="D73">
        <v>535</v>
      </c>
      <c r="F73">
        <f>(D73/D72)*100</f>
        <v>309.24855491329481</v>
      </c>
    </row>
    <row r="74" spans="1:15" x14ac:dyDescent="0.2">
      <c r="C74" t="s">
        <v>4</v>
      </c>
      <c r="D74">
        <v>85</v>
      </c>
      <c r="F74">
        <f>(D74/D72)*100</f>
        <v>49.132947976878611</v>
      </c>
    </row>
    <row r="75" spans="1:15" x14ac:dyDescent="0.2">
      <c r="C75" t="s">
        <v>5</v>
      </c>
      <c r="D75">
        <v>57</v>
      </c>
      <c r="F75">
        <f>(D75/D72)*100</f>
        <v>32.947976878612714</v>
      </c>
    </row>
    <row r="76" spans="1:15" x14ac:dyDescent="0.2">
      <c r="C76" t="s">
        <v>6</v>
      </c>
      <c r="D76">
        <v>101</v>
      </c>
      <c r="F76">
        <f>(D76/D72)*100</f>
        <v>58.381502890173408</v>
      </c>
    </row>
    <row r="80" spans="1:15" x14ac:dyDescent="0.2">
      <c r="A80" t="s">
        <v>17</v>
      </c>
      <c r="B80">
        <v>359721</v>
      </c>
      <c r="C80" t="s">
        <v>2</v>
      </c>
      <c r="D80">
        <v>173</v>
      </c>
      <c r="F80">
        <f>D80/D80*100</f>
        <v>100</v>
      </c>
    </row>
    <row r="81" spans="1:6" x14ac:dyDescent="0.2">
      <c r="C81" t="s">
        <v>3</v>
      </c>
      <c r="D81">
        <v>399</v>
      </c>
      <c r="F81">
        <f>(D81/D80)*100</f>
        <v>230.635838150289</v>
      </c>
    </row>
    <row r="82" spans="1:6" x14ac:dyDescent="0.2">
      <c r="C82" t="s">
        <v>4</v>
      </c>
      <c r="D82">
        <v>403</v>
      </c>
      <c r="F82">
        <f>(D82/D80)*100</f>
        <v>232.94797687861274</v>
      </c>
    </row>
    <row r="83" spans="1:6" x14ac:dyDescent="0.2">
      <c r="C83" t="s">
        <v>5</v>
      </c>
      <c r="D83">
        <v>187</v>
      </c>
      <c r="F83">
        <f>(D83/D80)*100</f>
        <v>108.09248554913296</v>
      </c>
    </row>
    <row r="84" spans="1:6" x14ac:dyDescent="0.2">
      <c r="C84" t="s">
        <v>6</v>
      </c>
      <c r="D84">
        <v>105</v>
      </c>
      <c r="F84">
        <f>(D84/D80)*100</f>
        <v>60.693641618497111</v>
      </c>
    </row>
    <row r="86" spans="1:6" x14ac:dyDescent="0.2">
      <c r="A86" t="s">
        <v>17</v>
      </c>
      <c r="B86">
        <v>370887</v>
      </c>
      <c r="C86" t="s">
        <v>2</v>
      </c>
      <c r="D86">
        <v>173</v>
      </c>
      <c r="F86">
        <f>D86/D86*100</f>
        <v>100</v>
      </c>
    </row>
    <row r="87" spans="1:6" x14ac:dyDescent="0.2">
      <c r="C87" t="s">
        <v>3</v>
      </c>
      <c r="D87">
        <v>371</v>
      </c>
      <c r="F87">
        <f>(D87/D86)*100</f>
        <v>214.45086705202314</v>
      </c>
    </row>
    <row r="88" spans="1:6" x14ac:dyDescent="0.2">
      <c r="C88" t="s">
        <v>4</v>
      </c>
      <c r="D88">
        <v>269</v>
      </c>
      <c r="F88">
        <f>(D88/D86)*100</f>
        <v>155.49132947976878</v>
      </c>
    </row>
    <row r="89" spans="1:6" x14ac:dyDescent="0.2">
      <c r="C89" t="s">
        <v>5</v>
      </c>
      <c r="D89">
        <v>240</v>
      </c>
      <c r="F89">
        <f>(D89/D86)*100</f>
        <v>138.72832369942196</v>
      </c>
    </row>
    <row r="90" spans="1:6" x14ac:dyDescent="0.2">
      <c r="C90" t="s">
        <v>6</v>
      </c>
      <c r="D90">
        <v>151</v>
      </c>
      <c r="F90">
        <f>(D90/D86)*100</f>
        <v>87.283236994219649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ABC53-76C4-2940-AA88-9C9CF3E1F9E9}">
  <dimension ref="A1:O90"/>
  <sheetViews>
    <sheetView workbookViewId="0">
      <selection activeCell="X4" sqref="X4"/>
    </sheetView>
  </sheetViews>
  <sheetFormatPr baseColWidth="10" defaultRowHeight="16" x14ac:dyDescent="0.2"/>
  <cols>
    <col min="9" max="9" width="14" bestFit="1" customWidth="1"/>
  </cols>
  <sheetData>
    <row r="1" spans="1:15" x14ac:dyDescent="0.2">
      <c r="A1" t="s">
        <v>11</v>
      </c>
    </row>
    <row r="3" spans="1:15" x14ac:dyDescent="0.2">
      <c r="B3" s="1" t="s">
        <v>0</v>
      </c>
      <c r="C3" s="1" t="s">
        <v>1</v>
      </c>
      <c r="D3" s="1" t="s">
        <v>7</v>
      </c>
      <c r="F3" s="1" t="s">
        <v>8</v>
      </c>
      <c r="I3" s="1" t="s">
        <v>23</v>
      </c>
      <c r="J3" t="s">
        <v>9</v>
      </c>
      <c r="K3" t="s">
        <v>12</v>
      </c>
      <c r="L3" t="s">
        <v>20</v>
      </c>
      <c r="M3" t="s">
        <v>15</v>
      </c>
      <c r="N3" t="s">
        <v>16</v>
      </c>
      <c r="O3" t="s">
        <v>18</v>
      </c>
    </row>
    <row r="4" spans="1:15" x14ac:dyDescent="0.2">
      <c r="A4" t="s">
        <v>9</v>
      </c>
      <c r="B4">
        <v>366515</v>
      </c>
      <c r="C4" t="s">
        <v>2</v>
      </c>
      <c r="F4" t="e">
        <f>D4/D4*100</f>
        <v>#DIV/0!</v>
      </c>
      <c r="I4" t="s">
        <v>2</v>
      </c>
      <c r="J4">
        <v>100</v>
      </c>
      <c r="K4">
        <v>100</v>
      </c>
      <c r="L4">
        <v>100</v>
      </c>
      <c r="M4">
        <v>0</v>
      </c>
      <c r="N4">
        <v>0</v>
      </c>
      <c r="O4">
        <v>0</v>
      </c>
    </row>
    <row r="5" spans="1:15" x14ac:dyDescent="0.2">
      <c r="C5" t="s">
        <v>3</v>
      </c>
      <c r="F5" t="e">
        <f>(D5/D4)*100</f>
        <v>#DIV/0!</v>
      </c>
      <c r="I5" t="s">
        <v>3</v>
      </c>
      <c r="J5">
        <f>AVERAGE(F11,F23,F29,F36)</f>
        <v>150.40840140023337</v>
      </c>
      <c r="K5">
        <f>AVERAGE(F49,F43,F55,F61,F67,F73)</f>
        <v>169.97277323998443</v>
      </c>
      <c r="L5">
        <f>AVERAGE(F81,F87)</f>
        <v>136.5810968494749</v>
      </c>
      <c r="M5">
        <f>STDEV(F11,F23,F29,F36)</f>
        <v>92.995331513459178</v>
      </c>
      <c r="N5">
        <f>STDEV(F49,F43,F55,F61,F67,F73)</f>
        <v>73.239902850347022</v>
      </c>
      <c r="O5">
        <f>STDEV(F81,F87)</f>
        <v>3.5479103373420666</v>
      </c>
    </row>
    <row r="6" spans="1:15" x14ac:dyDescent="0.2">
      <c r="C6" t="s">
        <v>4</v>
      </c>
      <c r="F6" t="e">
        <f>(D6/D4)*100</f>
        <v>#DIV/0!</v>
      </c>
      <c r="I6" t="s">
        <v>4</v>
      </c>
      <c r="J6">
        <f>AVERAGE(F12,F24,F30,F37)</f>
        <v>55.294632438739796</v>
      </c>
      <c r="K6">
        <f>AVERAGE(F50,F44,F56,F62,F68,F74)</f>
        <v>91.481913652275395</v>
      </c>
      <c r="L6">
        <f>AVERAGE(F82,F88)</f>
        <v>196.03267211201867</v>
      </c>
      <c r="M6">
        <f>STDEV(F12,F24,F30,F37)</f>
        <v>17.093710944637902</v>
      </c>
      <c r="N6">
        <f>STDEV(F50,F44,F56,F62,F68,F74)</f>
        <v>27.203284873377221</v>
      </c>
      <c r="O6">
        <f>STDEV(F82,F88)</f>
        <v>1.650190854577682</v>
      </c>
    </row>
    <row r="7" spans="1:15" x14ac:dyDescent="0.2">
      <c r="C7" t="s">
        <v>5</v>
      </c>
      <c r="F7" t="e">
        <f>(D7/D4)*100</f>
        <v>#DIV/0!</v>
      </c>
      <c r="I7" t="s">
        <v>5</v>
      </c>
      <c r="J7">
        <f>AVERAGE(F13,F25,F31,F38)</f>
        <v>48.803967327887975</v>
      </c>
      <c r="K7">
        <f>AVERAGE(F51,F45,F57,F63,F69,F75)</f>
        <v>58.800077790742911</v>
      </c>
      <c r="L7">
        <f>AVERAGE(F83,F89)</f>
        <v>153.32555425904317</v>
      </c>
      <c r="M7">
        <f>STDEV(F13,F25,F31,F38)</f>
        <v>16.785808913865228</v>
      </c>
      <c r="N7">
        <f>STDEV(F51,F45,F57,F63,F69,F75)</f>
        <v>36.339349913291784</v>
      </c>
      <c r="O7">
        <f>STDEV(F83,F89)</f>
        <v>63.284819273055092</v>
      </c>
    </row>
    <row r="8" spans="1:15" x14ac:dyDescent="0.2">
      <c r="C8" t="s">
        <v>6</v>
      </c>
      <c r="F8" t="e">
        <f>(D8/D4)*100</f>
        <v>#DIV/0!</v>
      </c>
      <c r="I8" t="s">
        <v>6</v>
      </c>
      <c r="J8">
        <f>AVERAGE(F14,F26,F32,F39)</f>
        <v>122.11201866977829</v>
      </c>
      <c r="K8">
        <f>AVERAGE(F52,F46,F58,F64,F70,F76)</f>
        <v>123.36639439906651</v>
      </c>
      <c r="L8">
        <f>AVERAGE(F84,F90)</f>
        <v>112.22287047841306</v>
      </c>
      <c r="M8">
        <f>STDEV(F14,F26,F32,F39)</f>
        <v>25.615193517351443</v>
      </c>
      <c r="N8">
        <f>STDEV(F52,F46,F58,F64,F70,F76)</f>
        <v>77.072064049494756</v>
      </c>
      <c r="O8">
        <f>STDEV(F84,F90)</f>
        <v>7.0545659033196966</v>
      </c>
    </row>
    <row r="10" spans="1:15" x14ac:dyDescent="0.2">
      <c r="A10" t="s">
        <v>9</v>
      </c>
      <c r="B10">
        <v>363491</v>
      </c>
      <c r="C10" t="s">
        <v>2</v>
      </c>
      <c r="D10">
        <v>1714</v>
      </c>
      <c r="F10">
        <f>D10/D10*100</f>
        <v>100</v>
      </c>
    </row>
    <row r="11" spans="1:15" x14ac:dyDescent="0.2">
      <c r="C11" t="s">
        <v>3</v>
      </c>
      <c r="D11">
        <v>4549</v>
      </c>
      <c r="F11">
        <f>(D11/D10)*100</f>
        <v>265.40256709451575</v>
      </c>
    </row>
    <row r="12" spans="1:15" x14ac:dyDescent="0.2">
      <c r="C12" t="s">
        <v>4</v>
      </c>
      <c r="D12">
        <v>860</v>
      </c>
      <c r="F12">
        <f>(D12/D10)*100</f>
        <v>50.175029171528585</v>
      </c>
    </row>
    <row r="13" spans="1:15" x14ac:dyDescent="0.2">
      <c r="C13" t="s">
        <v>5</v>
      </c>
      <c r="D13">
        <v>597</v>
      </c>
      <c r="F13">
        <f>(D13/D10)*100</f>
        <v>34.830805134189028</v>
      </c>
    </row>
    <row r="14" spans="1:15" x14ac:dyDescent="0.2">
      <c r="C14" t="s">
        <v>6</v>
      </c>
      <c r="D14">
        <v>2095</v>
      </c>
      <c r="F14">
        <f>(D14/D10)*100</f>
        <v>122.22870478413068</v>
      </c>
    </row>
    <row r="16" spans="1:15" x14ac:dyDescent="0.2">
      <c r="A16" t="s">
        <v>9</v>
      </c>
      <c r="B16">
        <v>362903</v>
      </c>
      <c r="C16" t="s">
        <v>2</v>
      </c>
      <c r="F16" t="e">
        <f>D16/D16*100</f>
        <v>#DIV/0!</v>
      </c>
      <c r="I16" t="s">
        <v>19</v>
      </c>
      <c r="J16">
        <f>AVERAGE(D10,D22,D28,D35,D42,D48,D54,D60,D66,D72,D80,D86)</f>
        <v>1714</v>
      </c>
    </row>
    <row r="17" spans="1:6" x14ac:dyDescent="0.2">
      <c r="C17" t="s">
        <v>3</v>
      </c>
      <c r="F17" t="e">
        <f>(D17/D16)*100</f>
        <v>#DIV/0!</v>
      </c>
    </row>
    <row r="18" spans="1:6" x14ac:dyDescent="0.2">
      <c r="C18" t="s">
        <v>4</v>
      </c>
      <c r="F18" t="e">
        <f>(D18/D16)*100</f>
        <v>#DIV/0!</v>
      </c>
    </row>
    <row r="19" spans="1:6" x14ac:dyDescent="0.2">
      <c r="C19" t="s">
        <v>5</v>
      </c>
      <c r="F19" t="e">
        <f>(D19/D16)*100</f>
        <v>#DIV/0!</v>
      </c>
    </row>
    <row r="20" spans="1:6" x14ac:dyDescent="0.2">
      <c r="C20" t="s">
        <v>6</v>
      </c>
      <c r="F20" t="e">
        <f>(D20/D16)*100</f>
        <v>#DIV/0!</v>
      </c>
    </row>
    <row r="22" spans="1:6" x14ac:dyDescent="0.2">
      <c r="A22" t="s">
        <v>9</v>
      </c>
      <c r="B22">
        <v>363493</v>
      </c>
      <c r="C22" t="s">
        <v>2</v>
      </c>
      <c r="D22">
        <v>1714</v>
      </c>
      <c r="F22">
        <f>D22/D22*100</f>
        <v>100</v>
      </c>
    </row>
    <row r="23" spans="1:6" x14ac:dyDescent="0.2">
      <c r="C23" t="s">
        <v>3</v>
      </c>
      <c r="D23">
        <v>820</v>
      </c>
      <c r="F23">
        <f>(D23/D22)*100</f>
        <v>47.841306884480744</v>
      </c>
    </row>
    <row r="24" spans="1:6" x14ac:dyDescent="0.2">
      <c r="C24" t="s">
        <v>4</v>
      </c>
      <c r="D24">
        <v>591</v>
      </c>
      <c r="F24">
        <f>(D24/D22)*100</f>
        <v>34.480746791131857</v>
      </c>
    </row>
    <row r="25" spans="1:6" x14ac:dyDescent="0.2">
      <c r="C25" t="s">
        <v>5</v>
      </c>
      <c r="D25">
        <v>692</v>
      </c>
      <c r="F25">
        <f>(D25/D22)*100</f>
        <v>40.373395565927659</v>
      </c>
    </row>
    <row r="26" spans="1:6" x14ac:dyDescent="0.2">
      <c r="C26" t="s">
        <v>6</v>
      </c>
      <c r="D26">
        <v>2707</v>
      </c>
      <c r="F26">
        <f>(D26/D22)*100</f>
        <v>157.93465577596265</v>
      </c>
    </row>
    <row r="28" spans="1:6" x14ac:dyDescent="0.2">
      <c r="A28" t="s">
        <v>9</v>
      </c>
      <c r="B28">
        <v>364545</v>
      </c>
      <c r="C28" t="s">
        <v>2</v>
      </c>
      <c r="D28">
        <v>1714</v>
      </c>
      <c r="F28">
        <f>D28/D28*100</f>
        <v>100</v>
      </c>
    </row>
    <row r="29" spans="1:6" x14ac:dyDescent="0.2">
      <c r="C29" t="s">
        <v>3</v>
      </c>
      <c r="D29">
        <v>3030</v>
      </c>
      <c r="F29">
        <f>(D29/D28)*100</f>
        <v>176.77946324387398</v>
      </c>
    </row>
    <row r="30" spans="1:6" x14ac:dyDescent="0.2">
      <c r="C30" t="s">
        <v>4</v>
      </c>
      <c r="D30">
        <v>1279</v>
      </c>
      <c r="F30">
        <f>(D30/D28)*100</f>
        <v>74.620770128354735</v>
      </c>
    </row>
    <row r="31" spans="1:6" x14ac:dyDescent="0.2">
      <c r="C31" t="s">
        <v>5</v>
      </c>
      <c r="D31">
        <v>1248</v>
      </c>
      <c r="F31">
        <f>(D31/D28)*100</f>
        <v>72.81213535589265</v>
      </c>
    </row>
    <row r="32" spans="1:6" x14ac:dyDescent="0.2">
      <c r="C32" t="s">
        <v>6</v>
      </c>
      <c r="D32">
        <v>1861</v>
      </c>
      <c r="F32">
        <f>(D32/D28)*100</f>
        <v>108.57642940490082</v>
      </c>
    </row>
    <row r="35" spans="1:6" x14ac:dyDescent="0.2">
      <c r="A35" t="s">
        <v>9</v>
      </c>
      <c r="B35">
        <v>363492</v>
      </c>
      <c r="C35" t="s">
        <v>2</v>
      </c>
      <c r="D35">
        <v>1714</v>
      </c>
      <c r="F35">
        <f>D35/D35*100</f>
        <v>100</v>
      </c>
    </row>
    <row r="36" spans="1:6" x14ac:dyDescent="0.2">
      <c r="C36" t="s">
        <v>3</v>
      </c>
      <c r="D36">
        <v>1913</v>
      </c>
      <c r="F36">
        <f>(D36/D35)*100</f>
        <v>111.61026837806301</v>
      </c>
    </row>
    <row r="37" spans="1:6" x14ac:dyDescent="0.2">
      <c r="C37" t="s">
        <v>4</v>
      </c>
      <c r="D37">
        <v>1061</v>
      </c>
      <c r="F37">
        <f>(D37/D35)*100</f>
        <v>61.901983663943994</v>
      </c>
    </row>
    <row r="38" spans="1:6" x14ac:dyDescent="0.2">
      <c r="C38" t="s">
        <v>5</v>
      </c>
      <c r="D38">
        <v>809</v>
      </c>
      <c r="F38">
        <f>(D38/D35)*100</f>
        <v>47.19953325554259</v>
      </c>
    </row>
    <row r="39" spans="1:6" x14ac:dyDescent="0.2">
      <c r="C39" t="s">
        <v>6</v>
      </c>
      <c r="D39">
        <v>1709</v>
      </c>
      <c r="F39">
        <f>(D39/D35)*100</f>
        <v>99.708284714119017</v>
      </c>
    </row>
    <row r="42" spans="1:6" x14ac:dyDescent="0.2">
      <c r="A42" t="s">
        <v>12</v>
      </c>
      <c r="B42">
        <v>361273</v>
      </c>
      <c r="C42" t="s">
        <v>2</v>
      </c>
      <c r="D42">
        <v>1714</v>
      </c>
      <c r="F42">
        <f>D42/D42*100</f>
        <v>100</v>
      </c>
    </row>
    <row r="43" spans="1:6" x14ac:dyDescent="0.2">
      <c r="C43" t="s">
        <v>3</v>
      </c>
      <c r="D43">
        <v>1314</v>
      </c>
      <c r="F43">
        <f>(D43/D42)*100</f>
        <v>76.662777129521587</v>
      </c>
    </row>
    <row r="44" spans="1:6" x14ac:dyDescent="0.2">
      <c r="C44" t="s">
        <v>4</v>
      </c>
      <c r="D44">
        <v>1755</v>
      </c>
      <c r="F44">
        <f>(D44/D42)*100</f>
        <v>102.39206534422405</v>
      </c>
    </row>
    <row r="45" spans="1:6" x14ac:dyDescent="0.2">
      <c r="C45" t="s">
        <v>5</v>
      </c>
      <c r="D45">
        <v>1370</v>
      </c>
      <c r="F45">
        <f>(D45/D42)*100</f>
        <v>79.929988331388572</v>
      </c>
    </row>
    <row r="46" spans="1:6" x14ac:dyDescent="0.2">
      <c r="C46" t="s">
        <v>6</v>
      </c>
      <c r="D46">
        <v>3239</v>
      </c>
      <c r="F46">
        <f>(D46/D42)*100</f>
        <v>188.97316219369895</v>
      </c>
    </row>
    <row r="48" spans="1:6" x14ac:dyDescent="0.2">
      <c r="A48" t="s">
        <v>12</v>
      </c>
      <c r="B48">
        <v>367077</v>
      </c>
      <c r="C48" t="s">
        <v>2</v>
      </c>
      <c r="D48">
        <v>1714</v>
      </c>
      <c r="F48">
        <f>D48/D48*100</f>
        <v>100</v>
      </c>
    </row>
    <row r="49" spans="1:6" x14ac:dyDescent="0.2">
      <c r="C49" t="s">
        <v>3</v>
      </c>
      <c r="D49">
        <v>4658</v>
      </c>
      <c r="F49">
        <f>(D49/D48)*100</f>
        <v>271.76196032672112</v>
      </c>
    </row>
    <row r="50" spans="1:6" x14ac:dyDescent="0.2">
      <c r="C50" t="s">
        <v>4</v>
      </c>
      <c r="D50">
        <v>2275</v>
      </c>
      <c r="F50">
        <f>(D50/D48)*100</f>
        <v>132.73045507584598</v>
      </c>
    </row>
    <row r="51" spans="1:6" x14ac:dyDescent="0.2">
      <c r="C51" t="s">
        <v>5</v>
      </c>
      <c r="D51">
        <v>2101</v>
      </c>
      <c r="F51">
        <f>(D51/D48)*100</f>
        <v>122.57876312718787</v>
      </c>
    </row>
    <row r="52" spans="1:6" x14ac:dyDescent="0.2">
      <c r="C52" t="s">
        <v>6</v>
      </c>
      <c r="D52">
        <v>2514</v>
      </c>
      <c r="F52">
        <f>(D52/D48)*100</f>
        <v>146.67444574095683</v>
      </c>
    </row>
    <row r="54" spans="1:6" x14ac:dyDescent="0.2">
      <c r="A54" t="s">
        <v>12</v>
      </c>
      <c r="B54">
        <v>367074</v>
      </c>
      <c r="C54" t="s">
        <v>2</v>
      </c>
      <c r="D54">
        <v>1714</v>
      </c>
      <c r="F54">
        <f>D54/D54*100</f>
        <v>100</v>
      </c>
    </row>
    <row r="55" spans="1:6" x14ac:dyDescent="0.2">
      <c r="C55" t="s">
        <v>3</v>
      </c>
      <c r="D55">
        <v>3718</v>
      </c>
      <c r="F55">
        <f>(D55/D54)*100</f>
        <v>216.91948658109683</v>
      </c>
    </row>
    <row r="56" spans="1:6" x14ac:dyDescent="0.2">
      <c r="C56" t="s">
        <v>4</v>
      </c>
      <c r="D56">
        <v>1690</v>
      </c>
      <c r="F56">
        <f>(D56/D54)*100</f>
        <v>98.599766627771288</v>
      </c>
    </row>
    <row r="57" spans="1:6" x14ac:dyDescent="0.2">
      <c r="C57" t="s">
        <v>5</v>
      </c>
      <c r="D57">
        <v>667</v>
      </c>
      <c r="F57">
        <f>(D57/D54)*100</f>
        <v>38.914819136522752</v>
      </c>
    </row>
    <row r="58" spans="1:6" x14ac:dyDescent="0.2">
      <c r="C58" t="s">
        <v>6</v>
      </c>
      <c r="D58">
        <v>708</v>
      </c>
      <c r="F58">
        <f>(D58/D54)*100</f>
        <v>41.306884480746788</v>
      </c>
    </row>
    <row r="60" spans="1:6" x14ac:dyDescent="0.2">
      <c r="A60" t="s">
        <v>12</v>
      </c>
      <c r="B60">
        <v>367078</v>
      </c>
      <c r="C60" t="s">
        <v>2</v>
      </c>
      <c r="D60">
        <v>1714</v>
      </c>
      <c r="F60">
        <f>D60/D60*100</f>
        <v>100</v>
      </c>
    </row>
    <row r="61" spans="1:6" x14ac:dyDescent="0.2">
      <c r="C61" t="s">
        <v>3</v>
      </c>
      <c r="D61">
        <v>1676</v>
      </c>
      <c r="F61">
        <f>(D61/D60)*100</f>
        <v>97.782963827304542</v>
      </c>
    </row>
    <row r="62" spans="1:6" x14ac:dyDescent="0.2">
      <c r="C62" t="s">
        <v>4</v>
      </c>
      <c r="D62">
        <v>1289</v>
      </c>
      <c r="F62">
        <f>(D62/D60)*100</f>
        <v>75.204200700116687</v>
      </c>
    </row>
    <row r="63" spans="1:6" x14ac:dyDescent="0.2">
      <c r="C63" t="s">
        <v>5</v>
      </c>
      <c r="D63">
        <v>872</v>
      </c>
      <c r="F63">
        <f>(D63/D60)*100</f>
        <v>50.875145857642948</v>
      </c>
    </row>
    <row r="64" spans="1:6" x14ac:dyDescent="0.2">
      <c r="C64" t="s">
        <v>6</v>
      </c>
      <c r="D64">
        <v>3881</v>
      </c>
      <c r="F64">
        <f>(D64/D60)*100</f>
        <v>226.42940490081682</v>
      </c>
    </row>
    <row r="66" spans="1:6" x14ac:dyDescent="0.2">
      <c r="A66" t="s">
        <v>12</v>
      </c>
      <c r="B66">
        <v>367073</v>
      </c>
      <c r="C66" t="s">
        <v>2</v>
      </c>
      <c r="D66">
        <v>1714</v>
      </c>
      <c r="F66">
        <f>D66/D66*100</f>
        <v>100</v>
      </c>
    </row>
    <row r="67" spans="1:6" x14ac:dyDescent="0.2">
      <c r="C67" t="s">
        <v>3</v>
      </c>
      <c r="D67">
        <v>2887</v>
      </c>
      <c r="F67">
        <f>(D67/D66)*100</f>
        <v>168.43640606767795</v>
      </c>
    </row>
    <row r="68" spans="1:6" x14ac:dyDescent="0.2">
      <c r="C68" t="s">
        <v>4</v>
      </c>
      <c r="D68">
        <v>1506</v>
      </c>
      <c r="F68">
        <f>(D68/D66)*100</f>
        <v>87.864644107351225</v>
      </c>
    </row>
    <row r="69" spans="1:6" x14ac:dyDescent="0.2">
      <c r="C69" t="s">
        <v>5</v>
      </c>
      <c r="D69">
        <v>513</v>
      </c>
      <c r="F69">
        <f>(D69/D66)*100</f>
        <v>29.929988331388564</v>
      </c>
    </row>
    <row r="70" spans="1:6" x14ac:dyDescent="0.2">
      <c r="C70" t="s">
        <v>6</v>
      </c>
      <c r="D70">
        <v>710</v>
      </c>
      <c r="F70">
        <f>(D70/D66)*100</f>
        <v>41.423570595099186</v>
      </c>
    </row>
    <row r="72" spans="1:6" x14ac:dyDescent="0.2">
      <c r="A72" t="s">
        <v>12</v>
      </c>
      <c r="B72">
        <v>367080</v>
      </c>
      <c r="C72" t="s">
        <v>2</v>
      </c>
      <c r="D72">
        <v>1714</v>
      </c>
      <c r="F72">
        <f>D72/D72*100</f>
        <v>100</v>
      </c>
    </row>
    <row r="73" spans="1:6" x14ac:dyDescent="0.2">
      <c r="C73" t="s">
        <v>3</v>
      </c>
      <c r="D73">
        <v>3227</v>
      </c>
      <c r="F73">
        <f>(D73/D72)*100</f>
        <v>188.27304550758458</v>
      </c>
    </row>
    <row r="74" spans="1:6" x14ac:dyDescent="0.2">
      <c r="C74" t="s">
        <v>4</v>
      </c>
      <c r="D74">
        <v>893</v>
      </c>
      <c r="F74">
        <f>(D74/D72)*100</f>
        <v>52.100350058343061</v>
      </c>
    </row>
    <row r="75" spans="1:6" x14ac:dyDescent="0.2">
      <c r="C75" t="s">
        <v>5</v>
      </c>
      <c r="D75">
        <v>524</v>
      </c>
      <c r="F75">
        <f>(D75/D72)*100</f>
        <v>30.571761960326722</v>
      </c>
    </row>
    <row r="76" spans="1:6" x14ac:dyDescent="0.2">
      <c r="C76" t="s">
        <v>6</v>
      </c>
      <c r="D76">
        <v>1635</v>
      </c>
      <c r="F76">
        <f>(D76/D72)*100</f>
        <v>95.390898483080505</v>
      </c>
    </row>
    <row r="80" spans="1:6" x14ac:dyDescent="0.2">
      <c r="A80" t="s">
        <v>17</v>
      </c>
      <c r="B80">
        <v>359731</v>
      </c>
      <c r="C80" t="s">
        <v>2</v>
      </c>
      <c r="D80">
        <v>1714</v>
      </c>
      <c r="F80">
        <f>D80/D80*100</f>
        <v>100</v>
      </c>
    </row>
    <row r="81" spans="1:6" x14ac:dyDescent="0.2">
      <c r="C81" t="s">
        <v>3</v>
      </c>
      <c r="D81">
        <v>2384</v>
      </c>
      <c r="F81">
        <f>(D81/D80)*100</f>
        <v>139.08984830805133</v>
      </c>
    </row>
    <row r="82" spans="1:6" x14ac:dyDescent="0.2">
      <c r="C82" t="s">
        <v>4</v>
      </c>
      <c r="D82">
        <v>3380</v>
      </c>
      <c r="F82">
        <f>(D82/D80)*100</f>
        <v>197.19953325554258</v>
      </c>
    </row>
    <row r="83" spans="1:6" x14ac:dyDescent="0.2">
      <c r="C83" t="s">
        <v>5</v>
      </c>
      <c r="D83">
        <v>1861</v>
      </c>
      <c r="F83">
        <f>(D83/D80)*100</f>
        <v>108.57642940490082</v>
      </c>
    </row>
    <row r="84" spans="1:6" x14ac:dyDescent="0.2">
      <c r="C84" t="s">
        <v>6</v>
      </c>
      <c r="D84">
        <v>2009</v>
      </c>
      <c r="F84">
        <f>(D84/D80)*100</f>
        <v>117.21120186697782</v>
      </c>
    </row>
    <row r="86" spans="1:6" x14ac:dyDescent="0.2">
      <c r="A86" t="s">
        <v>17</v>
      </c>
      <c r="B86">
        <v>370887</v>
      </c>
      <c r="C86" t="s">
        <v>2</v>
      </c>
      <c r="D86">
        <v>1714</v>
      </c>
      <c r="F86">
        <f>D86/D86*100</f>
        <v>100</v>
      </c>
    </row>
    <row r="87" spans="1:6" x14ac:dyDescent="0.2">
      <c r="C87" t="s">
        <v>3</v>
      </c>
      <c r="D87">
        <v>2298</v>
      </c>
      <c r="F87">
        <f>(D87/D86)*100</f>
        <v>134.07234539089848</v>
      </c>
    </row>
    <row r="88" spans="1:6" x14ac:dyDescent="0.2">
      <c r="C88" t="s">
        <v>4</v>
      </c>
      <c r="D88">
        <v>3340</v>
      </c>
      <c r="F88">
        <f>(D88/D86)*100</f>
        <v>194.86581096849477</v>
      </c>
    </row>
    <row r="89" spans="1:6" x14ac:dyDescent="0.2">
      <c r="C89" t="s">
        <v>5</v>
      </c>
      <c r="D89">
        <v>3395</v>
      </c>
      <c r="F89">
        <f>(D89/D86)*100</f>
        <v>198.07467911318554</v>
      </c>
    </row>
    <row r="90" spans="1:6" x14ac:dyDescent="0.2">
      <c r="C90" t="s">
        <v>6</v>
      </c>
      <c r="D90">
        <v>1838</v>
      </c>
      <c r="F90">
        <f>(D90/D86)*100</f>
        <v>107.2345390898483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E23E2-37D5-B349-A15F-4754462AEBAB}">
  <dimension ref="A1:L92"/>
  <sheetViews>
    <sheetView topLeftCell="B2" zoomScale="125" workbookViewId="0">
      <selection activeCell="H6" sqref="H6"/>
    </sheetView>
  </sheetViews>
  <sheetFormatPr baseColWidth="10" defaultRowHeight="16" x14ac:dyDescent="0.2"/>
  <sheetData>
    <row r="1" spans="1:12" x14ac:dyDescent="0.2">
      <c r="A1" s="2" t="s">
        <v>10</v>
      </c>
      <c r="B1" s="2"/>
      <c r="C1" s="2"/>
      <c r="D1" s="2"/>
    </row>
    <row r="2" spans="1:12" x14ac:dyDescent="0.2">
      <c r="A2" s="2"/>
      <c r="B2" s="2"/>
      <c r="C2" s="2"/>
      <c r="D2" s="2"/>
      <c r="F2" s="1" t="s">
        <v>24</v>
      </c>
      <c r="G2" s="1"/>
      <c r="H2" s="2" t="s">
        <v>2</v>
      </c>
      <c r="I2" s="2" t="s">
        <v>3</v>
      </c>
      <c r="J2" s="2" t="s">
        <v>4</v>
      </c>
      <c r="K2" s="2" t="s">
        <v>5</v>
      </c>
      <c r="L2" s="2" t="s">
        <v>6</v>
      </c>
    </row>
    <row r="3" spans="1:12" x14ac:dyDescent="0.2">
      <c r="A3" s="2"/>
      <c r="B3" s="3" t="s">
        <v>0</v>
      </c>
      <c r="C3" s="3" t="s">
        <v>1</v>
      </c>
      <c r="D3" s="3" t="s">
        <v>7</v>
      </c>
      <c r="F3" s="4" t="s">
        <v>9</v>
      </c>
      <c r="H3" s="2">
        <v>122</v>
      </c>
      <c r="I3" s="2">
        <v>30</v>
      </c>
      <c r="J3" s="2">
        <v>39</v>
      </c>
      <c r="K3" s="2">
        <v>22</v>
      </c>
      <c r="L3" s="2">
        <v>7</v>
      </c>
    </row>
    <row r="4" spans="1:12" x14ac:dyDescent="0.2">
      <c r="A4" s="2" t="s">
        <v>9</v>
      </c>
      <c r="B4" s="2">
        <v>366515</v>
      </c>
      <c r="C4" s="2" t="s">
        <v>2</v>
      </c>
      <c r="D4" s="2">
        <v>122</v>
      </c>
      <c r="F4" s="4" t="s">
        <v>9</v>
      </c>
      <c r="H4">
        <v>186</v>
      </c>
      <c r="I4" s="2">
        <v>248</v>
      </c>
      <c r="J4" s="2">
        <v>85</v>
      </c>
      <c r="K4" s="2">
        <v>28</v>
      </c>
      <c r="L4" s="2">
        <v>14</v>
      </c>
    </row>
    <row r="5" spans="1:12" x14ac:dyDescent="0.2">
      <c r="A5" s="2"/>
      <c r="B5" s="2"/>
      <c r="C5" s="2" t="s">
        <v>3</v>
      </c>
      <c r="D5" s="2">
        <v>30</v>
      </c>
      <c r="F5" s="4" t="s">
        <v>9</v>
      </c>
      <c r="H5">
        <v>84</v>
      </c>
      <c r="I5" s="2">
        <v>163</v>
      </c>
      <c r="J5" s="2">
        <v>54</v>
      </c>
      <c r="K5" s="2">
        <v>24</v>
      </c>
      <c r="L5" s="2">
        <v>32</v>
      </c>
    </row>
    <row r="6" spans="1:12" x14ac:dyDescent="0.2">
      <c r="A6" s="2"/>
      <c r="B6" s="2"/>
      <c r="C6" s="2" t="s">
        <v>4</v>
      </c>
      <c r="D6" s="2">
        <v>39</v>
      </c>
      <c r="F6" s="4" t="s">
        <v>9</v>
      </c>
      <c r="H6">
        <v>679</v>
      </c>
      <c r="I6" s="2">
        <v>182</v>
      </c>
      <c r="J6" s="2">
        <v>60</v>
      </c>
      <c r="K6" s="2">
        <v>43</v>
      </c>
      <c r="L6" s="2">
        <v>93</v>
      </c>
    </row>
    <row r="7" spans="1:12" x14ac:dyDescent="0.2">
      <c r="A7" s="2"/>
      <c r="B7" s="2"/>
      <c r="C7" s="2" t="s">
        <v>5</v>
      </c>
      <c r="D7" s="2">
        <v>22</v>
      </c>
      <c r="F7" s="2" t="s">
        <v>9</v>
      </c>
      <c r="H7">
        <v>159</v>
      </c>
      <c r="I7" s="2">
        <v>395</v>
      </c>
      <c r="J7" s="2">
        <v>159</v>
      </c>
      <c r="K7" s="2">
        <v>115</v>
      </c>
      <c r="L7" s="2">
        <v>69</v>
      </c>
    </row>
    <row r="8" spans="1:12" x14ac:dyDescent="0.2">
      <c r="A8" s="2"/>
      <c r="B8" s="2"/>
      <c r="C8" s="2" t="s">
        <v>6</v>
      </c>
      <c r="D8" s="2">
        <v>7</v>
      </c>
      <c r="F8" s="2" t="s">
        <v>9</v>
      </c>
      <c r="H8">
        <v>166</v>
      </c>
      <c r="I8" s="2">
        <v>312</v>
      </c>
      <c r="J8" s="2">
        <v>125</v>
      </c>
      <c r="K8" s="2">
        <v>40</v>
      </c>
      <c r="L8" s="2">
        <v>19</v>
      </c>
    </row>
    <row r="9" spans="1:12" x14ac:dyDescent="0.2">
      <c r="A9" s="2"/>
      <c r="B9" s="2"/>
      <c r="C9" s="2"/>
      <c r="D9" s="2"/>
      <c r="F9" s="2" t="s">
        <v>12</v>
      </c>
      <c r="H9" s="2">
        <v>128</v>
      </c>
      <c r="I9" s="2">
        <v>172</v>
      </c>
      <c r="J9" s="2">
        <v>89</v>
      </c>
      <c r="K9" s="2">
        <v>75</v>
      </c>
      <c r="L9" s="2">
        <v>65</v>
      </c>
    </row>
    <row r="10" spans="1:12" x14ac:dyDescent="0.2">
      <c r="A10" s="2" t="s">
        <v>9</v>
      </c>
      <c r="B10" s="2">
        <v>363491</v>
      </c>
      <c r="C10" s="2" t="s">
        <v>2</v>
      </c>
      <c r="D10" s="2">
        <v>186</v>
      </c>
      <c r="F10" s="2" t="s">
        <v>12</v>
      </c>
      <c r="H10" s="2">
        <v>104</v>
      </c>
      <c r="I10" s="2">
        <v>379</v>
      </c>
      <c r="J10" s="2">
        <v>79</v>
      </c>
      <c r="K10" s="2">
        <v>75</v>
      </c>
      <c r="L10" s="2">
        <v>45</v>
      </c>
    </row>
    <row r="11" spans="1:12" x14ac:dyDescent="0.2">
      <c r="A11" s="2"/>
      <c r="B11" s="2"/>
      <c r="C11" s="2" t="s">
        <v>3</v>
      </c>
      <c r="D11" s="2">
        <v>248</v>
      </c>
      <c r="F11" s="2" t="s">
        <v>12</v>
      </c>
      <c r="H11" s="2">
        <v>80</v>
      </c>
      <c r="I11" s="2">
        <v>239</v>
      </c>
      <c r="J11" s="2">
        <v>139</v>
      </c>
      <c r="K11" s="2">
        <v>56</v>
      </c>
      <c r="L11" s="2">
        <v>44</v>
      </c>
    </row>
    <row r="12" spans="1:12" x14ac:dyDescent="0.2">
      <c r="A12" s="2"/>
      <c r="B12" s="2"/>
      <c r="C12" s="2" t="s">
        <v>4</v>
      </c>
      <c r="D12" s="2">
        <v>85</v>
      </c>
      <c r="F12" s="2" t="s">
        <v>12</v>
      </c>
      <c r="H12" s="2">
        <v>292</v>
      </c>
      <c r="I12" s="2">
        <v>382</v>
      </c>
      <c r="J12" s="2">
        <v>150</v>
      </c>
      <c r="K12" s="2">
        <v>69</v>
      </c>
      <c r="L12" s="2">
        <v>127</v>
      </c>
    </row>
    <row r="13" spans="1:12" x14ac:dyDescent="0.2">
      <c r="A13" s="2"/>
      <c r="B13" s="2"/>
      <c r="C13" s="2" t="s">
        <v>5</v>
      </c>
      <c r="D13" s="2">
        <v>28</v>
      </c>
      <c r="F13" s="2" t="s">
        <v>12</v>
      </c>
      <c r="H13" s="2">
        <v>66</v>
      </c>
      <c r="I13" s="2">
        <v>229</v>
      </c>
      <c r="J13" s="2">
        <v>69</v>
      </c>
      <c r="K13" s="2">
        <v>52</v>
      </c>
      <c r="L13" s="2">
        <v>28</v>
      </c>
    </row>
    <row r="14" spans="1:12" x14ac:dyDescent="0.2">
      <c r="A14" s="2"/>
      <c r="B14" s="2"/>
      <c r="C14" s="2" t="s">
        <v>6</v>
      </c>
      <c r="D14" s="2">
        <v>14</v>
      </c>
      <c r="F14" s="2" t="s">
        <v>12</v>
      </c>
      <c r="H14" s="2">
        <v>424</v>
      </c>
      <c r="I14" s="2">
        <v>535</v>
      </c>
      <c r="J14" s="2">
        <v>85</v>
      </c>
      <c r="K14" s="2">
        <v>57</v>
      </c>
      <c r="L14" s="2">
        <v>101</v>
      </c>
    </row>
    <row r="15" spans="1:12" x14ac:dyDescent="0.2">
      <c r="A15" s="2"/>
      <c r="B15" s="2"/>
      <c r="C15" s="2"/>
      <c r="D15" s="2"/>
      <c r="F15" s="2" t="s">
        <v>17</v>
      </c>
      <c r="H15" s="2">
        <v>269</v>
      </c>
      <c r="I15" s="2">
        <v>399</v>
      </c>
      <c r="J15" s="2">
        <v>403</v>
      </c>
      <c r="K15" s="2">
        <v>187</v>
      </c>
      <c r="L15" s="2">
        <v>105</v>
      </c>
    </row>
    <row r="16" spans="1:12" x14ac:dyDescent="0.2">
      <c r="A16" s="2" t="s">
        <v>9</v>
      </c>
      <c r="B16" s="2">
        <v>362903</v>
      </c>
      <c r="C16" s="2" t="s">
        <v>2</v>
      </c>
      <c r="D16" s="2">
        <v>84</v>
      </c>
      <c r="F16" s="2" t="s">
        <v>17</v>
      </c>
      <c r="H16" s="2">
        <v>177</v>
      </c>
      <c r="I16" s="2">
        <v>371</v>
      </c>
      <c r="J16" s="2">
        <v>269</v>
      </c>
      <c r="K16" s="2">
        <v>240</v>
      </c>
      <c r="L16" s="2">
        <v>151</v>
      </c>
    </row>
    <row r="17" spans="1:11" x14ac:dyDescent="0.2">
      <c r="A17" s="2"/>
      <c r="B17" s="2"/>
      <c r="C17" s="2" t="s">
        <v>3</v>
      </c>
      <c r="D17" s="2">
        <v>163</v>
      </c>
    </row>
    <row r="18" spans="1:11" x14ac:dyDescent="0.2">
      <c r="A18" s="2"/>
      <c r="B18" s="2"/>
      <c r="C18" s="2" t="s">
        <v>4</v>
      </c>
      <c r="D18" s="2">
        <v>54</v>
      </c>
    </row>
    <row r="19" spans="1:11" x14ac:dyDescent="0.2">
      <c r="A19" s="2"/>
      <c r="B19" s="2"/>
      <c r="C19" s="2" t="s">
        <v>5</v>
      </c>
      <c r="D19" s="2">
        <v>24</v>
      </c>
      <c r="G19" s="2">
        <v>366515</v>
      </c>
    </row>
    <row r="20" spans="1:11" x14ac:dyDescent="0.2">
      <c r="A20" s="2"/>
      <c r="B20" s="2"/>
      <c r="C20" s="2" t="s">
        <v>6</v>
      </c>
      <c r="D20" s="2">
        <v>32</v>
      </c>
      <c r="G20" s="2">
        <v>363491</v>
      </c>
    </row>
    <row r="21" spans="1:11" x14ac:dyDescent="0.2">
      <c r="A21" s="2"/>
      <c r="B21" s="2"/>
      <c r="C21" s="2"/>
      <c r="D21" s="2"/>
      <c r="G21" s="2">
        <v>362903</v>
      </c>
    </row>
    <row r="22" spans="1:11" x14ac:dyDescent="0.2">
      <c r="A22" s="2" t="s">
        <v>9</v>
      </c>
      <c r="B22" s="2">
        <v>363493</v>
      </c>
      <c r="C22" s="2" t="s">
        <v>2</v>
      </c>
      <c r="D22" s="2">
        <v>679</v>
      </c>
      <c r="G22" s="2">
        <v>363493</v>
      </c>
    </row>
    <row r="23" spans="1:11" x14ac:dyDescent="0.2">
      <c r="A23" s="2"/>
      <c r="B23" s="2"/>
      <c r="C23" s="2" t="s">
        <v>3</v>
      </c>
      <c r="D23" s="2">
        <v>182</v>
      </c>
      <c r="G23" s="2">
        <v>364545</v>
      </c>
    </row>
    <row r="24" spans="1:11" x14ac:dyDescent="0.2">
      <c r="A24" s="2"/>
      <c r="B24" s="2"/>
      <c r="C24" s="2" t="s">
        <v>4</v>
      </c>
      <c r="D24" s="2">
        <v>60</v>
      </c>
      <c r="G24" s="2">
        <v>363492</v>
      </c>
    </row>
    <row r="25" spans="1:11" x14ac:dyDescent="0.2">
      <c r="A25" s="2"/>
      <c r="B25" s="2"/>
      <c r="C25" s="2" t="s">
        <v>5</v>
      </c>
      <c r="D25" s="2">
        <v>43</v>
      </c>
      <c r="G25" s="2">
        <v>361273</v>
      </c>
      <c r="H25" s="2"/>
      <c r="I25" s="2"/>
      <c r="J25" s="2"/>
      <c r="K25" s="2"/>
    </row>
    <row r="26" spans="1:11" x14ac:dyDescent="0.2">
      <c r="A26" s="2"/>
      <c r="B26" s="2"/>
      <c r="C26" s="2" t="s">
        <v>6</v>
      </c>
      <c r="D26" s="2">
        <v>93</v>
      </c>
      <c r="G26" s="2">
        <v>367077</v>
      </c>
      <c r="H26" s="2"/>
      <c r="I26" s="2"/>
      <c r="J26" s="2"/>
      <c r="K26" s="2"/>
    </row>
    <row r="27" spans="1:11" x14ac:dyDescent="0.2">
      <c r="A27" s="2"/>
      <c r="B27" s="2"/>
      <c r="C27" s="2"/>
      <c r="D27" s="2"/>
      <c r="G27" s="2">
        <v>367074</v>
      </c>
      <c r="H27" s="2"/>
      <c r="I27" s="2"/>
      <c r="J27" s="2"/>
      <c r="K27" s="2"/>
    </row>
    <row r="28" spans="1:11" x14ac:dyDescent="0.2">
      <c r="A28" s="2" t="s">
        <v>9</v>
      </c>
      <c r="B28" s="2">
        <v>364545</v>
      </c>
      <c r="C28" s="2" t="s">
        <v>2</v>
      </c>
      <c r="D28" s="2">
        <v>159</v>
      </c>
      <c r="G28" s="2">
        <v>367078</v>
      </c>
      <c r="H28" s="2"/>
      <c r="I28" s="2"/>
      <c r="J28" s="2"/>
      <c r="K28" s="2"/>
    </row>
    <row r="29" spans="1:11" x14ac:dyDescent="0.2">
      <c r="A29" s="2"/>
      <c r="B29" s="2"/>
      <c r="C29" s="2" t="s">
        <v>3</v>
      </c>
      <c r="D29" s="2">
        <v>395</v>
      </c>
      <c r="G29" s="2">
        <v>367073</v>
      </c>
      <c r="H29" s="2"/>
      <c r="I29" s="2"/>
      <c r="J29" s="2"/>
      <c r="K29" s="2"/>
    </row>
    <row r="30" spans="1:11" x14ac:dyDescent="0.2">
      <c r="A30" s="2"/>
      <c r="B30" s="2"/>
      <c r="C30" s="2" t="s">
        <v>4</v>
      </c>
      <c r="D30" s="2">
        <v>159</v>
      </c>
      <c r="G30" s="2">
        <v>367080</v>
      </c>
      <c r="H30" s="2"/>
      <c r="I30" s="2"/>
      <c r="J30" s="2"/>
      <c r="K30" s="2"/>
    </row>
    <row r="31" spans="1:11" x14ac:dyDescent="0.2">
      <c r="A31" s="2"/>
      <c r="B31" s="2"/>
      <c r="C31" s="2" t="s">
        <v>5</v>
      </c>
      <c r="D31" s="2">
        <v>115</v>
      </c>
      <c r="G31" s="2">
        <v>359731</v>
      </c>
      <c r="H31" s="2"/>
      <c r="I31" s="2"/>
      <c r="J31" s="2"/>
      <c r="K31" s="2"/>
    </row>
    <row r="32" spans="1:11" x14ac:dyDescent="0.2">
      <c r="A32" s="2"/>
      <c r="B32" s="2"/>
      <c r="C32" s="2" t="s">
        <v>6</v>
      </c>
      <c r="D32" s="2">
        <v>69</v>
      </c>
      <c r="G32" s="2">
        <v>370887</v>
      </c>
      <c r="H32" s="2"/>
      <c r="I32" s="2"/>
      <c r="J32" s="2"/>
      <c r="K32" s="2"/>
    </row>
    <row r="33" spans="1:11" x14ac:dyDescent="0.2">
      <c r="A33" s="2"/>
      <c r="B33" s="2"/>
      <c r="C33" s="2"/>
      <c r="D33" s="2"/>
      <c r="H33" s="2"/>
      <c r="I33" s="2"/>
      <c r="J33" s="2"/>
      <c r="K33" s="2"/>
    </row>
    <row r="34" spans="1:11" x14ac:dyDescent="0.2">
      <c r="A34" s="2"/>
      <c r="B34" s="2"/>
      <c r="C34" s="2"/>
      <c r="D34" s="2"/>
      <c r="H34" s="2"/>
      <c r="I34" s="2"/>
      <c r="J34" s="2"/>
      <c r="K34" s="2"/>
    </row>
    <row r="35" spans="1:11" x14ac:dyDescent="0.2">
      <c r="A35" s="2" t="s">
        <v>9</v>
      </c>
      <c r="B35" s="2">
        <v>363492</v>
      </c>
      <c r="C35" s="2" t="s">
        <v>2</v>
      </c>
      <c r="D35" s="2">
        <v>166</v>
      </c>
      <c r="H35" s="2"/>
      <c r="I35" s="2"/>
      <c r="J35" s="2"/>
      <c r="K35" s="2"/>
    </row>
    <row r="36" spans="1:11" x14ac:dyDescent="0.2">
      <c r="A36" s="2"/>
      <c r="B36" s="2"/>
      <c r="C36" s="2" t="s">
        <v>3</v>
      </c>
      <c r="D36" s="2">
        <v>312</v>
      </c>
    </row>
    <row r="37" spans="1:11" x14ac:dyDescent="0.2">
      <c r="A37" s="2"/>
      <c r="B37" s="2"/>
      <c r="C37" s="2" t="s">
        <v>4</v>
      </c>
      <c r="D37" s="2">
        <v>125</v>
      </c>
    </row>
    <row r="38" spans="1:11" x14ac:dyDescent="0.2">
      <c r="A38" s="2"/>
      <c r="B38" s="2"/>
      <c r="C38" s="2" t="s">
        <v>5</v>
      </c>
      <c r="D38" s="2">
        <v>40</v>
      </c>
    </row>
    <row r="39" spans="1:11" x14ac:dyDescent="0.2">
      <c r="A39" s="2"/>
      <c r="B39" s="2"/>
      <c r="C39" s="2" t="s">
        <v>6</v>
      </c>
      <c r="D39" s="2">
        <v>19</v>
      </c>
    </row>
    <row r="40" spans="1:11" x14ac:dyDescent="0.2">
      <c r="A40" s="2"/>
      <c r="B40" s="2"/>
      <c r="C40" s="2"/>
      <c r="D40" s="2"/>
    </row>
    <row r="41" spans="1:11" x14ac:dyDescent="0.2">
      <c r="A41" s="2"/>
      <c r="B41" s="2"/>
      <c r="C41" s="2"/>
      <c r="D41" s="2"/>
    </row>
    <row r="42" spans="1:11" x14ac:dyDescent="0.2">
      <c r="A42" s="2" t="s">
        <v>12</v>
      </c>
      <c r="B42" s="2">
        <v>361273</v>
      </c>
      <c r="C42" s="2" t="s">
        <v>2</v>
      </c>
      <c r="D42" s="2">
        <v>128</v>
      </c>
    </row>
    <row r="43" spans="1:11" x14ac:dyDescent="0.2">
      <c r="A43" s="2"/>
      <c r="B43" s="2"/>
      <c r="C43" s="2" t="s">
        <v>3</v>
      </c>
      <c r="D43" s="2">
        <v>172</v>
      </c>
    </row>
    <row r="44" spans="1:11" x14ac:dyDescent="0.2">
      <c r="A44" s="2"/>
      <c r="B44" s="2"/>
      <c r="C44" s="2" t="s">
        <v>4</v>
      </c>
      <c r="D44" s="2">
        <v>89</v>
      </c>
    </row>
    <row r="45" spans="1:11" x14ac:dyDescent="0.2">
      <c r="A45" s="2"/>
      <c r="B45" s="2"/>
      <c r="C45" s="2" t="s">
        <v>5</v>
      </c>
      <c r="D45" s="2">
        <v>75</v>
      </c>
    </row>
    <row r="46" spans="1:11" x14ac:dyDescent="0.2">
      <c r="A46" s="2"/>
      <c r="B46" s="2"/>
      <c r="C46" s="2" t="s">
        <v>6</v>
      </c>
      <c r="D46" s="2">
        <v>65</v>
      </c>
    </row>
    <row r="47" spans="1:11" x14ac:dyDescent="0.2">
      <c r="A47" s="2"/>
      <c r="B47" s="2"/>
      <c r="C47" s="2"/>
      <c r="D47" s="2"/>
    </row>
    <row r="48" spans="1:11" x14ac:dyDescent="0.2">
      <c r="A48" s="2" t="s">
        <v>12</v>
      </c>
      <c r="B48" s="2">
        <v>367077</v>
      </c>
      <c r="C48" s="2" t="s">
        <v>2</v>
      </c>
      <c r="D48" s="2">
        <v>104</v>
      </c>
    </row>
    <row r="49" spans="1:4" x14ac:dyDescent="0.2">
      <c r="A49" s="2"/>
      <c r="B49" s="2"/>
      <c r="C49" s="2" t="s">
        <v>3</v>
      </c>
      <c r="D49" s="2">
        <v>379</v>
      </c>
    </row>
    <row r="50" spans="1:4" x14ac:dyDescent="0.2">
      <c r="A50" s="2"/>
      <c r="B50" s="2"/>
      <c r="C50" s="2" t="s">
        <v>4</v>
      </c>
      <c r="D50" s="2">
        <v>79</v>
      </c>
    </row>
    <row r="51" spans="1:4" x14ac:dyDescent="0.2">
      <c r="A51" s="2"/>
      <c r="B51" s="2"/>
      <c r="C51" s="2" t="s">
        <v>5</v>
      </c>
      <c r="D51" s="2">
        <v>75</v>
      </c>
    </row>
    <row r="52" spans="1:4" x14ac:dyDescent="0.2">
      <c r="A52" s="2"/>
      <c r="B52" s="2"/>
      <c r="C52" s="2" t="s">
        <v>6</v>
      </c>
      <c r="D52" s="2">
        <v>45</v>
      </c>
    </row>
    <row r="53" spans="1:4" x14ac:dyDescent="0.2">
      <c r="A53" s="2"/>
      <c r="B53" s="2"/>
      <c r="C53" s="2"/>
      <c r="D53" s="2"/>
    </row>
    <row r="54" spans="1:4" x14ac:dyDescent="0.2">
      <c r="A54" s="2" t="s">
        <v>12</v>
      </c>
      <c r="B54" s="2">
        <v>367074</v>
      </c>
      <c r="C54" s="2" t="s">
        <v>2</v>
      </c>
      <c r="D54" s="2">
        <v>80</v>
      </c>
    </row>
    <row r="55" spans="1:4" x14ac:dyDescent="0.2">
      <c r="A55" s="2"/>
      <c r="B55" s="2"/>
      <c r="C55" s="2" t="s">
        <v>3</v>
      </c>
      <c r="D55" s="2">
        <v>239</v>
      </c>
    </row>
    <row r="56" spans="1:4" x14ac:dyDescent="0.2">
      <c r="A56" s="2"/>
      <c r="B56" s="2"/>
      <c r="C56" s="2" t="s">
        <v>4</v>
      </c>
      <c r="D56" s="2">
        <v>139</v>
      </c>
    </row>
    <row r="57" spans="1:4" x14ac:dyDescent="0.2">
      <c r="A57" s="2"/>
      <c r="B57" s="2"/>
      <c r="C57" s="2" t="s">
        <v>5</v>
      </c>
      <c r="D57" s="2">
        <v>56</v>
      </c>
    </row>
    <row r="58" spans="1:4" x14ac:dyDescent="0.2">
      <c r="A58" s="2"/>
      <c r="B58" s="2"/>
      <c r="C58" s="2" t="s">
        <v>6</v>
      </c>
      <c r="D58" s="2">
        <v>44</v>
      </c>
    </row>
    <row r="59" spans="1:4" x14ac:dyDescent="0.2">
      <c r="A59" s="2"/>
      <c r="B59" s="2"/>
      <c r="C59" s="2"/>
      <c r="D59" s="2"/>
    </row>
    <row r="60" spans="1:4" x14ac:dyDescent="0.2">
      <c r="A60" s="2" t="s">
        <v>12</v>
      </c>
      <c r="B60" s="2">
        <v>367078</v>
      </c>
      <c r="C60" s="2" t="s">
        <v>2</v>
      </c>
      <c r="D60" s="2">
        <v>292</v>
      </c>
    </row>
    <row r="61" spans="1:4" x14ac:dyDescent="0.2">
      <c r="A61" s="2"/>
      <c r="B61" s="2"/>
      <c r="C61" s="2" t="s">
        <v>3</v>
      </c>
      <c r="D61" s="2">
        <v>382</v>
      </c>
    </row>
    <row r="62" spans="1:4" x14ac:dyDescent="0.2">
      <c r="A62" s="2"/>
      <c r="B62" s="2"/>
      <c r="C62" s="2" t="s">
        <v>4</v>
      </c>
      <c r="D62" s="2">
        <v>150</v>
      </c>
    </row>
    <row r="63" spans="1:4" x14ac:dyDescent="0.2">
      <c r="A63" s="2"/>
      <c r="B63" s="2"/>
      <c r="C63" s="2" t="s">
        <v>5</v>
      </c>
      <c r="D63" s="2">
        <v>69</v>
      </c>
    </row>
    <row r="64" spans="1:4" x14ac:dyDescent="0.2">
      <c r="A64" s="2"/>
      <c r="B64" s="2"/>
      <c r="C64" s="2" t="s">
        <v>6</v>
      </c>
      <c r="D64" s="2">
        <v>127</v>
      </c>
    </row>
    <row r="65" spans="1:4" x14ac:dyDescent="0.2">
      <c r="A65" s="2"/>
      <c r="B65" s="2"/>
      <c r="C65" s="2"/>
      <c r="D65" s="2"/>
    </row>
    <row r="66" spans="1:4" x14ac:dyDescent="0.2">
      <c r="A66" s="2" t="s">
        <v>12</v>
      </c>
      <c r="B66" s="2">
        <v>367073</v>
      </c>
      <c r="C66" s="2" t="s">
        <v>2</v>
      </c>
      <c r="D66" s="2">
        <v>66</v>
      </c>
    </row>
    <row r="67" spans="1:4" x14ac:dyDescent="0.2">
      <c r="A67" s="2"/>
      <c r="B67" s="2"/>
      <c r="C67" s="2" t="s">
        <v>3</v>
      </c>
      <c r="D67" s="2">
        <v>229</v>
      </c>
    </row>
    <row r="68" spans="1:4" x14ac:dyDescent="0.2">
      <c r="A68" s="2"/>
      <c r="B68" s="2"/>
      <c r="C68" s="2" t="s">
        <v>4</v>
      </c>
      <c r="D68" s="2">
        <v>69</v>
      </c>
    </row>
    <row r="69" spans="1:4" x14ac:dyDescent="0.2">
      <c r="A69" s="2"/>
      <c r="B69" s="2"/>
      <c r="C69" s="2" t="s">
        <v>5</v>
      </c>
      <c r="D69" s="2">
        <v>52</v>
      </c>
    </row>
    <row r="70" spans="1:4" x14ac:dyDescent="0.2">
      <c r="A70" s="2"/>
      <c r="B70" s="2"/>
      <c r="C70" s="2" t="s">
        <v>6</v>
      </c>
      <c r="D70" s="2">
        <v>28</v>
      </c>
    </row>
    <row r="71" spans="1:4" x14ac:dyDescent="0.2">
      <c r="A71" s="2"/>
      <c r="B71" s="2"/>
      <c r="C71" s="2"/>
      <c r="D71" s="2"/>
    </row>
    <row r="72" spans="1:4" x14ac:dyDescent="0.2">
      <c r="A72" s="2" t="s">
        <v>12</v>
      </c>
      <c r="B72" s="2">
        <v>367080</v>
      </c>
      <c r="C72" s="2" t="s">
        <v>2</v>
      </c>
      <c r="D72" s="2">
        <v>424</v>
      </c>
    </row>
    <row r="73" spans="1:4" x14ac:dyDescent="0.2">
      <c r="A73" s="2"/>
      <c r="B73" s="2"/>
      <c r="C73" s="2" t="s">
        <v>3</v>
      </c>
      <c r="D73" s="2">
        <v>535</v>
      </c>
    </row>
    <row r="74" spans="1:4" x14ac:dyDescent="0.2">
      <c r="A74" s="2"/>
      <c r="B74" s="2"/>
      <c r="C74" s="2" t="s">
        <v>4</v>
      </c>
      <c r="D74" s="2">
        <v>85</v>
      </c>
    </row>
    <row r="75" spans="1:4" x14ac:dyDescent="0.2">
      <c r="A75" s="2"/>
      <c r="B75" s="2"/>
      <c r="C75" s="2" t="s">
        <v>5</v>
      </c>
      <c r="D75" s="2">
        <v>57</v>
      </c>
    </row>
    <row r="76" spans="1:4" x14ac:dyDescent="0.2">
      <c r="A76" s="2"/>
      <c r="B76" s="2"/>
      <c r="C76" s="2" t="s">
        <v>6</v>
      </c>
      <c r="D76" s="2">
        <v>101</v>
      </c>
    </row>
    <row r="77" spans="1:4" x14ac:dyDescent="0.2">
      <c r="A77" s="2"/>
      <c r="B77" s="2"/>
      <c r="C77" s="2"/>
      <c r="D77" s="2"/>
    </row>
    <row r="78" spans="1:4" x14ac:dyDescent="0.2">
      <c r="A78" s="2"/>
      <c r="B78" s="2"/>
      <c r="C78" s="2"/>
      <c r="D78" s="2"/>
    </row>
    <row r="79" spans="1:4" x14ac:dyDescent="0.2">
      <c r="A79" s="2"/>
      <c r="B79" s="2"/>
      <c r="C79" s="2"/>
      <c r="D79" s="2"/>
    </row>
    <row r="80" spans="1:4" x14ac:dyDescent="0.2">
      <c r="A80" s="2" t="s">
        <v>17</v>
      </c>
      <c r="B80" s="2">
        <v>359731</v>
      </c>
      <c r="C80" s="2" t="s">
        <v>2</v>
      </c>
      <c r="D80" s="2">
        <v>269</v>
      </c>
    </row>
    <row r="81" spans="1:11" x14ac:dyDescent="0.2">
      <c r="A81" s="2"/>
      <c r="B81" s="2"/>
      <c r="C81" s="2" t="s">
        <v>3</v>
      </c>
      <c r="D81" s="2">
        <v>399</v>
      </c>
    </row>
    <row r="82" spans="1:11" x14ac:dyDescent="0.2">
      <c r="A82" s="2"/>
      <c r="B82" s="2"/>
      <c r="C82" s="2" t="s">
        <v>4</v>
      </c>
      <c r="D82" s="2">
        <v>403</v>
      </c>
      <c r="H82" s="2" t="s">
        <v>17</v>
      </c>
      <c r="I82" s="2">
        <v>359731</v>
      </c>
      <c r="J82" s="2" t="s">
        <v>2</v>
      </c>
      <c r="K82" s="2">
        <v>269</v>
      </c>
    </row>
    <row r="83" spans="1:11" x14ac:dyDescent="0.2">
      <c r="A83" s="2"/>
      <c r="B83" s="2"/>
      <c r="C83" s="2" t="s">
        <v>5</v>
      </c>
      <c r="D83" s="2">
        <v>187</v>
      </c>
      <c r="H83" s="2"/>
      <c r="I83" s="2"/>
      <c r="J83" s="2" t="s">
        <v>3</v>
      </c>
      <c r="K83" s="2">
        <v>399</v>
      </c>
    </row>
    <row r="84" spans="1:11" x14ac:dyDescent="0.2">
      <c r="A84" s="2"/>
      <c r="B84" s="2"/>
      <c r="C84" s="2" t="s">
        <v>6</v>
      </c>
      <c r="D84" s="2">
        <v>105</v>
      </c>
      <c r="H84" s="2"/>
      <c r="I84" s="2"/>
      <c r="J84" s="2" t="s">
        <v>4</v>
      </c>
      <c r="K84" s="2">
        <v>403</v>
      </c>
    </row>
    <row r="85" spans="1:11" x14ac:dyDescent="0.2">
      <c r="A85" s="2"/>
      <c r="B85" s="2"/>
      <c r="C85" s="2"/>
      <c r="D85" s="2"/>
      <c r="H85" s="2"/>
      <c r="I85" s="2"/>
      <c r="J85" s="2" t="s">
        <v>5</v>
      </c>
      <c r="K85" s="2">
        <v>187</v>
      </c>
    </row>
    <row r="86" spans="1:11" x14ac:dyDescent="0.2">
      <c r="A86" s="2" t="s">
        <v>17</v>
      </c>
      <c r="B86" s="2">
        <v>370887</v>
      </c>
      <c r="C86" s="2" t="s">
        <v>2</v>
      </c>
      <c r="D86" s="2">
        <v>177</v>
      </c>
      <c r="H86" s="2"/>
      <c r="I86" s="2"/>
      <c r="J86" s="2" t="s">
        <v>6</v>
      </c>
      <c r="K86" s="2">
        <v>105</v>
      </c>
    </row>
    <row r="87" spans="1:11" x14ac:dyDescent="0.2">
      <c r="A87" s="2"/>
      <c r="B87" s="2"/>
      <c r="C87" s="2" t="s">
        <v>3</v>
      </c>
      <c r="D87" s="2">
        <v>371</v>
      </c>
      <c r="H87" s="2"/>
      <c r="I87" s="2"/>
      <c r="J87" s="2"/>
      <c r="K87" s="2"/>
    </row>
    <row r="88" spans="1:11" x14ac:dyDescent="0.2">
      <c r="A88" s="2"/>
      <c r="B88" s="2"/>
      <c r="C88" s="2" t="s">
        <v>4</v>
      </c>
      <c r="D88" s="2">
        <v>269</v>
      </c>
      <c r="H88" s="2" t="s">
        <v>17</v>
      </c>
      <c r="I88" s="2">
        <v>370887</v>
      </c>
      <c r="J88" s="2" t="s">
        <v>2</v>
      </c>
      <c r="K88" s="2">
        <v>177</v>
      </c>
    </row>
    <row r="89" spans="1:11" x14ac:dyDescent="0.2">
      <c r="A89" s="2"/>
      <c r="B89" s="2"/>
      <c r="C89" s="2" t="s">
        <v>5</v>
      </c>
      <c r="D89" s="2">
        <v>240</v>
      </c>
      <c r="H89" s="2"/>
      <c r="I89" s="2"/>
      <c r="J89" s="2" t="s">
        <v>3</v>
      </c>
      <c r="K89" s="2">
        <v>371</v>
      </c>
    </row>
    <row r="90" spans="1:11" x14ac:dyDescent="0.2">
      <c r="A90" s="2"/>
      <c r="B90" s="2"/>
      <c r="C90" s="2" t="s">
        <v>6</v>
      </c>
      <c r="D90" s="2">
        <v>151</v>
      </c>
      <c r="H90" s="2"/>
      <c r="I90" s="2"/>
      <c r="J90" s="2" t="s">
        <v>4</v>
      </c>
      <c r="K90" s="2">
        <v>269</v>
      </c>
    </row>
    <row r="91" spans="1:11" x14ac:dyDescent="0.2">
      <c r="H91" s="2"/>
      <c r="I91" s="2"/>
      <c r="J91" s="2" t="s">
        <v>5</v>
      </c>
      <c r="K91" s="2">
        <v>240</v>
      </c>
    </row>
    <row r="92" spans="1:11" x14ac:dyDescent="0.2">
      <c r="H92" s="2"/>
      <c r="I92" s="2"/>
      <c r="J92" s="2" t="s">
        <v>6</v>
      </c>
      <c r="K92" s="2">
        <v>151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0FC4F-DB04-E941-ABC1-BD7517428580}">
  <dimension ref="A1:AE116"/>
  <sheetViews>
    <sheetView topLeftCell="D76" zoomScale="108" zoomScaleNormal="108" workbookViewId="0">
      <selection activeCell="K84" sqref="K84"/>
    </sheetView>
  </sheetViews>
  <sheetFormatPr baseColWidth="10" defaultRowHeight="16" x14ac:dyDescent="0.2"/>
  <cols>
    <col min="14" max="14" width="23.1640625" bestFit="1" customWidth="1"/>
    <col min="15" max="15" width="21.83203125" bestFit="1" customWidth="1"/>
    <col min="16" max="16" width="13.1640625" bestFit="1" customWidth="1"/>
    <col min="18" max="18" width="42.5" bestFit="1" customWidth="1"/>
    <col min="25" max="25" width="17" bestFit="1" customWidth="1"/>
  </cols>
  <sheetData>
    <row r="1" spans="1:31" x14ac:dyDescent="0.2">
      <c r="A1" t="s">
        <v>11</v>
      </c>
      <c r="I1" t="s">
        <v>10</v>
      </c>
    </row>
    <row r="3" spans="1:31" x14ac:dyDescent="0.2">
      <c r="B3" s="1" t="s">
        <v>0</v>
      </c>
      <c r="C3" s="1" t="s">
        <v>1</v>
      </c>
      <c r="D3" s="1" t="s">
        <v>7</v>
      </c>
      <c r="F3" s="1" t="s">
        <v>8</v>
      </c>
      <c r="J3" s="1" t="s">
        <v>0</v>
      </c>
      <c r="K3" s="1" t="s">
        <v>1</v>
      </c>
      <c r="L3" s="1" t="s">
        <v>30</v>
      </c>
      <c r="M3" s="1" t="s">
        <v>31</v>
      </c>
      <c r="N3" s="1" t="s">
        <v>32</v>
      </c>
      <c r="O3" s="1" t="s">
        <v>8</v>
      </c>
      <c r="P3" s="1" t="s">
        <v>129</v>
      </c>
      <c r="Y3" s="1" t="s">
        <v>131</v>
      </c>
      <c r="Z3" t="s">
        <v>9</v>
      </c>
      <c r="AA3" t="s">
        <v>12</v>
      </c>
      <c r="AB3" t="s">
        <v>20</v>
      </c>
      <c r="AC3" t="s">
        <v>15</v>
      </c>
      <c r="AD3" t="s">
        <v>16</v>
      </c>
      <c r="AE3" t="s">
        <v>18</v>
      </c>
    </row>
    <row r="4" spans="1:31" x14ac:dyDescent="0.2">
      <c r="A4" t="s">
        <v>9</v>
      </c>
      <c r="B4">
        <v>366515</v>
      </c>
      <c r="C4" t="s">
        <v>2</v>
      </c>
      <c r="F4" t="e">
        <f>D4/D4*100</f>
        <v>#DIV/0!</v>
      </c>
      <c r="I4" t="s">
        <v>9</v>
      </c>
      <c r="J4">
        <v>366515</v>
      </c>
      <c r="K4" t="s">
        <v>2</v>
      </c>
      <c r="L4">
        <v>147</v>
      </c>
      <c r="M4">
        <v>4949.2569999999996</v>
      </c>
      <c r="N4">
        <v>33.667999999999999</v>
      </c>
      <c r="O4">
        <f>L4/L4*100</f>
        <v>100</v>
      </c>
      <c r="P4">
        <f>M4/M4*100</f>
        <v>100</v>
      </c>
      <c r="R4" t="s">
        <v>38</v>
      </c>
      <c r="S4">
        <v>94</v>
      </c>
      <c r="T4">
        <v>707.89</v>
      </c>
      <c r="U4">
        <v>7.5309999999999997</v>
      </c>
      <c r="V4">
        <v>2.1000000000000001E-2</v>
      </c>
      <c r="Y4" t="s">
        <v>2</v>
      </c>
      <c r="Z4">
        <f>AVERAGE(O4,O10,O16,O22,O28,O35)</f>
        <v>100</v>
      </c>
      <c r="AA4">
        <f>AVERAGE(O42,O48,O54,O60,O66,O72)</f>
        <v>100</v>
      </c>
      <c r="AB4">
        <f>AVERAGE(O80,O86,O92,O98,O104,O110)</f>
        <v>100</v>
      </c>
      <c r="AC4">
        <f>STDEV(O4,O10,O16,O22,O28,O35)</f>
        <v>0</v>
      </c>
      <c r="AD4">
        <f>STDEV(O42,O48,O54,O60,O66,O72)</f>
        <v>0</v>
      </c>
      <c r="AE4">
        <f>STDEV(O80,O86,O92,O98,O104,O110)</f>
        <v>0</v>
      </c>
    </row>
    <row r="5" spans="1:31" x14ac:dyDescent="0.2">
      <c r="C5" t="s">
        <v>3</v>
      </c>
      <c r="F5" t="e">
        <f>(D5/D4)*100</f>
        <v>#DIV/0!</v>
      </c>
      <c r="K5" t="s">
        <v>3</v>
      </c>
      <c r="L5">
        <v>58</v>
      </c>
      <c r="M5">
        <v>715.32600000000002</v>
      </c>
      <c r="N5">
        <v>12.333</v>
      </c>
      <c r="O5">
        <f>(L5/L4)*100</f>
        <v>39.455782312925166</v>
      </c>
      <c r="P5">
        <f>(M5/M4)*100</f>
        <v>14.453199742910908</v>
      </c>
      <c r="R5" t="s">
        <v>39</v>
      </c>
      <c r="S5">
        <v>58</v>
      </c>
      <c r="T5">
        <v>715.32600000000002</v>
      </c>
      <c r="U5">
        <v>12.333</v>
      </c>
      <c r="V5">
        <v>3.1E-2</v>
      </c>
      <c r="Y5" t="s">
        <v>3</v>
      </c>
      <c r="Z5">
        <f>AVERAGE(O5,O11,O17,O23,O29,O36)</f>
        <v>239.44334354658295</v>
      </c>
      <c r="AA5">
        <f>AVERAGE(O43,O49,O55,O61,O67,O73)</f>
        <v>334.81599242701026</v>
      </c>
      <c r="AB5">
        <f>AVERAGE(O81,O87,O93,O99,O105,O111)</f>
        <v>221.74240565344346</v>
      </c>
      <c r="AC5">
        <f>STDEV(O5,O11,O17,O23,O29,O36)</f>
        <v>147.11985515095276</v>
      </c>
      <c r="AD5">
        <f>STDEV(O43,O49,O55,O61,O67,O73)</f>
        <v>247.87128001269568</v>
      </c>
      <c r="AE5">
        <f>STDEV(O81,O87,O93,O99,O105,O111)</f>
        <v>102.65599805100308</v>
      </c>
    </row>
    <row r="6" spans="1:31" x14ac:dyDescent="0.2">
      <c r="C6" t="s">
        <v>4</v>
      </c>
      <c r="F6" t="e">
        <f>(D6/D4)*100</f>
        <v>#DIV/0!</v>
      </c>
      <c r="K6" t="s">
        <v>4</v>
      </c>
      <c r="L6">
        <v>91</v>
      </c>
      <c r="M6">
        <v>881.95600000000002</v>
      </c>
      <c r="N6">
        <v>9.6920000000000002</v>
      </c>
      <c r="O6">
        <f>(L6/L4)*100</f>
        <v>61.904761904761905</v>
      </c>
      <c r="P6">
        <f>(M6/M4)*100</f>
        <v>17.81996772444834</v>
      </c>
      <c r="R6" t="s">
        <v>40</v>
      </c>
      <c r="S6">
        <v>91</v>
      </c>
      <c r="T6">
        <v>881.95600000000002</v>
      </c>
      <c r="U6">
        <v>9.6920000000000002</v>
      </c>
      <c r="V6">
        <v>1.9E-2</v>
      </c>
      <c r="Y6" t="s">
        <v>4</v>
      </c>
      <c r="Z6">
        <f>AVERAGE(O6,O12,O18,O24,O30,O37)</f>
        <v>88.710069286669395</v>
      </c>
      <c r="AA6">
        <f>AVERAGE(O44,O50,O56,O62,O68,O74)</f>
        <v>102.86738223595398</v>
      </c>
      <c r="AB6">
        <f>AVERAGE(O82,O88,O94,O100,O106,O112)</f>
        <v>215.73379778227687</v>
      </c>
      <c r="AC6">
        <f>STDEV(O6,O12,O18,O24,O30,O37)</f>
        <v>52.415573261770447</v>
      </c>
      <c r="AD6">
        <f>STDEV(O44,O50,O56,O62,O68,O74)</f>
        <v>61.547600203261162</v>
      </c>
      <c r="AE6">
        <f>STDEV(O82,O88,O94,O100,O106,O112)</f>
        <v>62.037035209306197</v>
      </c>
    </row>
    <row r="7" spans="1:31" x14ac:dyDescent="0.2">
      <c r="C7" t="s">
        <v>5</v>
      </c>
      <c r="F7" t="e">
        <f>(D7/D4)*100</f>
        <v>#DIV/0!</v>
      </c>
      <c r="K7" t="s">
        <v>5</v>
      </c>
      <c r="L7">
        <v>94</v>
      </c>
      <c r="M7">
        <v>707.89</v>
      </c>
      <c r="N7">
        <v>7.5309999999999997</v>
      </c>
      <c r="O7">
        <f>(L7/L4)*100</f>
        <v>63.945578231292522</v>
      </c>
      <c r="P7">
        <f>(M7/M4)*100</f>
        <v>14.302954968796328</v>
      </c>
      <c r="R7" t="s">
        <v>41</v>
      </c>
      <c r="S7">
        <v>147</v>
      </c>
      <c r="T7">
        <v>4949.2569999999996</v>
      </c>
      <c r="U7">
        <v>33.667999999999999</v>
      </c>
      <c r="V7">
        <v>0.14399999999999999</v>
      </c>
      <c r="Y7" t="s">
        <v>135</v>
      </c>
      <c r="Z7">
        <f>AVERAGE(O7,O13,O19,O25,O31,O38)</f>
        <v>57.458607450222189</v>
      </c>
      <c r="AA7">
        <f>AVERAGE(O45,O51,O57,O63,O69,O75)</f>
        <v>67.783192920066895</v>
      </c>
      <c r="AB7">
        <f>AVERAGE(O83,O89,O95,O101,O107,O113)</f>
        <v>176.4217791267109</v>
      </c>
      <c r="AC7">
        <f>STDEV(O7,O13,O19,O25,O31,O38)</f>
        <v>29.711096484893673</v>
      </c>
      <c r="AD7">
        <f>STDEV(O45,O51,O57,O63,O69,O75)</f>
        <v>52.817302651275398</v>
      </c>
      <c r="AE7">
        <f>STDEV(O83,O89,O95,O101,O107,O113)</f>
        <v>73.39387245212535</v>
      </c>
    </row>
    <row r="8" spans="1:31" x14ac:dyDescent="0.2">
      <c r="C8" t="s">
        <v>6</v>
      </c>
      <c r="F8" t="e">
        <f>(D8/D4)*100</f>
        <v>#DIV/0!</v>
      </c>
      <c r="K8" t="s">
        <v>6</v>
      </c>
      <c r="L8">
        <v>7</v>
      </c>
      <c r="M8">
        <v>104.209</v>
      </c>
      <c r="N8">
        <v>14.887</v>
      </c>
      <c r="O8">
        <f>(L8/L4)*100</f>
        <v>4.7619047619047619</v>
      </c>
      <c r="P8">
        <f>(M8/M4)*100</f>
        <v>2.1055483681692024</v>
      </c>
      <c r="R8" t="s">
        <v>42</v>
      </c>
      <c r="S8">
        <v>7</v>
      </c>
      <c r="T8">
        <v>104.209</v>
      </c>
      <c r="U8">
        <v>14.887</v>
      </c>
      <c r="V8">
        <v>7.0000000000000001E-3</v>
      </c>
      <c r="Y8" t="s">
        <v>6</v>
      </c>
      <c r="Z8">
        <f>AVERAGE(O8,O14,O20,O26,O32,O39)</f>
        <v>34.734074799201316</v>
      </c>
      <c r="AA8">
        <f>AVERAGE(O46,O52,O58,O64,O70,O76)</f>
        <v>62.945793728941112</v>
      </c>
      <c r="AB8">
        <f>AVERAGE(O84,O90,O96,O102,O108,O114)</f>
        <v>88.033157556055116</v>
      </c>
      <c r="AC8">
        <f>STDEV(O8,O14,O20,O26,O32,O39)</f>
        <v>31.591254943505277</v>
      </c>
      <c r="AD8">
        <f>STDEV(O46,O52,O58,O64,O70,O76)</f>
        <v>27.156965724371446</v>
      </c>
      <c r="AE8">
        <f>STDEV(O84,O90,O96,O102,O108,O114)</f>
        <v>45.788166408426044</v>
      </c>
    </row>
    <row r="10" spans="1:31" x14ac:dyDescent="0.2">
      <c r="A10" t="s">
        <v>9</v>
      </c>
      <c r="B10">
        <v>363491</v>
      </c>
      <c r="C10" t="s">
        <v>2</v>
      </c>
      <c r="F10" t="e">
        <f>D10/D10*100</f>
        <v>#DIV/0!</v>
      </c>
      <c r="I10" t="s">
        <v>9</v>
      </c>
      <c r="J10">
        <v>363491</v>
      </c>
      <c r="K10" t="s">
        <v>2</v>
      </c>
      <c r="L10">
        <v>115</v>
      </c>
      <c r="M10">
        <v>7439.2809999999999</v>
      </c>
      <c r="N10">
        <v>64.688999999999993</v>
      </c>
      <c r="O10">
        <f>L10/L10*100</f>
        <v>100</v>
      </c>
      <c r="P10">
        <f>M10/M10*100</f>
        <v>100</v>
      </c>
      <c r="R10" t="s">
        <v>33</v>
      </c>
      <c r="S10">
        <v>17</v>
      </c>
      <c r="T10">
        <v>422.911</v>
      </c>
      <c r="U10">
        <v>24.876999999999999</v>
      </c>
      <c r="V10">
        <v>7.0000000000000001E-3</v>
      </c>
    </row>
    <row r="11" spans="1:31" x14ac:dyDescent="0.2">
      <c r="C11" t="s">
        <v>3</v>
      </c>
      <c r="F11" t="e">
        <f>(D11/D10)*100</f>
        <v>#DIV/0!</v>
      </c>
      <c r="K11" t="s">
        <v>3</v>
      </c>
      <c r="L11">
        <v>274</v>
      </c>
      <c r="M11">
        <v>9189.0529999999999</v>
      </c>
      <c r="N11">
        <v>33.536999999999999</v>
      </c>
      <c r="O11">
        <f>(L11/L10)*100</f>
        <v>238.2608695652174</v>
      </c>
      <c r="P11">
        <f>(M11/M10)*100</f>
        <v>123.52071389694783</v>
      </c>
      <c r="R11" t="s">
        <v>34</v>
      </c>
      <c r="S11">
        <v>46</v>
      </c>
      <c r="T11">
        <v>1190.9179999999999</v>
      </c>
      <c r="U11">
        <v>25.89</v>
      </c>
      <c r="V11">
        <v>1.6E-2</v>
      </c>
    </row>
    <row r="12" spans="1:31" x14ac:dyDescent="0.2">
      <c r="C12" t="s">
        <v>4</v>
      </c>
      <c r="F12" t="e">
        <f>(D12/D10)*100</f>
        <v>#DIV/0!</v>
      </c>
      <c r="K12" t="s">
        <v>4</v>
      </c>
      <c r="L12">
        <v>82</v>
      </c>
      <c r="M12">
        <v>2839.2040000000002</v>
      </c>
      <c r="N12">
        <v>34.624000000000002</v>
      </c>
      <c r="O12">
        <f>(L12/L10)*100</f>
        <v>71.304347826086953</v>
      </c>
      <c r="P12">
        <f>(M12/M10)*100</f>
        <v>38.165032346539945</v>
      </c>
      <c r="R12" t="s">
        <v>35</v>
      </c>
      <c r="S12">
        <v>274</v>
      </c>
      <c r="T12">
        <v>9189.0529999999999</v>
      </c>
      <c r="U12">
        <v>33.536999999999999</v>
      </c>
      <c r="V12">
        <v>8.1000000000000003E-2</v>
      </c>
    </row>
    <row r="13" spans="1:31" x14ac:dyDescent="0.2">
      <c r="C13" t="s">
        <v>5</v>
      </c>
      <c r="F13" t="e">
        <f>(D13/D10)*100</f>
        <v>#DIV/0!</v>
      </c>
      <c r="K13" t="s">
        <v>5</v>
      </c>
      <c r="L13">
        <v>46</v>
      </c>
      <c r="M13">
        <v>1190.9179999999999</v>
      </c>
      <c r="N13">
        <v>25.89</v>
      </c>
      <c r="O13">
        <f>(L13/L10)*100</f>
        <v>40</v>
      </c>
      <c r="P13">
        <f>(M13/M10)*100</f>
        <v>16.00850942449949</v>
      </c>
      <c r="R13" t="s">
        <v>36</v>
      </c>
      <c r="S13">
        <v>82</v>
      </c>
      <c r="T13">
        <v>2839.2040000000002</v>
      </c>
      <c r="U13">
        <v>34.624000000000002</v>
      </c>
      <c r="V13">
        <v>2.5999999999999999E-2</v>
      </c>
    </row>
    <row r="14" spans="1:31" x14ac:dyDescent="0.2">
      <c r="C14" t="s">
        <v>6</v>
      </c>
      <c r="F14" t="e">
        <f>(D14/D10)*100</f>
        <v>#DIV/0!</v>
      </c>
      <c r="K14" t="s">
        <v>6</v>
      </c>
      <c r="L14">
        <v>17</v>
      </c>
      <c r="M14">
        <v>422.911</v>
      </c>
      <c r="N14">
        <v>24.876999999999999</v>
      </c>
      <c r="O14">
        <f>(L14/L10)*100</f>
        <v>14.782608695652174</v>
      </c>
      <c r="P14">
        <f>(M14/M10)*100</f>
        <v>5.6848370158352663</v>
      </c>
      <c r="R14" t="s">
        <v>37</v>
      </c>
      <c r="S14">
        <v>115</v>
      </c>
      <c r="T14">
        <v>7439.2809999999999</v>
      </c>
      <c r="U14">
        <v>64.688999999999993</v>
      </c>
      <c r="V14">
        <v>0.214</v>
      </c>
    </row>
    <row r="16" spans="1:31" x14ac:dyDescent="0.2">
      <c r="A16" t="s">
        <v>9</v>
      </c>
      <c r="B16">
        <v>362903</v>
      </c>
      <c r="C16" t="s">
        <v>2</v>
      </c>
      <c r="F16" t="e">
        <f>D16/D16*100</f>
        <v>#DIV/0!</v>
      </c>
      <c r="I16" t="s">
        <v>9</v>
      </c>
      <c r="J16">
        <v>362903</v>
      </c>
      <c r="K16" t="s">
        <v>2</v>
      </c>
      <c r="L16">
        <v>205</v>
      </c>
      <c r="M16">
        <v>10719.933999999999</v>
      </c>
      <c r="N16">
        <v>52.292000000000002</v>
      </c>
      <c r="O16">
        <f>L16/L16*100</f>
        <v>100</v>
      </c>
      <c r="P16">
        <f>M16/M16*100</f>
        <v>100</v>
      </c>
      <c r="R16" t="s">
        <v>25</v>
      </c>
      <c r="S16">
        <v>31</v>
      </c>
      <c r="T16">
        <v>651.64800000000002</v>
      </c>
      <c r="U16">
        <v>21.021000000000001</v>
      </c>
    </row>
    <row r="17" spans="1:31" x14ac:dyDescent="0.2">
      <c r="C17" t="s">
        <v>3</v>
      </c>
      <c r="F17" t="e">
        <f>(D17/D16)*100</f>
        <v>#DIV/0!</v>
      </c>
      <c r="K17" t="s">
        <v>3</v>
      </c>
      <c r="L17">
        <v>484</v>
      </c>
      <c r="M17">
        <v>17629.370999999999</v>
      </c>
      <c r="N17">
        <v>36.423999999999999</v>
      </c>
      <c r="O17">
        <f>(L17/L16)*100</f>
        <v>236.09756097560975</v>
      </c>
      <c r="P17">
        <f>(M17/M16)*100</f>
        <v>164.45410018382574</v>
      </c>
      <c r="R17" t="s">
        <v>26</v>
      </c>
      <c r="S17">
        <v>104</v>
      </c>
      <c r="T17">
        <v>3242.32</v>
      </c>
      <c r="U17">
        <v>31.175999999999998</v>
      </c>
    </row>
    <row r="18" spans="1:31" x14ac:dyDescent="0.2">
      <c r="C18" t="s">
        <v>4</v>
      </c>
      <c r="F18" t="e">
        <f>(D18/D16)*100</f>
        <v>#DIV/0!</v>
      </c>
      <c r="K18" t="s">
        <v>4</v>
      </c>
      <c r="L18">
        <v>95</v>
      </c>
      <c r="M18">
        <v>3456.4989999999998</v>
      </c>
      <c r="N18">
        <v>36.384</v>
      </c>
      <c r="O18">
        <f>(L18/L16)*100</f>
        <v>46.341463414634148</v>
      </c>
      <c r="P18">
        <f>(M18/M16)*100</f>
        <v>32.243659335962334</v>
      </c>
      <c r="R18" t="s">
        <v>27</v>
      </c>
      <c r="S18">
        <v>484</v>
      </c>
      <c r="T18">
        <v>17629.370999999999</v>
      </c>
      <c r="U18">
        <v>36.423999999999999</v>
      </c>
      <c r="Y18" s="1" t="s">
        <v>132</v>
      </c>
      <c r="Z18" t="s">
        <v>9</v>
      </c>
      <c r="AA18" t="s">
        <v>12</v>
      </c>
      <c r="AB18" t="s">
        <v>20</v>
      </c>
      <c r="AC18" t="s">
        <v>15</v>
      </c>
      <c r="AD18" t="s">
        <v>16</v>
      </c>
      <c r="AE18" t="s">
        <v>18</v>
      </c>
    </row>
    <row r="19" spans="1:31" x14ac:dyDescent="0.2">
      <c r="C19" t="s">
        <v>5</v>
      </c>
      <c r="F19" t="e">
        <f>(D19/D16)*100</f>
        <v>#DIV/0!</v>
      </c>
      <c r="K19" t="s">
        <v>5</v>
      </c>
      <c r="L19">
        <v>104</v>
      </c>
      <c r="M19">
        <v>3242.32</v>
      </c>
      <c r="N19">
        <v>31.175999999999998</v>
      </c>
      <c r="O19">
        <f>(L19/L16)*100</f>
        <v>50.731707317073173</v>
      </c>
      <c r="P19">
        <f>(M19/M16)*100</f>
        <v>30.24570860231043</v>
      </c>
      <c r="R19" t="s">
        <v>28</v>
      </c>
      <c r="S19">
        <v>95</v>
      </c>
      <c r="T19">
        <v>3456.4989999999998</v>
      </c>
      <c r="U19">
        <v>36.384</v>
      </c>
      <c r="Y19" t="s">
        <v>2</v>
      </c>
      <c r="Z19">
        <f>AVERAGE(L4,L10,L16,L22,L28,L35)</f>
        <v>133</v>
      </c>
      <c r="AA19">
        <f>AVERAGE(L42,L48,L54,L60,L66,L72)</f>
        <v>152.83333333333334</v>
      </c>
      <c r="AB19">
        <f>AVERAGE(L80,L86,L92,L98,L104,L110)</f>
        <v>145</v>
      </c>
      <c r="AC19">
        <f>STDEV(L4,L10,L16,L22,L28,L35)</f>
        <v>47.349762407006857</v>
      </c>
      <c r="AD19">
        <f>STDEV(L42,L48,L54,L60,L66,L72)</f>
        <v>118.75254383240247</v>
      </c>
      <c r="AE19">
        <f>STDEV(L80,L86,L92,L98,L104,L110)</f>
        <v>60.193022851490021</v>
      </c>
    </row>
    <row r="20" spans="1:31" x14ac:dyDescent="0.2">
      <c r="C20" t="s">
        <v>6</v>
      </c>
      <c r="F20" t="e">
        <f>(D20/D16)*100</f>
        <v>#DIV/0!</v>
      </c>
      <c r="K20" t="s">
        <v>6</v>
      </c>
      <c r="L20">
        <v>31</v>
      </c>
      <c r="M20">
        <v>651.64800000000002</v>
      </c>
      <c r="N20">
        <v>21.021000000000001</v>
      </c>
      <c r="O20">
        <f>(L20/L16)*100</f>
        <v>15.121951219512194</v>
      </c>
      <c r="P20">
        <f>(M20/M16)*100</f>
        <v>6.0788433958641921</v>
      </c>
      <c r="R20" t="s">
        <v>29</v>
      </c>
      <c r="S20">
        <v>205</v>
      </c>
      <c r="T20">
        <v>10719.933999999999</v>
      </c>
      <c r="U20">
        <v>52.292000000000002</v>
      </c>
      <c r="Y20" t="s">
        <v>3</v>
      </c>
      <c r="Z20">
        <f>AVERAGE(L5,L11,L17,L23,L29,L36)</f>
        <v>281.5</v>
      </c>
      <c r="AA20">
        <f>AVERAGE(L43,L49,L55,L61,L67,L73)</f>
        <v>337.33333333333331</v>
      </c>
      <c r="AB20">
        <f>AVERAGE(L81,L87,L93,L99,L105,L111)</f>
        <v>296.16666666666669</v>
      </c>
      <c r="AC20">
        <f>STDEV(L5,L11,L17,L23,L29,L36)</f>
        <v>147.19205141582884</v>
      </c>
      <c r="AD20">
        <f>STDEV(L43,L49,L55,L61,L67,L73)</f>
        <v>126.53800483122323</v>
      </c>
      <c r="AE20">
        <f>STDEV(L81,L87,L93,L99,L105,L111)</f>
        <v>117.37702784900746</v>
      </c>
    </row>
    <row r="21" spans="1:31" x14ac:dyDescent="0.2">
      <c r="Y21" t="s">
        <v>4</v>
      </c>
      <c r="Z21">
        <f>AVERAGE(L6,L12,L18,L24,L30,L37)</f>
        <v>100</v>
      </c>
      <c r="AA21">
        <f>AVERAGE(L44,L50,L56,L62,L68,L74)</f>
        <v>98.833333333333329</v>
      </c>
      <c r="AB21">
        <f>AVERAGE(L82,L88,L94,L100,L106,L112)</f>
        <v>301.33333333333331</v>
      </c>
      <c r="AC21">
        <f>STDEV(L6,L12,L18,L24,L30,L37)</f>
        <v>26.981475126464083</v>
      </c>
      <c r="AD21">
        <f>STDEV(L44,L50,L56,L62,L68,L74)</f>
        <v>27.505756973162313</v>
      </c>
      <c r="AE21">
        <f>STDEV(L82,L88,L94,L100,L106,L112)</f>
        <v>101.49022941478984</v>
      </c>
    </row>
    <row r="22" spans="1:31" x14ac:dyDescent="0.2">
      <c r="A22" t="s">
        <v>9</v>
      </c>
      <c r="B22">
        <v>363493</v>
      </c>
      <c r="C22" t="s">
        <v>2</v>
      </c>
      <c r="F22" t="e">
        <f>D22/D22*100</f>
        <v>#DIV/0!</v>
      </c>
      <c r="I22" t="s">
        <v>9</v>
      </c>
      <c r="J22">
        <v>363493</v>
      </c>
      <c r="K22" t="s">
        <v>2</v>
      </c>
      <c r="L22">
        <v>160</v>
      </c>
      <c r="M22">
        <v>28704.035</v>
      </c>
      <c r="N22">
        <v>48.569000000000003</v>
      </c>
      <c r="O22">
        <f>L22/L22*100</f>
        <v>100</v>
      </c>
      <c r="P22">
        <f>M22/M22*100</f>
        <v>100</v>
      </c>
      <c r="R22" t="s">
        <v>43</v>
      </c>
      <c r="S22">
        <v>117</v>
      </c>
      <c r="T22">
        <v>2427.08</v>
      </c>
      <c r="U22">
        <v>20.744</v>
      </c>
      <c r="V22">
        <v>4.1000000000000002E-2</v>
      </c>
      <c r="Y22" t="s">
        <v>135</v>
      </c>
      <c r="Z22">
        <f>AVERAGE(L7,L13,L19,L25,L31,L38)</f>
        <v>72.666666666666671</v>
      </c>
      <c r="AA22">
        <f>AVERAGE(L45,L51,L57,L63,L69,L75)</f>
        <v>59.5</v>
      </c>
      <c r="AB22">
        <f>AVERAGE(L83,L89,L95,L101,L107,L113)</f>
        <v>225.16666666666666</v>
      </c>
      <c r="AC22">
        <f>STDEV(L7,L13,L19,L25,L31,L38)</f>
        <v>33.524120669551742</v>
      </c>
      <c r="AD22">
        <f>STDEV(L45,L51,L57,L63,L69,L75)</f>
        <v>14.501724035437993</v>
      </c>
      <c r="AE22">
        <f>STDEV(L83,L89,L95,L101,L107,L113)</f>
        <v>50.870095996239904</v>
      </c>
    </row>
    <row r="23" spans="1:31" x14ac:dyDescent="0.2">
      <c r="C23" t="s">
        <v>3</v>
      </c>
      <c r="F23" t="e">
        <f>(D23/D22)*100</f>
        <v>#DIV/0!</v>
      </c>
      <c r="K23" t="s">
        <v>3</v>
      </c>
      <c r="L23">
        <v>190</v>
      </c>
      <c r="M23">
        <v>6277.27</v>
      </c>
      <c r="N23">
        <v>33.037999999999997</v>
      </c>
      <c r="O23">
        <f>(L23/L22)*100</f>
        <v>118.75</v>
      </c>
      <c r="P23">
        <f>(M23/M22)*100</f>
        <v>21.868946299710128</v>
      </c>
      <c r="R23" t="s">
        <v>44</v>
      </c>
      <c r="S23">
        <v>47</v>
      </c>
      <c r="T23">
        <v>1702.223</v>
      </c>
      <c r="U23">
        <v>36.218000000000004</v>
      </c>
      <c r="V23">
        <v>1.9E-2</v>
      </c>
      <c r="Y23" t="s">
        <v>6</v>
      </c>
      <c r="Z23">
        <f>AVERAGE(L8,L14,L20,L26,L32,L39)</f>
        <v>44</v>
      </c>
      <c r="AA23">
        <f>AVERAGE(L46,L52,L58,L64,L70,L76)</f>
        <v>78.333333333333329</v>
      </c>
      <c r="AB23">
        <f>AVERAGE(L84,L90,L96,L102,L108,L114)</f>
        <v>113.66666666666667</v>
      </c>
      <c r="AC23">
        <f>STDEV(L8,L14,L20,L26,L32,L39)</f>
        <v>42.829896100737862</v>
      </c>
      <c r="AD23">
        <f>STDEV(L46,L52,L58,L64,L70,L76)</f>
        <v>48.177449773381191</v>
      </c>
      <c r="AE23">
        <f>STDEV(L84,L90,L96,L102,L108,L114)</f>
        <v>46.624743073465467</v>
      </c>
    </row>
    <row r="24" spans="1:31" x14ac:dyDescent="0.2">
      <c r="C24" t="s">
        <v>4</v>
      </c>
      <c r="F24" t="e">
        <f>(D24/D22)*100</f>
        <v>#DIV/0!</v>
      </c>
      <c r="K24" t="s">
        <v>4</v>
      </c>
      <c r="L24">
        <v>69</v>
      </c>
      <c r="M24">
        <v>2125.4490000000001</v>
      </c>
      <c r="N24">
        <v>30.803999999999998</v>
      </c>
      <c r="O24">
        <f>(L24/L22)*100</f>
        <v>43.125</v>
      </c>
      <c r="P24">
        <f>(M24/M22)*100</f>
        <v>7.4047045998933605</v>
      </c>
      <c r="R24" t="s">
        <v>45</v>
      </c>
      <c r="S24">
        <v>190</v>
      </c>
      <c r="T24">
        <v>6277.27</v>
      </c>
      <c r="U24">
        <v>33.037999999999997</v>
      </c>
      <c r="V24">
        <v>8.5000000000000006E-2</v>
      </c>
    </row>
    <row r="25" spans="1:31" x14ac:dyDescent="0.2">
      <c r="C25" t="s">
        <v>5</v>
      </c>
      <c r="F25" t="e">
        <f>(D25/D22)*100</f>
        <v>#DIV/0!</v>
      </c>
      <c r="K25" t="s">
        <v>5</v>
      </c>
      <c r="L25">
        <v>47</v>
      </c>
      <c r="M25">
        <v>1702.223</v>
      </c>
      <c r="N25">
        <v>36.218000000000004</v>
      </c>
      <c r="O25">
        <f>(L25/L22)*100</f>
        <v>29.375</v>
      </c>
      <c r="P25">
        <f>(M25/M22)*100</f>
        <v>5.930256843680688</v>
      </c>
      <c r="R25" t="s">
        <v>46</v>
      </c>
      <c r="S25">
        <v>69</v>
      </c>
      <c r="T25">
        <v>2125.4490000000001</v>
      </c>
      <c r="U25">
        <v>30.803999999999998</v>
      </c>
      <c r="V25">
        <v>2.4E-2</v>
      </c>
    </row>
    <row r="26" spans="1:31" x14ac:dyDescent="0.2">
      <c r="C26" t="s">
        <v>6</v>
      </c>
      <c r="F26" t="e">
        <f>(D26/D22)*100</f>
        <v>#DIV/0!</v>
      </c>
      <c r="K26" t="s">
        <v>6</v>
      </c>
      <c r="L26">
        <v>117</v>
      </c>
      <c r="M26">
        <v>2427.08</v>
      </c>
      <c r="N26">
        <v>20.744</v>
      </c>
      <c r="O26">
        <f>(L26/L22)*100</f>
        <v>73.125</v>
      </c>
      <c r="P26">
        <f>(M26/M22)*100</f>
        <v>8.4555359551366216</v>
      </c>
      <c r="R26" t="s">
        <v>47</v>
      </c>
      <c r="S26">
        <v>591</v>
      </c>
      <c r="T26">
        <v>28704.035</v>
      </c>
      <c r="U26">
        <v>48.569000000000003</v>
      </c>
      <c r="V26">
        <v>0.83599999999999997</v>
      </c>
    </row>
    <row r="28" spans="1:31" x14ac:dyDescent="0.2">
      <c r="A28" t="s">
        <v>9</v>
      </c>
      <c r="B28">
        <v>364545</v>
      </c>
      <c r="C28" t="s">
        <v>2</v>
      </c>
      <c r="F28" t="e">
        <f>D28/D28*100</f>
        <v>#DIV/0!</v>
      </c>
      <c r="I28" t="s">
        <v>9</v>
      </c>
      <c r="J28">
        <v>364545</v>
      </c>
      <c r="K28" t="s">
        <v>2</v>
      </c>
      <c r="L28">
        <v>97</v>
      </c>
      <c r="M28">
        <v>5565.4</v>
      </c>
      <c r="N28">
        <v>57.375</v>
      </c>
      <c r="O28">
        <f>L28/L28*100</f>
        <v>100</v>
      </c>
      <c r="P28">
        <f>M28/M28*100</f>
        <v>100</v>
      </c>
      <c r="R28" t="s">
        <v>48</v>
      </c>
      <c r="S28">
        <v>74</v>
      </c>
      <c r="T28">
        <v>2687.8649999999998</v>
      </c>
      <c r="U28">
        <v>36.322000000000003</v>
      </c>
      <c r="V28">
        <v>7.9000000000000001E-2</v>
      </c>
    </row>
    <row r="29" spans="1:31" x14ac:dyDescent="0.2">
      <c r="C29" t="s">
        <v>3</v>
      </c>
      <c r="F29" t="e">
        <f>(D29/D28)*100</f>
        <v>#DIV/0!</v>
      </c>
      <c r="K29" t="s">
        <v>3</v>
      </c>
      <c r="L29">
        <v>371</v>
      </c>
      <c r="M29">
        <v>14722.51</v>
      </c>
      <c r="N29">
        <v>39.683</v>
      </c>
      <c r="O29">
        <f>(L29/L28)*100</f>
        <v>382.4742268041237</v>
      </c>
      <c r="P29">
        <f>(M29/M28)*100</f>
        <v>264.53642146117085</v>
      </c>
      <c r="R29" t="s">
        <v>49</v>
      </c>
      <c r="S29">
        <v>110</v>
      </c>
      <c r="T29">
        <v>4423.6030000000001</v>
      </c>
      <c r="U29">
        <v>40.215000000000003</v>
      </c>
      <c r="V29">
        <v>2.9000000000000001E-2</v>
      </c>
    </row>
    <row r="30" spans="1:31" x14ac:dyDescent="0.2">
      <c r="C30" t="s">
        <v>4</v>
      </c>
      <c r="F30" t="e">
        <f>(D30/D28)*100</f>
        <v>#DIV/0!</v>
      </c>
      <c r="K30" t="s">
        <v>4</v>
      </c>
      <c r="L30">
        <v>143</v>
      </c>
      <c r="M30">
        <v>7377.07</v>
      </c>
      <c r="N30">
        <v>51.588000000000001</v>
      </c>
      <c r="O30">
        <f>(L30/L28)*100</f>
        <v>147.42268041237114</v>
      </c>
      <c r="P30">
        <f>(M30/M28)*100</f>
        <v>132.55237718762353</v>
      </c>
      <c r="R30" t="s">
        <v>50</v>
      </c>
      <c r="S30">
        <v>371</v>
      </c>
      <c r="T30">
        <v>14722.51</v>
      </c>
      <c r="U30">
        <v>39.683</v>
      </c>
      <c r="V30">
        <v>0.13300000000000001</v>
      </c>
    </row>
    <row r="31" spans="1:31" x14ac:dyDescent="0.2">
      <c r="C31" t="s">
        <v>5</v>
      </c>
      <c r="F31" t="e">
        <f>(D31/D28)*100</f>
        <v>#DIV/0!</v>
      </c>
      <c r="K31" t="s">
        <v>5</v>
      </c>
      <c r="L31">
        <v>110</v>
      </c>
      <c r="M31">
        <v>4423.6030000000001</v>
      </c>
      <c r="N31">
        <v>40.215000000000003</v>
      </c>
      <c r="O31">
        <f>(L31/L28)*100</f>
        <v>113.4020618556701</v>
      </c>
      <c r="P31">
        <f>(M31/M28)*100</f>
        <v>79.484008337226442</v>
      </c>
      <c r="R31" t="s">
        <v>51</v>
      </c>
      <c r="S31">
        <v>143</v>
      </c>
      <c r="T31">
        <v>7377.07</v>
      </c>
      <c r="U31">
        <v>51.588000000000001</v>
      </c>
      <c r="V31">
        <v>5.5E-2</v>
      </c>
    </row>
    <row r="32" spans="1:31" x14ac:dyDescent="0.2">
      <c r="C32" t="s">
        <v>6</v>
      </c>
      <c r="F32" t="e">
        <f>(D32/D28)*100</f>
        <v>#DIV/0!</v>
      </c>
      <c r="K32" t="s">
        <v>6</v>
      </c>
      <c r="L32">
        <v>74</v>
      </c>
      <c r="M32">
        <v>2687.8649999999998</v>
      </c>
      <c r="N32">
        <v>36.322000000000003</v>
      </c>
      <c r="O32">
        <f>(L32/L28)*100</f>
        <v>76.288659793814432</v>
      </c>
      <c r="P32">
        <f>(M32/M28)*100</f>
        <v>48.295989506594317</v>
      </c>
      <c r="R32" t="s">
        <v>52</v>
      </c>
      <c r="S32">
        <v>97</v>
      </c>
      <c r="T32">
        <v>5565.4</v>
      </c>
      <c r="U32">
        <v>57.375</v>
      </c>
      <c r="V32">
        <v>0.16400000000000001</v>
      </c>
    </row>
    <row r="33" spans="1:30" x14ac:dyDescent="0.2">
      <c r="Z33" t="s">
        <v>133</v>
      </c>
    </row>
    <row r="35" spans="1:30" x14ac:dyDescent="0.2">
      <c r="A35" t="s">
        <v>9</v>
      </c>
      <c r="B35">
        <v>363492</v>
      </c>
      <c r="C35" t="s">
        <v>2</v>
      </c>
      <c r="F35" t="e">
        <f>D35/D35*100</f>
        <v>#DIV/0!</v>
      </c>
      <c r="I35" t="s">
        <v>9</v>
      </c>
      <c r="J35">
        <v>363492</v>
      </c>
      <c r="K35" t="s">
        <v>2</v>
      </c>
      <c r="L35">
        <v>74</v>
      </c>
      <c r="M35">
        <v>4905.6880000000001</v>
      </c>
      <c r="N35">
        <v>66.293000000000006</v>
      </c>
      <c r="O35">
        <f>L35/L35*100</f>
        <v>100</v>
      </c>
      <c r="P35">
        <f>M35/M35*100</f>
        <v>100</v>
      </c>
      <c r="R35" t="s">
        <v>53</v>
      </c>
      <c r="S35">
        <v>18</v>
      </c>
      <c r="T35">
        <v>606.822</v>
      </c>
      <c r="U35">
        <v>33.712000000000003</v>
      </c>
      <c r="V35">
        <v>1.7999999999999999E-2</v>
      </c>
      <c r="X35" s="1" t="s">
        <v>24</v>
      </c>
      <c r="Z35" s="2" t="s">
        <v>2</v>
      </c>
      <c r="AA35" s="2" t="s">
        <v>3</v>
      </c>
      <c r="AB35" s="2" t="s">
        <v>4</v>
      </c>
      <c r="AC35" s="2" t="s">
        <v>135</v>
      </c>
      <c r="AD35" s="2" t="s">
        <v>6</v>
      </c>
    </row>
    <row r="36" spans="1:30" x14ac:dyDescent="0.2">
      <c r="C36" t="s">
        <v>3</v>
      </c>
      <c r="F36" t="e">
        <f>(D36/D35)*100</f>
        <v>#DIV/0!</v>
      </c>
      <c r="K36" t="s">
        <v>3</v>
      </c>
      <c r="L36">
        <v>312</v>
      </c>
      <c r="M36">
        <v>13737.079</v>
      </c>
      <c r="N36">
        <v>44.029000000000003</v>
      </c>
      <c r="O36">
        <f>(L36/L35)*100</f>
        <v>421.62162162162156</v>
      </c>
      <c r="P36">
        <f>(M36/M35)*100</f>
        <v>280.02349517539636</v>
      </c>
      <c r="R36" t="s">
        <v>54</v>
      </c>
      <c r="S36">
        <v>35</v>
      </c>
      <c r="T36">
        <v>1417.664</v>
      </c>
      <c r="U36">
        <v>40.505000000000003</v>
      </c>
      <c r="V36">
        <v>1.2999999999999999E-2</v>
      </c>
      <c r="Y36" t="s">
        <v>9</v>
      </c>
      <c r="Z36">
        <v>147</v>
      </c>
      <c r="AA36">
        <v>58</v>
      </c>
      <c r="AB36">
        <v>91</v>
      </c>
      <c r="AC36">
        <v>94</v>
      </c>
      <c r="AD36">
        <v>7</v>
      </c>
    </row>
    <row r="37" spans="1:30" x14ac:dyDescent="0.2">
      <c r="C37" t="s">
        <v>4</v>
      </c>
      <c r="F37" t="e">
        <f>(D37/D35)*100</f>
        <v>#DIV/0!</v>
      </c>
      <c r="K37" t="s">
        <v>4</v>
      </c>
      <c r="L37">
        <v>120</v>
      </c>
      <c r="M37">
        <v>5982.7610000000004</v>
      </c>
      <c r="N37">
        <v>49.856000000000002</v>
      </c>
      <c r="O37">
        <f>(L37/L35)*100</f>
        <v>162.16216216216216</v>
      </c>
      <c r="P37">
        <f>(M37/M35)*100</f>
        <v>121.95559521926384</v>
      </c>
      <c r="R37" t="s">
        <v>55</v>
      </c>
      <c r="S37">
        <v>312</v>
      </c>
      <c r="T37">
        <v>13737.079</v>
      </c>
      <c r="U37">
        <v>44.029000000000003</v>
      </c>
      <c r="V37">
        <v>0.124</v>
      </c>
      <c r="Y37" t="s">
        <v>9</v>
      </c>
      <c r="Z37">
        <v>115</v>
      </c>
      <c r="AA37">
        <v>274</v>
      </c>
      <c r="AB37">
        <v>82</v>
      </c>
      <c r="AC37">
        <v>46</v>
      </c>
      <c r="AD37">
        <v>17</v>
      </c>
    </row>
    <row r="38" spans="1:30" x14ac:dyDescent="0.2">
      <c r="C38" t="s">
        <v>5</v>
      </c>
      <c r="F38" t="e">
        <f>(D38/D35)*100</f>
        <v>#DIV/0!</v>
      </c>
      <c r="K38" t="s">
        <v>5</v>
      </c>
      <c r="L38">
        <v>35</v>
      </c>
      <c r="M38">
        <v>1417.664</v>
      </c>
      <c r="N38">
        <v>40.505000000000003</v>
      </c>
      <c r="O38">
        <f>(L38/L35)*100</f>
        <v>47.297297297297298</v>
      </c>
      <c r="P38">
        <f>(M38/M35)*100</f>
        <v>28.898372664547768</v>
      </c>
      <c r="R38" t="s">
        <v>56</v>
      </c>
      <c r="S38">
        <v>120</v>
      </c>
      <c r="T38">
        <v>5982.7610000000004</v>
      </c>
      <c r="U38">
        <v>49.856000000000002</v>
      </c>
      <c r="V38">
        <v>3.9E-2</v>
      </c>
      <c r="Y38" t="s">
        <v>9</v>
      </c>
      <c r="Z38">
        <v>205</v>
      </c>
      <c r="AA38">
        <v>484</v>
      </c>
      <c r="AB38">
        <v>95</v>
      </c>
      <c r="AC38">
        <v>104</v>
      </c>
      <c r="AD38">
        <v>31</v>
      </c>
    </row>
    <row r="39" spans="1:30" x14ac:dyDescent="0.2">
      <c r="C39" t="s">
        <v>6</v>
      </c>
      <c r="F39" t="e">
        <f>(D39/D35)*100</f>
        <v>#DIV/0!</v>
      </c>
      <c r="K39" t="s">
        <v>6</v>
      </c>
      <c r="L39">
        <v>18</v>
      </c>
      <c r="M39">
        <v>606.822</v>
      </c>
      <c r="N39">
        <v>33.712000000000003</v>
      </c>
      <c r="O39">
        <f>(L39/L35)*100</f>
        <v>24.324324324324326</v>
      </c>
      <c r="P39">
        <f>(M39/M35)*100</f>
        <v>12.369763425639787</v>
      </c>
      <c r="R39" t="s">
        <v>57</v>
      </c>
      <c r="S39">
        <v>74</v>
      </c>
      <c r="T39">
        <v>4905.6880000000001</v>
      </c>
      <c r="U39">
        <v>66.293000000000006</v>
      </c>
      <c r="V39">
        <v>0.11</v>
      </c>
      <c r="Y39" t="s">
        <v>9</v>
      </c>
      <c r="Z39">
        <v>160</v>
      </c>
      <c r="AA39">
        <v>190</v>
      </c>
      <c r="AB39">
        <v>69</v>
      </c>
      <c r="AC39">
        <v>47</v>
      </c>
      <c r="AD39">
        <v>117</v>
      </c>
    </row>
    <row r="40" spans="1:30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6"/>
      <c r="L40" s="5"/>
      <c r="M40" s="5"/>
      <c r="N40" s="5"/>
      <c r="O40" s="5"/>
      <c r="Y40" t="s">
        <v>9</v>
      </c>
      <c r="Z40">
        <v>97</v>
      </c>
      <c r="AA40">
        <v>371</v>
      </c>
      <c r="AB40">
        <v>143</v>
      </c>
      <c r="AC40">
        <v>110</v>
      </c>
      <c r="AD40">
        <v>74</v>
      </c>
    </row>
    <row r="41" spans="1:30" x14ac:dyDescent="0.2">
      <c r="R41" t="s">
        <v>58</v>
      </c>
      <c r="S41">
        <v>84</v>
      </c>
      <c r="T41">
        <v>2233.9520000000002</v>
      </c>
      <c r="U41">
        <v>26.594999999999999</v>
      </c>
      <c r="V41">
        <v>4.9000000000000002E-2</v>
      </c>
      <c r="Y41" t="s">
        <v>9</v>
      </c>
      <c r="Z41">
        <v>74</v>
      </c>
      <c r="AA41">
        <v>312</v>
      </c>
      <c r="AB41">
        <v>120</v>
      </c>
      <c r="AC41">
        <v>35</v>
      </c>
      <c r="AD41">
        <v>18</v>
      </c>
    </row>
    <row r="42" spans="1:30" x14ac:dyDescent="0.2">
      <c r="A42" t="s">
        <v>12</v>
      </c>
      <c r="B42">
        <v>361273</v>
      </c>
      <c r="C42" t="s">
        <v>2</v>
      </c>
      <c r="F42" t="e">
        <f>D42/D42*100</f>
        <v>#DIV/0!</v>
      </c>
      <c r="I42" t="s">
        <v>12</v>
      </c>
      <c r="J42">
        <v>361273</v>
      </c>
      <c r="K42" t="s">
        <v>2</v>
      </c>
      <c r="L42">
        <v>94</v>
      </c>
      <c r="M42">
        <v>5184.277</v>
      </c>
      <c r="N42">
        <v>55.152000000000001</v>
      </c>
      <c r="O42">
        <f>L42/L42*100</f>
        <v>100</v>
      </c>
      <c r="P42">
        <f>M42/M42*100</f>
        <v>100</v>
      </c>
      <c r="R42" t="s">
        <v>59</v>
      </c>
      <c r="S42">
        <v>73</v>
      </c>
      <c r="T42">
        <v>2557.0529999999999</v>
      </c>
      <c r="U42">
        <v>35.027999999999999</v>
      </c>
      <c r="V42">
        <v>1.6E-2</v>
      </c>
      <c r="Y42" t="s">
        <v>12</v>
      </c>
      <c r="Z42">
        <v>94</v>
      </c>
      <c r="AA42">
        <v>194</v>
      </c>
      <c r="AB42">
        <v>111</v>
      </c>
      <c r="AC42">
        <v>73</v>
      </c>
      <c r="AD42">
        <v>84</v>
      </c>
    </row>
    <row r="43" spans="1:30" x14ac:dyDescent="0.2">
      <c r="C43" t="s">
        <v>3</v>
      </c>
      <c r="F43" t="e">
        <f>(D43/D42)*100</f>
        <v>#DIV/0!</v>
      </c>
      <c r="K43" t="s">
        <v>3</v>
      </c>
      <c r="L43">
        <v>194</v>
      </c>
      <c r="M43">
        <v>6076.0780000000004</v>
      </c>
      <c r="N43">
        <v>31.32</v>
      </c>
      <c r="O43">
        <f>(L43/L42)*100</f>
        <v>206.38297872340425</v>
      </c>
      <c r="P43">
        <f>(M43/M42)*100</f>
        <v>117.20203222165793</v>
      </c>
      <c r="R43" t="s">
        <v>60</v>
      </c>
      <c r="S43">
        <v>194</v>
      </c>
      <c r="T43">
        <v>6076.0780000000004</v>
      </c>
      <c r="U43">
        <v>31.32</v>
      </c>
      <c r="V43">
        <v>0.04</v>
      </c>
      <c r="Y43" t="s">
        <v>12</v>
      </c>
      <c r="Z43">
        <v>50</v>
      </c>
      <c r="AA43">
        <v>378</v>
      </c>
      <c r="AB43">
        <v>87</v>
      </c>
      <c r="AC43">
        <v>75</v>
      </c>
      <c r="AD43">
        <v>46</v>
      </c>
    </row>
    <row r="44" spans="1:30" x14ac:dyDescent="0.2">
      <c r="C44" t="s">
        <v>4</v>
      </c>
      <c r="F44" t="e">
        <f>(D44/D42)*100</f>
        <v>#DIV/0!</v>
      </c>
      <c r="K44" t="s">
        <v>4</v>
      </c>
      <c r="L44">
        <v>111</v>
      </c>
      <c r="M44">
        <v>3623.3389999999999</v>
      </c>
      <c r="N44">
        <v>32.643000000000001</v>
      </c>
      <c r="O44">
        <f>(L44/L42)*100</f>
        <v>118.08510638297874</v>
      </c>
      <c r="P44">
        <f>(M44/M42)*100</f>
        <v>69.890922109293157</v>
      </c>
      <c r="R44" t="s">
        <v>61</v>
      </c>
      <c r="S44">
        <v>111</v>
      </c>
      <c r="T44">
        <v>3623.3389999999999</v>
      </c>
      <c r="U44">
        <v>32.643000000000001</v>
      </c>
      <c r="V44">
        <v>2.8000000000000001E-2</v>
      </c>
      <c r="Y44" t="s">
        <v>12</v>
      </c>
      <c r="Z44">
        <v>37</v>
      </c>
      <c r="AA44">
        <v>288</v>
      </c>
      <c r="AB44">
        <v>122</v>
      </c>
      <c r="AC44">
        <v>45</v>
      </c>
      <c r="AD44">
        <v>46</v>
      </c>
    </row>
    <row r="45" spans="1:30" x14ac:dyDescent="0.2">
      <c r="C45" t="s">
        <v>5</v>
      </c>
      <c r="F45" t="e">
        <f>(D45/D42)*100</f>
        <v>#DIV/0!</v>
      </c>
      <c r="K45" t="s">
        <v>5</v>
      </c>
      <c r="L45">
        <v>73</v>
      </c>
      <c r="M45">
        <v>2557.0529999999999</v>
      </c>
      <c r="N45">
        <v>35.027999999999999</v>
      </c>
      <c r="O45">
        <f>(L45/L42)*100</f>
        <v>77.659574468085097</v>
      </c>
      <c r="P45">
        <f>(M45/M42)*100</f>
        <v>49.323232535607183</v>
      </c>
      <c r="R45" t="s">
        <v>62</v>
      </c>
      <c r="S45">
        <v>94</v>
      </c>
      <c r="T45">
        <v>5184.277</v>
      </c>
      <c r="U45">
        <v>55.152000000000001</v>
      </c>
      <c r="V45">
        <v>0.222</v>
      </c>
      <c r="Y45" t="s">
        <v>12</v>
      </c>
      <c r="Z45">
        <v>221</v>
      </c>
      <c r="AA45">
        <v>441</v>
      </c>
      <c r="AB45">
        <v>134</v>
      </c>
      <c r="AC45">
        <v>69</v>
      </c>
      <c r="AD45">
        <v>153</v>
      </c>
    </row>
    <row r="46" spans="1:30" x14ac:dyDescent="0.2">
      <c r="C46" t="s">
        <v>6</v>
      </c>
      <c r="F46" t="e">
        <f>(D46/D42)*100</f>
        <v>#DIV/0!</v>
      </c>
      <c r="K46" t="s">
        <v>6</v>
      </c>
      <c r="L46">
        <v>84</v>
      </c>
      <c r="M46">
        <v>2233.9520000000002</v>
      </c>
      <c r="N46">
        <v>26.594999999999999</v>
      </c>
      <c r="O46">
        <f>(L46/L42)*100</f>
        <v>89.361702127659569</v>
      </c>
      <c r="P46">
        <f>(M46/M42)*100</f>
        <v>43.090907372426287</v>
      </c>
      <c r="R46" t="s">
        <v>63</v>
      </c>
      <c r="S46">
        <v>73</v>
      </c>
      <c r="T46">
        <v>2557.0529999999999</v>
      </c>
      <c r="U46">
        <v>35.027999999999999</v>
      </c>
      <c r="V46">
        <v>1.6E-2</v>
      </c>
      <c r="Y46" t="s">
        <v>12</v>
      </c>
      <c r="Z46">
        <v>41</v>
      </c>
      <c r="AA46">
        <v>214</v>
      </c>
      <c r="AB46">
        <v>69</v>
      </c>
      <c r="AC46">
        <v>43</v>
      </c>
      <c r="AD46">
        <v>27</v>
      </c>
    </row>
    <row r="47" spans="1:30" x14ac:dyDescent="0.2">
      <c r="Y47" t="s">
        <v>12</v>
      </c>
      <c r="Z47">
        <v>351</v>
      </c>
      <c r="AA47">
        <v>509</v>
      </c>
      <c r="AB47">
        <v>70</v>
      </c>
      <c r="AC47">
        <v>52</v>
      </c>
      <c r="AD47">
        <v>114</v>
      </c>
    </row>
    <row r="48" spans="1:30" x14ac:dyDescent="0.2">
      <c r="A48" t="s">
        <v>12</v>
      </c>
      <c r="B48">
        <v>367077</v>
      </c>
      <c r="C48" t="s">
        <v>2</v>
      </c>
      <c r="F48" t="e">
        <f>D48/D48*100</f>
        <v>#DIV/0!</v>
      </c>
      <c r="I48" t="s">
        <v>12</v>
      </c>
      <c r="J48">
        <v>367077</v>
      </c>
      <c r="K48" t="s">
        <v>2</v>
      </c>
      <c r="L48">
        <v>50</v>
      </c>
      <c r="M48">
        <v>3743.7809999999999</v>
      </c>
      <c r="N48">
        <v>74.876000000000005</v>
      </c>
      <c r="O48">
        <f>L48/L48*100</f>
        <v>100</v>
      </c>
      <c r="P48">
        <f>M48/M48*100</f>
        <v>100</v>
      </c>
      <c r="R48" t="s">
        <v>64</v>
      </c>
      <c r="S48">
        <v>46</v>
      </c>
      <c r="T48">
        <v>1943.633</v>
      </c>
      <c r="U48">
        <v>42.253</v>
      </c>
      <c r="V48">
        <v>4.2999999999999997E-2</v>
      </c>
      <c r="Y48" t="s">
        <v>20</v>
      </c>
      <c r="Z48">
        <v>143</v>
      </c>
      <c r="AA48">
        <v>343</v>
      </c>
      <c r="AB48">
        <v>273</v>
      </c>
      <c r="AC48">
        <v>262</v>
      </c>
      <c r="AD48">
        <v>164</v>
      </c>
    </row>
    <row r="49" spans="1:31" x14ac:dyDescent="0.2">
      <c r="C49" t="s">
        <v>3</v>
      </c>
      <c r="F49" t="e">
        <f>(D49/D48)*100</f>
        <v>#DIV/0!</v>
      </c>
      <c r="K49" t="s">
        <v>3</v>
      </c>
      <c r="L49">
        <v>378</v>
      </c>
      <c r="M49">
        <v>14572.951999999999</v>
      </c>
      <c r="N49">
        <v>38.552999999999997</v>
      </c>
      <c r="O49">
        <f>(L49/L48)*100</f>
        <v>756</v>
      </c>
      <c r="P49">
        <f>(M49/M48)*100</f>
        <v>389.25759813407888</v>
      </c>
      <c r="R49" t="s">
        <v>65</v>
      </c>
      <c r="S49">
        <v>75</v>
      </c>
      <c r="T49">
        <v>2923.5140000000001</v>
      </c>
      <c r="U49">
        <v>38.979999999999997</v>
      </c>
      <c r="V49">
        <v>1.6E-2</v>
      </c>
      <c r="Y49" t="s">
        <v>20</v>
      </c>
      <c r="Z49">
        <v>263</v>
      </c>
      <c r="AA49">
        <v>406</v>
      </c>
      <c r="AB49">
        <v>457</v>
      </c>
      <c r="AC49">
        <v>187</v>
      </c>
      <c r="AD49">
        <v>98</v>
      </c>
    </row>
    <row r="50" spans="1:31" x14ac:dyDescent="0.2">
      <c r="C50" t="s">
        <v>4</v>
      </c>
      <c r="F50" t="e">
        <f>(D50/D48)*100</f>
        <v>#DIV/0!</v>
      </c>
      <c r="K50" t="s">
        <v>4</v>
      </c>
      <c r="L50">
        <v>87</v>
      </c>
      <c r="M50">
        <v>2650.58</v>
      </c>
      <c r="N50">
        <v>30.466000000000001</v>
      </c>
      <c r="O50">
        <f>(L50/L48)*100</f>
        <v>174</v>
      </c>
      <c r="P50">
        <f>(M50/M48)*100</f>
        <v>70.799547302579938</v>
      </c>
      <c r="R50" t="s">
        <v>66</v>
      </c>
      <c r="S50">
        <v>378</v>
      </c>
      <c r="T50">
        <v>14572.951999999999</v>
      </c>
      <c r="U50">
        <v>38.552999999999997</v>
      </c>
      <c r="V50">
        <v>9.5000000000000001E-2</v>
      </c>
      <c r="Y50" t="s">
        <v>20</v>
      </c>
      <c r="Z50">
        <v>112</v>
      </c>
      <c r="AA50">
        <v>274</v>
      </c>
      <c r="AB50">
        <v>210</v>
      </c>
      <c r="AC50">
        <v>258</v>
      </c>
      <c r="AD50">
        <v>171</v>
      </c>
    </row>
    <row r="51" spans="1:31" x14ac:dyDescent="0.2">
      <c r="C51" t="s">
        <v>5</v>
      </c>
      <c r="F51" t="e">
        <f>(D51/D48)*100</f>
        <v>#DIV/0!</v>
      </c>
      <c r="K51" t="s">
        <v>5</v>
      </c>
      <c r="L51">
        <v>75</v>
      </c>
      <c r="M51">
        <v>2923.5140000000001</v>
      </c>
      <c r="N51">
        <v>38.979999999999997</v>
      </c>
      <c r="O51">
        <f>(L51/L48)*100</f>
        <v>150</v>
      </c>
      <c r="P51">
        <f>(M51/M48)*100</f>
        <v>78.089877586322501</v>
      </c>
      <c r="R51" t="s">
        <v>67</v>
      </c>
      <c r="S51">
        <v>87</v>
      </c>
      <c r="T51">
        <v>2650.58</v>
      </c>
      <c r="U51">
        <v>30.466000000000001</v>
      </c>
      <c r="V51">
        <v>1.7000000000000001E-2</v>
      </c>
      <c r="Y51" t="s">
        <v>20</v>
      </c>
      <c r="Z51">
        <v>140</v>
      </c>
      <c r="AA51">
        <v>78</v>
      </c>
      <c r="AB51">
        <v>309</v>
      </c>
      <c r="AC51">
        <v>143</v>
      </c>
      <c r="AD51">
        <v>48</v>
      </c>
    </row>
    <row r="52" spans="1:31" x14ac:dyDescent="0.2">
      <c r="C52" t="s">
        <v>6</v>
      </c>
      <c r="F52" t="e">
        <f>(D52/D48)*100</f>
        <v>#DIV/0!</v>
      </c>
      <c r="K52" t="s">
        <v>6</v>
      </c>
      <c r="L52">
        <v>46</v>
      </c>
      <c r="M52">
        <v>1943.633</v>
      </c>
      <c r="N52">
        <v>42.253</v>
      </c>
      <c r="O52">
        <f>(L52/L48)*100</f>
        <v>92</v>
      </c>
      <c r="P52">
        <f>(M52/M48)*100</f>
        <v>51.916311344066337</v>
      </c>
      <c r="R52" t="s">
        <v>68</v>
      </c>
      <c r="S52">
        <v>50</v>
      </c>
      <c r="T52">
        <v>3743.7809999999999</v>
      </c>
      <c r="U52">
        <v>74.876000000000005</v>
      </c>
      <c r="V52">
        <v>0.23400000000000001</v>
      </c>
      <c r="Y52" t="s">
        <v>20</v>
      </c>
      <c r="Z52">
        <v>102</v>
      </c>
      <c r="AA52">
        <v>299</v>
      </c>
      <c r="AB52">
        <v>187</v>
      </c>
      <c r="AC52">
        <v>228</v>
      </c>
      <c r="AD52">
        <v>92</v>
      </c>
    </row>
    <row r="53" spans="1:31" x14ac:dyDescent="0.2">
      <c r="Y53" t="s">
        <v>20</v>
      </c>
      <c r="Z53">
        <v>110</v>
      </c>
      <c r="AA53">
        <v>377</v>
      </c>
      <c r="AB53">
        <v>372</v>
      </c>
      <c r="AC53">
        <v>273</v>
      </c>
      <c r="AD53">
        <v>109</v>
      </c>
    </row>
    <row r="54" spans="1:31" x14ac:dyDescent="0.2">
      <c r="A54" t="s">
        <v>12</v>
      </c>
      <c r="B54">
        <v>367074</v>
      </c>
      <c r="C54" t="s">
        <v>2</v>
      </c>
      <c r="F54" t="e">
        <f>D54/D54*100</f>
        <v>#DIV/0!</v>
      </c>
      <c r="I54" t="s">
        <v>12</v>
      </c>
      <c r="J54">
        <v>367074</v>
      </c>
      <c r="K54" t="s">
        <v>2</v>
      </c>
      <c r="L54">
        <v>160</v>
      </c>
      <c r="M54">
        <v>3084.9070000000002</v>
      </c>
      <c r="N54">
        <v>83.376000000000005</v>
      </c>
      <c r="O54">
        <f>L54/L54*100</f>
        <v>100</v>
      </c>
      <c r="P54">
        <f>M54/M54*100</f>
        <v>100</v>
      </c>
      <c r="R54" t="s">
        <v>69</v>
      </c>
      <c r="S54">
        <v>46</v>
      </c>
      <c r="T54">
        <v>1721.2850000000001</v>
      </c>
      <c r="U54">
        <v>37.418999999999997</v>
      </c>
      <c r="V54">
        <v>0.05</v>
      </c>
    </row>
    <row r="55" spans="1:31" x14ac:dyDescent="0.2">
      <c r="C55" t="s">
        <v>3</v>
      </c>
      <c r="F55" t="e">
        <f>(D55/D54)*100</f>
        <v>#DIV/0!</v>
      </c>
      <c r="K55" t="s">
        <v>3</v>
      </c>
      <c r="L55">
        <v>288</v>
      </c>
      <c r="M55">
        <v>7800.4</v>
      </c>
      <c r="N55">
        <v>27.085000000000001</v>
      </c>
      <c r="O55">
        <f>(L55/L54)*100</f>
        <v>180</v>
      </c>
      <c r="P55">
        <f>(M55/M54)*100</f>
        <v>252.85689325480476</v>
      </c>
      <c r="R55" t="s">
        <v>70</v>
      </c>
      <c r="S55">
        <v>45</v>
      </c>
      <c r="T55">
        <v>1934.2070000000001</v>
      </c>
      <c r="U55">
        <v>42.981999999999999</v>
      </c>
      <c r="V55">
        <v>1.7999999999999999E-2</v>
      </c>
    </row>
    <row r="56" spans="1:31" x14ac:dyDescent="0.2">
      <c r="C56" t="s">
        <v>4</v>
      </c>
      <c r="F56" t="e">
        <f>(D56/D54)*100</f>
        <v>#DIV/0!</v>
      </c>
      <c r="K56" t="s">
        <v>4</v>
      </c>
      <c r="L56">
        <v>122</v>
      </c>
      <c r="M56">
        <v>4188.3729999999996</v>
      </c>
      <c r="N56">
        <v>34.331000000000003</v>
      </c>
      <c r="O56">
        <f>(L56/L54)*100</f>
        <v>76.25</v>
      </c>
      <c r="P56">
        <f>(M56/M54)*100</f>
        <v>135.76983033848344</v>
      </c>
      <c r="R56" t="s">
        <v>71</v>
      </c>
      <c r="S56">
        <v>288</v>
      </c>
      <c r="T56">
        <v>7800.4</v>
      </c>
      <c r="U56">
        <v>27.085000000000001</v>
      </c>
      <c r="V56">
        <v>5.0999999999999997E-2</v>
      </c>
      <c r="Y56" s="1" t="s">
        <v>134</v>
      </c>
      <c r="Z56" t="s">
        <v>9</v>
      </c>
      <c r="AA56" t="s">
        <v>12</v>
      </c>
      <c r="AB56" t="s">
        <v>20</v>
      </c>
      <c r="AC56" t="s">
        <v>15</v>
      </c>
      <c r="AD56" t="s">
        <v>16</v>
      </c>
      <c r="AE56" t="s">
        <v>18</v>
      </c>
    </row>
    <row r="57" spans="1:31" x14ac:dyDescent="0.2">
      <c r="C57" t="s">
        <v>5</v>
      </c>
      <c r="F57" t="e">
        <f>(D57/D54)*100</f>
        <v>#DIV/0!</v>
      </c>
      <c r="K57" t="s">
        <v>5</v>
      </c>
      <c r="L57">
        <v>45</v>
      </c>
      <c r="M57">
        <v>1934.2070000000001</v>
      </c>
      <c r="N57">
        <v>42.981999999999999</v>
      </c>
      <c r="O57">
        <f>(L57/L54)*100</f>
        <v>28.125</v>
      </c>
      <c r="P57">
        <f>(M57/M54)*100</f>
        <v>62.699037604699271</v>
      </c>
      <c r="R57" t="s">
        <v>72</v>
      </c>
      <c r="S57">
        <v>122</v>
      </c>
      <c r="T57">
        <v>4188.3729999999996</v>
      </c>
      <c r="U57">
        <v>34.331000000000003</v>
      </c>
      <c r="V57">
        <v>3.3000000000000002E-2</v>
      </c>
      <c r="Y57" t="s">
        <v>2</v>
      </c>
      <c r="Z57">
        <f>AVERAGE(N4,N10,N16,N22,N28,N35)</f>
        <v>53.814333333333337</v>
      </c>
      <c r="AA57">
        <f>AVERAGE(N42,N48,N54,N60,N66,N72)</f>
        <v>62.199166666666677</v>
      </c>
      <c r="AB57">
        <f>AVERAGE(N80,N86,N92,N98,N104,N110)</f>
        <v>58.552166666666665</v>
      </c>
      <c r="AC57">
        <f>STDEV(N4,N10,N16,N22,N28,N35)</f>
        <v>12.019647343689661</v>
      </c>
      <c r="AD57">
        <f>STDEV(N42,N48,N54,N60,N66,N72)</f>
        <v>13.787284292661328</v>
      </c>
      <c r="AE57">
        <f>STDEV(N80,N86,N92,N98,N104,N110)</f>
        <v>6.4989507281304482</v>
      </c>
    </row>
    <row r="58" spans="1:31" x14ac:dyDescent="0.2">
      <c r="C58" t="s">
        <v>6</v>
      </c>
      <c r="F58" t="e">
        <f>(D58/D54)*100</f>
        <v>#DIV/0!</v>
      </c>
      <c r="K58" t="s">
        <v>6</v>
      </c>
      <c r="L58">
        <v>46</v>
      </c>
      <c r="M58">
        <v>1721.2850000000001</v>
      </c>
      <c r="N58">
        <v>37.418999999999997</v>
      </c>
      <c r="O58">
        <f>(L58/L54)*100</f>
        <v>28.749999999999996</v>
      </c>
      <c r="P58">
        <f>(M58/M54)*100</f>
        <v>55.796981886325916</v>
      </c>
      <c r="R58" t="s">
        <v>73</v>
      </c>
      <c r="S58">
        <v>37</v>
      </c>
      <c r="T58">
        <v>3084.9070000000002</v>
      </c>
      <c r="U58">
        <v>83.376000000000005</v>
      </c>
      <c r="V58">
        <v>0.19900000000000001</v>
      </c>
      <c r="Y58" t="s">
        <v>3</v>
      </c>
      <c r="Z58">
        <f>AVERAGE(N5,N11,N17,N23,N29,N36)</f>
        <v>33.173999999999999</v>
      </c>
      <c r="AA58">
        <f>AVERAGE(N43,N49,N55,N61,N67,N73)</f>
        <v>37.518499999999996</v>
      </c>
      <c r="AB58">
        <f>AVERAGE(N81,N87,N93,N99,N105,N111)</f>
        <v>42.57</v>
      </c>
      <c r="AC58">
        <f>STDEV(N5,N11,N17,N23,N29,N36)</f>
        <v>11.002346586069731</v>
      </c>
      <c r="AD58">
        <f>STDEV(N43,N49,N55,N61,N67,N73)</f>
        <v>10.532850188814036</v>
      </c>
      <c r="AE58">
        <f>STDEV(N81,N87,N93,N99,N105,N111)</f>
        <v>13.265135476126863</v>
      </c>
    </row>
    <row r="59" spans="1:31" x14ac:dyDescent="0.2">
      <c r="Y59" t="s">
        <v>4</v>
      </c>
      <c r="Z59">
        <f>AVERAGE(N6,N12,N18,N24,N30,N37)</f>
        <v>35.491333333333337</v>
      </c>
      <c r="AA59">
        <f>AVERAGE(N44,N50,N56,N62,N68,N74)</f>
        <v>35.442666666666661</v>
      </c>
      <c r="AB59">
        <f>AVERAGE(N82,N88,N94,N100,N106,N112)</f>
        <v>33.686999999999998</v>
      </c>
      <c r="AC59">
        <f>STDEV(N6,N12,N18,N24,N30,N37)</f>
        <v>15.195868789465997</v>
      </c>
      <c r="AD59">
        <f>STDEV(N44,N50,N56,N62,N68,N74)</f>
        <v>5.7899382264983599</v>
      </c>
      <c r="AE59">
        <f>STDEV(N82,N88,N94,N100,N106,N112)</f>
        <v>5.4996298057232993</v>
      </c>
    </row>
    <row r="60" spans="1:31" x14ac:dyDescent="0.2">
      <c r="A60" t="s">
        <v>12</v>
      </c>
      <c r="B60">
        <v>367078</v>
      </c>
      <c r="C60" t="s">
        <v>2</v>
      </c>
      <c r="F60" t="e">
        <f>D60/D60*100</f>
        <v>#DIV/0!</v>
      </c>
      <c r="I60" t="s">
        <v>12</v>
      </c>
      <c r="J60">
        <v>367078</v>
      </c>
      <c r="K60" t="s">
        <v>2</v>
      </c>
      <c r="L60">
        <v>221</v>
      </c>
      <c r="M60">
        <v>11779.831</v>
      </c>
      <c r="N60">
        <v>53.302</v>
      </c>
      <c r="O60">
        <f>L60/L60*100</f>
        <v>100</v>
      </c>
      <c r="P60">
        <f>M60/M60*100</f>
        <v>100</v>
      </c>
      <c r="R60" t="s">
        <v>74</v>
      </c>
      <c r="S60">
        <v>153</v>
      </c>
      <c r="T60">
        <v>4216.0219999999999</v>
      </c>
      <c r="U60">
        <v>27.556000000000001</v>
      </c>
      <c r="V60">
        <v>7.0000000000000007E-2</v>
      </c>
      <c r="Y60" t="s">
        <v>135</v>
      </c>
      <c r="Z60">
        <f>AVERAGE(N7,N13,N19,N25,N31,N38)</f>
        <v>30.255833333333332</v>
      </c>
      <c r="AA60">
        <f>AVERAGE(N45,N51,N57,N63,N69,N75)</f>
        <v>37.68333333333333</v>
      </c>
      <c r="AB60">
        <f>AVERAGE(N83,N89,N95,N101,N107,N113)</f>
        <v>37.995166666666663</v>
      </c>
      <c r="AC60">
        <f>STDEV(N7,N13,N19,N25,N31,N38)</f>
        <v>12.458756814653171</v>
      </c>
      <c r="AD60">
        <f>STDEV(N45,N51,N57,N63,N69,N75)</f>
        <v>5.9627504280043899</v>
      </c>
      <c r="AE60">
        <f>STDEV(N83,N89,N95,N101,N107,N113)</f>
        <v>9.1853264159020007</v>
      </c>
    </row>
    <row r="61" spans="1:31" x14ac:dyDescent="0.2">
      <c r="C61" t="s">
        <v>3</v>
      </c>
      <c r="F61" t="e">
        <f>(D61/D60)*100</f>
        <v>#DIV/0!</v>
      </c>
      <c r="K61" t="s">
        <v>3</v>
      </c>
      <c r="L61">
        <v>441</v>
      </c>
      <c r="M61">
        <v>12346.434999999999</v>
      </c>
      <c r="N61">
        <v>27.995999999999999</v>
      </c>
      <c r="O61">
        <f>(L61/L60)*100</f>
        <v>199.54751131221718</v>
      </c>
      <c r="P61">
        <f>(M61/M60)*100</f>
        <v>104.80995015972638</v>
      </c>
      <c r="R61" t="s">
        <v>75</v>
      </c>
      <c r="S61">
        <v>69</v>
      </c>
      <c r="T61">
        <v>2373.875</v>
      </c>
      <c r="U61">
        <v>34.404000000000003</v>
      </c>
      <c r="V61">
        <v>2.1000000000000001E-2</v>
      </c>
      <c r="Y61" t="s">
        <v>6</v>
      </c>
      <c r="Z61">
        <f>AVERAGE(N8,N14,N20,N26,N32,N39)</f>
        <v>25.260499999999997</v>
      </c>
      <c r="AA61">
        <f>AVERAGE(N46,N52,N58,N64,N70,N76)</f>
        <v>33.849833333333336</v>
      </c>
      <c r="AB61">
        <f>AVERAGE(N84,N90,N96,N102,N108,N114)</f>
        <v>34.085333333333331</v>
      </c>
      <c r="AC61">
        <f>STDEV(N8,N14,N20,N26,N32,N39)</f>
        <v>8.2451602955915924</v>
      </c>
      <c r="AD61">
        <f>STDEV(N46,N52,N58,N64,N70,N76)</f>
        <v>6.650582182536068</v>
      </c>
      <c r="AE61">
        <f>STDEV(N84,N90,N96,N102,N108,N114)</f>
        <v>12.923858752967956</v>
      </c>
    </row>
    <row r="62" spans="1:31" x14ac:dyDescent="0.2">
      <c r="C62" t="s">
        <v>4</v>
      </c>
      <c r="F62" t="e">
        <f>(D62/D60)*100</f>
        <v>#DIV/0!</v>
      </c>
      <c r="K62" t="s">
        <v>4</v>
      </c>
      <c r="L62">
        <v>134</v>
      </c>
      <c r="M62">
        <v>5827.9660000000003</v>
      </c>
      <c r="N62">
        <v>43.491999999999997</v>
      </c>
      <c r="O62">
        <f>(L62/L60)*100</f>
        <v>60.633484162895925</v>
      </c>
      <c r="P62">
        <f>(M62/M60)*100</f>
        <v>49.474105358557352</v>
      </c>
      <c r="R62" t="s">
        <v>76</v>
      </c>
      <c r="S62">
        <v>441</v>
      </c>
      <c r="T62">
        <v>12346.434999999999</v>
      </c>
      <c r="U62">
        <v>27.995999999999999</v>
      </c>
      <c r="V62">
        <v>0.36099999999999999</v>
      </c>
    </row>
    <row r="63" spans="1:31" x14ac:dyDescent="0.2">
      <c r="C63" t="s">
        <v>5</v>
      </c>
      <c r="F63" t="e">
        <f>(D63/D60)*100</f>
        <v>#DIV/0!</v>
      </c>
      <c r="K63" t="s">
        <v>5</v>
      </c>
      <c r="L63">
        <v>69</v>
      </c>
      <c r="M63">
        <v>2373.875</v>
      </c>
      <c r="N63">
        <v>34.404000000000003</v>
      </c>
      <c r="O63">
        <f>(L63/L60)*100</f>
        <v>31.221719457013574</v>
      </c>
      <c r="P63">
        <f>(M63/M60)*100</f>
        <v>20.152029345752073</v>
      </c>
      <c r="R63" t="s">
        <v>77</v>
      </c>
      <c r="S63">
        <v>134</v>
      </c>
      <c r="T63">
        <v>5827.9660000000003</v>
      </c>
      <c r="U63">
        <v>43.491999999999997</v>
      </c>
      <c r="V63">
        <v>4.3999999999999997E-2</v>
      </c>
    </row>
    <row r="64" spans="1:31" x14ac:dyDescent="0.2">
      <c r="C64" t="s">
        <v>6</v>
      </c>
      <c r="F64" t="e">
        <f>(D64/D60)*100</f>
        <v>#DIV/0!</v>
      </c>
      <c r="K64" t="s">
        <v>6</v>
      </c>
      <c r="L64">
        <v>153</v>
      </c>
      <c r="M64">
        <v>4216.0219999999999</v>
      </c>
      <c r="N64">
        <v>27.556000000000001</v>
      </c>
      <c r="O64">
        <f>(L64/L60)*100</f>
        <v>69.230769230769226</v>
      </c>
      <c r="P64">
        <f>(M64/M60)*100</f>
        <v>35.790173899778353</v>
      </c>
      <c r="R64" t="s">
        <v>78</v>
      </c>
      <c r="S64">
        <v>221</v>
      </c>
      <c r="T64">
        <v>11779.831</v>
      </c>
      <c r="U64">
        <v>53.302</v>
      </c>
      <c r="V64">
        <v>0.34100000000000003</v>
      </c>
    </row>
    <row r="66" spans="1:22" x14ac:dyDescent="0.2">
      <c r="A66" t="s">
        <v>12</v>
      </c>
      <c r="B66">
        <v>367073</v>
      </c>
      <c r="C66" t="s">
        <v>2</v>
      </c>
      <c r="F66" t="e">
        <f>D66/D66*100</f>
        <v>#DIV/0!</v>
      </c>
      <c r="I66" t="s">
        <v>12</v>
      </c>
      <c r="J66">
        <v>367073</v>
      </c>
      <c r="K66" t="s">
        <v>2</v>
      </c>
      <c r="L66">
        <v>41</v>
      </c>
      <c r="M66">
        <v>1973.796</v>
      </c>
      <c r="N66">
        <v>48.140999999999998</v>
      </c>
      <c r="O66">
        <f>L66/L66*100</f>
        <v>100</v>
      </c>
      <c r="P66">
        <f>M66/M66*100</f>
        <v>100</v>
      </c>
      <c r="R66" t="s">
        <v>79</v>
      </c>
      <c r="S66">
        <v>27</v>
      </c>
      <c r="T66">
        <v>1062.306</v>
      </c>
      <c r="U66">
        <v>39.344999999999999</v>
      </c>
      <c r="V66">
        <v>2.4E-2</v>
      </c>
    </row>
    <row r="67" spans="1:22" x14ac:dyDescent="0.2">
      <c r="C67" t="s">
        <v>3</v>
      </c>
      <c r="F67" t="e">
        <f>(D67/D66)*100</f>
        <v>#DIV/0!</v>
      </c>
      <c r="K67" t="s">
        <v>3</v>
      </c>
      <c r="L67">
        <v>214</v>
      </c>
      <c r="M67">
        <v>10779.108</v>
      </c>
      <c r="N67">
        <v>50.37</v>
      </c>
      <c r="O67">
        <f>(L67/L66)*100</f>
        <v>521.95121951219517</v>
      </c>
      <c r="P67">
        <f>(M67/M66)*100</f>
        <v>546.11054029899742</v>
      </c>
      <c r="R67" t="s">
        <v>80</v>
      </c>
      <c r="S67">
        <v>43</v>
      </c>
      <c r="T67">
        <v>1952.8489999999999</v>
      </c>
      <c r="U67">
        <v>45.414999999999999</v>
      </c>
      <c r="V67">
        <v>1.7999999999999999E-2</v>
      </c>
    </row>
    <row r="68" spans="1:22" x14ac:dyDescent="0.2">
      <c r="C68" t="s">
        <v>4</v>
      </c>
      <c r="F68" t="e">
        <f>(D68/D66)*100</f>
        <v>#DIV/0!</v>
      </c>
      <c r="K68" t="s">
        <v>4</v>
      </c>
      <c r="L68">
        <v>69</v>
      </c>
      <c r="M68">
        <v>2070.2550000000001</v>
      </c>
      <c r="N68">
        <v>30.004000000000001</v>
      </c>
      <c r="O68">
        <f>(L68/L66)*100</f>
        <v>168.29268292682926</v>
      </c>
      <c r="P68">
        <f>(M68/M66)*100</f>
        <v>104.88697920149804</v>
      </c>
      <c r="R68" t="s">
        <v>81</v>
      </c>
      <c r="S68">
        <v>214</v>
      </c>
      <c r="T68">
        <v>10779.108</v>
      </c>
      <c r="U68">
        <v>50.37</v>
      </c>
      <c r="V68">
        <v>8.4000000000000005E-2</v>
      </c>
    </row>
    <row r="69" spans="1:22" x14ac:dyDescent="0.2">
      <c r="C69" t="s">
        <v>5</v>
      </c>
      <c r="F69" t="e">
        <f>(D69/D66)*100</f>
        <v>#DIV/0!</v>
      </c>
      <c r="K69" t="s">
        <v>5</v>
      </c>
      <c r="L69">
        <v>43</v>
      </c>
      <c r="M69">
        <v>1952.8489999999999</v>
      </c>
      <c r="N69">
        <v>45.414999999999999</v>
      </c>
      <c r="O69">
        <f>(L69/L66)*100</f>
        <v>104.8780487804878</v>
      </c>
      <c r="P69">
        <f>(M69/M66)*100</f>
        <v>98.938745442791443</v>
      </c>
      <c r="R69" t="s">
        <v>82</v>
      </c>
      <c r="S69">
        <v>69</v>
      </c>
      <c r="T69">
        <v>2070.2550000000001</v>
      </c>
      <c r="U69">
        <v>30.004000000000001</v>
      </c>
      <c r="V69">
        <v>1.6E-2</v>
      </c>
    </row>
    <row r="70" spans="1:22" x14ac:dyDescent="0.2">
      <c r="C70" t="s">
        <v>6</v>
      </c>
      <c r="F70" t="e">
        <f>(D70/D66)*100</f>
        <v>#DIV/0!</v>
      </c>
      <c r="K70" t="s">
        <v>6</v>
      </c>
      <c r="L70">
        <v>27</v>
      </c>
      <c r="M70">
        <v>1062.306</v>
      </c>
      <c r="N70">
        <v>39.344999999999999</v>
      </c>
      <c r="O70">
        <f>(L70/L66)*100</f>
        <v>65.853658536585371</v>
      </c>
      <c r="P70">
        <f>(M70/M66)*100</f>
        <v>53.82045560939428</v>
      </c>
      <c r="R70" t="s">
        <v>83</v>
      </c>
      <c r="S70">
        <v>41</v>
      </c>
      <c r="T70">
        <v>1973.796</v>
      </c>
      <c r="U70">
        <v>48.140999999999998</v>
      </c>
      <c r="V70">
        <v>8.5999999999999993E-2</v>
      </c>
    </row>
    <row r="72" spans="1:22" x14ac:dyDescent="0.2">
      <c r="A72" t="s">
        <v>12</v>
      </c>
      <c r="B72">
        <v>367080</v>
      </c>
      <c r="C72" t="s">
        <v>2</v>
      </c>
      <c r="F72" t="e">
        <f>D72/D72*100</f>
        <v>#DIV/0!</v>
      </c>
      <c r="I72" t="s">
        <v>12</v>
      </c>
      <c r="J72">
        <v>367080</v>
      </c>
      <c r="K72" t="s">
        <v>2</v>
      </c>
      <c r="L72">
        <v>351</v>
      </c>
      <c r="M72">
        <v>20479.991000000002</v>
      </c>
      <c r="N72">
        <v>58.347999999999999</v>
      </c>
      <c r="O72">
        <f>L72/L72*100</f>
        <v>100</v>
      </c>
      <c r="P72">
        <f>M72/M72*100</f>
        <v>100</v>
      </c>
      <c r="R72" t="s">
        <v>84</v>
      </c>
      <c r="S72">
        <v>114</v>
      </c>
      <c r="T72">
        <v>3412.0920000000001</v>
      </c>
      <c r="U72">
        <v>29.931000000000001</v>
      </c>
      <c r="V72">
        <v>3.1E-2</v>
      </c>
    </row>
    <row r="73" spans="1:22" x14ac:dyDescent="0.2">
      <c r="C73" t="s">
        <v>3</v>
      </c>
      <c r="F73" t="e">
        <f>(D73/D72)*100</f>
        <v>#DIV/0!</v>
      </c>
      <c r="K73" t="s">
        <v>3</v>
      </c>
      <c r="L73">
        <v>509</v>
      </c>
      <c r="M73">
        <v>25341.482</v>
      </c>
      <c r="N73">
        <v>49.786999999999999</v>
      </c>
      <c r="O73">
        <f>(L73/L72)*100</f>
        <v>145.01424501424503</v>
      </c>
      <c r="P73">
        <f>(M73/M72)*100</f>
        <v>123.73775945507006</v>
      </c>
      <c r="R73" t="s">
        <v>85</v>
      </c>
      <c r="S73">
        <v>52</v>
      </c>
      <c r="T73">
        <v>1523.13</v>
      </c>
      <c r="U73">
        <v>29.291</v>
      </c>
      <c r="V73">
        <v>0.01</v>
      </c>
    </row>
    <row r="74" spans="1:22" x14ac:dyDescent="0.2">
      <c r="C74" t="s">
        <v>4</v>
      </c>
      <c r="F74" t="e">
        <f>(D74/D72)*100</f>
        <v>#DIV/0!</v>
      </c>
      <c r="K74" t="s">
        <v>4</v>
      </c>
      <c r="L74">
        <v>70</v>
      </c>
      <c r="M74">
        <v>2920.3719999999998</v>
      </c>
      <c r="N74">
        <v>41.72</v>
      </c>
      <c r="O74">
        <f>(L74/L72)*100</f>
        <v>19.943019943019944</v>
      </c>
      <c r="P74">
        <f>(M74/M72)*100</f>
        <v>14.259635172691235</v>
      </c>
      <c r="R74" t="s">
        <v>86</v>
      </c>
      <c r="S74">
        <v>509</v>
      </c>
      <c r="T74">
        <v>25341.482</v>
      </c>
      <c r="U74">
        <v>49.786999999999999</v>
      </c>
      <c r="V74">
        <v>0.23</v>
      </c>
    </row>
    <row r="75" spans="1:22" x14ac:dyDescent="0.2">
      <c r="C75" t="s">
        <v>5</v>
      </c>
      <c r="F75" t="e">
        <f>(D75/D72)*100</f>
        <v>#DIV/0!</v>
      </c>
      <c r="K75" t="s">
        <v>5</v>
      </c>
      <c r="L75">
        <v>52</v>
      </c>
      <c r="M75">
        <v>1523.13</v>
      </c>
      <c r="N75">
        <v>29.291</v>
      </c>
      <c r="O75">
        <f>(L75/L72)*100</f>
        <v>14.814814814814813</v>
      </c>
      <c r="P75">
        <f>(M75/M72)*100</f>
        <v>7.4371614714088503</v>
      </c>
      <c r="R75" t="s">
        <v>87</v>
      </c>
      <c r="S75">
        <v>70</v>
      </c>
      <c r="T75">
        <v>2920.3719999999998</v>
      </c>
      <c r="U75">
        <v>41.72</v>
      </c>
      <c r="V75">
        <v>1.9E-2</v>
      </c>
    </row>
    <row r="76" spans="1:22" x14ac:dyDescent="0.2">
      <c r="C76" t="s">
        <v>6</v>
      </c>
      <c r="F76" t="e">
        <f>(D76/D72)*100</f>
        <v>#DIV/0!</v>
      </c>
      <c r="K76" t="s">
        <v>6</v>
      </c>
      <c r="L76">
        <v>114</v>
      </c>
      <c r="M76">
        <v>3412.0920000000001</v>
      </c>
      <c r="N76">
        <v>29.931000000000001</v>
      </c>
      <c r="O76">
        <f>(L76/L72)*100</f>
        <v>32.478632478632477</v>
      </c>
      <c r="P76">
        <f>(M76/M72)*100</f>
        <v>16.660612790308356</v>
      </c>
      <c r="R76" t="s">
        <v>88</v>
      </c>
      <c r="S76">
        <v>351</v>
      </c>
      <c r="T76">
        <v>20479.991000000002</v>
      </c>
      <c r="U76">
        <v>58.347999999999999</v>
      </c>
      <c r="V76">
        <v>0.34399999999999997</v>
      </c>
    </row>
    <row r="78" spans="1:22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</row>
    <row r="80" spans="1:22" x14ac:dyDescent="0.2">
      <c r="A80" t="s">
        <v>17</v>
      </c>
      <c r="B80">
        <v>359731</v>
      </c>
      <c r="C80" t="s">
        <v>2</v>
      </c>
      <c r="F80" t="e">
        <f>D80/D80*100</f>
        <v>#DIV/0!</v>
      </c>
      <c r="I80" t="s">
        <v>17</v>
      </c>
      <c r="J80">
        <v>359731</v>
      </c>
      <c r="K80" t="s">
        <v>2</v>
      </c>
      <c r="L80">
        <v>143</v>
      </c>
      <c r="M80">
        <v>9511.4210000000003</v>
      </c>
      <c r="N80">
        <v>66.513000000000005</v>
      </c>
      <c r="O80">
        <f>L80/L80*100</f>
        <v>100</v>
      </c>
      <c r="P80">
        <f>M80/M80*100</f>
        <v>100</v>
      </c>
      <c r="R80" t="s">
        <v>89</v>
      </c>
      <c r="S80">
        <v>164</v>
      </c>
      <c r="T80">
        <v>7949.2250000000004</v>
      </c>
      <c r="U80">
        <v>48.470999999999997</v>
      </c>
      <c r="V80">
        <v>0.23100000000000001</v>
      </c>
    </row>
    <row r="81" spans="1:22" x14ac:dyDescent="0.2">
      <c r="C81" t="s">
        <v>3</v>
      </c>
      <c r="F81" t="e">
        <f>(D81/D80)*100</f>
        <v>#DIV/0!</v>
      </c>
      <c r="K81" t="s">
        <v>3</v>
      </c>
      <c r="L81">
        <v>343</v>
      </c>
      <c r="M81">
        <v>17018.569</v>
      </c>
      <c r="N81">
        <v>49.616999999999997</v>
      </c>
      <c r="O81">
        <f>(L81/L80)*100</f>
        <v>239.86013986013987</v>
      </c>
      <c r="P81">
        <f>(M81/M80)*100</f>
        <v>178.92772278716291</v>
      </c>
      <c r="R81" t="s">
        <v>91</v>
      </c>
      <c r="S81">
        <v>262</v>
      </c>
      <c r="T81">
        <v>9833.6839999999993</v>
      </c>
      <c r="U81">
        <v>37.533000000000001</v>
      </c>
      <c r="V81">
        <v>0.28599999999999998</v>
      </c>
    </row>
    <row r="82" spans="1:22" x14ac:dyDescent="0.2">
      <c r="C82" t="s">
        <v>4</v>
      </c>
      <c r="F82" t="e">
        <f>(D82/D80)*100</f>
        <v>#DIV/0!</v>
      </c>
      <c r="K82" t="s">
        <v>4</v>
      </c>
      <c r="L82">
        <v>273</v>
      </c>
      <c r="M82">
        <v>9502.7279999999992</v>
      </c>
      <c r="N82">
        <v>34.808999999999997</v>
      </c>
      <c r="O82">
        <f>(L82/L80)*100</f>
        <v>190.90909090909091</v>
      </c>
      <c r="P82">
        <f>(M82/M80)*100</f>
        <v>99.908604613337985</v>
      </c>
      <c r="R82" t="s">
        <v>93</v>
      </c>
      <c r="S82">
        <v>343</v>
      </c>
      <c r="T82">
        <v>17018.569</v>
      </c>
      <c r="U82">
        <v>49.616999999999997</v>
      </c>
      <c r="V82">
        <v>0.28299999999999997</v>
      </c>
    </row>
    <row r="83" spans="1:22" x14ac:dyDescent="0.2">
      <c r="C83" t="s">
        <v>5</v>
      </c>
      <c r="F83" t="e">
        <f>(D83/D80)*100</f>
        <v>#DIV/0!</v>
      </c>
      <c r="K83" t="s">
        <v>5</v>
      </c>
      <c r="L83">
        <v>262</v>
      </c>
      <c r="M83">
        <v>9833.6839999999993</v>
      </c>
      <c r="N83">
        <v>37.533000000000001</v>
      </c>
      <c r="O83">
        <f>(L83/L80)*100</f>
        <v>183.2167832167832</v>
      </c>
      <c r="P83">
        <f>(M83/M80)*100</f>
        <v>103.38816881305118</v>
      </c>
      <c r="R83" t="s">
        <v>95</v>
      </c>
      <c r="S83">
        <v>273</v>
      </c>
      <c r="T83">
        <v>9502.7279999999992</v>
      </c>
      <c r="U83">
        <v>34.808999999999997</v>
      </c>
      <c r="V83">
        <v>0.20899999999999999</v>
      </c>
    </row>
    <row r="84" spans="1:22" x14ac:dyDescent="0.2">
      <c r="C84" t="s">
        <v>6</v>
      </c>
      <c r="F84" t="e">
        <f>(D84/D80)*100</f>
        <v>#DIV/0!</v>
      </c>
      <c r="K84" t="s">
        <v>6</v>
      </c>
      <c r="L84">
        <v>164</v>
      </c>
      <c r="M84">
        <v>7949.2250000000004</v>
      </c>
      <c r="N84">
        <v>48.470999999999997</v>
      </c>
      <c r="O84">
        <f>(L84/L80)*100</f>
        <v>114.68531468531469</v>
      </c>
      <c r="P84">
        <f>(M84/M80)*100</f>
        <v>83.575577192934674</v>
      </c>
      <c r="R84" t="s">
        <v>97</v>
      </c>
      <c r="S84">
        <v>143</v>
      </c>
      <c r="T84">
        <v>9511.4210000000003</v>
      </c>
      <c r="U84">
        <v>66.513000000000005</v>
      </c>
      <c r="V84">
        <v>0.40500000000000003</v>
      </c>
    </row>
    <row r="86" spans="1:22" x14ac:dyDescent="0.2">
      <c r="A86" t="s">
        <v>17</v>
      </c>
      <c r="B86">
        <v>370887</v>
      </c>
      <c r="C86" t="s">
        <v>2</v>
      </c>
      <c r="F86" t="e">
        <f>D86/D86*100</f>
        <v>#DIV/0!</v>
      </c>
      <c r="I86" t="s">
        <v>17</v>
      </c>
      <c r="J86">
        <v>370887</v>
      </c>
      <c r="K86" t="s">
        <v>2</v>
      </c>
      <c r="L86">
        <v>263</v>
      </c>
      <c r="M86">
        <v>13466.657999999999</v>
      </c>
      <c r="N86">
        <v>51.204000000000001</v>
      </c>
      <c r="O86">
        <f>L86/L86*100</f>
        <v>100</v>
      </c>
      <c r="P86">
        <f>M86/M86*100</f>
        <v>100</v>
      </c>
      <c r="R86" t="s">
        <v>99</v>
      </c>
      <c r="S86">
        <v>98</v>
      </c>
      <c r="T86">
        <v>5154.7430000000004</v>
      </c>
      <c r="U86">
        <v>52.598999999999997</v>
      </c>
      <c r="V86">
        <v>0.14899999999999999</v>
      </c>
    </row>
    <row r="87" spans="1:22" x14ac:dyDescent="0.2">
      <c r="C87" t="s">
        <v>3</v>
      </c>
      <c r="F87" t="e">
        <f>(D87/D86)*100</f>
        <v>#DIV/0!</v>
      </c>
      <c r="K87" t="s">
        <v>3</v>
      </c>
      <c r="L87">
        <v>406</v>
      </c>
      <c r="M87">
        <v>21047.538</v>
      </c>
      <c r="N87">
        <v>51.841000000000001</v>
      </c>
      <c r="O87">
        <f>(L87/L86)*100</f>
        <v>154.37262357414448</v>
      </c>
      <c r="P87">
        <f>(M87/M86)*100</f>
        <v>156.2936995949552</v>
      </c>
      <c r="R87" t="s">
        <v>101</v>
      </c>
      <c r="S87">
        <v>187</v>
      </c>
      <c r="T87">
        <v>8742.2630000000008</v>
      </c>
      <c r="U87">
        <v>46.75</v>
      </c>
      <c r="V87">
        <v>0.25600000000000001</v>
      </c>
    </row>
    <row r="88" spans="1:22" x14ac:dyDescent="0.2">
      <c r="C88" t="s">
        <v>4</v>
      </c>
      <c r="F88" t="e">
        <f>(D88/D86)*100</f>
        <v>#DIV/0!</v>
      </c>
      <c r="K88" t="s">
        <v>4</v>
      </c>
      <c r="L88">
        <v>457</v>
      </c>
      <c r="M88">
        <v>18148.427</v>
      </c>
      <c r="N88">
        <v>39.712000000000003</v>
      </c>
      <c r="O88">
        <f>(L88/L86)*100</f>
        <v>173.7642585551331</v>
      </c>
      <c r="P88">
        <f>(M88/M86)*100</f>
        <v>134.76563376006135</v>
      </c>
      <c r="R88" t="s">
        <v>103</v>
      </c>
      <c r="S88">
        <v>406</v>
      </c>
      <c r="T88">
        <v>21047.538</v>
      </c>
      <c r="U88">
        <v>51.841000000000001</v>
      </c>
      <c r="V88">
        <v>0.46300000000000002</v>
      </c>
    </row>
    <row r="89" spans="1:22" x14ac:dyDescent="0.2">
      <c r="C89" t="s">
        <v>5</v>
      </c>
      <c r="F89" t="e">
        <f>(D89/D86)*100</f>
        <v>#DIV/0!</v>
      </c>
      <c r="K89" t="s">
        <v>5</v>
      </c>
      <c r="L89">
        <v>187</v>
      </c>
      <c r="M89">
        <v>8742.2630000000008</v>
      </c>
      <c r="N89">
        <v>46.75</v>
      </c>
      <c r="O89">
        <f>(L89/L86)*100</f>
        <v>71.102661596958171</v>
      </c>
      <c r="P89">
        <f>(M89/M86)*100</f>
        <v>64.917836333261008</v>
      </c>
      <c r="R89" t="s">
        <v>105</v>
      </c>
      <c r="S89">
        <v>457</v>
      </c>
      <c r="T89">
        <v>18148.427</v>
      </c>
      <c r="U89">
        <v>39.712000000000003</v>
      </c>
      <c r="V89">
        <v>0.40200000000000002</v>
      </c>
    </row>
    <row r="90" spans="1:22" x14ac:dyDescent="0.2">
      <c r="C90" t="s">
        <v>6</v>
      </c>
      <c r="F90" t="e">
        <f>(D90/D86)*100</f>
        <v>#DIV/0!</v>
      </c>
      <c r="K90" t="s">
        <v>6</v>
      </c>
      <c r="L90">
        <v>98</v>
      </c>
      <c r="M90">
        <v>5154.7430000000004</v>
      </c>
      <c r="N90">
        <v>52.598999999999997</v>
      </c>
      <c r="O90">
        <f>(L90/L86)*100</f>
        <v>37.262357414448672</v>
      </c>
      <c r="P90">
        <f>(M90/M86)*100</f>
        <v>38.277819188695524</v>
      </c>
      <c r="R90" t="s">
        <v>107</v>
      </c>
      <c r="S90">
        <v>263</v>
      </c>
      <c r="T90">
        <v>13466.657999999999</v>
      </c>
      <c r="U90">
        <v>51.204000000000001</v>
      </c>
      <c r="V90">
        <v>0.38900000000000001</v>
      </c>
    </row>
    <row r="92" spans="1:22" x14ac:dyDescent="0.2">
      <c r="A92" t="s">
        <v>17</v>
      </c>
      <c r="B92">
        <v>359732</v>
      </c>
      <c r="C92" t="s">
        <v>2</v>
      </c>
      <c r="F92" t="e">
        <f>D92/D92*100</f>
        <v>#DIV/0!</v>
      </c>
      <c r="I92" t="s">
        <v>17</v>
      </c>
      <c r="J92">
        <v>359732</v>
      </c>
      <c r="K92" t="s">
        <v>2</v>
      </c>
      <c r="L92">
        <v>112</v>
      </c>
      <c r="M92">
        <v>7278.83</v>
      </c>
      <c r="N92">
        <v>64.989999999999995</v>
      </c>
      <c r="O92">
        <f>L92/L92*100</f>
        <v>100</v>
      </c>
      <c r="P92">
        <f>M92/M92*100</f>
        <v>100</v>
      </c>
      <c r="R92" t="s">
        <v>109</v>
      </c>
      <c r="S92">
        <v>171</v>
      </c>
      <c r="T92">
        <v>3883.39</v>
      </c>
      <c r="U92">
        <v>22.71</v>
      </c>
      <c r="V92">
        <v>0.16700000000000001</v>
      </c>
    </row>
    <row r="93" spans="1:22" x14ac:dyDescent="0.2">
      <c r="C93" t="s">
        <v>3</v>
      </c>
      <c r="F93" t="e">
        <f>(D93/D92)*100</f>
        <v>#DIV/0!</v>
      </c>
      <c r="K93" t="s">
        <v>3</v>
      </c>
      <c r="L93">
        <v>274</v>
      </c>
      <c r="M93">
        <v>12956.609</v>
      </c>
      <c r="N93">
        <v>47.286999999999999</v>
      </c>
      <c r="O93">
        <f>(L93/L92)*100</f>
        <v>244.64285714285717</v>
      </c>
      <c r="P93">
        <f>(M93/M92)*100</f>
        <v>178.00400613834915</v>
      </c>
      <c r="R93" t="s">
        <v>110</v>
      </c>
      <c r="S93">
        <v>258</v>
      </c>
      <c r="T93">
        <v>6615.8710000000001</v>
      </c>
      <c r="U93">
        <v>25.643000000000001</v>
      </c>
      <c r="V93">
        <v>0.28699999999999998</v>
      </c>
    </row>
    <row r="94" spans="1:22" x14ac:dyDescent="0.2">
      <c r="C94" t="s">
        <v>4</v>
      </c>
      <c r="F94" t="e">
        <f>(D94/D92)*100</f>
        <v>#DIV/0!</v>
      </c>
      <c r="K94" t="s">
        <v>4</v>
      </c>
      <c r="L94">
        <v>210</v>
      </c>
      <c r="M94">
        <v>5926.5190000000002</v>
      </c>
      <c r="N94">
        <v>28.222000000000001</v>
      </c>
      <c r="O94">
        <f>(L94/L92)*100</f>
        <v>187.5</v>
      </c>
      <c r="P94">
        <f>(M94/M92)*100</f>
        <v>81.421313590233595</v>
      </c>
      <c r="R94" t="s">
        <v>111</v>
      </c>
      <c r="S94">
        <v>274</v>
      </c>
      <c r="T94">
        <v>12956.609</v>
      </c>
      <c r="U94">
        <v>47.286999999999999</v>
      </c>
      <c r="V94">
        <v>0.28299999999999997</v>
      </c>
    </row>
    <row r="95" spans="1:22" x14ac:dyDescent="0.2">
      <c r="C95" t="s">
        <v>5</v>
      </c>
      <c r="F95" t="e">
        <f>(D95/D92)*100</f>
        <v>#DIV/0!</v>
      </c>
      <c r="K95" t="s">
        <v>5</v>
      </c>
      <c r="L95">
        <v>258</v>
      </c>
      <c r="M95">
        <v>6615.8710000000001</v>
      </c>
      <c r="N95">
        <v>25.643000000000001</v>
      </c>
      <c r="O95">
        <f>(L95/L92)*100</f>
        <v>230.35714285714283</v>
      </c>
      <c r="P95">
        <f>(M95/M92)*100</f>
        <v>90.891956536970923</v>
      </c>
      <c r="R95" t="s">
        <v>112</v>
      </c>
      <c r="S95">
        <v>210</v>
      </c>
      <c r="T95">
        <v>5926.5190000000002</v>
      </c>
      <c r="U95">
        <v>28.222000000000001</v>
      </c>
      <c r="V95">
        <v>0.378</v>
      </c>
    </row>
    <row r="96" spans="1:22" x14ac:dyDescent="0.2">
      <c r="C96" t="s">
        <v>6</v>
      </c>
      <c r="F96" t="e">
        <f>(D96/D92)*100</f>
        <v>#DIV/0!</v>
      </c>
      <c r="K96" t="s">
        <v>6</v>
      </c>
      <c r="L96">
        <v>171</v>
      </c>
      <c r="M96">
        <v>3883.39</v>
      </c>
      <c r="N96">
        <v>22.71</v>
      </c>
      <c r="O96">
        <f>(L96/L92)*100</f>
        <v>152.67857142857142</v>
      </c>
      <c r="P96">
        <f>(M96/M92)*100</f>
        <v>53.351843634210439</v>
      </c>
      <c r="R96" t="s">
        <v>113</v>
      </c>
      <c r="S96">
        <v>112</v>
      </c>
      <c r="T96">
        <v>7278.83</v>
      </c>
      <c r="U96">
        <v>64.989999999999995</v>
      </c>
      <c r="V96">
        <v>0.312</v>
      </c>
    </row>
    <row r="98" spans="1:22" x14ac:dyDescent="0.2">
      <c r="A98" t="s">
        <v>17</v>
      </c>
      <c r="B98">
        <v>366516</v>
      </c>
      <c r="C98" t="s">
        <v>2</v>
      </c>
      <c r="F98" t="e">
        <f>D98/D98*100</f>
        <v>#DIV/0!</v>
      </c>
      <c r="I98" t="s">
        <v>17</v>
      </c>
      <c r="J98">
        <v>366516</v>
      </c>
      <c r="K98" t="s">
        <v>2</v>
      </c>
      <c r="L98">
        <v>140</v>
      </c>
      <c r="M98">
        <v>8331.3960000000006</v>
      </c>
      <c r="N98">
        <v>59.51</v>
      </c>
      <c r="O98">
        <f>L98/L98*100</f>
        <v>100</v>
      </c>
      <c r="P98">
        <f>M98/M98*100</f>
        <v>100</v>
      </c>
      <c r="R98" t="s">
        <v>114</v>
      </c>
      <c r="S98">
        <v>48</v>
      </c>
      <c r="T98">
        <v>1311.884</v>
      </c>
      <c r="U98">
        <v>27.331</v>
      </c>
      <c r="V98">
        <v>5.6000000000000001E-2</v>
      </c>
    </row>
    <row r="99" spans="1:22" x14ac:dyDescent="0.2">
      <c r="C99" t="s">
        <v>3</v>
      </c>
      <c r="F99" t="e">
        <f>(D99/D98)*100</f>
        <v>#DIV/0!</v>
      </c>
      <c r="K99" t="s">
        <v>3</v>
      </c>
      <c r="L99">
        <v>78</v>
      </c>
      <c r="M99">
        <v>1260.8789999999999</v>
      </c>
      <c r="N99">
        <v>16.164999999999999</v>
      </c>
      <c r="O99">
        <f>(L99/L98)*100</f>
        <v>55.714285714285715</v>
      </c>
      <c r="P99">
        <f>(M99/M98)*100</f>
        <v>15.134066367749172</v>
      </c>
      <c r="R99" t="s">
        <v>115</v>
      </c>
      <c r="S99">
        <v>143</v>
      </c>
      <c r="T99">
        <v>5033.2529999999997</v>
      </c>
      <c r="U99">
        <v>35.198</v>
      </c>
      <c r="V99">
        <v>0.09</v>
      </c>
    </row>
    <row r="100" spans="1:22" x14ac:dyDescent="0.2">
      <c r="C100" t="s">
        <v>4</v>
      </c>
      <c r="F100" t="e">
        <f>(D100/D98)*100</f>
        <v>#DIV/0!</v>
      </c>
      <c r="K100" t="s">
        <v>4</v>
      </c>
      <c r="L100">
        <v>309</v>
      </c>
      <c r="M100">
        <v>10220.358</v>
      </c>
      <c r="N100">
        <v>33.076000000000001</v>
      </c>
      <c r="O100">
        <f>(L100/L98)*100</f>
        <v>220.71428571428572</v>
      </c>
      <c r="P100">
        <f>(M100/M98)*100</f>
        <v>122.67281497602562</v>
      </c>
      <c r="R100" t="s">
        <v>116</v>
      </c>
      <c r="S100">
        <v>78</v>
      </c>
      <c r="T100">
        <v>1260.8789999999999</v>
      </c>
      <c r="U100">
        <v>16.164999999999999</v>
      </c>
      <c r="V100">
        <v>8.1000000000000003E-2</v>
      </c>
    </row>
    <row r="101" spans="1:22" x14ac:dyDescent="0.2">
      <c r="C101" t="s">
        <v>5</v>
      </c>
      <c r="F101" t="e">
        <f>(D101/D98)*100</f>
        <v>#DIV/0!</v>
      </c>
      <c r="K101" t="s">
        <v>5</v>
      </c>
      <c r="L101">
        <v>143</v>
      </c>
      <c r="M101">
        <v>5033.2529999999997</v>
      </c>
      <c r="N101">
        <v>35.198</v>
      </c>
      <c r="O101">
        <f>(L101/L98)*100</f>
        <v>102.14285714285714</v>
      </c>
      <c r="P101">
        <f>(M101/M98)*100</f>
        <v>60.413080833032055</v>
      </c>
      <c r="R101" t="s">
        <v>117</v>
      </c>
      <c r="S101">
        <v>309</v>
      </c>
      <c r="T101">
        <v>10220.358</v>
      </c>
      <c r="U101">
        <v>33.076000000000001</v>
      </c>
      <c r="V101">
        <v>0.17199999999999999</v>
      </c>
    </row>
    <row r="102" spans="1:22" x14ac:dyDescent="0.2">
      <c r="C102" t="s">
        <v>6</v>
      </c>
      <c r="F102" t="e">
        <f>(D102/D98)*100</f>
        <v>#DIV/0!</v>
      </c>
      <c r="K102" t="s">
        <v>6</v>
      </c>
      <c r="L102">
        <v>48</v>
      </c>
      <c r="M102">
        <v>1311.884</v>
      </c>
      <c r="N102">
        <v>27.331</v>
      </c>
      <c r="O102">
        <f>(L102/L98)*100</f>
        <v>34.285714285714285</v>
      </c>
      <c r="P102">
        <f>(M102/M98)*100</f>
        <v>15.746268692545643</v>
      </c>
      <c r="R102" t="s">
        <v>118</v>
      </c>
      <c r="S102">
        <v>140</v>
      </c>
      <c r="T102">
        <v>8331.3960000000006</v>
      </c>
      <c r="U102">
        <v>59.51</v>
      </c>
      <c r="V102">
        <v>0.35799999999999998</v>
      </c>
    </row>
    <row r="104" spans="1:22" x14ac:dyDescent="0.2">
      <c r="A104" t="s">
        <v>17</v>
      </c>
      <c r="B104">
        <v>367065</v>
      </c>
      <c r="C104" t="s">
        <v>2</v>
      </c>
      <c r="F104" t="e">
        <f>D104/D104*100</f>
        <v>#DIV/0!</v>
      </c>
      <c r="I104" t="s">
        <v>17</v>
      </c>
      <c r="J104">
        <v>367065</v>
      </c>
      <c r="K104" t="s">
        <v>2</v>
      </c>
      <c r="L104">
        <v>102</v>
      </c>
      <c r="M104">
        <v>5881.38</v>
      </c>
      <c r="N104">
        <v>57.661000000000001</v>
      </c>
      <c r="O104">
        <f>L104/L104*100</f>
        <v>100</v>
      </c>
      <c r="P104">
        <f>M104/M104*100</f>
        <v>100</v>
      </c>
      <c r="R104" t="s">
        <v>119</v>
      </c>
      <c r="S104">
        <v>92</v>
      </c>
      <c r="T104">
        <v>2381.2069999999999</v>
      </c>
      <c r="U104">
        <v>25.882999999999999</v>
      </c>
      <c r="V104">
        <v>0.10299999999999999</v>
      </c>
    </row>
    <row r="105" spans="1:22" x14ac:dyDescent="0.2">
      <c r="C105" t="s">
        <v>3</v>
      </c>
      <c r="F105" t="e">
        <f>(D105/D104)*100</f>
        <v>#DIV/0!</v>
      </c>
      <c r="K105" t="s">
        <v>3</v>
      </c>
      <c r="L105">
        <v>299</v>
      </c>
      <c r="M105">
        <v>14210.262000000001</v>
      </c>
      <c r="N105">
        <v>47.526000000000003</v>
      </c>
      <c r="O105">
        <f>(L105/L104)*100</f>
        <v>293.13725490196077</v>
      </c>
      <c r="P105">
        <f>(M105/M104)*100</f>
        <v>241.61441702457589</v>
      </c>
      <c r="R105" t="s">
        <v>120</v>
      </c>
      <c r="S105">
        <v>228</v>
      </c>
      <c r="T105">
        <v>7398.4350000000004</v>
      </c>
      <c r="U105">
        <v>32.448999999999998</v>
      </c>
      <c r="V105">
        <v>0.16400000000000001</v>
      </c>
    </row>
    <row r="106" spans="1:22" x14ac:dyDescent="0.2">
      <c r="C106" t="s">
        <v>4</v>
      </c>
      <c r="F106" t="e">
        <f>(D106/D104)*100</f>
        <v>#DIV/0!</v>
      </c>
      <c r="K106" t="s">
        <v>4</v>
      </c>
      <c r="L106">
        <v>187</v>
      </c>
      <c r="M106">
        <v>4995.6540000000005</v>
      </c>
      <c r="N106">
        <v>26.715</v>
      </c>
      <c r="O106">
        <f>(L106/L104)*100</f>
        <v>183.33333333333331</v>
      </c>
      <c r="P106">
        <f>(M106/M104)*100</f>
        <v>84.940167103638956</v>
      </c>
      <c r="R106" t="s">
        <v>121</v>
      </c>
      <c r="S106">
        <v>299</v>
      </c>
      <c r="T106">
        <v>14210.262000000001</v>
      </c>
      <c r="U106">
        <v>47.526000000000003</v>
      </c>
      <c r="V106">
        <v>0.24</v>
      </c>
    </row>
    <row r="107" spans="1:22" x14ac:dyDescent="0.2">
      <c r="C107" t="s">
        <v>5</v>
      </c>
      <c r="F107" t="e">
        <f>(D107/D104)*100</f>
        <v>#DIV/0!</v>
      </c>
      <c r="K107" t="s">
        <v>5</v>
      </c>
      <c r="L107">
        <v>228</v>
      </c>
      <c r="M107">
        <v>7398.4350000000004</v>
      </c>
      <c r="N107">
        <v>32.448999999999998</v>
      </c>
      <c r="O107">
        <f>(L107/L104)*100</f>
        <v>223.52941176470588</v>
      </c>
      <c r="P107">
        <f>(M107/M104)*100</f>
        <v>125.79420136090509</v>
      </c>
      <c r="R107" t="s">
        <v>122</v>
      </c>
      <c r="S107">
        <v>187</v>
      </c>
      <c r="T107">
        <v>4995.6540000000005</v>
      </c>
      <c r="U107">
        <v>26.715</v>
      </c>
      <c r="V107">
        <v>0.14399999999999999</v>
      </c>
    </row>
    <row r="108" spans="1:22" x14ac:dyDescent="0.2">
      <c r="C108" t="s">
        <v>6</v>
      </c>
      <c r="F108" t="e">
        <f>(D108/D104)*100</f>
        <v>#DIV/0!</v>
      </c>
      <c r="K108" t="s">
        <v>6</v>
      </c>
      <c r="L108">
        <v>92</v>
      </c>
      <c r="M108">
        <v>2381.2069999999999</v>
      </c>
      <c r="N108">
        <v>25.882999999999999</v>
      </c>
      <c r="O108">
        <f>(L108/L104)*100</f>
        <v>90.196078431372555</v>
      </c>
      <c r="P108">
        <f>(M108/M104)*100</f>
        <v>40.487215585457832</v>
      </c>
      <c r="R108" t="s">
        <v>123</v>
      </c>
      <c r="S108">
        <v>102</v>
      </c>
      <c r="T108">
        <v>5881.38</v>
      </c>
      <c r="U108">
        <v>57.661000000000001</v>
      </c>
      <c r="V108">
        <v>0.372</v>
      </c>
    </row>
    <row r="110" spans="1:22" x14ac:dyDescent="0.2">
      <c r="A110" t="s">
        <v>17</v>
      </c>
      <c r="B110">
        <v>368667</v>
      </c>
      <c r="C110" t="s">
        <v>2</v>
      </c>
      <c r="F110" t="e">
        <f>D110/D110*100</f>
        <v>#DIV/0!</v>
      </c>
      <c r="I110" t="s">
        <v>17</v>
      </c>
      <c r="J110">
        <v>368667</v>
      </c>
      <c r="K110" t="s">
        <v>2</v>
      </c>
      <c r="L110">
        <v>110</v>
      </c>
      <c r="M110">
        <v>5657.88</v>
      </c>
      <c r="N110">
        <v>51.435000000000002</v>
      </c>
      <c r="O110">
        <f>L110/L110*100</f>
        <v>100</v>
      </c>
      <c r="P110">
        <f>M110/M110*100</f>
        <v>100</v>
      </c>
      <c r="R110" t="s">
        <v>124</v>
      </c>
      <c r="S110">
        <v>109</v>
      </c>
      <c r="T110">
        <v>2999.4450000000002</v>
      </c>
      <c r="U110">
        <v>27.518000000000001</v>
      </c>
      <c r="V110">
        <v>9.8000000000000004E-2</v>
      </c>
    </row>
    <row r="111" spans="1:22" x14ac:dyDescent="0.2">
      <c r="C111" t="s">
        <v>3</v>
      </c>
      <c r="F111" t="e">
        <f>(D111/D110)*100</f>
        <v>#DIV/0!</v>
      </c>
      <c r="K111" t="s">
        <v>3</v>
      </c>
      <c r="L111">
        <v>377</v>
      </c>
      <c r="M111">
        <v>16204.795</v>
      </c>
      <c r="N111">
        <v>42.984000000000002</v>
      </c>
      <c r="O111">
        <f>(L111/L110)*100</f>
        <v>342.72727272727275</v>
      </c>
      <c r="P111">
        <f>(M111/M110)*100</f>
        <v>286.41107623350086</v>
      </c>
      <c r="R111" t="s">
        <v>125</v>
      </c>
      <c r="S111">
        <v>273</v>
      </c>
      <c r="T111">
        <v>13758.549000000001</v>
      </c>
      <c r="U111">
        <v>50.398000000000003</v>
      </c>
      <c r="V111">
        <v>0.58599999999999997</v>
      </c>
    </row>
    <row r="112" spans="1:22" x14ac:dyDescent="0.2">
      <c r="C112" t="s">
        <v>4</v>
      </c>
      <c r="F112" t="e">
        <f>(D112/D110)*100</f>
        <v>#DIV/0!</v>
      </c>
      <c r="K112" t="s">
        <v>4</v>
      </c>
      <c r="L112">
        <v>372</v>
      </c>
      <c r="M112">
        <v>14726.594999999999</v>
      </c>
      <c r="N112">
        <v>39.588000000000001</v>
      </c>
      <c r="O112">
        <f>(L112/L110)*100</f>
        <v>338.18181818181819</v>
      </c>
      <c r="P112">
        <f>(M112/M110)*100</f>
        <v>260.28468260196399</v>
      </c>
      <c r="R112" t="s">
        <v>126</v>
      </c>
      <c r="S112">
        <v>377</v>
      </c>
      <c r="T112">
        <v>16204.795</v>
      </c>
      <c r="U112">
        <v>42.984000000000002</v>
      </c>
      <c r="V112">
        <v>0.222</v>
      </c>
    </row>
    <row r="113" spans="3:22" x14ac:dyDescent="0.2">
      <c r="C113" t="s">
        <v>5</v>
      </c>
      <c r="F113" t="e">
        <f>(D113/D110)*100</f>
        <v>#DIV/0!</v>
      </c>
      <c r="K113" t="s">
        <v>5</v>
      </c>
      <c r="L113">
        <v>273</v>
      </c>
      <c r="M113">
        <v>13758.549000000001</v>
      </c>
      <c r="N113">
        <v>50.398000000000003</v>
      </c>
      <c r="O113">
        <f>(L113/L110)*100</f>
        <v>248.18181818181819</v>
      </c>
      <c r="P113">
        <f>(M113/M110)*100</f>
        <v>243.17498780461938</v>
      </c>
      <c r="R113" t="s">
        <v>127</v>
      </c>
      <c r="S113">
        <v>372</v>
      </c>
      <c r="T113">
        <v>14726.594999999999</v>
      </c>
      <c r="U113">
        <v>39.588000000000001</v>
      </c>
      <c r="V113">
        <v>0.48199999999999998</v>
      </c>
    </row>
    <row r="114" spans="3:22" x14ac:dyDescent="0.2">
      <c r="C114" t="s">
        <v>6</v>
      </c>
      <c r="F114" t="e">
        <f>(D114/D110)*100</f>
        <v>#DIV/0!</v>
      </c>
      <c r="K114" t="s">
        <v>6</v>
      </c>
      <c r="L114">
        <v>109</v>
      </c>
      <c r="M114">
        <v>2999.4450000000002</v>
      </c>
      <c r="N114">
        <v>27.518000000000001</v>
      </c>
      <c r="O114">
        <f>(L114/L110)*100</f>
        <v>99.090909090909093</v>
      </c>
      <c r="P114">
        <f>(M114/M110)*100</f>
        <v>53.013584593522666</v>
      </c>
      <c r="R114" t="s">
        <v>128</v>
      </c>
      <c r="S114">
        <v>110</v>
      </c>
      <c r="T114">
        <v>5657.88</v>
      </c>
      <c r="U114">
        <v>51.435000000000002</v>
      </c>
      <c r="V114">
        <v>0.246</v>
      </c>
    </row>
    <row r="116" spans="3:22" x14ac:dyDescent="0.2">
      <c r="K116" s="1" t="s">
        <v>130</v>
      </c>
      <c r="L116">
        <f>AVERAGE(L10,L4,L16,L22,L28,L35,L42,L48,L54,L60,L66,L72,L80,L86,L92,L98,L104,L110)</f>
        <v>143.61111111111111</v>
      </c>
      <c r="M116">
        <f>AVERAGE(M10,M4,M16,M22,M28,M35,M42,M48,M54,M60,M66,M72,M80,M86,M92,M98,M104,M110)</f>
        <v>8814.3190555555557</v>
      </c>
      <c r="N116">
        <f>AVERAGE(N10,N4,N16,N22,N28,N35,N42,N48,N54,N60,N66,N72,N80,N86,N92,N98,N104,N110)</f>
        <v>58.188555555555546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471CF-B4F0-6845-BCCA-4136503C3B66}">
  <dimension ref="A1:AE116"/>
  <sheetViews>
    <sheetView tabSelected="1" zoomScale="110" zoomScaleNormal="132" workbookViewId="0">
      <selection activeCell="G24" sqref="G24"/>
    </sheetView>
  </sheetViews>
  <sheetFormatPr baseColWidth="10" defaultRowHeight="16" x14ac:dyDescent="0.2"/>
  <cols>
    <col min="14" max="14" width="23.1640625" bestFit="1" customWidth="1"/>
    <col min="15" max="15" width="21.83203125" bestFit="1" customWidth="1"/>
    <col min="16" max="16" width="13.1640625" bestFit="1" customWidth="1"/>
    <col min="18" max="18" width="42.5" bestFit="1" customWidth="1"/>
    <col min="25" max="25" width="17" bestFit="1" customWidth="1"/>
  </cols>
  <sheetData>
    <row r="1" spans="1:31" x14ac:dyDescent="0.2">
      <c r="A1" t="s">
        <v>11</v>
      </c>
      <c r="I1" t="s">
        <v>11</v>
      </c>
    </row>
    <row r="3" spans="1:31" x14ac:dyDescent="0.2">
      <c r="B3" s="1" t="s">
        <v>0</v>
      </c>
      <c r="C3" s="1" t="s">
        <v>1</v>
      </c>
      <c r="D3" s="1" t="s">
        <v>7</v>
      </c>
      <c r="F3" s="1" t="s">
        <v>8</v>
      </c>
      <c r="J3" s="1" t="s">
        <v>0</v>
      </c>
      <c r="K3" s="1" t="s">
        <v>1</v>
      </c>
      <c r="L3" s="1" t="s">
        <v>30</v>
      </c>
      <c r="M3" s="1" t="s">
        <v>31</v>
      </c>
      <c r="N3" s="1" t="s">
        <v>32</v>
      </c>
      <c r="O3" s="1" t="s">
        <v>8</v>
      </c>
      <c r="P3" s="1" t="s">
        <v>129</v>
      </c>
      <c r="Y3" s="1" t="s">
        <v>215</v>
      </c>
      <c r="Z3" t="s">
        <v>9</v>
      </c>
      <c r="AA3" t="s">
        <v>12</v>
      </c>
      <c r="AB3" t="s">
        <v>20</v>
      </c>
      <c r="AC3" t="s">
        <v>15</v>
      </c>
      <c r="AD3" t="s">
        <v>16</v>
      </c>
      <c r="AE3" t="s">
        <v>18</v>
      </c>
    </row>
    <row r="4" spans="1:31" x14ac:dyDescent="0.2">
      <c r="A4" t="s">
        <v>9</v>
      </c>
      <c r="B4">
        <v>366515</v>
      </c>
      <c r="C4" t="s">
        <v>2</v>
      </c>
      <c r="F4" t="e">
        <f>D4/D4*100</f>
        <v>#DIV/0!</v>
      </c>
      <c r="I4" t="s">
        <v>9</v>
      </c>
      <c r="J4">
        <v>366515</v>
      </c>
      <c r="K4" t="s">
        <v>2</v>
      </c>
      <c r="L4">
        <v>2353</v>
      </c>
      <c r="M4">
        <v>16885.699000000001</v>
      </c>
      <c r="N4">
        <v>7.1760000000000002</v>
      </c>
      <c r="O4">
        <f>L4/L4*100</f>
        <v>100</v>
      </c>
      <c r="P4">
        <f>M4/M4*100</f>
        <v>100</v>
      </c>
      <c r="R4" t="s">
        <v>161</v>
      </c>
      <c r="S4">
        <v>752</v>
      </c>
      <c r="T4">
        <v>7061.7219999999998</v>
      </c>
      <c r="U4">
        <v>9.391</v>
      </c>
      <c r="V4">
        <v>0.627</v>
      </c>
      <c r="Y4" t="s">
        <v>2</v>
      </c>
      <c r="Z4">
        <f>AVERAGE(O4,O10,O16,O22,O28,O35)</f>
        <v>100</v>
      </c>
      <c r="AA4">
        <f>AVERAGE(O42,O48,O54,O60,O66,O72)</f>
        <v>100</v>
      </c>
      <c r="AB4">
        <f>AVERAGE(O80,O86,O92,O98,O104,O110)</f>
        <v>100</v>
      </c>
      <c r="AC4">
        <f>STDEV(O4,O10,O16,O22,O28,O35)</f>
        <v>0</v>
      </c>
      <c r="AD4">
        <f>STDEV(O42,O48,O54,O60,O66,O72)</f>
        <v>0</v>
      </c>
      <c r="AE4">
        <f>STDEV(O80,O86,O92,O98,O104,O110)</f>
        <v>0</v>
      </c>
    </row>
    <row r="5" spans="1:31" x14ac:dyDescent="0.2">
      <c r="C5" t="s">
        <v>3</v>
      </c>
      <c r="F5" t="e">
        <f>(D5/D4)*100</f>
        <v>#DIV/0!</v>
      </c>
      <c r="K5" t="s">
        <v>3</v>
      </c>
      <c r="L5">
        <v>1501</v>
      </c>
      <c r="M5">
        <v>17301.655999999999</v>
      </c>
      <c r="N5">
        <v>11.526999999999999</v>
      </c>
      <c r="O5">
        <f>(L5/L4)*100</f>
        <v>63.790905227369322</v>
      </c>
      <c r="P5">
        <f>(M5/M4)*100</f>
        <v>102.46336855821011</v>
      </c>
      <c r="R5" t="s">
        <v>162</v>
      </c>
      <c r="S5">
        <v>1501</v>
      </c>
      <c r="T5">
        <v>17301.655999999999</v>
      </c>
      <c r="U5">
        <v>11.526999999999999</v>
      </c>
      <c r="V5">
        <v>0.52300000000000002</v>
      </c>
      <c r="Y5" t="s">
        <v>3</v>
      </c>
      <c r="Z5">
        <f>AVERAGE(O5,O11,O17,O23,O29,O36)</f>
        <v>138.56580647838132</v>
      </c>
      <c r="AA5">
        <f>AVERAGE(O43,O49,O55,O61,O67,O73)</f>
        <v>180.0072314483651</v>
      </c>
      <c r="AB5">
        <f>AVERAGE(O81,O87,O93,O99,O105,O111)</f>
        <v>170.35967016984944</v>
      </c>
      <c r="AC5">
        <f>STDEV(O5,O11,O17,O23,O29,O36)</f>
        <v>78.257628598111424</v>
      </c>
      <c r="AD5">
        <f>STDEV(O43,O49,O55,O61,O67,O73)</f>
        <v>77.560729845213729</v>
      </c>
      <c r="AE5">
        <f>STDEV(O81,O87,O93,O99,O105,O111)</f>
        <v>104.74253467722454</v>
      </c>
    </row>
    <row r="6" spans="1:31" x14ac:dyDescent="0.2">
      <c r="C6" t="s">
        <v>4</v>
      </c>
      <c r="F6" t="e">
        <f>(D6/D4)*100</f>
        <v>#DIV/0!</v>
      </c>
      <c r="K6" t="s">
        <v>4</v>
      </c>
      <c r="L6">
        <v>606</v>
      </c>
      <c r="M6">
        <v>11500.147999999999</v>
      </c>
      <c r="N6">
        <v>18.977</v>
      </c>
      <c r="O6">
        <f>(L6/L4)*100</f>
        <v>25.754356141096473</v>
      </c>
      <c r="P6">
        <f>(M6/M4)*100</f>
        <v>68.105845070435038</v>
      </c>
      <c r="R6" t="s">
        <v>163</v>
      </c>
      <c r="S6">
        <v>606</v>
      </c>
      <c r="T6">
        <v>11500.147999999999</v>
      </c>
      <c r="U6">
        <v>18.977</v>
      </c>
      <c r="V6">
        <v>0.35699999999999998</v>
      </c>
      <c r="Y6" t="s">
        <v>4</v>
      </c>
      <c r="Z6">
        <f>AVERAGE(O6,O12,O18,O24,O30,O37)</f>
        <v>58.433944025409879</v>
      </c>
      <c r="AA6">
        <f>AVERAGE(O44,O50,O56,O62,O68,O74)</f>
        <v>100.96155738225553</v>
      </c>
      <c r="AB6">
        <f>AVERAGE(O82,O88,O94,O100,O106,O112)</f>
        <v>160.33805843658166</v>
      </c>
      <c r="AC6">
        <f>STDEV(O6,O12,O18,O24,O30,O37)</f>
        <v>38.443699986768991</v>
      </c>
      <c r="AD6">
        <f>STDEV(O44,O50,O56,O62,O68,O74)</f>
        <v>33.513108866179032</v>
      </c>
      <c r="AE6">
        <f>STDEV(O82,O88,O94,O100,O106,O112)</f>
        <v>44.007486984973362</v>
      </c>
    </row>
    <row r="7" spans="1:31" x14ac:dyDescent="0.2">
      <c r="C7" t="s">
        <v>5</v>
      </c>
      <c r="F7" t="e">
        <f>(D7/D4)*100</f>
        <v>#DIV/0!</v>
      </c>
      <c r="K7" t="s">
        <v>5</v>
      </c>
      <c r="P7">
        <f>(M7/M4)*100</f>
        <v>0</v>
      </c>
      <c r="R7" t="s">
        <v>164</v>
      </c>
      <c r="S7">
        <v>2353</v>
      </c>
      <c r="T7">
        <v>16885.699000000001</v>
      </c>
      <c r="U7">
        <v>7.1760000000000002</v>
      </c>
      <c r="V7">
        <v>1.992</v>
      </c>
      <c r="Y7" t="s">
        <v>135</v>
      </c>
      <c r="Z7">
        <f>AVERAGE(O7,O13,O19,O25,O31,O38)</f>
        <v>52.883841602546894</v>
      </c>
      <c r="AA7">
        <f>AVERAGE(O45,O51,O57,O63,O69,O75)</f>
        <v>63.711048121905151</v>
      </c>
      <c r="AB7">
        <f>AVERAGE(O83,O89,O95,O101,O107,O113)</f>
        <v>112.35648770632865</v>
      </c>
      <c r="AC7">
        <f>STDEV(O7,O13,O19,O25,O31,O38)</f>
        <v>30.448138704315973</v>
      </c>
      <c r="AD7">
        <f>STDEV(O45,O51,O57,O63,O69,O75)</f>
        <v>38.777260247896621</v>
      </c>
      <c r="AE7">
        <f>STDEV(O83,O89,O95,O101,O107,O113)</f>
        <v>54.753371125119962</v>
      </c>
    </row>
    <row r="8" spans="1:31" x14ac:dyDescent="0.2">
      <c r="C8" t="s">
        <v>6</v>
      </c>
      <c r="F8" t="e">
        <f>(D8/D4)*100</f>
        <v>#DIV/0!</v>
      </c>
      <c r="K8" t="s">
        <v>6</v>
      </c>
      <c r="L8">
        <v>752</v>
      </c>
      <c r="M8">
        <v>7061.7219999999998</v>
      </c>
      <c r="N8">
        <v>9.391</v>
      </c>
      <c r="O8">
        <f>(L8/L4)*100</f>
        <v>31.959201019974497</v>
      </c>
      <c r="P8">
        <f>(M8/M4)*100</f>
        <v>41.820726521300656</v>
      </c>
      <c r="Y8" t="s">
        <v>6</v>
      </c>
      <c r="Z8">
        <f>AVERAGE(O8,O14,O20,O26,O32,O39)</f>
        <v>109.31515060142488</v>
      </c>
      <c r="AA8">
        <f>AVERAGE(O46,O52,O58,O64,O70,O76)</f>
        <v>94.293913615745183</v>
      </c>
      <c r="AB8">
        <f>AVERAGE(O84,O90,O96,O102,O108,O114)</f>
        <v>100.81613192085473</v>
      </c>
      <c r="AC8">
        <f>STDEV(O8,O14,O20,O26,O32,O39)</f>
        <v>55.740704667435658</v>
      </c>
      <c r="AD8">
        <f>STDEV(O46,O52,O58,O64,O70,O76)</f>
        <v>69.661454445507744</v>
      </c>
      <c r="AE8">
        <f>STDEV(O84,O90,O96,O102,O108,O114)</f>
        <v>40.932074183046296</v>
      </c>
    </row>
    <row r="10" spans="1:31" x14ac:dyDescent="0.2">
      <c r="A10" t="s">
        <v>9</v>
      </c>
      <c r="B10">
        <v>363491</v>
      </c>
      <c r="C10" t="s">
        <v>2</v>
      </c>
      <c r="F10" t="e">
        <f>D10/D10*100</f>
        <v>#DIV/0!</v>
      </c>
      <c r="I10" t="s">
        <v>9</v>
      </c>
      <c r="J10">
        <v>363491</v>
      </c>
      <c r="K10" t="s">
        <v>2</v>
      </c>
      <c r="L10">
        <v>2229</v>
      </c>
      <c r="M10">
        <v>31442.91</v>
      </c>
      <c r="N10">
        <v>14.106</v>
      </c>
      <c r="O10">
        <f>L10/L10*100</f>
        <v>100</v>
      </c>
      <c r="P10">
        <f>M10/M10*100</f>
        <v>100</v>
      </c>
      <c r="R10" t="s">
        <v>136</v>
      </c>
      <c r="S10">
        <v>2093</v>
      </c>
      <c r="T10">
        <v>20686.650000000001</v>
      </c>
      <c r="U10">
        <v>9.8840000000000003</v>
      </c>
      <c r="V10">
        <v>1.381</v>
      </c>
    </row>
    <row r="11" spans="1:31" x14ac:dyDescent="0.2">
      <c r="C11" t="s">
        <v>3</v>
      </c>
      <c r="F11" t="e">
        <f>(D11/D10)*100</f>
        <v>#DIV/0!</v>
      </c>
      <c r="K11" t="s">
        <v>3</v>
      </c>
      <c r="L11">
        <v>4546</v>
      </c>
      <c r="M11">
        <v>50398.462</v>
      </c>
      <c r="N11">
        <v>11.086</v>
      </c>
      <c r="O11">
        <f>(L11/L10)*100</f>
        <v>203.94795872588608</v>
      </c>
      <c r="P11">
        <f>(M11/M10)*100</f>
        <v>160.28561605780126</v>
      </c>
      <c r="R11" t="s">
        <v>137</v>
      </c>
      <c r="S11">
        <v>619</v>
      </c>
      <c r="T11">
        <v>13027.852000000001</v>
      </c>
      <c r="U11">
        <v>21.047000000000001</v>
      </c>
      <c r="V11">
        <v>0.69799999999999995</v>
      </c>
    </row>
    <row r="12" spans="1:31" x14ac:dyDescent="0.2">
      <c r="C12" t="s">
        <v>4</v>
      </c>
      <c r="F12" t="e">
        <f>(D12/D10)*100</f>
        <v>#DIV/0!</v>
      </c>
      <c r="K12" t="s">
        <v>4</v>
      </c>
      <c r="L12">
        <v>889</v>
      </c>
      <c r="M12">
        <v>16686.035</v>
      </c>
      <c r="N12">
        <v>18.768999999999998</v>
      </c>
      <c r="O12">
        <f>(L12/L10)*100</f>
        <v>39.883355764917006</v>
      </c>
      <c r="P12">
        <f>(M12/M10)*100</f>
        <v>53.06771860492556</v>
      </c>
      <c r="R12" t="s">
        <v>138</v>
      </c>
      <c r="S12">
        <v>4546</v>
      </c>
      <c r="T12">
        <v>50398.462</v>
      </c>
      <c r="U12">
        <v>11.086</v>
      </c>
      <c r="V12">
        <v>1.77</v>
      </c>
    </row>
    <row r="13" spans="1:31" x14ac:dyDescent="0.2">
      <c r="C13" t="s">
        <v>5</v>
      </c>
      <c r="F13" t="e">
        <f>(D13/D10)*100</f>
        <v>#DIV/0!</v>
      </c>
      <c r="K13" t="s">
        <v>5</v>
      </c>
      <c r="L13">
        <v>619</v>
      </c>
      <c r="M13">
        <v>13027.852000000001</v>
      </c>
      <c r="N13">
        <v>21.047000000000001</v>
      </c>
      <c r="O13">
        <f>(L13/L10)*100</f>
        <v>27.770300583221175</v>
      </c>
      <c r="P13">
        <f>(M13/M10)*100</f>
        <v>41.433353337843101</v>
      </c>
      <c r="R13" t="s">
        <v>139</v>
      </c>
      <c r="S13">
        <v>889</v>
      </c>
      <c r="T13">
        <v>16686.035</v>
      </c>
      <c r="U13">
        <v>18.768999999999998</v>
      </c>
      <c r="V13">
        <v>0.60699999999999998</v>
      </c>
    </row>
    <row r="14" spans="1:31" x14ac:dyDescent="0.2">
      <c r="C14" t="s">
        <v>6</v>
      </c>
      <c r="F14" t="e">
        <f>(D14/D10)*100</f>
        <v>#DIV/0!</v>
      </c>
      <c r="K14" t="s">
        <v>6</v>
      </c>
      <c r="L14">
        <v>2093</v>
      </c>
      <c r="M14">
        <v>20686.650000000001</v>
      </c>
      <c r="N14">
        <v>9.8840000000000003</v>
      </c>
      <c r="O14">
        <f>(L14/L10)*100</f>
        <v>93.898609241812466</v>
      </c>
      <c r="P14">
        <f>(M14/M10)*100</f>
        <v>65.791143376996601</v>
      </c>
      <c r="R14" t="s">
        <v>140</v>
      </c>
      <c r="S14">
        <v>2229</v>
      </c>
      <c r="T14">
        <v>31442.91</v>
      </c>
      <c r="U14">
        <v>14.106</v>
      </c>
      <c r="V14">
        <v>3.6019999999999999</v>
      </c>
    </row>
    <row r="16" spans="1:31" x14ac:dyDescent="0.2">
      <c r="A16" t="s">
        <v>9</v>
      </c>
      <c r="B16">
        <v>362903</v>
      </c>
      <c r="C16" t="s">
        <v>2</v>
      </c>
      <c r="F16" t="e">
        <f>D16/D16*100</f>
        <v>#DIV/0!</v>
      </c>
      <c r="I16" t="s">
        <v>9</v>
      </c>
      <c r="J16">
        <v>362903</v>
      </c>
      <c r="K16" t="s">
        <v>2</v>
      </c>
      <c r="L16">
        <v>1470</v>
      </c>
      <c r="M16">
        <v>13366.212</v>
      </c>
      <c r="N16">
        <v>9.093</v>
      </c>
      <c r="O16">
        <f>L16/L16*100</f>
        <v>100</v>
      </c>
      <c r="P16">
        <f>M16/M16*100</f>
        <v>100</v>
      </c>
      <c r="R16" t="s">
        <v>157</v>
      </c>
      <c r="S16">
        <v>2327</v>
      </c>
      <c r="T16">
        <v>15113.912</v>
      </c>
      <c r="U16">
        <v>6.4950000000000001</v>
      </c>
      <c r="V16">
        <v>3.5510000000000002</v>
      </c>
    </row>
    <row r="17" spans="1:31" x14ac:dyDescent="0.2">
      <c r="C17" t="s">
        <v>3</v>
      </c>
      <c r="F17" t="e">
        <f>(D17/D16)*100</f>
        <v>#DIV/0!</v>
      </c>
      <c r="K17" t="s">
        <v>3</v>
      </c>
      <c r="L17">
        <v>2129</v>
      </c>
      <c r="O17">
        <f>(L17/L16)*100</f>
        <v>144.8299319727891</v>
      </c>
      <c r="P17">
        <f>(M17/M16)*100</f>
        <v>0</v>
      </c>
      <c r="R17" t="s">
        <v>158</v>
      </c>
      <c r="S17">
        <v>758</v>
      </c>
      <c r="T17">
        <v>20031.469000000001</v>
      </c>
      <c r="U17">
        <v>26.427</v>
      </c>
      <c r="V17">
        <v>1.085</v>
      </c>
    </row>
    <row r="18" spans="1:31" x14ac:dyDescent="0.2">
      <c r="C18" t="s">
        <v>4</v>
      </c>
      <c r="F18" t="e">
        <f>(D18/D16)*100</f>
        <v>#DIV/0!</v>
      </c>
      <c r="K18" t="s">
        <v>4</v>
      </c>
      <c r="L18">
        <v>1027</v>
      </c>
      <c r="O18">
        <f>(L18/L16)*100</f>
        <v>69.863945578231295</v>
      </c>
      <c r="P18">
        <f>(M18/M16)*100</f>
        <v>0</v>
      </c>
      <c r="R18" t="s">
        <v>159</v>
      </c>
      <c r="S18">
        <v>2129</v>
      </c>
      <c r="T18">
        <v>38837.949000000001</v>
      </c>
      <c r="U18">
        <v>18.242000000000001</v>
      </c>
      <c r="V18">
        <v>1.2030000000000001</v>
      </c>
      <c r="Y18" s="1" t="s">
        <v>216</v>
      </c>
      <c r="Z18" t="s">
        <v>9</v>
      </c>
      <c r="AA18" t="s">
        <v>12</v>
      </c>
      <c r="AB18" t="s">
        <v>20</v>
      </c>
      <c r="AC18" t="s">
        <v>15</v>
      </c>
      <c r="AD18" t="s">
        <v>16</v>
      </c>
      <c r="AE18" t="s">
        <v>18</v>
      </c>
    </row>
    <row r="19" spans="1:31" x14ac:dyDescent="0.2">
      <c r="C19" t="s">
        <v>5</v>
      </c>
      <c r="F19" t="e">
        <f>(D19/D16)*100</f>
        <v>#DIV/0!</v>
      </c>
      <c r="K19" t="s">
        <v>5</v>
      </c>
      <c r="L19">
        <v>758</v>
      </c>
      <c r="O19">
        <f>(L19/L16)*100</f>
        <v>51.564625850340143</v>
      </c>
      <c r="P19">
        <f>(M19/M16)*100</f>
        <v>0</v>
      </c>
      <c r="R19" t="s">
        <v>160</v>
      </c>
      <c r="S19">
        <v>1027</v>
      </c>
      <c r="T19">
        <v>22253.624</v>
      </c>
      <c r="U19">
        <v>21.669</v>
      </c>
      <c r="V19">
        <v>0.96</v>
      </c>
      <c r="Y19" t="s">
        <v>2</v>
      </c>
      <c r="Z19">
        <f>AVERAGE(L4,L10,L16,L22,L28,L35)</f>
        <v>2064.8333333333335</v>
      </c>
      <c r="AA19">
        <f>AVERAGE(L42,L48,L54,L60,L66,L72)</f>
        <v>1655</v>
      </c>
      <c r="AB19">
        <f>AVERAGE(L80,L86,L92,L98,L104,L110)</f>
        <v>1929</v>
      </c>
      <c r="AC19">
        <f>STDEV(L4,L10,L16,L22,L28,L35)</f>
        <v>995.11354461019494</v>
      </c>
      <c r="AD19">
        <f>STDEV(L42,L48,L54,L60,L66,L72)</f>
        <v>332.26074098514857</v>
      </c>
      <c r="AE19">
        <f>STDEV(L80,L86,L92,L98,L104,L110)</f>
        <v>586.91566685512839</v>
      </c>
    </row>
    <row r="20" spans="1:31" x14ac:dyDescent="0.2">
      <c r="C20" t="s">
        <v>6</v>
      </c>
      <c r="F20" t="e">
        <f>(D20/D16)*100</f>
        <v>#DIV/0!</v>
      </c>
      <c r="K20" t="s">
        <v>6</v>
      </c>
      <c r="L20">
        <v>2327</v>
      </c>
      <c r="O20">
        <f>(L20/L16)*100</f>
        <v>158.29931972789115</v>
      </c>
      <c r="P20">
        <f>(M20/M16)*100</f>
        <v>0</v>
      </c>
      <c r="R20" t="s">
        <v>156</v>
      </c>
      <c r="S20">
        <v>1470</v>
      </c>
      <c r="T20">
        <v>13366.212</v>
      </c>
      <c r="U20">
        <v>9.093</v>
      </c>
      <c r="V20">
        <v>1.8069999999999999</v>
      </c>
      <c r="Y20" t="s">
        <v>3</v>
      </c>
      <c r="Z20">
        <f>AVERAGE(L5,L11,L17,L23,L29,L36)</f>
        <v>2333.3333333333335</v>
      </c>
      <c r="AA20">
        <f>AVERAGE(L43,L49,L55,L61,L67,L73)</f>
        <v>2942.6666666666665</v>
      </c>
      <c r="AB20">
        <f>AVERAGE(L81,L87,L93,L99,L105,L111)</f>
        <v>2818.5</v>
      </c>
      <c r="AC20">
        <f>STDEV(L5,L11,L17,L23,L29,L36)</f>
        <v>1296.0408429778231</v>
      </c>
      <c r="AD20">
        <f>STDEV(L43,L49,L55,L61,L67,L73)</f>
        <v>1291.5264870170752</v>
      </c>
      <c r="AE20">
        <f>STDEV(L81,L87,L93,L99,L105,L111)</f>
        <v>1406.7875106070569</v>
      </c>
    </row>
    <row r="21" spans="1:31" x14ac:dyDescent="0.2">
      <c r="Y21" t="s">
        <v>4</v>
      </c>
      <c r="Z21">
        <f>AVERAGE(L6,L12,L18,L24,L30,L37)</f>
        <v>922.5</v>
      </c>
      <c r="AA21">
        <f>AVERAGE(L44,L50,L56,L62,L68,L74)</f>
        <v>1605</v>
      </c>
      <c r="AB21">
        <f>AVERAGE(L82,L88,L94,L100,L106,L112)</f>
        <v>2987.3333333333335</v>
      </c>
      <c r="AC21">
        <f>STDEV(L6,L12,L18,L24,L30,L37)</f>
        <v>281.97145245574063</v>
      </c>
      <c r="AD21">
        <f>STDEV(L44,L50,L56,L62,L68,L74)</f>
        <v>478.7015771856199</v>
      </c>
      <c r="AE21">
        <f>STDEV(L82,L88,L94,L100,L106,L112)</f>
        <v>761.47794890375337</v>
      </c>
    </row>
    <row r="22" spans="1:31" x14ac:dyDescent="0.2">
      <c r="A22" t="s">
        <v>9</v>
      </c>
      <c r="B22">
        <v>363493</v>
      </c>
      <c r="C22" t="s">
        <v>2</v>
      </c>
      <c r="F22" t="e">
        <f>D22/D22*100</f>
        <v>#DIV/0!</v>
      </c>
      <c r="I22" t="s">
        <v>9</v>
      </c>
      <c r="J22">
        <v>363493</v>
      </c>
      <c r="K22" t="s">
        <v>2</v>
      </c>
      <c r="L22">
        <v>3798</v>
      </c>
      <c r="O22">
        <f>L22/L22*100</f>
        <v>100</v>
      </c>
      <c r="P22" t="e">
        <f>M22/M22*100</f>
        <v>#DIV/0!</v>
      </c>
      <c r="R22" t="s">
        <v>146</v>
      </c>
      <c r="S22">
        <v>2711</v>
      </c>
      <c r="T22">
        <v>33380.660000000003</v>
      </c>
      <c r="U22">
        <v>12.313000000000001</v>
      </c>
      <c r="V22">
        <v>2.2330000000000001</v>
      </c>
      <c r="Y22" t="s">
        <v>135</v>
      </c>
      <c r="Z22">
        <f>AVERAGE(L7,L13,L19,L25,L31,L38)</f>
        <v>832.2</v>
      </c>
      <c r="AA22">
        <f>AVERAGE(L45,L51,L57,L63,L69,L75)</f>
        <v>1031.8333333333333</v>
      </c>
      <c r="AB22">
        <f>AVERAGE(L83,L89,L95,L101,L107,L113)</f>
        <v>2076.1666666666665</v>
      </c>
      <c r="AC22">
        <f>STDEV(L7,L13,L19,L25,L31,L38)</f>
        <v>242.03553458118489</v>
      </c>
      <c r="AD22">
        <f>STDEV(L45,L51,L57,L63,L69,L75)</f>
        <v>650.85955986423573</v>
      </c>
      <c r="AE22">
        <f>STDEV(L83,L89,L95,L101,L107,L113)</f>
        <v>876.53326614947503</v>
      </c>
    </row>
    <row r="23" spans="1:31" x14ac:dyDescent="0.2">
      <c r="C23" t="s">
        <v>3</v>
      </c>
      <c r="F23" t="e">
        <f>(D23/D22)*100</f>
        <v>#DIV/0!</v>
      </c>
      <c r="K23" t="s">
        <v>3</v>
      </c>
      <c r="L23">
        <v>861</v>
      </c>
      <c r="O23">
        <f>(L23/L22)*100</f>
        <v>22.669826224328592</v>
      </c>
      <c r="P23" t="e">
        <f>(M23/M22)*100</f>
        <v>#DIV/0!</v>
      </c>
      <c r="R23" t="s">
        <v>147</v>
      </c>
      <c r="S23">
        <v>708</v>
      </c>
      <c r="T23">
        <v>11814.447</v>
      </c>
      <c r="U23">
        <v>16.687000000000001</v>
      </c>
      <c r="V23">
        <v>0.52900000000000003</v>
      </c>
      <c r="Y23" t="s">
        <v>6</v>
      </c>
      <c r="Z23">
        <f>AVERAGE(L8,L14,L20,L26,L32,L39)</f>
        <v>1913.3333333333333</v>
      </c>
      <c r="AA23">
        <f>AVERAGE(L46,L52,L58,L64,L70,L76)</f>
        <v>1506</v>
      </c>
      <c r="AB23">
        <f>AVERAGE(L84,L90,L96,L102,L108,L114)</f>
        <v>1753.8333333333333</v>
      </c>
      <c r="AC23">
        <f>STDEV(L8,L14,L20,L26,L32,L39)</f>
        <v>667.53656578996959</v>
      </c>
      <c r="AD23">
        <f>STDEV(L46,L52,L58,L64,L70,L76)</f>
        <v>1177.3271423015779</v>
      </c>
      <c r="AE23">
        <f>STDEV(L84,L90,L96,L102,L108,L114)</f>
        <v>396.55184612691744</v>
      </c>
    </row>
    <row r="24" spans="1:31" x14ac:dyDescent="0.2">
      <c r="C24" t="s">
        <v>4</v>
      </c>
      <c r="F24" t="e">
        <f>(D24/D22)*100</f>
        <v>#DIV/0!</v>
      </c>
      <c r="K24" t="s">
        <v>4</v>
      </c>
      <c r="L24">
        <v>601</v>
      </c>
      <c r="O24">
        <f>(L24/L22)*100</f>
        <v>15.824117956819379</v>
      </c>
      <c r="P24" t="e">
        <f>(M24/M22)*100</f>
        <v>#DIV/0!</v>
      </c>
      <c r="R24" t="s">
        <v>148</v>
      </c>
      <c r="S24">
        <v>861</v>
      </c>
      <c r="T24">
        <v>19215.501</v>
      </c>
      <c r="U24">
        <v>22.318000000000001</v>
      </c>
      <c r="V24">
        <v>1.0329999999999999</v>
      </c>
    </row>
    <row r="25" spans="1:31" x14ac:dyDescent="0.2">
      <c r="C25" t="s">
        <v>5</v>
      </c>
      <c r="F25" t="e">
        <f>(D25/D22)*100</f>
        <v>#DIV/0!</v>
      </c>
      <c r="K25" t="s">
        <v>5</v>
      </c>
      <c r="L25">
        <v>708</v>
      </c>
      <c r="O25">
        <f>(L25/L22)*100</f>
        <v>18.641390205371248</v>
      </c>
      <c r="P25" t="e">
        <f>(M25/M22)*100</f>
        <v>#DIV/0!</v>
      </c>
      <c r="R25" t="s">
        <v>149</v>
      </c>
      <c r="S25">
        <v>601</v>
      </c>
      <c r="T25">
        <v>10161.733</v>
      </c>
      <c r="U25">
        <v>16.908000000000001</v>
      </c>
      <c r="V25">
        <v>0.45400000000000001</v>
      </c>
    </row>
    <row r="26" spans="1:31" x14ac:dyDescent="0.2">
      <c r="C26" t="s">
        <v>6</v>
      </c>
      <c r="F26" t="e">
        <f>(D26/D22)*100</f>
        <v>#DIV/0!</v>
      </c>
      <c r="K26" t="s">
        <v>6</v>
      </c>
      <c r="L26">
        <v>2711</v>
      </c>
      <c r="O26">
        <f>(L26/L22)*100</f>
        <v>71.379673512374936</v>
      </c>
      <c r="P26" t="e">
        <f>(M26/M22)*100</f>
        <v>#DIV/0!</v>
      </c>
      <c r="R26" t="s">
        <v>150</v>
      </c>
      <c r="S26">
        <v>3798</v>
      </c>
      <c r="T26">
        <v>42832.023000000001</v>
      </c>
      <c r="U26">
        <v>11.278</v>
      </c>
      <c r="V26">
        <v>4.9720000000000004</v>
      </c>
    </row>
    <row r="28" spans="1:31" x14ac:dyDescent="0.2">
      <c r="A28" t="s">
        <v>9</v>
      </c>
      <c r="B28">
        <v>364545</v>
      </c>
      <c r="C28" t="s">
        <v>2</v>
      </c>
      <c r="F28" t="e">
        <f>D28/D28*100</f>
        <v>#DIV/0!</v>
      </c>
      <c r="I28" t="s">
        <v>9</v>
      </c>
      <c r="J28">
        <v>364545</v>
      </c>
      <c r="K28" t="s">
        <v>2</v>
      </c>
      <c r="L28">
        <v>1600</v>
      </c>
      <c r="O28">
        <f>L28/L28*100</f>
        <v>100</v>
      </c>
      <c r="P28" t="e">
        <f>M28/M28*100</f>
        <v>#DIV/0!</v>
      </c>
      <c r="R28" t="s">
        <v>151</v>
      </c>
      <c r="S28">
        <v>1880</v>
      </c>
      <c r="T28">
        <v>25885.749</v>
      </c>
      <c r="U28">
        <v>13.769</v>
      </c>
      <c r="V28">
        <v>3.0379999999999998</v>
      </c>
    </row>
    <row r="29" spans="1:31" x14ac:dyDescent="0.2">
      <c r="C29" t="s">
        <v>3</v>
      </c>
      <c r="F29" t="e">
        <f>(D29/D28)*100</f>
        <v>#DIV/0!</v>
      </c>
      <c r="K29" t="s">
        <v>3</v>
      </c>
      <c r="L29">
        <v>3009</v>
      </c>
      <c r="O29">
        <f>(L29/L28)*100</f>
        <v>188.0625</v>
      </c>
      <c r="P29" t="e">
        <f>(M29/M28)*100</f>
        <v>#DIV/0!</v>
      </c>
      <c r="R29" t="s">
        <v>152</v>
      </c>
      <c r="S29">
        <v>1242</v>
      </c>
      <c r="T29">
        <v>12812.322</v>
      </c>
      <c r="U29">
        <v>10.316000000000001</v>
      </c>
      <c r="V29">
        <v>0.32900000000000001</v>
      </c>
    </row>
    <row r="30" spans="1:31" x14ac:dyDescent="0.2">
      <c r="C30" t="s">
        <v>4</v>
      </c>
      <c r="F30" t="e">
        <f>(D30/D28)*100</f>
        <v>#DIV/0!</v>
      </c>
      <c r="K30" t="s">
        <v>4</v>
      </c>
      <c r="L30">
        <v>1309</v>
      </c>
      <c r="O30">
        <f>(L30/L28)*100</f>
        <v>81.8125</v>
      </c>
      <c r="P30" t="e">
        <f>(M30/M28)*100</f>
        <v>#DIV/0!</v>
      </c>
      <c r="R30" t="s">
        <v>153</v>
      </c>
      <c r="S30">
        <v>3009</v>
      </c>
      <c r="T30">
        <v>25168.234</v>
      </c>
      <c r="U30">
        <v>8.3640000000000008</v>
      </c>
      <c r="V30">
        <v>0.90600000000000003</v>
      </c>
    </row>
    <row r="31" spans="1:31" x14ac:dyDescent="0.2">
      <c r="C31" t="s">
        <v>5</v>
      </c>
      <c r="F31" t="e">
        <f>(D31/D28)*100</f>
        <v>#DIV/0!</v>
      </c>
      <c r="K31" t="s">
        <v>5</v>
      </c>
      <c r="L31">
        <v>1242</v>
      </c>
      <c r="O31">
        <f>(L31/L28)*100</f>
        <v>77.625</v>
      </c>
      <c r="P31" t="e">
        <f>(M31/M28)*100</f>
        <v>#DIV/0!</v>
      </c>
      <c r="R31" t="s">
        <v>154</v>
      </c>
      <c r="S31">
        <v>1309</v>
      </c>
      <c r="T31">
        <v>22562.538</v>
      </c>
      <c r="U31">
        <v>17.236000000000001</v>
      </c>
      <c r="V31">
        <v>0.67600000000000005</v>
      </c>
    </row>
    <row r="32" spans="1:31" x14ac:dyDescent="0.2">
      <c r="C32" t="s">
        <v>6</v>
      </c>
      <c r="F32" t="e">
        <f>(D32/D28)*100</f>
        <v>#DIV/0!</v>
      </c>
      <c r="K32" t="s">
        <v>6</v>
      </c>
      <c r="L32">
        <v>1880</v>
      </c>
      <c r="O32">
        <f>(L32/L28)*100</f>
        <v>117.5</v>
      </c>
      <c r="P32" t="e">
        <f>(M32/M28)*100</f>
        <v>#DIV/0!</v>
      </c>
      <c r="R32" t="s">
        <v>155</v>
      </c>
      <c r="S32">
        <v>1600</v>
      </c>
      <c r="T32">
        <v>19053.663</v>
      </c>
      <c r="U32">
        <v>11.909000000000001</v>
      </c>
      <c r="V32">
        <v>2.2330000000000001</v>
      </c>
    </row>
    <row r="33" spans="1:30" x14ac:dyDescent="0.2">
      <c r="Z33" t="s">
        <v>217</v>
      </c>
    </row>
    <row r="35" spans="1:30" x14ac:dyDescent="0.2">
      <c r="A35" t="s">
        <v>9</v>
      </c>
      <c r="B35">
        <v>363492</v>
      </c>
      <c r="C35" t="s">
        <v>2</v>
      </c>
      <c r="F35" t="e">
        <f>D35/D35*100</f>
        <v>#DIV/0!</v>
      </c>
      <c r="I35" t="s">
        <v>9</v>
      </c>
      <c r="J35">
        <v>363492</v>
      </c>
      <c r="K35" t="s">
        <v>2</v>
      </c>
      <c r="L35">
        <v>939</v>
      </c>
      <c r="O35">
        <f>L35/L35*100</f>
        <v>100</v>
      </c>
      <c r="P35" t="e">
        <f>M35/M35*100</f>
        <v>#DIV/0!</v>
      </c>
      <c r="R35" t="s">
        <v>141</v>
      </c>
      <c r="S35">
        <v>1717</v>
      </c>
      <c r="T35">
        <v>20437.259999999998</v>
      </c>
      <c r="U35">
        <v>11.903</v>
      </c>
      <c r="V35">
        <v>2.4129999999999998</v>
      </c>
      <c r="X35" s="1" t="s">
        <v>24</v>
      </c>
      <c r="Z35" s="2" t="s">
        <v>2</v>
      </c>
      <c r="AA35" s="2" t="s">
        <v>3</v>
      </c>
      <c r="AB35" s="2" t="s">
        <v>4</v>
      </c>
      <c r="AC35" s="2" t="s">
        <v>135</v>
      </c>
      <c r="AD35" s="2" t="s">
        <v>6</v>
      </c>
    </row>
    <row r="36" spans="1:30" x14ac:dyDescent="0.2">
      <c r="C36" t="s">
        <v>3</v>
      </c>
      <c r="F36" t="e">
        <f>(D36/D35)*100</f>
        <v>#DIV/0!</v>
      </c>
      <c r="K36" t="s">
        <v>3</v>
      </c>
      <c r="L36">
        <v>1954</v>
      </c>
      <c r="O36">
        <f>(L36/L35)*100</f>
        <v>208.0937167199148</v>
      </c>
      <c r="P36" t="e">
        <f>(M36/M35)*100</f>
        <v>#DIV/0!</v>
      </c>
      <c r="R36" t="s">
        <v>142</v>
      </c>
      <c r="S36">
        <v>834</v>
      </c>
      <c r="T36">
        <v>15052.916999999999</v>
      </c>
      <c r="U36">
        <v>18.048999999999999</v>
      </c>
      <c r="V36">
        <v>0.54200000000000004</v>
      </c>
      <c r="Y36" t="s">
        <v>9</v>
      </c>
      <c r="Z36">
        <v>2353</v>
      </c>
      <c r="AA36">
        <v>1501</v>
      </c>
      <c r="AB36">
        <v>606</v>
      </c>
      <c r="AD36">
        <v>752</v>
      </c>
    </row>
    <row r="37" spans="1:30" x14ac:dyDescent="0.2">
      <c r="C37" t="s">
        <v>4</v>
      </c>
      <c r="F37" t="e">
        <f>(D37/D35)*100</f>
        <v>#DIV/0!</v>
      </c>
      <c r="K37" t="s">
        <v>4</v>
      </c>
      <c r="L37">
        <v>1103</v>
      </c>
      <c r="O37">
        <f>(L37/L35)*100</f>
        <v>117.46538871139509</v>
      </c>
      <c r="P37" t="e">
        <f>(M37/M35)*100</f>
        <v>#DIV/0!</v>
      </c>
      <c r="R37" t="s">
        <v>143</v>
      </c>
      <c r="S37">
        <v>1954</v>
      </c>
      <c r="T37">
        <v>32061.289000000001</v>
      </c>
      <c r="U37">
        <v>16.408000000000001</v>
      </c>
      <c r="V37">
        <v>1.1539999999999999</v>
      </c>
      <c r="Y37" t="s">
        <v>9</v>
      </c>
      <c r="Z37">
        <v>2229</v>
      </c>
      <c r="AA37">
        <v>4546</v>
      </c>
      <c r="AB37">
        <v>889</v>
      </c>
      <c r="AC37">
        <v>619</v>
      </c>
      <c r="AD37">
        <v>2093</v>
      </c>
    </row>
    <row r="38" spans="1:30" x14ac:dyDescent="0.2">
      <c r="C38" t="s">
        <v>5</v>
      </c>
      <c r="F38" t="e">
        <f>(D38/D35)*100</f>
        <v>#DIV/0!</v>
      </c>
      <c r="K38" t="s">
        <v>5</v>
      </c>
      <c r="L38">
        <v>834</v>
      </c>
      <c r="O38">
        <f>(L38/L35)*100</f>
        <v>88.817891373801913</v>
      </c>
      <c r="P38" t="e">
        <f>(M38/M35)*100</f>
        <v>#DIV/0!</v>
      </c>
      <c r="R38" t="s">
        <v>144</v>
      </c>
      <c r="S38">
        <v>1103</v>
      </c>
      <c r="T38">
        <v>22995.805</v>
      </c>
      <c r="U38">
        <v>20.847999999999999</v>
      </c>
      <c r="V38">
        <v>0.59399999999999997</v>
      </c>
      <c r="Y38" t="s">
        <v>9</v>
      </c>
      <c r="Z38">
        <v>1470</v>
      </c>
      <c r="AA38">
        <v>2129</v>
      </c>
      <c r="AB38">
        <v>1027</v>
      </c>
      <c r="AC38">
        <v>758</v>
      </c>
      <c r="AD38">
        <v>2327</v>
      </c>
    </row>
    <row r="39" spans="1:30" x14ac:dyDescent="0.2">
      <c r="C39" t="s">
        <v>6</v>
      </c>
      <c r="F39" t="e">
        <f>(D39/D35)*100</f>
        <v>#DIV/0!</v>
      </c>
      <c r="K39" t="s">
        <v>6</v>
      </c>
      <c r="L39">
        <v>1717</v>
      </c>
      <c r="O39">
        <f>(L39/L35)*100</f>
        <v>182.85410010649628</v>
      </c>
      <c r="P39" t="e">
        <f>(M39/M35)*100</f>
        <v>#DIV/0!</v>
      </c>
      <c r="R39" t="s">
        <v>145</v>
      </c>
      <c r="S39">
        <v>939</v>
      </c>
      <c r="T39">
        <v>18722.29</v>
      </c>
      <c r="U39">
        <v>19.939</v>
      </c>
      <c r="V39">
        <v>1.667</v>
      </c>
      <c r="Y39" t="s">
        <v>9</v>
      </c>
      <c r="Z39">
        <v>3798</v>
      </c>
      <c r="AA39">
        <v>861</v>
      </c>
      <c r="AB39">
        <v>601</v>
      </c>
      <c r="AC39">
        <v>708</v>
      </c>
      <c r="AD39">
        <v>2711</v>
      </c>
    </row>
    <row r="40" spans="1:30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6"/>
      <c r="L40" s="5"/>
      <c r="M40" s="5"/>
      <c r="N40" s="5"/>
      <c r="O40" s="5"/>
      <c r="Y40" t="s">
        <v>9</v>
      </c>
      <c r="Z40">
        <v>1600</v>
      </c>
      <c r="AA40">
        <v>3009</v>
      </c>
      <c r="AB40">
        <v>1309</v>
      </c>
      <c r="AC40">
        <v>1242</v>
      </c>
      <c r="AD40">
        <v>1880</v>
      </c>
    </row>
    <row r="41" spans="1:30" x14ac:dyDescent="0.2">
      <c r="Y41" t="s">
        <v>9</v>
      </c>
      <c r="Z41">
        <v>939</v>
      </c>
      <c r="AA41">
        <v>1954</v>
      </c>
      <c r="AB41">
        <v>1103</v>
      </c>
      <c r="AC41">
        <v>834</v>
      </c>
      <c r="AD41">
        <v>1717</v>
      </c>
    </row>
    <row r="42" spans="1:30" x14ac:dyDescent="0.2">
      <c r="A42" t="s">
        <v>12</v>
      </c>
      <c r="B42">
        <v>361273</v>
      </c>
      <c r="C42" t="s">
        <v>2</v>
      </c>
      <c r="F42" t="e">
        <f>D42/D42*100</f>
        <v>#DIV/0!</v>
      </c>
      <c r="I42" t="s">
        <v>12</v>
      </c>
      <c r="J42">
        <v>361273</v>
      </c>
      <c r="K42" t="s">
        <v>2</v>
      </c>
      <c r="L42">
        <v>1690</v>
      </c>
      <c r="O42">
        <f>L42/L42*100</f>
        <v>100</v>
      </c>
      <c r="P42" t="e">
        <f>M42/M42*100</f>
        <v>#DIV/0!</v>
      </c>
      <c r="R42" t="s">
        <v>165</v>
      </c>
      <c r="S42">
        <v>3241</v>
      </c>
      <c r="T42">
        <v>34897.699000000001</v>
      </c>
      <c r="U42">
        <v>10.768000000000001</v>
      </c>
      <c r="V42">
        <v>3.0750000000000002</v>
      </c>
      <c r="Y42" t="s">
        <v>12</v>
      </c>
      <c r="Z42">
        <v>1690</v>
      </c>
      <c r="AA42">
        <v>1339</v>
      </c>
      <c r="AB42">
        <v>1792</v>
      </c>
      <c r="AC42">
        <v>1405</v>
      </c>
      <c r="AD42">
        <v>3241</v>
      </c>
    </row>
    <row r="43" spans="1:30" x14ac:dyDescent="0.2">
      <c r="C43" t="s">
        <v>3</v>
      </c>
      <c r="F43" t="e">
        <f>(D43/D42)*100</f>
        <v>#DIV/0!</v>
      </c>
      <c r="K43" t="s">
        <v>3</v>
      </c>
      <c r="L43">
        <v>1339</v>
      </c>
      <c r="O43">
        <f>(L43/L42)*100</f>
        <v>79.230769230769226</v>
      </c>
      <c r="P43" t="e">
        <f>(M43/M42)*100</f>
        <v>#DIV/0!</v>
      </c>
      <c r="R43" t="s">
        <v>166</v>
      </c>
      <c r="S43">
        <v>1405</v>
      </c>
      <c r="T43">
        <v>24081.704000000002</v>
      </c>
      <c r="U43">
        <v>17.14</v>
      </c>
      <c r="V43">
        <v>0.53800000000000003</v>
      </c>
      <c r="Y43" t="s">
        <v>12</v>
      </c>
      <c r="Z43">
        <v>677</v>
      </c>
      <c r="AA43">
        <v>4786</v>
      </c>
      <c r="AB43">
        <v>2353</v>
      </c>
      <c r="AC43">
        <v>2176</v>
      </c>
      <c r="AD43">
        <v>2589</v>
      </c>
    </row>
    <row r="44" spans="1:30" x14ac:dyDescent="0.2">
      <c r="C44" t="s">
        <v>4</v>
      </c>
      <c r="F44" t="e">
        <f>(D44/D42)*100</f>
        <v>#DIV/0!</v>
      </c>
      <c r="K44" t="s">
        <v>4</v>
      </c>
      <c r="L44">
        <v>1792</v>
      </c>
      <c r="O44">
        <f>(L44/L42)*100</f>
        <v>106.03550295857988</v>
      </c>
      <c r="P44" t="e">
        <f>(M44/M42)*100</f>
        <v>#DIV/0!</v>
      </c>
      <c r="R44" t="s">
        <v>167</v>
      </c>
      <c r="S44">
        <v>1339</v>
      </c>
      <c r="T44">
        <v>20752.399000000001</v>
      </c>
      <c r="U44">
        <v>15.497999999999999</v>
      </c>
      <c r="V44">
        <v>0.54100000000000004</v>
      </c>
      <c r="Y44" t="s">
        <v>12</v>
      </c>
      <c r="Z44">
        <v>1761</v>
      </c>
      <c r="AA44">
        <v>3732</v>
      </c>
      <c r="AB44">
        <v>1698</v>
      </c>
      <c r="AC44">
        <v>669</v>
      </c>
      <c r="AD44">
        <v>709</v>
      </c>
    </row>
    <row r="45" spans="1:30" x14ac:dyDescent="0.2">
      <c r="C45" t="s">
        <v>5</v>
      </c>
      <c r="F45" t="e">
        <f>(D45/D42)*100</f>
        <v>#DIV/0!</v>
      </c>
      <c r="K45" t="s">
        <v>5</v>
      </c>
      <c r="L45">
        <v>1405</v>
      </c>
      <c r="O45">
        <f>(L45/L42)*100</f>
        <v>83.136094674556219</v>
      </c>
      <c r="P45" t="e">
        <f>(M45/M42)*100</f>
        <v>#DIV/0!</v>
      </c>
      <c r="R45" t="s">
        <v>168</v>
      </c>
      <c r="S45">
        <v>1792</v>
      </c>
      <c r="T45">
        <v>25670.272000000001</v>
      </c>
      <c r="U45">
        <v>14.324999999999999</v>
      </c>
      <c r="V45">
        <v>0.79800000000000004</v>
      </c>
      <c r="Y45" t="s">
        <v>12</v>
      </c>
      <c r="Z45">
        <v>1379</v>
      </c>
      <c r="AA45">
        <v>1656</v>
      </c>
      <c r="AB45">
        <v>1338</v>
      </c>
      <c r="AC45">
        <v>897</v>
      </c>
      <c r="AD45">
        <v>1502</v>
      </c>
    </row>
    <row r="46" spans="1:30" x14ac:dyDescent="0.2">
      <c r="C46" t="s">
        <v>6</v>
      </c>
      <c r="F46" t="e">
        <f>(D46/D42)*100</f>
        <v>#DIV/0!</v>
      </c>
      <c r="K46" t="s">
        <v>6</v>
      </c>
      <c r="L46">
        <v>3241</v>
      </c>
      <c r="O46">
        <f>(L46/L42)*100</f>
        <v>191.77514792899407</v>
      </c>
      <c r="P46" t="e">
        <f>(M46/M42)*100</f>
        <v>#DIV/0!</v>
      </c>
      <c r="R46" t="s">
        <v>169</v>
      </c>
      <c r="S46">
        <v>1690</v>
      </c>
      <c r="T46">
        <v>18397.851999999999</v>
      </c>
      <c r="U46">
        <v>10.885999999999999</v>
      </c>
      <c r="V46">
        <v>3.145</v>
      </c>
      <c r="Y46" t="s">
        <v>12</v>
      </c>
      <c r="Z46">
        <v>1237</v>
      </c>
      <c r="AA46">
        <v>2900</v>
      </c>
      <c r="AB46">
        <v>1526</v>
      </c>
      <c r="AC46">
        <v>518</v>
      </c>
      <c r="AD46">
        <v>695</v>
      </c>
    </row>
    <row r="47" spans="1:30" x14ac:dyDescent="0.2">
      <c r="Y47" t="s">
        <v>12</v>
      </c>
      <c r="Z47">
        <v>2192</v>
      </c>
      <c r="AA47">
        <v>3243</v>
      </c>
      <c r="AB47">
        <v>923</v>
      </c>
      <c r="AC47">
        <v>526</v>
      </c>
      <c r="AD47">
        <v>300</v>
      </c>
    </row>
    <row r="48" spans="1:30" x14ac:dyDescent="0.2">
      <c r="A48" t="s">
        <v>12</v>
      </c>
      <c r="B48">
        <v>367077</v>
      </c>
      <c r="C48" t="s">
        <v>2</v>
      </c>
      <c r="F48" t="e">
        <f>D48/D48*100</f>
        <v>#DIV/0!</v>
      </c>
      <c r="I48" t="s">
        <v>12</v>
      </c>
      <c r="J48">
        <v>367077</v>
      </c>
      <c r="K48" t="s">
        <v>2</v>
      </c>
      <c r="L48">
        <v>1671</v>
      </c>
      <c r="O48">
        <f>L48/L48*100</f>
        <v>100</v>
      </c>
      <c r="P48" t="e">
        <f>M48/M48*100</f>
        <v>#DIV/0!</v>
      </c>
      <c r="R48" t="s">
        <v>170</v>
      </c>
      <c r="S48">
        <v>2589</v>
      </c>
      <c r="T48">
        <v>46274.832999999999</v>
      </c>
      <c r="U48">
        <v>17.873999999999999</v>
      </c>
      <c r="V48">
        <v>4.0759999999999996</v>
      </c>
      <c r="Y48" t="s">
        <v>20</v>
      </c>
      <c r="Z48">
        <v>1819</v>
      </c>
      <c r="AA48">
        <v>2374</v>
      </c>
      <c r="AB48">
        <v>3368</v>
      </c>
      <c r="AC48">
        <v>1865</v>
      </c>
      <c r="AD48">
        <v>2011</v>
      </c>
    </row>
    <row r="49" spans="1:31" x14ac:dyDescent="0.2">
      <c r="C49" t="s">
        <v>3</v>
      </c>
      <c r="F49" t="e">
        <f>(D49/D48)*100</f>
        <v>#DIV/0!</v>
      </c>
      <c r="K49" t="s">
        <v>3</v>
      </c>
      <c r="L49">
        <v>4786</v>
      </c>
      <c r="O49">
        <f>(L49/L48)*100</f>
        <v>286.41532016756435</v>
      </c>
      <c r="P49" t="e">
        <f>(M49/M48)*100</f>
        <v>#DIV/0!</v>
      </c>
      <c r="R49" t="s">
        <v>171</v>
      </c>
      <c r="S49">
        <v>2176</v>
      </c>
      <c r="T49">
        <v>43754.745000000003</v>
      </c>
      <c r="U49">
        <v>20.108000000000001</v>
      </c>
      <c r="V49">
        <v>0.96</v>
      </c>
      <c r="Y49" t="s">
        <v>20</v>
      </c>
      <c r="Z49">
        <v>2539</v>
      </c>
      <c r="AA49">
        <v>2268</v>
      </c>
      <c r="AB49">
        <v>3284</v>
      </c>
      <c r="AC49">
        <v>3376</v>
      </c>
      <c r="AD49">
        <v>1825</v>
      </c>
    </row>
    <row r="50" spans="1:31" x14ac:dyDescent="0.2">
      <c r="C50" t="s">
        <v>4</v>
      </c>
      <c r="F50" t="e">
        <f>(D50/D48)*100</f>
        <v>#DIV/0!</v>
      </c>
      <c r="K50" t="s">
        <v>4</v>
      </c>
      <c r="L50">
        <v>2353</v>
      </c>
      <c r="O50">
        <f>(L50/L48)*100</f>
        <v>140.81388390185518</v>
      </c>
      <c r="P50" t="e">
        <f>(M50/M48)*100</f>
        <v>#DIV/0!</v>
      </c>
      <c r="R50" t="s">
        <v>172</v>
      </c>
      <c r="S50">
        <v>4786</v>
      </c>
      <c r="T50">
        <v>74094.732999999993</v>
      </c>
      <c r="U50">
        <v>15.481999999999999</v>
      </c>
      <c r="V50">
        <v>1.9239999999999999</v>
      </c>
      <c r="Y50" t="s">
        <v>20</v>
      </c>
      <c r="Z50">
        <v>1515</v>
      </c>
      <c r="AA50">
        <v>3858</v>
      </c>
      <c r="AB50">
        <v>1565</v>
      </c>
      <c r="AC50">
        <v>1230</v>
      </c>
      <c r="AD50">
        <v>2176</v>
      </c>
    </row>
    <row r="51" spans="1:31" x14ac:dyDescent="0.2">
      <c r="C51" t="s">
        <v>5</v>
      </c>
      <c r="F51" t="e">
        <f>(D51/D48)*100</f>
        <v>#DIV/0!</v>
      </c>
      <c r="K51" t="s">
        <v>5</v>
      </c>
      <c r="L51">
        <v>2176</v>
      </c>
      <c r="O51">
        <f>(L51/L48)*100</f>
        <v>130.22142429682825</v>
      </c>
      <c r="P51" t="e">
        <f>(M51/M48)*100</f>
        <v>#DIV/0!</v>
      </c>
      <c r="R51" t="s">
        <v>173</v>
      </c>
      <c r="S51">
        <v>2353</v>
      </c>
      <c r="T51">
        <v>43616.127999999997</v>
      </c>
      <c r="U51">
        <v>18.536000000000001</v>
      </c>
      <c r="V51">
        <v>1.137</v>
      </c>
      <c r="Y51" t="s">
        <v>20</v>
      </c>
      <c r="Z51">
        <v>2753</v>
      </c>
      <c r="AA51">
        <v>604</v>
      </c>
      <c r="AB51">
        <v>3756</v>
      </c>
      <c r="AC51">
        <v>2152</v>
      </c>
      <c r="AD51">
        <v>1026</v>
      </c>
    </row>
    <row r="52" spans="1:31" x14ac:dyDescent="0.2">
      <c r="C52" t="s">
        <v>6</v>
      </c>
      <c r="F52" t="e">
        <f>(D52/D48)*100</f>
        <v>#DIV/0!</v>
      </c>
      <c r="K52" t="s">
        <v>6</v>
      </c>
      <c r="L52">
        <v>2589</v>
      </c>
      <c r="O52">
        <f>(L52/L48)*100</f>
        <v>154.9371633752244</v>
      </c>
      <c r="P52" t="e">
        <f>(M52/M48)*100</f>
        <v>#DIV/0!</v>
      </c>
      <c r="R52" t="s">
        <v>174</v>
      </c>
      <c r="S52">
        <v>677</v>
      </c>
      <c r="T52">
        <v>8236.8549999999996</v>
      </c>
      <c r="U52">
        <v>12.167</v>
      </c>
      <c r="V52">
        <v>2.0529999999999999</v>
      </c>
      <c r="Y52" t="s">
        <v>20</v>
      </c>
      <c r="Z52">
        <v>1282</v>
      </c>
      <c r="AA52">
        <v>3177</v>
      </c>
      <c r="AB52">
        <v>2814</v>
      </c>
      <c r="AC52">
        <v>2734</v>
      </c>
      <c r="AD52">
        <v>1801</v>
      </c>
    </row>
    <row r="53" spans="1:31" x14ac:dyDescent="0.2">
      <c r="Y53" t="s">
        <v>20</v>
      </c>
      <c r="Z53">
        <v>1666</v>
      </c>
      <c r="AA53">
        <v>4630</v>
      </c>
      <c r="AB53">
        <v>3137</v>
      </c>
      <c r="AC53">
        <v>1100</v>
      </c>
      <c r="AD53">
        <v>1684</v>
      </c>
    </row>
    <row r="54" spans="1:31" x14ac:dyDescent="0.2">
      <c r="A54" t="s">
        <v>12</v>
      </c>
      <c r="B54">
        <v>367074</v>
      </c>
      <c r="C54" t="s">
        <v>2</v>
      </c>
      <c r="F54" t="e">
        <f>D54/D54*100</f>
        <v>#DIV/0!</v>
      </c>
      <c r="I54" t="s">
        <v>12</v>
      </c>
      <c r="J54">
        <v>367074</v>
      </c>
      <c r="K54" t="s">
        <v>2</v>
      </c>
      <c r="L54">
        <v>1761</v>
      </c>
      <c r="O54">
        <f>L54/L54*100</f>
        <v>100</v>
      </c>
      <c r="P54" t="e">
        <f>M54/M54*100</f>
        <v>#DIV/0!</v>
      </c>
      <c r="R54" t="s">
        <v>175</v>
      </c>
      <c r="S54">
        <v>709</v>
      </c>
      <c r="T54">
        <v>8779.6080000000002</v>
      </c>
      <c r="U54">
        <v>12.382999999999999</v>
      </c>
      <c r="V54">
        <v>1.0229999999999999</v>
      </c>
    </row>
    <row r="55" spans="1:31" x14ac:dyDescent="0.2">
      <c r="C55" t="s">
        <v>3</v>
      </c>
      <c r="F55" t="e">
        <f>(D55/D54)*100</f>
        <v>#DIV/0!</v>
      </c>
      <c r="K55" t="s">
        <v>3</v>
      </c>
      <c r="L55">
        <v>3732</v>
      </c>
      <c r="O55">
        <f>(L55/L54)*100</f>
        <v>211.92504258943779</v>
      </c>
      <c r="P55" t="e">
        <f>(M55/M54)*100</f>
        <v>#DIV/0!</v>
      </c>
      <c r="R55" t="s">
        <v>176</v>
      </c>
      <c r="S55">
        <v>669</v>
      </c>
      <c r="T55">
        <v>9078.5650000000005</v>
      </c>
      <c r="U55">
        <v>13.57</v>
      </c>
      <c r="V55">
        <v>0.32900000000000001</v>
      </c>
    </row>
    <row r="56" spans="1:31" x14ac:dyDescent="0.2">
      <c r="C56" t="s">
        <v>4</v>
      </c>
      <c r="F56" t="e">
        <f>(D56/D54)*100</f>
        <v>#DIV/0!</v>
      </c>
      <c r="K56" t="s">
        <v>4</v>
      </c>
      <c r="L56">
        <v>1698</v>
      </c>
      <c r="O56">
        <f>(L56/L54)*100</f>
        <v>96.422487223168645</v>
      </c>
      <c r="P56" t="e">
        <f>(M56/M54)*100</f>
        <v>#DIV/0!</v>
      </c>
      <c r="R56" t="s">
        <v>177</v>
      </c>
      <c r="S56">
        <v>3732</v>
      </c>
      <c r="T56">
        <v>42847.364000000001</v>
      </c>
      <c r="U56">
        <v>11.481</v>
      </c>
      <c r="V56">
        <v>1.1220000000000001</v>
      </c>
      <c r="Y56" s="1" t="s">
        <v>134</v>
      </c>
      <c r="Z56" t="s">
        <v>9</v>
      </c>
      <c r="AA56" t="s">
        <v>12</v>
      </c>
      <c r="AB56" t="s">
        <v>20</v>
      </c>
      <c r="AC56" t="s">
        <v>15</v>
      </c>
      <c r="AD56" t="s">
        <v>16</v>
      </c>
      <c r="AE56" t="s">
        <v>18</v>
      </c>
    </row>
    <row r="57" spans="1:31" x14ac:dyDescent="0.2">
      <c r="C57" t="s">
        <v>5</v>
      </c>
      <c r="F57" t="e">
        <f>(D57/D54)*100</f>
        <v>#DIV/0!</v>
      </c>
      <c r="K57" t="s">
        <v>5</v>
      </c>
      <c r="L57">
        <v>669</v>
      </c>
      <c r="O57">
        <f>(L57/L54)*100</f>
        <v>37.989778534923339</v>
      </c>
      <c r="P57" t="e">
        <f>(M57/M54)*100</f>
        <v>#DIV/0!</v>
      </c>
      <c r="R57" t="s">
        <v>178</v>
      </c>
      <c r="S57">
        <v>1698</v>
      </c>
      <c r="T57">
        <v>20629.621999999999</v>
      </c>
      <c r="U57">
        <v>12.148999999999999</v>
      </c>
      <c r="V57">
        <v>0.64200000000000002</v>
      </c>
      <c r="Y57" t="s">
        <v>2</v>
      </c>
      <c r="Z57">
        <f>AVERAGE(N4,N10,N16,N22,N28,N35)</f>
        <v>10.125</v>
      </c>
      <c r="AA57" t="e">
        <f>AVERAGE(N42,N48,N54,N60,N66,N72)</f>
        <v>#DIV/0!</v>
      </c>
      <c r="AB57" t="e">
        <f>AVERAGE(N80,N86,N92,N98,N104,N110)</f>
        <v>#DIV/0!</v>
      </c>
      <c r="AC57">
        <f>STDEV(N4,N10,N16,N22,N28,N35)</f>
        <v>3.5784064889277176</v>
      </c>
      <c r="AD57" t="e">
        <f>STDEV(N42,N48,N54,N60,N66,N72)</f>
        <v>#DIV/0!</v>
      </c>
      <c r="AE57" t="e">
        <f>STDEV(N80,N86,N92,N98,N104,N110)</f>
        <v>#DIV/0!</v>
      </c>
    </row>
    <row r="58" spans="1:31" x14ac:dyDescent="0.2">
      <c r="C58" t="s">
        <v>6</v>
      </c>
      <c r="F58" t="e">
        <f>(D58/D54)*100</f>
        <v>#DIV/0!</v>
      </c>
      <c r="K58" t="s">
        <v>6</v>
      </c>
      <c r="L58">
        <v>709</v>
      </c>
      <c r="O58">
        <f>(L58/L54)*100</f>
        <v>40.261215218625779</v>
      </c>
      <c r="P58" t="e">
        <f>(M58/M54)*100</f>
        <v>#DIV/0!</v>
      </c>
      <c r="R58" t="s">
        <v>179</v>
      </c>
      <c r="S58">
        <v>570</v>
      </c>
      <c r="T58">
        <v>5760.24</v>
      </c>
      <c r="U58">
        <v>10.106</v>
      </c>
      <c r="V58">
        <v>1.4830000000000001</v>
      </c>
      <c r="Y58" t="s">
        <v>3</v>
      </c>
      <c r="Z58">
        <f>AVERAGE(N5,N11,N17,N23,N29,N36)</f>
        <v>11.3065</v>
      </c>
      <c r="AA58" t="e">
        <f>AVERAGE(N43,N49,N55,N61,N67,N73)</f>
        <v>#DIV/0!</v>
      </c>
      <c r="AB58" t="e">
        <f>AVERAGE(N81,N87,N93,N99,N105,N111)</f>
        <v>#DIV/0!</v>
      </c>
      <c r="AC58">
        <f>STDEV(N5,N11,N17,N23,N29,N36)</f>
        <v>0.31183409050326671</v>
      </c>
      <c r="AD58" t="e">
        <f>STDEV(N43,N49,N55,N61,N67,N73)</f>
        <v>#DIV/0!</v>
      </c>
      <c r="AE58" t="e">
        <f>STDEV(N81,N87,N93,N99,N105,N111)</f>
        <v>#DIV/0!</v>
      </c>
    </row>
    <row r="59" spans="1:31" x14ac:dyDescent="0.2">
      <c r="Y59" t="s">
        <v>4</v>
      </c>
      <c r="Z59">
        <f>AVERAGE(N6,N12,N18,N24,N30,N37)</f>
        <v>18.872999999999998</v>
      </c>
      <c r="AA59" t="e">
        <f>AVERAGE(N44,N50,N56,N62,N68,N74)</f>
        <v>#DIV/0!</v>
      </c>
      <c r="AB59" t="e">
        <f>AVERAGE(N82,N88,N94,N100,N106,N112)</f>
        <v>#DIV/0!</v>
      </c>
      <c r="AC59">
        <f>STDEV(N6,N12,N18,N24,N30,N37)</f>
        <v>0.14707821048680328</v>
      </c>
      <c r="AD59" t="e">
        <f>STDEV(N44,N50,N56,N62,N68,N74)</f>
        <v>#DIV/0!</v>
      </c>
      <c r="AE59" t="e">
        <f>STDEV(N82,N88,N94,N100,N106,N112)</f>
        <v>#DIV/0!</v>
      </c>
    </row>
    <row r="60" spans="1:31" x14ac:dyDescent="0.2">
      <c r="A60" t="s">
        <v>12</v>
      </c>
      <c r="B60">
        <v>367078</v>
      </c>
      <c r="C60" t="s">
        <v>2</v>
      </c>
      <c r="F60" t="e">
        <f>D60/D60*100</f>
        <v>#DIV/0!</v>
      </c>
      <c r="I60" t="s">
        <v>12</v>
      </c>
      <c r="J60">
        <v>367078</v>
      </c>
      <c r="K60" t="s">
        <v>2</v>
      </c>
      <c r="L60">
        <v>1379</v>
      </c>
      <c r="O60">
        <f>L60/L60*100</f>
        <v>100</v>
      </c>
      <c r="P60" t="e">
        <f>M60/M60*100</f>
        <v>#DIV/0!</v>
      </c>
      <c r="R60" t="s">
        <v>184</v>
      </c>
      <c r="S60">
        <v>1502</v>
      </c>
      <c r="T60">
        <v>13524.950999999999</v>
      </c>
      <c r="U60">
        <v>9.0050000000000008</v>
      </c>
      <c r="V60">
        <v>3.286</v>
      </c>
      <c r="Y60" t="s">
        <v>135</v>
      </c>
      <c r="Z60">
        <f>AVERAGE(N7,N13,N19,N25,N31,N38)</f>
        <v>21.047000000000001</v>
      </c>
      <c r="AA60" t="e">
        <f>AVERAGE(N45,N51,N57,N63,N69,N75)</f>
        <v>#DIV/0!</v>
      </c>
      <c r="AB60" t="e">
        <f>AVERAGE(N83,N89,N95,N101,N107,N113)</f>
        <v>#DIV/0!</v>
      </c>
      <c r="AC60" t="e">
        <f>STDEV(N7,N13,N19,N25,N31,N38)</f>
        <v>#DIV/0!</v>
      </c>
      <c r="AD60" t="e">
        <f>STDEV(N45,N51,N57,N63,N69,N75)</f>
        <v>#DIV/0!</v>
      </c>
      <c r="AE60" t="e">
        <f>STDEV(N83,N89,N95,N101,N107,N113)</f>
        <v>#DIV/0!</v>
      </c>
    </row>
    <row r="61" spans="1:31" x14ac:dyDescent="0.2">
      <c r="C61" t="s">
        <v>3</v>
      </c>
      <c r="F61" t="e">
        <f>(D61/D60)*100</f>
        <v>#DIV/0!</v>
      </c>
      <c r="K61" t="s">
        <v>3</v>
      </c>
      <c r="L61">
        <v>1656</v>
      </c>
      <c r="O61">
        <f>(L61/L60)*100</f>
        <v>120.08701957940538</v>
      </c>
      <c r="P61" t="e">
        <f>(M61/M60)*100</f>
        <v>#DIV/0!</v>
      </c>
      <c r="R61" t="s">
        <v>180</v>
      </c>
      <c r="S61">
        <v>897</v>
      </c>
      <c r="T61">
        <v>15800.43</v>
      </c>
      <c r="U61">
        <v>17.614999999999998</v>
      </c>
      <c r="V61">
        <v>0.56899999999999995</v>
      </c>
      <c r="Y61" t="s">
        <v>6</v>
      </c>
      <c r="Z61">
        <f>AVERAGE(N8,N14,N20,N26,N32,N39)</f>
        <v>9.6374999999999993</v>
      </c>
      <c r="AA61" t="e">
        <f>AVERAGE(N46,N52,N58,N64,N70,N76)</f>
        <v>#DIV/0!</v>
      </c>
      <c r="AB61" t="e">
        <f>AVERAGE(N84,N90,N96,N102,N108,N114)</f>
        <v>#DIV/0!</v>
      </c>
      <c r="AC61">
        <f>STDEV(N8,N14,N20,N26,N32,N39)</f>
        <v>0.34860364312496817</v>
      </c>
      <c r="AD61" t="e">
        <f>STDEV(N46,N52,N58,N64,N70,N76)</f>
        <v>#DIV/0!</v>
      </c>
      <c r="AE61" t="e">
        <f>STDEV(N84,N90,N96,N102,N108,N114)</f>
        <v>#DIV/0!</v>
      </c>
    </row>
    <row r="62" spans="1:31" x14ac:dyDescent="0.2">
      <c r="C62" t="s">
        <v>4</v>
      </c>
      <c r="F62" t="e">
        <f>(D62/D60)*100</f>
        <v>#DIV/0!</v>
      </c>
      <c r="K62" t="s">
        <v>4</v>
      </c>
      <c r="L62">
        <v>1338</v>
      </c>
      <c r="O62">
        <f>(L62/L60)*100</f>
        <v>97.026831036983324</v>
      </c>
      <c r="P62" t="e">
        <f>(M62/M60)*100</f>
        <v>#DIV/0!</v>
      </c>
      <c r="R62" t="s">
        <v>181</v>
      </c>
      <c r="S62">
        <v>1656</v>
      </c>
      <c r="T62">
        <v>11422.001</v>
      </c>
      <c r="U62">
        <v>6.8970000000000002</v>
      </c>
      <c r="V62">
        <v>1.3320000000000001</v>
      </c>
    </row>
    <row r="63" spans="1:31" x14ac:dyDescent="0.2">
      <c r="C63" t="s">
        <v>5</v>
      </c>
      <c r="F63" t="e">
        <f>(D63/D60)*100</f>
        <v>#DIV/0!</v>
      </c>
      <c r="K63" t="s">
        <v>5</v>
      </c>
      <c r="L63">
        <v>897</v>
      </c>
      <c r="O63">
        <f>(L63/L60)*100</f>
        <v>65.047135605511244</v>
      </c>
      <c r="P63" t="e">
        <f>(M63/M60)*100</f>
        <v>#DIV/0!</v>
      </c>
      <c r="R63" t="s">
        <v>182</v>
      </c>
      <c r="S63">
        <v>1338</v>
      </c>
      <c r="T63">
        <v>27259.758000000002</v>
      </c>
      <c r="U63">
        <v>20.373999999999999</v>
      </c>
      <c r="V63">
        <v>0.82299999999999995</v>
      </c>
    </row>
    <row r="64" spans="1:31" x14ac:dyDescent="0.2">
      <c r="C64" t="s">
        <v>6</v>
      </c>
      <c r="F64" t="e">
        <f>(D64/D60)*100</f>
        <v>#DIV/0!</v>
      </c>
      <c r="K64" t="s">
        <v>6</v>
      </c>
      <c r="L64">
        <v>1502</v>
      </c>
      <c r="O64">
        <f>(L64/L60)*100</f>
        <v>108.91950688905003</v>
      </c>
      <c r="P64" t="e">
        <f>(M64/M60)*100</f>
        <v>#DIV/0!</v>
      </c>
      <c r="R64" t="s">
        <v>183</v>
      </c>
      <c r="S64">
        <v>1379</v>
      </c>
      <c r="T64">
        <v>18613.171999999999</v>
      </c>
      <c r="U64">
        <v>13.497999999999999</v>
      </c>
      <c r="V64">
        <v>2.1480000000000001</v>
      </c>
    </row>
    <row r="66" spans="1:22" x14ac:dyDescent="0.2">
      <c r="A66" t="s">
        <v>12</v>
      </c>
      <c r="B66">
        <v>367073</v>
      </c>
      <c r="C66" t="s">
        <v>2</v>
      </c>
      <c r="F66" t="e">
        <f>D66/D66*100</f>
        <v>#DIV/0!</v>
      </c>
      <c r="I66" t="s">
        <v>12</v>
      </c>
      <c r="J66">
        <v>367073</v>
      </c>
      <c r="K66" t="s">
        <v>2</v>
      </c>
      <c r="L66">
        <v>1237</v>
      </c>
      <c r="O66">
        <f>L66/L66*100</f>
        <v>100</v>
      </c>
      <c r="P66" t="e">
        <f>M66/M66*100</f>
        <v>#DIV/0!</v>
      </c>
      <c r="R66" t="s">
        <v>185</v>
      </c>
      <c r="S66">
        <v>695</v>
      </c>
      <c r="T66">
        <v>4485.2619999999997</v>
      </c>
      <c r="U66">
        <v>6.4539999999999997</v>
      </c>
      <c r="V66">
        <v>0.39800000000000002</v>
      </c>
    </row>
    <row r="67" spans="1:22" x14ac:dyDescent="0.2">
      <c r="C67" t="s">
        <v>3</v>
      </c>
      <c r="F67" t="e">
        <f>(D67/D66)*100</f>
        <v>#DIV/0!</v>
      </c>
      <c r="K67" t="s">
        <v>3</v>
      </c>
      <c r="L67">
        <v>2900</v>
      </c>
      <c r="O67">
        <f>(L67/L66)*100</f>
        <v>234.43815683104282</v>
      </c>
      <c r="P67" t="e">
        <f>(M67/M66)*100</f>
        <v>#DIV/0!</v>
      </c>
      <c r="R67" t="s">
        <v>186</v>
      </c>
      <c r="S67">
        <v>518</v>
      </c>
      <c r="T67">
        <v>7546.0550000000003</v>
      </c>
      <c r="U67">
        <v>14.568</v>
      </c>
      <c r="V67">
        <v>0.27300000000000002</v>
      </c>
    </row>
    <row r="68" spans="1:22" x14ac:dyDescent="0.2">
      <c r="C68" t="s">
        <v>4</v>
      </c>
      <c r="F68" t="e">
        <f>(D68/D66)*100</f>
        <v>#DIV/0!</v>
      </c>
      <c r="K68" t="s">
        <v>4</v>
      </c>
      <c r="L68">
        <v>1526</v>
      </c>
      <c r="O68">
        <f>(L68/L66)*100</f>
        <v>123.36297493936945</v>
      </c>
      <c r="P68" t="e">
        <f>(M68/M66)*100</f>
        <v>#DIV/0!</v>
      </c>
      <c r="R68" t="s">
        <v>187</v>
      </c>
      <c r="S68">
        <v>2900</v>
      </c>
      <c r="T68">
        <v>30036.381000000001</v>
      </c>
      <c r="U68">
        <v>10.356999999999999</v>
      </c>
      <c r="V68">
        <v>0.93200000000000005</v>
      </c>
    </row>
    <row r="69" spans="1:22" x14ac:dyDescent="0.2">
      <c r="C69" t="s">
        <v>5</v>
      </c>
      <c r="F69" t="e">
        <f>(D69/D66)*100</f>
        <v>#DIV/0!</v>
      </c>
      <c r="K69" t="s">
        <v>5</v>
      </c>
      <c r="L69">
        <v>518</v>
      </c>
      <c r="O69">
        <f>(L69/L66)*100</f>
        <v>41.875505254648345</v>
      </c>
      <c r="P69" t="e">
        <f>(M69/M66)*100</f>
        <v>#DIV/0!</v>
      </c>
      <c r="R69" t="s">
        <v>188</v>
      </c>
      <c r="S69">
        <v>1526</v>
      </c>
      <c r="T69">
        <v>19534.66</v>
      </c>
      <c r="U69">
        <v>12.801</v>
      </c>
      <c r="V69">
        <v>0.60699999999999998</v>
      </c>
    </row>
    <row r="70" spans="1:22" x14ac:dyDescent="0.2">
      <c r="C70" t="s">
        <v>6</v>
      </c>
      <c r="F70" t="e">
        <f>(D70/D66)*100</f>
        <v>#DIV/0!</v>
      </c>
      <c r="K70" t="s">
        <v>6</v>
      </c>
      <c r="L70">
        <v>695</v>
      </c>
      <c r="O70">
        <f>(L70/L66)*100</f>
        <v>56.184316895715433</v>
      </c>
      <c r="P70" t="e">
        <f>(M70/M66)*100</f>
        <v>#DIV/0!</v>
      </c>
      <c r="R70" t="s">
        <v>189</v>
      </c>
      <c r="S70">
        <v>1237</v>
      </c>
      <c r="T70">
        <v>18537.809000000001</v>
      </c>
      <c r="U70">
        <v>14.986000000000001</v>
      </c>
      <c r="V70">
        <v>3.2109999999999999</v>
      </c>
    </row>
    <row r="72" spans="1:22" x14ac:dyDescent="0.2">
      <c r="A72" t="s">
        <v>12</v>
      </c>
      <c r="B72">
        <v>367080</v>
      </c>
      <c r="C72" t="s">
        <v>2</v>
      </c>
      <c r="F72" t="e">
        <f>D72/D72*100</f>
        <v>#DIV/0!</v>
      </c>
      <c r="I72" t="s">
        <v>12</v>
      </c>
      <c r="J72">
        <v>367080</v>
      </c>
      <c r="K72" t="s">
        <v>2</v>
      </c>
      <c r="L72">
        <v>2192</v>
      </c>
      <c r="O72">
        <f>L72/L72*100</f>
        <v>100</v>
      </c>
      <c r="P72" t="e">
        <f>M72/M72*100</f>
        <v>#DIV/0!</v>
      </c>
      <c r="R72" t="s">
        <v>190</v>
      </c>
      <c r="S72">
        <v>526</v>
      </c>
      <c r="T72">
        <v>5500.5789999999997</v>
      </c>
      <c r="U72">
        <v>10.457000000000001</v>
      </c>
      <c r="V72">
        <v>0.14299999999999999</v>
      </c>
    </row>
    <row r="73" spans="1:22" x14ac:dyDescent="0.2">
      <c r="C73" t="s">
        <v>3</v>
      </c>
      <c r="F73" t="e">
        <f>(D73/D72)*100</f>
        <v>#DIV/0!</v>
      </c>
      <c r="K73" t="s">
        <v>3</v>
      </c>
      <c r="L73">
        <v>3243</v>
      </c>
      <c r="O73">
        <f>(L73/L72)*100</f>
        <v>147.94708029197082</v>
      </c>
      <c r="P73" t="e">
        <f>(M73/M72)*100</f>
        <v>#DIV/0!</v>
      </c>
      <c r="R73" t="s">
        <v>191</v>
      </c>
      <c r="S73">
        <v>3243</v>
      </c>
      <c r="T73">
        <v>37352.695</v>
      </c>
      <c r="U73">
        <v>11.518000000000001</v>
      </c>
      <c r="V73">
        <v>1.351</v>
      </c>
    </row>
    <row r="74" spans="1:22" x14ac:dyDescent="0.2">
      <c r="C74" t="s">
        <v>4</v>
      </c>
      <c r="F74" t="e">
        <f>(D74/D72)*100</f>
        <v>#DIV/0!</v>
      </c>
      <c r="K74" t="s">
        <v>4</v>
      </c>
      <c r="L74">
        <v>923</v>
      </c>
      <c r="O74">
        <f>(L74/L72)*100</f>
        <v>42.107664233576642</v>
      </c>
      <c r="P74" t="e">
        <f>(M74/M72)*100</f>
        <v>#DIV/0!</v>
      </c>
      <c r="R74" t="s">
        <v>192</v>
      </c>
      <c r="S74">
        <v>923</v>
      </c>
      <c r="T74">
        <v>17386.239000000001</v>
      </c>
      <c r="U74">
        <v>18.837</v>
      </c>
      <c r="V74">
        <v>0.44900000000000001</v>
      </c>
    </row>
    <row r="75" spans="1:22" x14ac:dyDescent="0.2">
      <c r="C75" t="s">
        <v>5</v>
      </c>
      <c r="F75" t="e">
        <f>(D75/D72)*100</f>
        <v>#DIV/0!</v>
      </c>
      <c r="K75" t="s">
        <v>5</v>
      </c>
      <c r="L75">
        <v>526</v>
      </c>
      <c r="O75">
        <f>(L75/L72)*100</f>
        <v>23.996350364963504</v>
      </c>
      <c r="P75" t="e">
        <f>(M75/M72)*100</f>
        <v>#DIV/0!</v>
      </c>
      <c r="R75" t="s">
        <v>193</v>
      </c>
      <c r="S75">
        <v>2192</v>
      </c>
      <c r="T75">
        <v>26341.003000000001</v>
      </c>
      <c r="U75">
        <v>12.016999999999999</v>
      </c>
      <c r="V75">
        <v>1.7649999999999999</v>
      </c>
    </row>
    <row r="76" spans="1:22" x14ac:dyDescent="0.2">
      <c r="C76" t="s">
        <v>6</v>
      </c>
      <c r="F76" t="e">
        <f>(D76/D72)*100</f>
        <v>#DIV/0!</v>
      </c>
      <c r="K76" t="s">
        <v>6</v>
      </c>
      <c r="L76">
        <v>300</v>
      </c>
      <c r="O76">
        <f>(L76/L72)*100</f>
        <v>13.686131386861314</v>
      </c>
      <c r="P76" t="e">
        <f>(M76/M72)*100</f>
        <v>#DIV/0!</v>
      </c>
      <c r="R76" t="s">
        <v>194</v>
      </c>
      <c r="S76">
        <v>300</v>
      </c>
      <c r="T76">
        <v>879.51099999999997</v>
      </c>
      <c r="U76">
        <v>2.9319999999999999</v>
      </c>
      <c r="V76">
        <v>0.36899999999999999</v>
      </c>
    </row>
    <row r="78" spans="1:22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</row>
    <row r="80" spans="1:22" x14ac:dyDescent="0.2">
      <c r="A80" t="s">
        <v>17</v>
      </c>
      <c r="B80">
        <v>359731</v>
      </c>
      <c r="C80" t="s">
        <v>2</v>
      </c>
      <c r="F80" t="e">
        <f>D80/D80*100</f>
        <v>#DIV/0!</v>
      </c>
      <c r="I80" t="s">
        <v>17</v>
      </c>
      <c r="J80">
        <v>359731</v>
      </c>
      <c r="K80" t="s">
        <v>2</v>
      </c>
      <c r="L80">
        <v>1819</v>
      </c>
      <c r="O80">
        <f>L80/L80*100</f>
        <v>100</v>
      </c>
      <c r="P80" t="e">
        <f>M80/M80*100</f>
        <v>#DIV/0!</v>
      </c>
      <c r="R80" t="s">
        <v>90</v>
      </c>
      <c r="S80">
        <v>2011</v>
      </c>
      <c r="T80">
        <v>21128.243999999999</v>
      </c>
      <c r="U80">
        <v>10.506</v>
      </c>
      <c r="V80">
        <v>2.4510000000000001</v>
      </c>
    </row>
    <row r="81" spans="1:22" x14ac:dyDescent="0.2">
      <c r="C81" t="s">
        <v>3</v>
      </c>
      <c r="F81" t="e">
        <f>(D81/D80)*100</f>
        <v>#DIV/0!</v>
      </c>
      <c r="K81" t="s">
        <v>3</v>
      </c>
      <c r="L81">
        <v>2374</v>
      </c>
      <c r="O81">
        <f>(L81/L80)*100</f>
        <v>130.51126992853216</v>
      </c>
      <c r="P81" t="e">
        <f>(M81/M80)*100</f>
        <v>#DIV/0!</v>
      </c>
      <c r="R81" t="s">
        <v>92</v>
      </c>
      <c r="S81">
        <v>1865</v>
      </c>
      <c r="T81">
        <v>20711.999</v>
      </c>
      <c r="U81">
        <v>11.106</v>
      </c>
      <c r="V81">
        <v>2.4060000000000001</v>
      </c>
    </row>
    <row r="82" spans="1:22" x14ac:dyDescent="0.2">
      <c r="C82" t="s">
        <v>4</v>
      </c>
      <c r="F82" t="e">
        <f>(D82/D80)*100</f>
        <v>#DIV/0!</v>
      </c>
      <c r="K82" t="s">
        <v>4</v>
      </c>
      <c r="L82">
        <v>3368</v>
      </c>
      <c r="O82">
        <f>(L82/L80)*100</f>
        <v>185.1566794942276</v>
      </c>
      <c r="P82" t="e">
        <f>(M82/M80)*100</f>
        <v>#DIV/0!</v>
      </c>
      <c r="R82" t="s">
        <v>94</v>
      </c>
      <c r="S82">
        <v>2374</v>
      </c>
      <c r="T82">
        <v>24376.433000000001</v>
      </c>
      <c r="U82">
        <v>10.268000000000001</v>
      </c>
      <c r="V82">
        <v>1.6180000000000001</v>
      </c>
    </row>
    <row r="83" spans="1:22" x14ac:dyDescent="0.2">
      <c r="C83" t="s">
        <v>5</v>
      </c>
      <c r="F83" t="e">
        <f>(D83/D80)*100</f>
        <v>#DIV/0!</v>
      </c>
      <c r="K83" t="s">
        <v>5</v>
      </c>
      <c r="L83">
        <v>1865</v>
      </c>
      <c r="O83">
        <f>(L83/L80)*100</f>
        <v>102.52886201209456</v>
      </c>
      <c r="P83" t="e">
        <f>(M83/M80)*100</f>
        <v>#DIV/0!</v>
      </c>
      <c r="R83" t="s">
        <v>96</v>
      </c>
      <c r="S83">
        <v>3368</v>
      </c>
      <c r="T83">
        <v>32692.381000000001</v>
      </c>
      <c r="U83">
        <v>9.7070000000000007</v>
      </c>
      <c r="V83">
        <v>2.871</v>
      </c>
    </row>
    <row r="84" spans="1:22" x14ac:dyDescent="0.2">
      <c r="C84" t="s">
        <v>6</v>
      </c>
      <c r="F84" t="e">
        <f>(D84/D80)*100</f>
        <v>#DIV/0!</v>
      </c>
      <c r="K84" t="s">
        <v>6</v>
      </c>
      <c r="L84">
        <v>2011</v>
      </c>
      <c r="O84">
        <f>(L84/L80)*100</f>
        <v>110.55525013743815</v>
      </c>
      <c r="P84" t="e">
        <f>(M84/M80)*100</f>
        <v>#DIV/0!</v>
      </c>
      <c r="R84" t="s">
        <v>98</v>
      </c>
      <c r="S84">
        <v>1819</v>
      </c>
      <c r="T84">
        <v>11400.486999999999</v>
      </c>
      <c r="U84">
        <v>6.2670000000000003</v>
      </c>
      <c r="V84">
        <v>1.9379999999999999</v>
      </c>
    </row>
    <row r="86" spans="1:22" x14ac:dyDescent="0.2">
      <c r="A86" t="s">
        <v>17</v>
      </c>
      <c r="B86">
        <v>370887</v>
      </c>
      <c r="C86" t="s">
        <v>2</v>
      </c>
      <c r="F86" t="e">
        <f>D86/D86*100</f>
        <v>#DIV/0!</v>
      </c>
      <c r="I86" t="s">
        <v>17</v>
      </c>
      <c r="J86">
        <v>370887</v>
      </c>
      <c r="K86" t="s">
        <v>2</v>
      </c>
      <c r="L86">
        <v>2539</v>
      </c>
      <c r="O86">
        <f>L86/L86*100</f>
        <v>100</v>
      </c>
      <c r="P86" t="e">
        <f>M86/M86*100</f>
        <v>#DIV/0!</v>
      </c>
      <c r="R86" t="s">
        <v>100</v>
      </c>
      <c r="S86">
        <v>1825</v>
      </c>
      <c r="T86">
        <v>17719.713</v>
      </c>
      <c r="U86">
        <v>9.7089999999999996</v>
      </c>
      <c r="V86">
        <v>2.04</v>
      </c>
    </row>
    <row r="87" spans="1:22" x14ac:dyDescent="0.2">
      <c r="C87" t="s">
        <v>3</v>
      </c>
      <c r="F87" t="e">
        <f>(D87/D86)*100</f>
        <v>#DIV/0!</v>
      </c>
      <c r="K87" t="s">
        <v>3</v>
      </c>
      <c r="L87">
        <v>2268</v>
      </c>
      <c r="O87">
        <f>(L87/L86)*100</f>
        <v>89.326506498621512</v>
      </c>
      <c r="P87" t="e">
        <f>(M87/M86)*100</f>
        <v>#DIV/0!</v>
      </c>
      <c r="R87" t="s">
        <v>102</v>
      </c>
      <c r="S87">
        <v>3376</v>
      </c>
      <c r="T87">
        <v>32563.745999999999</v>
      </c>
      <c r="U87">
        <v>9.6460000000000008</v>
      </c>
      <c r="V87">
        <v>3.8079999999999998</v>
      </c>
    </row>
    <row r="88" spans="1:22" x14ac:dyDescent="0.2">
      <c r="C88" t="s">
        <v>4</v>
      </c>
      <c r="F88" t="e">
        <f>(D88/D86)*100</f>
        <v>#DIV/0!</v>
      </c>
      <c r="K88" t="s">
        <v>4</v>
      </c>
      <c r="L88">
        <v>3284</v>
      </c>
      <c r="O88">
        <f>(L88/L86)*100</f>
        <v>129.34226073257187</v>
      </c>
      <c r="P88" t="e">
        <f>(M88/M86)*100</f>
        <v>#DIV/0!</v>
      </c>
      <c r="R88" t="s">
        <v>104</v>
      </c>
      <c r="S88">
        <v>2268</v>
      </c>
      <c r="T88">
        <v>16724.937999999998</v>
      </c>
      <c r="U88">
        <v>7.3739999999999997</v>
      </c>
      <c r="V88">
        <v>1.468</v>
      </c>
    </row>
    <row r="89" spans="1:22" x14ac:dyDescent="0.2">
      <c r="C89" t="s">
        <v>5</v>
      </c>
      <c r="F89" t="e">
        <f>(D89/D86)*100</f>
        <v>#DIV/0!</v>
      </c>
      <c r="K89" t="s">
        <v>5</v>
      </c>
      <c r="L89">
        <v>3376</v>
      </c>
      <c r="O89">
        <f>(L89/L86)*100</f>
        <v>132.96573454115793</v>
      </c>
      <c r="P89" t="e">
        <f>(M89/M86)*100</f>
        <v>#DIV/0!</v>
      </c>
      <c r="R89" t="s">
        <v>106</v>
      </c>
      <c r="S89">
        <v>3284</v>
      </c>
      <c r="T89">
        <v>22807.067999999999</v>
      </c>
      <c r="U89">
        <v>6.9450000000000003</v>
      </c>
      <c r="V89">
        <v>2.012</v>
      </c>
    </row>
    <row r="90" spans="1:22" x14ac:dyDescent="0.2">
      <c r="C90" t="s">
        <v>6</v>
      </c>
      <c r="F90" t="e">
        <f>(D90/D86)*100</f>
        <v>#DIV/0!</v>
      </c>
      <c r="K90" t="s">
        <v>6</v>
      </c>
      <c r="L90">
        <v>1825</v>
      </c>
      <c r="O90">
        <f>(L90/L86)*100</f>
        <v>71.878692398582118</v>
      </c>
      <c r="P90" t="e">
        <f>(M90/M86)*100</f>
        <v>#DIV/0!</v>
      </c>
      <c r="R90" t="s">
        <v>108</v>
      </c>
      <c r="S90">
        <v>2539</v>
      </c>
      <c r="T90">
        <v>22284.2</v>
      </c>
      <c r="U90">
        <v>8.7769999999999992</v>
      </c>
      <c r="V90">
        <v>2.5659999999999998</v>
      </c>
    </row>
    <row r="92" spans="1:22" x14ac:dyDescent="0.2">
      <c r="A92" t="s">
        <v>17</v>
      </c>
      <c r="B92">
        <v>359732</v>
      </c>
      <c r="C92" t="s">
        <v>2</v>
      </c>
      <c r="F92" t="e">
        <f>D92/D92*100</f>
        <v>#DIV/0!</v>
      </c>
      <c r="I92" t="s">
        <v>17</v>
      </c>
      <c r="J92">
        <v>359732</v>
      </c>
      <c r="K92" t="s">
        <v>2</v>
      </c>
      <c r="L92">
        <v>1515</v>
      </c>
      <c r="O92">
        <f>L92/L92*100</f>
        <v>100</v>
      </c>
      <c r="P92" t="e">
        <f>M92/M92*100</f>
        <v>#DIV/0!</v>
      </c>
      <c r="R92" t="s">
        <v>195</v>
      </c>
      <c r="S92">
        <v>2176</v>
      </c>
      <c r="T92">
        <v>19323.226999999999</v>
      </c>
      <c r="U92">
        <v>8.8800000000000008</v>
      </c>
      <c r="V92">
        <v>3.3159999999999998</v>
      </c>
    </row>
    <row r="93" spans="1:22" x14ac:dyDescent="0.2">
      <c r="C93" t="s">
        <v>3</v>
      </c>
      <c r="F93" t="e">
        <f>(D93/D92)*100</f>
        <v>#DIV/0!</v>
      </c>
      <c r="K93" t="s">
        <v>3</v>
      </c>
      <c r="L93">
        <v>3858</v>
      </c>
      <c r="O93">
        <f>(L93/L92)*100</f>
        <v>254.65346534653466</v>
      </c>
      <c r="P93" t="e">
        <f>(M93/M92)*100</f>
        <v>#DIV/0!</v>
      </c>
      <c r="R93" t="s">
        <v>196</v>
      </c>
      <c r="S93">
        <v>1230</v>
      </c>
      <c r="T93">
        <v>9065.5889999999999</v>
      </c>
      <c r="U93">
        <v>7.37</v>
      </c>
      <c r="V93">
        <v>1.5669999999999999</v>
      </c>
    </row>
    <row r="94" spans="1:22" x14ac:dyDescent="0.2">
      <c r="C94" t="s">
        <v>4</v>
      </c>
      <c r="F94" t="e">
        <f>(D94/D92)*100</f>
        <v>#DIV/0!</v>
      </c>
      <c r="K94" t="s">
        <v>4</v>
      </c>
      <c r="L94">
        <v>1565</v>
      </c>
      <c r="O94">
        <f>(L94/L92)*100</f>
        <v>103.30033003300329</v>
      </c>
      <c r="P94" t="e">
        <f>(M94/M92)*100</f>
        <v>#DIV/0!</v>
      </c>
      <c r="R94" t="s">
        <v>197</v>
      </c>
      <c r="S94">
        <v>3858</v>
      </c>
      <c r="T94">
        <v>48010.737999999998</v>
      </c>
      <c r="U94">
        <v>12.444000000000001</v>
      </c>
      <c r="V94">
        <v>4.1760000000000002</v>
      </c>
    </row>
    <row r="95" spans="1:22" x14ac:dyDescent="0.2">
      <c r="C95" t="s">
        <v>5</v>
      </c>
      <c r="F95" t="e">
        <f>(D95/D92)*100</f>
        <v>#DIV/0!</v>
      </c>
      <c r="K95" t="s">
        <v>5</v>
      </c>
      <c r="L95">
        <v>1230</v>
      </c>
      <c r="O95">
        <f>(L95/L92)*100</f>
        <v>81.188118811881196</v>
      </c>
      <c r="P95" t="e">
        <f>(M95/M92)*100</f>
        <v>#DIV/0!</v>
      </c>
      <c r="R95" t="s">
        <v>198</v>
      </c>
      <c r="S95">
        <v>1565</v>
      </c>
      <c r="T95">
        <v>7954.1570000000002</v>
      </c>
      <c r="U95">
        <v>5.0830000000000002</v>
      </c>
      <c r="V95">
        <v>2.0230000000000001</v>
      </c>
    </row>
    <row r="96" spans="1:22" x14ac:dyDescent="0.2">
      <c r="C96" t="s">
        <v>6</v>
      </c>
      <c r="F96" t="e">
        <f>(D96/D92)*100</f>
        <v>#DIV/0!</v>
      </c>
      <c r="K96" t="s">
        <v>6</v>
      </c>
      <c r="L96">
        <v>2176</v>
      </c>
      <c r="O96">
        <f>(L96/L92)*100</f>
        <v>143.63036303630363</v>
      </c>
      <c r="P96" t="e">
        <f>(M96/M92)*100</f>
        <v>#DIV/0!</v>
      </c>
      <c r="R96" t="s">
        <v>199</v>
      </c>
      <c r="S96">
        <v>1515</v>
      </c>
      <c r="T96">
        <v>7078.875</v>
      </c>
      <c r="U96">
        <v>4.673</v>
      </c>
      <c r="V96">
        <v>1.21</v>
      </c>
    </row>
    <row r="98" spans="1:22" x14ac:dyDescent="0.2">
      <c r="A98" t="s">
        <v>17</v>
      </c>
      <c r="B98">
        <v>366516</v>
      </c>
      <c r="C98" t="s">
        <v>2</v>
      </c>
      <c r="F98" t="e">
        <f>D98/D98*100</f>
        <v>#DIV/0!</v>
      </c>
      <c r="I98" t="s">
        <v>17</v>
      </c>
      <c r="J98">
        <v>366516</v>
      </c>
      <c r="K98" t="s">
        <v>2</v>
      </c>
      <c r="L98">
        <v>2753</v>
      </c>
      <c r="O98">
        <f>L98/L98*100</f>
        <v>100</v>
      </c>
      <c r="P98" t="e">
        <f>M98/M98*100</f>
        <v>#DIV/0!</v>
      </c>
      <c r="R98" t="s">
        <v>200</v>
      </c>
      <c r="S98">
        <v>1026</v>
      </c>
      <c r="T98">
        <v>14025.174999999999</v>
      </c>
      <c r="U98">
        <v>13.67</v>
      </c>
      <c r="V98">
        <v>2.3730000000000002</v>
      </c>
    </row>
    <row r="99" spans="1:22" x14ac:dyDescent="0.2">
      <c r="C99" t="s">
        <v>3</v>
      </c>
      <c r="F99" t="e">
        <f>(D99/D98)*100</f>
        <v>#DIV/0!</v>
      </c>
      <c r="K99" t="s">
        <v>3</v>
      </c>
      <c r="L99">
        <v>604</v>
      </c>
      <c r="O99">
        <f>(L99/L98)*100</f>
        <v>21.939702143116598</v>
      </c>
      <c r="P99" t="e">
        <f>(M99/M98)*100</f>
        <v>#DIV/0!</v>
      </c>
      <c r="R99" t="s">
        <v>201</v>
      </c>
      <c r="S99">
        <v>2152</v>
      </c>
      <c r="T99">
        <v>28242.686000000002</v>
      </c>
      <c r="U99">
        <v>13.124000000000001</v>
      </c>
      <c r="V99">
        <v>2.024</v>
      </c>
    </row>
    <row r="100" spans="1:22" x14ac:dyDescent="0.2">
      <c r="C100" t="s">
        <v>4</v>
      </c>
      <c r="F100" t="e">
        <f>(D100/D98)*100</f>
        <v>#DIV/0!</v>
      </c>
      <c r="K100" t="s">
        <v>4</v>
      </c>
      <c r="L100">
        <v>3756</v>
      </c>
      <c r="O100">
        <f>(L100/L98)*100</f>
        <v>136.43298220123501</v>
      </c>
      <c r="P100" t="e">
        <f>(M100/M98)*100</f>
        <v>#DIV/0!</v>
      </c>
      <c r="R100" t="s">
        <v>202</v>
      </c>
      <c r="S100">
        <v>604</v>
      </c>
      <c r="T100">
        <v>7720.6329999999998</v>
      </c>
      <c r="U100">
        <v>12.782999999999999</v>
      </c>
      <c r="V100">
        <v>1.968</v>
      </c>
    </row>
    <row r="101" spans="1:22" x14ac:dyDescent="0.2">
      <c r="C101" t="s">
        <v>5</v>
      </c>
      <c r="F101" t="e">
        <f>(D101/D98)*100</f>
        <v>#DIV/0!</v>
      </c>
      <c r="K101" t="s">
        <v>5</v>
      </c>
      <c r="L101">
        <v>2152</v>
      </c>
      <c r="O101">
        <f>(L101/L98)*100</f>
        <v>78.169269887395558</v>
      </c>
      <c r="P101" t="e">
        <f>(M101/M98)*100</f>
        <v>#DIV/0!</v>
      </c>
      <c r="R101" t="s">
        <v>203</v>
      </c>
      <c r="S101">
        <v>3756</v>
      </c>
      <c r="T101">
        <v>49864.535000000003</v>
      </c>
      <c r="U101">
        <v>13.276</v>
      </c>
      <c r="V101">
        <v>3.3439999999999999</v>
      </c>
    </row>
    <row r="102" spans="1:22" x14ac:dyDescent="0.2">
      <c r="C102" t="s">
        <v>6</v>
      </c>
      <c r="F102" t="e">
        <f>(D102/D98)*100</f>
        <v>#DIV/0!</v>
      </c>
      <c r="K102" t="s">
        <v>6</v>
      </c>
      <c r="L102">
        <v>1026</v>
      </c>
      <c r="O102">
        <f>(L102/L98)*100</f>
        <v>37.268434435161637</v>
      </c>
      <c r="P102" t="e">
        <f>(M102/M98)*100</f>
        <v>#DIV/0!</v>
      </c>
      <c r="R102" t="s">
        <v>204</v>
      </c>
      <c r="S102">
        <v>2753</v>
      </c>
      <c r="T102">
        <v>26107.374</v>
      </c>
      <c r="U102">
        <v>9.4830000000000005</v>
      </c>
      <c r="V102">
        <v>4.476</v>
      </c>
    </row>
    <row r="104" spans="1:22" x14ac:dyDescent="0.2">
      <c r="A104" t="s">
        <v>17</v>
      </c>
      <c r="B104">
        <v>367065</v>
      </c>
      <c r="C104" t="s">
        <v>2</v>
      </c>
      <c r="F104" t="e">
        <f>D104/D104*100</f>
        <v>#DIV/0!</v>
      </c>
      <c r="I104" t="s">
        <v>17</v>
      </c>
      <c r="J104">
        <v>367065</v>
      </c>
      <c r="K104" t="s">
        <v>2</v>
      </c>
      <c r="L104">
        <v>1282</v>
      </c>
      <c r="O104">
        <f>L104/L104*100</f>
        <v>100</v>
      </c>
      <c r="P104" t="e">
        <f>M104/M104*100</f>
        <v>#DIV/0!</v>
      </c>
      <c r="R104" t="s">
        <v>205</v>
      </c>
      <c r="S104">
        <v>1801</v>
      </c>
      <c r="T104">
        <v>7527.7719999999999</v>
      </c>
      <c r="U104">
        <v>4.18</v>
      </c>
      <c r="V104">
        <v>1.2989999999999999</v>
      </c>
    </row>
    <row r="105" spans="1:22" x14ac:dyDescent="0.2">
      <c r="C105" t="s">
        <v>3</v>
      </c>
      <c r="F105" t="e">
        <f>(D105/D104)*100</f>
        <v>#DIV/0!</v>
      </c>
      <c r="K105" t="s">
        <v>3</v>
      </c>
      <c r="L105">
        <v>3177</v>
      </c>
      <c r="O105">
        <f>(L105/L104)*100</f>
        <v>247.81591263650546</v>
      </c>
      <c r="P105" t="e">
        <f>(M105/M104)*100</f>
        <v>#DIV/0!</v>
      </c>
      <c r="R105" t="s">
        <v>206</v>
      </c>
      <c r="S105">
        <v>2734</v>
      </c>
      <c r="T105">
        <v>28133.358</v>
      </c>
      <c r="U105">
        <v>10.29</v>
      </c>
      <c r="V105">
        <v>2.4940000000000002</v>
      </c>
    </row>
    <row r="106" spans="1:22" x14ac:dyDescent="0.2">
      <c r="C106" t="s">
        <v>4</v>
      </c>
      <c r="F106" t="e">
        <f>(D106/D104)*100</f>
        <v>#DIV/0!</v>
      </c>
      <c r="K106" t="s">
        <v>4</v>
      </c>
      <c r="L106">
        <v>2814</v>
      </c>
      <c r="O106">
        <f>(L106/L104)*100</f>
        <v>219.50078003120126</v>
      </c>
      <c r="P106" t="e">
        <f>(M106/M104)*100</f>
        <v>#DIV/0!</v>
      </c>
      <c r="R106" t="s">
        <v>207</v>
      </c>
      <c r="S106">
        <v>3177</v>
      </c>
      <c r="T106">
        <v>31855.424999999999</v>
      </c>
      <c r="U106">
        <v>10.026999999999999</v>
      </c>
      <c r="V106">
        <v>2.1480000000000001</v>
      </c>
    </row>
    <row r="107" spans="1:22" x14ac:dyDescent="0.2">
      <c r="C107" t="s">
        <v>5</v>
      </c>
      <c r="F107" t="e">
        <f>(D107/D104)*100</f>
        <v>#DIV/0!</v>
      </c>
      <c r="K107" t="s">
        <v>5</v>
      </c>
      <c r="L107">
        <v>2734</v>
      </c>
      <c r="O107">
        <f>(L107/L104)*100</f>
        <v>213.26053042121686</v>
      </c>
      <c r="P107" t="e">
        <f>(M107/M104)*100</f>
        <v>#DIV/0!</v>
      </c>
      <c r="R107" t="s">
        <v>208</v>
      </c>
      <c r="S107">
        <v>2814</v>
      </c>
      <c r="T107">
        <v>17654.883999999998</v>
      </c>
      <c r="U107">
        <v>6.274</v>
      </c>
      <c r="V107">
        <v>2.0350000000000001</v>
      </c>
    </row>
    <row r="108" spans="1:22" x14ac:dyDescent="0.2">
      <c r="C108" t="s">
        <v>6</v>
      </c>
      <c r="F108" t="e">
        <f>(D108/D104)*100</f>
        <v>#DIV/0!</v>
      </c>
      <c r="K108" t="s">
        <v>6</v>
      </c>
      <c r="L108">
        <v>1801</v>
      </c>
      <c r="O108">
        <f>(L108/L104)*100</f>
        <v>140.48361934477379</v>
      </c>
      <c r="P108" t="e">
        <f>(M108/M104)*100</f>
        <v>#DIV/0!</v>
      </c>
      <c r="R108" t="s">
        <v>209</v>
      </c>
      <c r="S108">
        <v>1282</v>
      </c>
      <c r="T108">
        <v>13122.444</v>
      </c>
      <c r="U108">
        <v>10.236000000000001</v>
      </c>
      <c r="V108">
        <v>3.31</v>
      </c>
    </row>
    <row r="110" spans="1:22" x14ac:dyDescent="0.2">
      <c r="A110" t="s">
        <v>17</v>
      </c>
      <c r="B110">
        <v>368667</v>
      </c>
      <c r="C110" t="s">
        <v>2</v>
      </c>
      <c r="F110" t="e">
        <f>D110/D110*100</f>
        <v>#DIV/0!</v>
      </c>
      <c r="I110" t="s">
        <v>17</v>
      </c>
      <c r="J110">
        <v>368667</v>
      </c>
      <c r="K110" t="s">
        <v>2</v>
      </c>
      <c r="L110">
        <v>1666</v>
      </c>
      <c r="O110">
        <f>L110/L110*100</f>
        <v>100</v>
      </c>
      <c r="P110" t="e">
        <f>M110/M110*100</f>
        <v>#DIV/0!</v>
      </c>
      <c r="R110" t="s">
        <v>210</v>
      </c>
      <c r="S110">
        <v>1684</v>
      </c>
      <c r="T110">
        <v>16067.315000000001</v>
      </c>
      <c r="U110">
        <v>9.5410000000000004</v>
      </c>
      <c r="V110">
        <v>2.093</v>
      </c>
    </row>
    <row r="111" spans="1:22" x14ac:dyDescent="0.2">
      <c r="C111" t="s">
        <v>3</v>
      </c>
      <c r="F111" t="e">
        <f>(D111/D110)*100</f>
        <v>#DIV/0!</v>
      </c>
      <c r="K111" t="s">
        <v>3</v>
      </c>
      <c r="L111">
        <v>4630</v>
      </c>
      <c r="O111">
        <f>(L111/L110)*100</f>
        <v>277.91116446578627</v>
      </c>
      <c r="P111" t="e">
        <f>(M111/M110)*100</f>
        <v>#DIV/0!</v>
      </c>
      <c r="R111" t="s">
        <v>211</v>
      </c>
      <c r="S111">
        <v>1100</v>
      </c>
      <c r="T111">
        <v>12418.483</v>
      </c>
      <c r="U111">
        <v>11.29</v>
      </c>
      <c r="V111">
        <v>2.11</v>
      </c>
    </row>
    <row r="112" spans="1:22" x14ac:dyDescent="0.2">
      <c r="C112" t="s">
        <v>4</v>
      </c>
      <c r="F112" t="e">
        <f>(D112/D110)*100</f>
        <v>#DIV/0!</v>
      </c>
      <c r="K112" t="s">
        <v>4</v>
      </c>
      <c r="L112">
        <v>3137</v>
      </c>
      <c r="O112">
        <f>(L112/L110)*100</f>
        <v>188.29531812725091</v>
      </c>
      <c r="P112" t="e">
        <f>(M112/M110)*100</f>
        <v>#DIV/0!</v>
      </c>
      <c r="R112" t="s">
        <v>212</v>
      </c>
      <c r="S112">
        <v>4630</v>
      </c>
      <c r="T112">
        <v>48595.152000000002</v>
      </c>
      <c r="U112">
        <v>10.496</v>
      </c>
      <c r="V112">
        <v>2.6549999999999998</v>
      </c>
    </row>
    <row r="113" spans="3:22" x14ac:dyDescent="0.2">
      <c r="C113" t="s">
        <v>5</v>
      </c>
      <c r="F113" t="e">
        <f>(D113/D110)*100</f>
        <v>#DIV/0!</v>
      </c>
      <c r="K113" t="s">
        <v>5</v>
      </c>
      <c r="L113">
        <v>1100</v>
      </c>
      <c r="O113">
        <f>(L113/L110)*100</f>
        <v>66.026410564225685</v>
      </c>
      <c r="P113" t="e">
        <f>(M113/M110)*100</f>
        <v>#DIV/0!</v>
      </c>
      <c r="R113" t="s">
        <v>213</v>
      </c>
      <c r="S113">
        <v>3137</v>
      </c>
      <c r="T113">
        <v>27196.294000000002</v>
      </c>
      <c r="U113">
        <v>8.67</v>
      </c>
      <c r="V113">
        <v>3.5470000000000002</v>
      </c>
    </row>
    <row r="114" spans="3:22" x14ac:dyDescent="0.2">
      <c r="C114" t="s">
        <v>6</v>
      </c>
      <c r="F114" t="e">
        <f>(D114/D110)*100</f>
        <v>#DIV/0!</v>
      </c>
      <c r="K114" t="s">
        <v>6</v>
      </c>
      <c r="L114">
        <v>1684</v>
      </c>
      <c r="O114">
        <f>(L114/L110)*100</f>
        <v>101.08043217286915</v>
      </c>
      <c r="P114" t="e">
        <f>(M114/M110)*100</f>
        <v>#DIV/0!</v>
      </c>
      <c r="R114" t="s">
        <v>214</v>
      </c>
      <c r="S114">
        <v>1666</v>
      </c>
      <c r="T114">
        <v>9391.1830000000009</v>
      </c>
      <c r="U114">
        <v>5.6369999999999996</v>
      </c>
      <c r="V114">
        <v>1.6279999999999999</v>
      </c>
    </row>
    <row r="116" spans="3:22" x14ac:dyDescent="0.2">
      <c r="K116" s="1" t="s">
        <v>130</v>
      </c>
      <c r="L116">
        <f>AVERAGE(L10,L4,L16,L22,L28,L35,L42,L48,L54,L60,L66,L72,L80,L86,L92,L98,L104,L110)</f>
        <v>1882.9444444444443</v>
      </c>
      <c r="M116">
        <f>AVERAGE(M10,M4,M16,M22,M28,M35,M42,M48,M54,M60,M66,M72,M80,M86,M92,M98,M104,M110)</f>
        <v>20564.940333333332</v>
      </c>
      <c r="N116">
        <f>AVERAGE(N10,N4,N16,N22,N28,N35,N42,N48,N54,N60,N66,N72,N80,N86,N92,N98,N104,N110)</f>
        <v>10.125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Axon count 1 (YFP)</vt:lpstr>
      <vt:lpstr>Axon count 2 (new YFP images)</vt:lpstr>
      <vt:lpstr>Mean YFP prox count taken</vt:lpstr>
      <vt:lpstr>Mean B3T prox count taken</vt:lpstr>
      <vt:lpstr>Box plots</vt:lpstr>
      <vt:lpstr>Newest YFP</vt:lpstr>
      <vt:lpstr>Newest b3t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 Johnson</dc:creator>
  <cp:lastModifiedBy>Louis Johnson</cp:lastModifiedBy>
  <dcterms:created xsi:type="dcterms:W3CDTF">2025-03-03T11:09:32Z</dcterms:created>
  <dcterms:modified xsi:type="dcterms:W3CDTF">2025-05-13T07:14:25Z</dcterms:modified>
</cp:coreProperties>
</file>